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4240" windowHeight="13740" tabRatio="670" firstSheet="0" activeTab="4" autoFilterDateGrouping="1"/>
  </bookViews>
  <sheets>
    <sheet xmlns:r="http://schemas.openxmlformats.org/officeDocument/2006/relationships" name="INSTRUCTIONS" sheetId="1" state="visible" r:id="rId1"/>
    <sheet xmlns:r="http://schemas.openxmlformats.org/officeDocument/2006/relationships" name="Program Info" sheetId="2" state="visible" r:id="rId2"/>
    <sheet xmlns:r="http://schemas.openxmlformats.org/officeDocument/2006/relationships" name="JUL" sheetId="3" state="hidden" r:id="rId3"/>
    <sheet xmlns:r="http://schemas.openxmlformats.org/officeDocument/2006/relationships" name="AUG" sheetId="4" state="hidden" r:id="rId4"/>
    <sheet xmlns:r="http://schemas.openxmlformats.org/officeDocument/2006/relationships" name="Enrollment" sheetId="5" state="visible" r:id="rId5"/>
    <sheet xmlns:r="http://schemas.openxmlformats.org/officeDocument/2006/relationships" name="SEP" sheetId="6" state="visible" r:id="rId6"/>
    <sheet xmlns:r="http://schemas.openxmlformats.org/officeDocument/2006/relationships" name="OCT" sheetId="7" state="visible" r:id="rId7"/>
    <sheet xmlns:r="http://schemas.openxmlformats.org/officeDocument/2006/relationships" name="NOV" sheetId="8" state="visible" r:id="rId8"/>
    <sheet xmlns:r="http://schemas.openxmlformats.org/officeDocument/2006/relationships" name="DEC" sheetId="9" state="visible" r:id="rId9"/>
    <sheet xmlns:r="http://schemas.openxmlformats.org/officeDocument/2006/relationships" name="JAN" sheetId="10" state="visible" r:id="rId10"/>
    <sheet xmlns:r="http://schemas.openxmlformats.org/officeDocument/2006/relationships" name="FEB" sheetId="11" state="visible" r:id="rId11"/>
    <sheet xmlns:r="http://schemas.openxmlformats.org/officeDocument/2006/relationships" name="MAR" sheetId="12" state="visible" r:id="rId12"/>
    <sheet xmlns:r="http://schemas.openxmlformats.org/officeDocument/2006/relationships" name="APR" sheetId="13" state="visible" r:id="rId13"/>
    <sheet xmlns:r="http://schemas.openxmlformats.org/officeDocument/2006/relationships" name="MAY" sheetId="14" state="visible" r:id="rId14"/>
    <sheet xmlns:r="http://schemas.openxmlformats.org/officeDocument/2006/relationships" name="JUN" sheetId="15" state="visible" r:id="rId15"/>
    <sheet xmlns:r="http://schemas.openxmlformats.org/officeDocument/2006/relationships" name="Performance Measures" sheetId="16" state="visible" r:id="rId16"/>
    <sheet xmlns:r="http://schemas.openxmlformats.org/officeDocument/2006/relationships" name="Individual Attn Data" sheetId="17" state="visible" r:id="rId17"/>
    <sheet xmlns:r="http://schemas.openxmlformats.org/officeDocument/2006/relationships" name="Demographics" sheetId="18" state="visible" r:id="rId18"/>
    <sheet xmlns:r="http://schemas.openxmlformats.org/officeDocument/2006/relationships" name="Additional Attn Data" sheetId="19" state="visible" r:id="rId19"/>
    <sheet xmlns:r="http://schemas.openxmlformats.org/officeDocument/2006/relationships" name="Data by Grade" sheetId="20" state="visible" r:id="rId20"/>
    <sheet xmlns:r="http://schemas.openxmlformats.org/officeDocument/2006/relationships" name="dropdown" sheetId="21" state="hidden" r:id="rId21"/>
  </sheets>
  <definedNames>
    <definedName name="Q2Sheets">dropdown!$J$2:$J$4</definedName>
    <definedName name="Q3Sheets">dropdown!$J$5:$J$7</definedName>
    <definedName name="Q4Sheets">dropdown!$J$8:$J$10</definedName>
    <definedName name="_xlnm.Print_Titles" localSheetId="2">'JUL'!$1:$1,'JUL'!$A:$C</definedName>
    <definedName name="_xlnm.Print_Titles" localSheetId="3">'AUG'!$1:$1,'AUG'!$A:$C</definedName>
    <definedName name="_xlnm.Print_Titles" localSheetId="4">'Enrollment'!$1:$1</definedName>
    <definedName name="_xlnm._FilterDatabase" localSheetId="5" hidden="1">'SEP'!$A$1:$AQ$303</definedName>
    <definedName name="_xlnm.Print_Titles" localSheetId="5">'SEP'!$1:$1,'SEP'!$A:$C</definedName>
    <definedName name="_xlnm._FilterDatabase" localSheetId="6" hidden="1">'OCT'!$A$1:$AO$303</definedName>
    <definedName name="_xlnm.Print_Titles" localSheetId="6">'OCT'!$1:$1,'OCT'!$A:$C</definedName>
    <definedName name="_xlnm._FilterDatabase" localSheetId="7" hidden="1">'NOV'!$A$1:$AN$303</definedName>
    <definedName name="_xlnm.Print_Titles" localSheetId="7">'NOV'!$1:$1,'NOV'!$A:$C</definedName>
    <definedName name="_xlnm._FilterDatabase" localSheetId="8" hidden="1">'DEC'!$A$1:$AR$303</definedName>
    <definedName name="_xlnm.Print_Titles" localSheetId="8">'DEC'!$1:$1,'DEC'!$A:$C</definedName>
    <definedName name="_xlnm._FilterDatabase" localSheetId="9" hidden="1">'JAN'!$A$1:$AO$303</definedName>
    <definedName name="_xlnm.Print_Titles" localSheetId="9">'JAN'!$1:$1,'JAN'!$A:$C</definedName>
    <definedName name="_xlnm._FilterDatabase" localSheetId="10" hidden="1">'FEB'!$A$1:$AL$303</definedName>
    <definedName name="_xlnm.Print_Titles" localSheetId="10">'FEB'!$1:$1,'FEB'!$A:$C</definedName>
    <definedName name="_xlnm._FilterDatabase" localSheetId="11" hidden="1">'MAR'!$A$1:$AR$303</definedName>
    <definedName name="_xlnm.Print_Titles" localSheetId="11">'MAR'!$1:$1,'MAR'!$A:$C</definedName>
    <definedName name="_xlnm._FilterDatabase" localSheetId="12" hidden="1">'APR'!$A$1:$AN$303</definedName>
    <definedName name="_xlnm.Print_Titles" localSheetId="12">'APR'!$1:$1,'APR'!$A:$C</definedName>
    <definedName name="_xlnm._FilterDatabase" localSheetId="13" hidden="1">'MAY'!$A$1:$AO$1</definedName>
    <definedName name="_xlnm.Print_Titles" localSheetId="13">'MAY'!$1:$1,'MAY'!$A:$C</definedName>
    <definedName name="_xlnm._FilterDatabase" localSheetId="14" hidden="1">'JUN'!$A$1:$AQ$303</definedName>
    <definedName name="_xlnm.Print_Titles" localSheetId="14">'JUN'!$1:$1,'JUN'!$A:$C</definedName>
    <definedName name="_xlnm._FilterDatabase" localSheetId="16" hidden="1">'Individual Attn Data'!$A$1:$W$1</definedName>
  </definedNames>
  <calcPr calcId="191028" fullCalcOnLoad="1"/>
</workbook>
</file>

<file path=xl/styles.xml><?xml version="1.0" encoding="utf-8"?>
<styleSheet xmlns="http://schemas.openxmlformats.org/spreadsheetml/2006/main">
  <numFmts count="1">
    <numFmt numFmtId="164" formatCode="[$-409]d\-mmm;@"/>
  </numFmts>
  <fonts count="33">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14"/>
      <scheme val="minor"/>
    </font>
    <font>
      <name val="Calibri"/>
      <family val="2"/>
      <b val="1"/>
      <color theme="1"/>
      <sz val="12"/>
      <scheme val="minor"/>
    </font>
    <font>
      <name val="Calibri"/>
      <family val="2"/>
      <color theme="1"/>
      <sz val="12"/>
      <scheme val="minor"/>
    </font>
    <font>
      <name val="Calibri"/>
      <family val="2"/>
      <b val="1"/>
      <color theme="1"/>
      <sz val="16"/>
      <scheme val="minor"/>
    </font>
    <font>
      <name val="Calibri"/>
      <family val="2"/>
      <b val="1"/>
      <color theme="1"/>
      <sz val="13"/>
      <scheme val="minor"/>
    </font>
    <font>
      <name val="Calibri"/>
      <family val="2"/>
      <color theme="1"/>
      <sz val="13"/>
      <scheme val="minor"/>
    </font>
    <font>
      <name val="Calibri"/>
      <family val="2"/>
      <b val="1"/>
      <i val="1"/>
      <color rgb="FFC00000"/>
      <sz val="13"/>
      <scheme val="minor"/>
    </font>
    <font>
      <name val="Calibri"/>
      <family val="2"/>
      <b val="1"/>
      <sz val="13"/>
      <scheme val="minor"/>
    </font>
    <font>
      <name val="Calibri"/>
      <family val="2"/>
      <sz val="13"/>
      <scheme val="minor"/>
    </font>
    <font>
      <name val="Calibri"/>
      <family val="2"/>
      <color rgb="FFC00000"/>
      <sz val="13"/>
      <scheme val="minor"/>
    </font>
    <font>
      <name val="Calibri"/>
      <family val="2"/>
      <color theme="1"/>
      <sz val="10"/>
      <scheme val="minor"/>
    </font>
    <font>
      <name val="Calibri"/>
      <family val="2"/>
      <sz val="11"/>
      <scheme val="minor"/>
    </font>
    <font>
      <name val="Calibri"/>
      <family val="2"/>
      <b val="1"/>
      <color rgb="FFC00000"/>
      <sz val="13"/>
      <scheme val="minor"/>
    </font>
    <font>
      <name val="Calibri"/>
      <family val="2"/>
      <i val="1"/>
      <color theme="1"/>
      <sz val="12"/>
      <scheme val="minor"/>
    </font>
    <font>
      <name val="Calibri"/>
      <family val="2"/>
      <i val="1"/>
      <color theme="1"/>
      <sz val="13"/>
      <scheme val="minor"/>
    </font>
    <font>
      <name val="Calibri"/>
      <family val="2"/>
      <b val="1"/>
      <color theme="1"/>
      <sz val="10"/>
      <scheme val="minor"/>
    </font>
    <font>
      <name val="Calibri"/>
      <family val="2"/>
      <b val="1"/>
      <sz val="10"/>
      <scheme val="minor"/>
    </font>
    <font>
      <name val="Calibri"/>
      <family val="2"/>
      <i val="1"/>
      <color theme="1"/>
      <sz val="10"/>
      <scheme val="minor"/>
    </font>
    <font>
      <name val="Calibri"/>
      <family val="2"/>
      <b val="1"/>
      <color theme="0"/>
      <sz val="10"/>
      <scheme val="minor"/>
    </font>
    <font>
      <name val="Calibri"/>
      <family val="2"/>
      <sz val="10"/>
      <scheme val="minor"/>
    </font>
    <font>
      <name val="Calibri"/>
      <family val="2"/>
      <i val="1"/>
      <color theme="0"/>
      <sz val="10"/>
      <scheme val="minor"/>
    </font>
    <font>
      <name val="Arial"/>
      <family val="2"/>
      <color rgb="FF000000"/>
      <sz val="11"/>
    </font>
    <font>
      <name val="Calibri"/>
      <family val="2"/>
      <b val="1"/>
      <color rgb="FF000000"/>
      <sz val="10"/>
    </font>
    <font>
      <name val="Wingdings"/>
      <charset val="2"/>
      <b val="1"/>
      <color rgb="FF000000"/>
      <sz val="10"/>
    </font>
    <font>
      <name val="Calibri"/>
      <family val="2"/>
      <color rgb="FF000000"/>
      <sz val="10"/>
    </font>
    <font>
      <name val="Calibri"/>
      <family val="2"/>
      <b val="1"/>
      <color rgb="FFFFFFFF"/>
      <sz val="10"/>
    </font>
    <font>
      <name val="Arial"/>
      <family val="2"/>
      <sz val="11"/>
    </font>
    <font>
      <name val="Calibri"/>
      <family val="2"/>
      <i val="1"/>
      <color rgb="FF000000"/>
      <sz val="10"/>
    </font>
    <font>
      <name val="Calibri"/>
      <family val="2"/>
      <color theme="10"/>
      <sz val="11"/>
      <u val="single"/>
      <scheme val="minor"/>
    </font>
  </fonts>
  <fills count="15">
    <fill>
      <patternFill/>
    </fill>
    <fill>
      <patternFill patternType="gray125"/>
    </fill>
    <fill>
      <patternFill patternType="solid">
        <fgColor theme="0" tint="-0.1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8"/>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3" tint="0.3999755851924192"/>
        <bgColor indexed="64"/>
      </patternFill>
    </fill>
    <fill>
      <patternFill patternType="solid">
        <fgColor theme="0" tint="-0.499984740745262"/>
        <bgColor indexed="64"/>
      </patternFill>
    </fill>
    <fill>
      <patternFill patternType="solid">
        <fgColor rgb="FFF2F2F2"/>
        <bgColor rgb="FFF2F2F2"/>
      </patternFill>
    </fill>
    <fill>
      <patternFill patternType="solid">
        <fgColor rgb="FF548DD4"/>
        <bgColor rgb="FF548DD4"/>
      </patternFill>
    </fill>
    <fill>
      <patternFill patternType="solid">
        <fgColor rgb="FFC6D9F0"/>
        <bgColor rgb="FFC6D9F0"/>
      </patternFill>
    </fill>
    <fill>
      <patternFill patternType="solid">
        <fgColor rgb="FFFFFFFF"/>
        <bgColor rgb="FFFFFFFF"/>
      </patternFill>
    </fill>
    <fill>
      <patternFill patternType="solid">
        <fgColor theme="3" tint="0.7999816888943144"/>
        <bgColor rgb="FFC6D9F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right style="thin">
        <color indexed="64"/>
      </right>
      <top style="double">
        <color indexed="64"/>
      </top>
      <bottom/>
      <diagonal/>
    </border>
    <border>
      <left/>
      <right/>
      <top style="thin">
        <color rgb="FF000000"/>
      </top>
      <bottom/>
      <diagonal/>
    </border>
    <border>
      <left/>
      <right style="thin">
        <color rgb="FF000000"/>
      </right>
      <top style="thin">
        <color rgb="FF000000"/>
      </top>
      <bottom/>
      <diagonal/>
    </border>
  </borders>
  <cellStyleXfs count="4">
    <xf numFmtId="0" fontId="1" fillId="0" borderId="0"/>
    <xf numFmtId="9" fontId="1" fillId="0" borderId="0"/>
    <xf numFmtId="0" fontId="25" fillId="0" borderId="0"/>
    <xf numFmtId="0" fontId="32" fillId="0" borderId="0"/>
  </cellStyleXfs>
  <cellXfs count="313">
    <xf numFmtId="0" fontId="0" fillId="0" borderId="0" pivotButton="0" quotePrefix="0" xfId="0"/>
    <xf numFmtId="0" fontId="0" fillId="0" borderId="0" applyAlignment="1" pivotButton="0" quotePrefix="0" xfId="0">
      <alignment horizontal="center"/>
    </xf>
    <xf numFmtId="0" fontId="6" fillId="0" borderId="0" applyAlignment="1" applyProtection="1" pivotButton="0" quotePrefix="0" xfId="0">
      <alignment horizontal="center" wrapText="1"/>
      <protection locked="0" hidden="0"/>
    </xf>
    <xf numFmtId="0" fontId="0" fillId="0" borderId="1" applyProtection="1" pivotButton="0" quotePrefix="0" xfId="0">
      <protection locked="0" hidden="0"/>
    </xf>
    <xf numFmtId="14" fontId="0" fillId="0" borderId="1" applyProtection="1" pivotButton="0" quotePrefix="0" xfId="0">
      <protection locked="0" hidden="0"/>
    </xf>
    <xf numFmtId="0" fontId="0" fillId="0" borderId="0" applyProtection="1" pivotButton="0" quotePrefix="0" xfId="0">
      <protection locked="0" hidden="0"/>
    </xf>
    <xf numFmtId="0" fontId="2" fillId="0" borderId="0" applyProtection="1" pivotButton="0" quotePrefix="0" xfId="0">
      <protection locked="0" hidden="0"/>
    </xf>
    <xf numFmtId="14" fontId="0" fillId="0" borderId="0" applyProtection="1" pivotButton="0" quotePrefix="0" xfId="0">
      <protection locked="0" hidden="0"/>
    </xf>
    <xf numFmtId="0" fontId="0" fillId="0" borderId="0" applyAlignment="1" applyProtection="1" pivotButton="0" quotePrefix="0" xfId="0">
      <alignment horizontal="center"/>
      <protection locked="0" hidden="0"/>
    </xf>
    <xf numFmtId="0" fontId="0" fillId="0" borderId="1" applyAlignment="1" applyProtection="1" pivotButton="0" quotePrefix="0" xfId="0">
      <alignment horizontal="center"/>
      <protection locked="0" hidden="0"/>
    </xf>
    <xf numFmtId="0" fontId="2" fillId="2" borderId="1" pivotButton="0" quotePrefix="0" xfId="0"/>
    <xf numFmtId="0" fontId="0" fillId="0" borderId="1" pivotButton="0" quotePrefix="0" xfId="0"/>
    <xf numFmtId="0" fontId="0" fillId="0" borderId="2" pivotButton="0" quotePrefix="0" xfId="0"/>
    <xf numFmtId="164" fontId="2" fillId="2" borderId="1" applyAlignment="1" pivotButton="0" quotePrefix="0" xfId="0">
      <alignment horizontal="center"/>
    </xf>
    <xf numFmtId="0" fontId="4" fillId="0" borderId="0" pivotButton="0" quotePrefix="0" xfId="0"/>
    <xf numFmtId="0" fontId="3" fillId="0" borderId="0" pivotButton="0" quotePrefix="0" xfId="0"/>
    <xf numFmtId="0" fontId="4" fillId="0" borderId="0" applyAlignment="1" pivotButton="0" quotePrefix="0" xfId="0">
      <alignment horizontal="left" vertical="center"/>
    </xf>
    <xf numFmtId="0" fontId="4" fillId="0" borderId="1" applyProtection="1" pivotButton="0" quotePrefix="0" xfId="0">
      <protection locked="0" hidden="0"/>
    </xf>
    <xf numFmtId="0" fontId="0" fillId="0" borderId="0" pivotButton="0" quotePrefix="0" xfId="0"/>
    <xf numFmtId="49" fontId="0" fillId="0" borderId="0" applyAlignment="1" pivotButton="0" quotePrefix="0" xfId="0">
      <alignment wrapText="1"/>
    </xf>
    <xf numFmtId="14" fontId="0" fillId="0" borderId="0" pivotButton="0" quotePrefix="0" xfId="0"/>
    <xf numFmtId="0" fontId="0" fillId="0" borderId="0" pivotButton="0" quotePrefix="0" xfId="0"/>
    <xf numFmtId="0" fontId="5" fillId="2" borderId="1" applyAlignment="1" pivotButton="0" quotePrefix="0" xfId="0">
      <alignment horizontal="center" wrapText="1"/>
    </xf>
    <xf numFmtId="0" fontId="5" fillId="2" borderId="4" applyAlignment="1" pivotButton="0" quotePrefix="0" xfId="0">
      <alignment horizontal="center" wrapText="1"/>
    </xf>
    <xf numFmtId="0" fontId="3" fillId="3" borderId="1" applyAlignment="1" pivotButton="0" quotePrefix="0" xfId="0">
      <alignment horizontal="center" vertical="center"/>
    </xf>
    <xf numFmtId="0" fontId="8" fillId="3" borderId="1" applyAlignment="1" pivotButton="0" quotePrefix="0" xfId="0">
      <alignment horizontal="center" vertical="center"/>
    </xf>
    <xf numFmtId="0" fontId="8" fillId="5" borderId="1" applyAlignment="1" pivotButton="0" quotePrefix="0" xfId="0">
      <alignment horizontal="center" vertical="center"/>
    </xf>
    <xf numFmtId="1" fontId="0" fillId="0" borderId="1" applyProtection="1" pivotButton="0" quotePrefix="0" xfId="0">
      <protection locked="0" hidden="0"/>
    </xf>
    <xf numFmtId="0" fontId="9" fillId="0" borderId="1" applyAlignment="1" pivotButton="0" quotePrefix="0" xfId="0">
      <alignment horizontal="left" vertical="center" wrapText="1"/>
    </xf>
    <xf numFmtId="0" fontId="0" fillId="0" borderId="2" applyAlignment="1" applyProtection="1" pivotButton="0" quotePrefix="0" xfId="0">
      <alignment horizontal="center"/>
      <protection locked="0" hidden="0"/>
    </xf>
    <xf numFmtId="0" fontId="0" fillId="0" borderId="1" applyAlignment="1" applyProtection="1" pivotButton="0" quotePrefix="0" xfId="0">
      <alignment wrapText="1"/>
      <protection locked="0" hidden="0"/>
    </xf>
    <xf numFmtId="0" fontId="14" fillId="0" borderId="1" applyProtection="1" pivotButton="0" quotePrefix="0" xfId="0">
      <protection locked="0" hidden="0"/>
    </xf>
    <xf numFmtId="0" fontId="0" fillId="0" borderId="1" applyProtection="1" pivotButton="0" quotePrefix="0" xfId="0">
      <protection locked="0" hidden="0"/>
    </xf>
    <xf numFmtId="0" fontId="0" fillId="0" borderId="1"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0" fontId="15" fillId="0" borderId="1" applyAlignment="1" applyProtection="1" pivotButton="0" quotePrefix="0" xfId="0">
      <alignment horizontal="left"/>
      <protection locked="0" hidden="0"/>
    </xf>
    <xf numFmtId="0" fontId="0" fillId="0" borderId="1" applyAlignment="1" applyProtection="1" pivotButton="0" quotePrefix="0" xfId="0">
      <alignment horizontal="left" wrapText="1"/>
      <protection locked="0" hidden="0"/>
    </xf>
    <xf numFmtId="1" fontId="14" fillId="0" borderId="1" applyAlignment="1" applyProtection="1" pivotButton="0" quotePrefix="0" xfId="0">
      <alignment wrapText="1"/>
      <protection locked="0" hidden="0"/>
    </xf>
    <xf numFmtId="14" fontId="14" fillId="0" borderId="1" applyAlignment="1" applyProtection="1" pivotButton="0" quotePrefix="0" xfId="0">
      <alignment wrapText="1"/>
      <protection locked="0" hidden="0"/>
    </xf>
    <xf numFmtId="0" fontId="2" fillId="3" borderId="1" applyAlignment="1" pivotButton="0" quotePrefix="0" xfId="0">
      <alignment horizontal="center"/>
    </xf>
    <xf numFmtId="0" fontId="4" fillId="0" borderId="0" pivotButton="0" quotePrefix="0" xfId="0"/>
    <xf numFmtId="0" fontId="16" fillId="0" borderId="1" applyAlignment="1" pivotButton="0" quotePrefix="0" xfId="0">
      <alignment horizontal="left" vertical="center" wrapText="1"/>
    </xf>
    <xf numFmtId="14" fontId="4" fillId="0" borderId="1" applyProtection="1" pivotButton="0" quotePrefix="0" xfId="0">
      <protection locked="0" hidden="0"/>
    </xf>
    <xf numFmtId="0" fontId="0" fillId="4" borderId="0" applyProtection="1" pivotButton="0" quotePrefix="0" xfId="0">
      <protection locked="0" hidden="0"/>
    </xf>
    <xf numFmtId="0" fontId="0" fillId="4" borderId="0" applyAlignment="1" pivotButton="0" quotePrefix="0" xfId="0">
      <alignment horizontal="center"/>
    </xf>
    <xf numFmtId="9" fontId="0" fillId="0" borderId="0" applyProtection="1" pivotButton="0" quotePrefix="0" xfId="1">
      <protection locked="0" hidden="0"/>
    </xf>
    <xf numFmtId="0" fontId="2" fillId="2" borderId="1" applyProtection="1" pivotButton="0" quotePrefix="0" xfId="0">
      <protection locked="0" hidden="0"/>
    </xf>
    <xf numFmtId="9" fontId="0" fillId="0" borderId="1" pivotButton="0" quotePrefix="0" xfId="1"/>
    <xf numFmtId="9" fontId="0" fillId="0" borderId="0" pivotButton="0" quotePrefix="0" xfId="1"/>
    <xf numFmtId="0" fontId="0" fillId="0" borderId="0" pivotButton="0" quotePrefix="0" xfId="0"/>
    <xf numFmtId="0" fontId="0" fillId="0" borderId="0" pivotButton="0" quotePrefix="0" xfId="0"/>
    <xf numFmtId="1" fontId="0" fillId="0" borderId="2" pivotButton="0" quotePrefix="0" xfId="0"/>
    <xf numFmtId="0" fontId="0" fillId="0" borderId="4" applyAlignment="1" applyProtection="1" pivotButton="0" quotePrefix="0" xfId="0">
      <alignment horizontal="center"/>
      <protection locked="0" hidden="0"/>
    </xf>
    <xf numFmtId="9" fontId="2" fillId="2" borderId="1" applyAlignment="1" applyProtection="1" pivotButton="0" quotePrefix="0" xfId="1">
      <alignment horizontal="center" vertical="center" wrapText="1"/>
      <protection locked="0" hidden="0"/>
    </xf>
    <xf numFmtId="0" fontId="11" fillId="0" borderId="1" applyAlignment="1" pivotButton="0" quotePrefix="0" xfId="0">
      <alignment horizontal="left" vertical="center" wrapText="1"/>
    </xf>
    <xf numFmtId="0" fontId="8" fillId="0" borderId="5" applyAlignment="1" pivotButton="0" quotePrefix="0" xfId="0">
      <alignment horizontal="center" vertical="center" wrapText="1"/>
    </xf>
    <xf numFmtId="0" fontId="19" fillId="2" borderId="4" pivotButton="0" quotePrefix="0" xfId="0"/>
    <xf numFmtId="0" fontId="14" fillId="0" borderId="4" pivotButton="0" quotePrefix="0" xfId="0"/>
    <xf numFmtId="1" fontId="14" fillId="0" borderId="4" pivotButton="0" quotePrefix="0" xfId="0"/>
    <xf numFmtId="0" fontId="19" fillId="2" borderId="1" pivotButton="0" quotePrefix="0" xfId="0"/>
    <xf numFmtId="0" fontId="19" fillId="4" borderId="0" pivotButton="0" quotePrefix="0" xfId="0"/>
    <xf numFmtId="9" fontId="14" fillId="4" borderId="0" applyAlignment="1" pivotButton="0" quotePrefix="0" xfId="1">
      <alignment horizontal="center" vertical="center"/>
    </xf>
    <xf numFmtId="0" fontId="14" fillId="0" borderId="1" pivotButton="0" quotePrefix="0" xfId="0"/>
    <xf numFmtId="1" fontId="14" fillId="4" borderId="1" pivotButton="0" quotePrefix="0" xfId="0"/>
    <xf numFmtId="9" fontId="14" fillId="4" borderId="1" pivotButton="0" quotePrefix="0" xfId="1"/>
    <xf numFmtId="0" fontId="14" fillId="7" borderId="1" pivotButton="0" quotePrefix="0" xfId="0"/>
    <xf numFmtId="0" fontId="14" fillId="7" borderId="1" applyAlignment="1" pivotButton="0" quotePrefix="0" xfId="0">
      <alignment wrapText="1"/>
    </xf>
    <xf numFmtId="0" fontId="22" fillId="8" borderId="6" applyAlignment="1" pivotButton="0" quotePrefix="0" xfId="0">
      <alignment horizontal="center" wrapText="1"/>
    </xf>
    <xf numFmtId="0" fontId="14" fillId="0" borderId="0" pivotButton="0" quotePrefix="0" xfId="0"/>
    <xf numFmtId="0" fontId="22" fillId="8" borderId="8" applyAlignment="1" pivotButton="0" quotePrefix="0" xfId="0">
      <alignment horizontal="center" wrapText="1"/>
    </xf>
    <xf numFmtId="0" fontId="19" fillId="7" borderId="1" pivotButton="0" quotePrefix="0" xfId="0"/>
    <xf numFmtId="0" fontId="22" fillId="8" borderId="7" applyAlignment="1" pivotButton="0" quotePrefix="0" xfId="0">
      <alignment horizontal="center" wrapText="1"/>
    </xf>
    <xf numFmtId="0" fontId="23" fillId="0" borderId="4" applyAlignment="1" pivotButton="0" quotePrefix="0" xfId="0">
      <alignment wrapText="1"/>
    </xf>
    <xf numFmtId="0" fontId="23" fillId="7" borderId="4" pivotButton="0" quotePrefix="0" xfId="0"/>
    <xf numFmtId="0" fontId="14" fillId="7" borderId="4" applyAlignment="1" pivotButton="0" quotePrefix="0" xfId="0">
      <alignment horizontal="center" vertical="center"/>
    </xf>
    <xf numFmtId="0" fontId="19" fillId="7" borderId="4" applyAlignment="1" pivotButton="0" quotePrefix="0" xfId="0">
      <alignment horizontal="center" vertical="center"/>
    </xf>
    <xf numFmtId="0" fontId="19" fillId="7" borderId="1" applyAlignment="1" pivotButton="0" quotePrefix="0" xfId="0">
      <alignment horizontal="center" vertical="center"/>
    </xf>
    <xf numFmtId="0" fontId="14" fillId="7" borderId="1" applyAlignment="1" pivotButton="0" quotePrefix="0" xfId="0">
      <alignment horizontal="center" vertical="center"/>
    </xf>
    <xf numFmtId="1" fontId="19" fillId="7" borderId="1" pivotButton="0" quotePrefix="0" xfId="0"/>
    <xf numFmtId="9" fontId="19" fillId="7" borderId="1" pivotButton="0" quotePrefix="0" xfId="1"/>
    <xf numFmtId="0" fontId="14" fillId="0" borderId="12" applyAlignment="1" pivotButton="0" quotePrefix="0" xfId="0">
      <alignment wrapText="1"/>
    </xf>
    <xf numFmtId="0" fontId="19" fillId="0" borderId="0" applyAlignment="1" pivotButton="0" quotePrefix="0" xfId="0">
      <alignment horizontal="center" wrapText="1"/>
    </xf>
    <xf numFmtId="0" fontId="19" fillId="0" borderId="0" pivotButton="0" quotePrefix="0" xfId="0"/>
    <xf numFmtId="9" fontId="14" fillId="0" borderId="0" applyAlignment="1" pivotButton="0" quotePrefix="0" xfId="1">
      <alignment horizontal="center" vertical="center"/>
    </xf>
    <xf numFmtId="0" fontId="19" fillId="0" borderId="0" pivotButton="0" quotePrefix="0" xfId="0"/>
    <xf numFmtId="0" fontId="19" fillId="0" borderId="0" applyAlignment="1" pivotButton="0" quotePrefix="0" xfId="0">
      <alignment horizontal="left"/>
    </xf>
    <xf numFmtId="0" fontId="14" fillId="0" borderId="0" pivotButton="0" quotePrefix="0" xfId="0"/>
    <xf numFmtId="0" fontId="14" fillId="0" borderId="0" pivotButton="0" quotePrefix="0" xfId="0"/>
    <xf numFmtId="0" fontId="0" fillId="0" borderId="2" applyProtection="1" pivotButton="0" quotePrefix="0" xfId="0">
      <protection locked="0" hidden="0"/>
    </xf>
    <xf numFmtId="0" fontId="0" fillId="0" borderId="3" applyProtection="1" pivotButton="0" quotePrefix="0" xfId="0">
      <protection locked="0" hidden="0"/>
    </xf>
    <xf numFmtId="14" fontId="0" fillId="0" borderId="3" applyProtection="1" pivotButton="0" quotePrefix="0" xfId="0">
      <protection locked="0" hidden="0"/>
    </xf>
    <xf numFmtId="1" fontId="0" fillId="0" borderId="3" applyProtection="1" pivotButton="0" quotePrefix="0" xfId="0">
      <protection locked="0" hidden="0"/>
    </xf>
    <xf numFmtId="1" fontId="14" fillId="0" borderId="3" applyAlignment="1" applyProtection="1" pivotButton="0" quotePrefix="0" xfId="0">
      <alignment wrapText="1"/>
      <protection locked="0" hidden="0"/>
    </xf>
    <xf numFmtId="14" fontId="14" fillId="0" borderId="3" applyAlignment="1" applyProtection="1" pivotButton="0" quotePrefix="0" xfId="0">
      <alignment wrapText="1"/>
      <protection locked="0" hidden="0"/>
    </xf>
    <xf numFmtId="0" fontId="0" fillId="0" borderId="12" applyProtection="1" pivotButton="0" quotePrefix="0" xfId="0">
      <protection locked="0" hidden="0"/>
    </xf>
    <xf numFmtId="0" fontId="2" fillId="2" borderId="5" pivotButton="0" quotePrefix="0" xfId="0"/>
    <xf numFmtId="0" fontId="2" fillId="2" borderId="13" pivotButton="0" quotePrefix="0" xfId="0"/>
    <xf numFmtId="0" fontId="5" fillId="9" borderId="11" applyAlignment="1" pivotButton="0" quotePrefix="0" xfId="0">
      <alignment horizontal="center" vertical="center" wrapText="1"/>
    </xf>
    <xf numFmtId="0" fontId="5" fillId="9" borderId="14" applyAlignment="1" pivotButton="0" quotePrefix="0" xfId="0">
      <alignment horizontal="center" vertical="center" wrapText="1"/>
    </xf>
    <xf numFmtId="14" fontId="5" fillId="9" borderId="14" applyAlignment="1" pivotButton="0" quotePrefix="0" xfId="0">
      <alignment horizontal="center" vertical="center" wrapText="1"/>
    </xf>
    <xf numFmtId="0" fontId="5" fillId="9" borderId="10" applyAlignment="1" pivotButton="0" quotePrefix="0" xfId="0">
      <alignment horizontal="center" vertical="center" wrapText="1"/>
    </xf>
    <xf numFmtId="1" fontId="19" fillId="7" borderId="1" applyAlignment="1" pivotButton="0" quotePrefix="0" xfId="0">
      <alignment horizontal="center" vertical="center"/>
    </xf>
    <xf numFmtId="10" fontId="2" fillId="2" borderId="1" applyAlignment="1" applyProtection="1" pivotButton="0" quotePrefix="0" xfId="1">
      <alignment horizontal="center" vertical="center" wrapText="1"/>
      <protection locked="0" hidden="0"/>
    </xf>
    <xf numFmtId="10" fontId="0" fillId="0" borderId="0" applyProtection="1" pivotButton="0" quotePrefix="0" xfId="0">
      <protection locked="0" hidden="0"/>
    </xf>
    <xf numFmtId="9" fontId="19" fillId="0" borderId="4" applyAlignment="1" pivotButton="0" quotePrefix="0" xfId="1">
      <alignment horizontal="center" vertical="center"/>
    </xf>
    <xf numFmtId="0" fontId="20" fillId="8" borderId="1" applyProtection="1" pivotButton="0" quotePrefix="0" xfId="0">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vertical="center" wrapText="1"/>
      <protection locked="1" hidden="1"/>
    </xf>
    <xf numFmtId="0" fontId="19" fillId="8" borderId="1" applyAlignment="1" applyProtection="1" pivotButton="0" quotePrefix="0" xfId="0">
      <alignment horizontal="center" vertical="center"/>
      <protection locked="1" hidden="1"/>
    </xf>
    <xf numFmtId="0" fontId="20" fillId="2" borderId="4" applyProtection="1" pivotButton="0" quotePrefix="0" xfId="0">
      <protection locked="1" hidden="1"/>
    </xf>
    <xf numFmtId="0" fontId="14" fillId="0" borderId="4" applyAlignment="1" applyProtection="1" pivotButton="0" quotePrefix="0" xfId="0">
      <alignment horizontal="center" vertical="center"/>
      <protection locked="1" hidden="1"/>
    </xf>
    <xf numFmtId="1" fontId="14" fillId="0" borderId="4" applyAlignment="1" applyProtection="1" pivotButton="0" quotePrefix="0" xfId="0">
      <alignment horizontal="center" vertical="center"/>
      <protection locked="1" hidden="1"/>
    </xf>
    <xf numFmtId="0" fontId="19" fillId="2" borderId="1" applyProtection="1" pivotButton="0" quotePrefix="0" xfId="0">
      <protection locked="1" hidden="1"/>
    </xf>
    <xf numFmtId="9" fontId="14" fillId="0" borderId="1" applyAlignment="1" applyProtection="1" pivotButton="0" quotePrefix="0" xfId="1">
      <alignment horizontal="center" vertical="center"/>
      <protection locked="1" hidden="1"/>
    </xf>
    <xf numFmtId="0" fontId="22" fillId="8" borderId="10" applyAlignment="1" applyProtection="1" pivotButton="0" quotePrefix="0" xfId="0">
      <alignment horizontal="center" wrapText="1"/>
      <protection locked="1" hidden="1"/>
    </xf>
    <xf numFmtId="9" fontId="19" fillId="8" borderId="1" applyAlignment="1" applyProtection="1" pivotButton="0" quotePrefix="0" xfId="1">
      <alignment horizontal="center" vertical="center" wrapText="1"/>
      <protection locked="1" hidden="1"/>
    </xf>
    <xf numFmtId="9" fontId="19" fillId="8" borderId="1" applyAlignment="1" applyProtection="1" pivotButton="0" quotePrefix="0" xfId="1">
      <alignment horizontal="center" vertical="center"/>
      <protection locked="1" hidden="1"/>
    </xf>
    <xf numFmtId="0" fontId="14" fillId="0" borderId="1" applyAlignment="1" applyProtection="1" pivotButton="0" quotePrefix="0" xfId="1">
      <alignment horizontal="center" vertical="center"/>
      <protection locked="1" hidden="1"/>
    </xf>
    <xf numFmtId="0" fontId="19" fillId="0" borderId="0" applyProtection="1" pivotButton="0" quotePrefix="0" xfId="0">
      <protection locked="1" hidden="1"/>
    </xf>
    <xf numFmtId="9" fontId="14" fillId="0" borderId="0" applyAlignment="1" applyProtection="1" pivotButton="0" quotePrefix="0" xfId="1">
      <alignment horizontal="center" vertical="center"/>
      <protection locked="1" hidden="1"/>
    </xf>
    <xf numFmtId="0" fontId="19" fillId="8" borderId="1" applyProtection="1" pivotButton="0" quotePrefix="0" xfId="0">
      <protection locked="1" hidden="1"/>
    </xf>
    <xf numFmtId="0" fontId="19" fillId="8" borderId="1" applyAlignment="1" applyProtection="1" pivotButton="0" quotePrefix="0" xfId="0">
      <alignment horizontal="center"/>
      <protection locked="1" hidden="1"/>
    </xf>
    <xf numFmtId="0" fontId="19" fillId="2" borderId="1" applyAlignment="1" applyProtection="1" pivotButton="0" quotePrefix="0" xfId="0">
      <alignment horizontal="left"/>
      <protection locked="1" hidden="1"/>
    </xf>
    <xf numFmtId="0" fontId="14" fillId="4" borderId="1" applyAlignment="1" applyProtection="1" pivotButton="0" quotePrefix="0" xfId="0">
      <alignment horizontal="center"/>
      <protection locked="1" hidden="1"/>
    </xf>
    <xf numFmtId="9" fontId="14" fillId="4" borderId="1" applyProtection="1" pivotButton="0" quotePrefix="0" xfId="1">
      <protection locked="1" hidden="1"/>
    </xf>
    <xf numFmtId="9" fontId="0" fillId="0" borderId="1" pivotButton="0" quotePrefix="0" xfId="0"/>
    <xf numFmtId="9" fontId="2" fillId="2" borderId="1" applyAlignment="1" applyProtection="1" pivotButton="0" quotePrefix="0" xfId="1">
      <alignment horizontal="center" vertical="center" wrapText="1"/>
      <protection locked="0" hidden="0"/>
    </xf>
    <xf numFmtId="9" fontId="0" fillId="0" borderId="0" applyProtection="1" pivotButton="0" quotePrefix="0" xfId="0">
      <protection locked="0" hidden="0"/>
    </xf>
    <xf numFmtId="0" fontId="9" fillId="4" borderId="1" applyAlignment="1" pivotButton="0" quotePrefix="0" xfId="0">
      <alignment horizontal="left" vertical="center" wrapText="1"/>
    </xf>
    <xf numFmtId="0" fontId="2" fillId="3" borderId="1" applyAlignment="1" applyProtection="1" pivotButton="0" quotePrefix="0" xfId="0">
      <alignment horizontal="center"/>
      <protection locked="0" hidden="0"/>
    </xf>
    <xf numFmtId="0" fontId="23" fillId="7" borderId="4" applyAlignment="1" pivotButton="0" quotePrefix="0" xfId="0">
      <alignment horizontal="center"/>
    </xf>
    <xf numFmtId="0" fontId="19" fillId="7" borderId="1" applyAlignment="1" pivotButton="0" quotePrefix="0" xfId="0">
      <alignment wrapText="1"/>
    </xf>
    <xf numFmtId="0" fontId="2" fillId="0" borderId="0" pivotButton="0" quotePrefix="0" xfId="0"/>
    <xf numFmtId="9" fontId="19" fillId="7" borderId="1" applyAlignment="1" pivotButton="0" quotePrefix="0" xfId="1">
      <alignment wrapText="1"/>
    </xf>
    <xf numFmtId="0" fontId="19" fillId="7" borderId="1" applyAlignment="1" pivotButton="0" quotePrefix="0" xfId="0">
      <alignment horizontal="center"/>
    </xf>
    <xf numFmtId="0" fontId="20" fillId="7" borderId="4" applyAlignment="1" pivotButton="0" quotePrefix="0" xfId="0">
      <alignment horizontal="center"/>
    </xf>
    <xf numFmtId="14" fontId="5" fillId="2" borderId="14" applyAlignment="1" pivotButton="0" quotePrefix="0" xfId="0">
      <alignment horizontal="center" wrapText="1"/>
    </xf>
    <xf numFmtId="14" fontId="5" fillId="2" borderId="1" applyAlignment="1" pivotButton="0" quotePrefix="0" xfId="0">
      <alignment horizontal="center" wrapText="1"/>
    </xf>
    <xf numFmtId="14" fontId="0" fillId="0" borderId="2" pivotButton="0" quotePrefix="0" xfId="0"/>
    <xf numFmtId="1" fontId="19" fillId="7" borderId="1" applyAlignment="1" pivotButton="0" quotePrefix="0" xfId="0">
      <alignment wrapText="1"/>
    </xf>
    <xf numFmtId="0" fontId="22" fillId="8" borderId="15" applyAlignment="1" pivotButton="0" quotePrefix="0" xfId="0">
      <alignment horizontal="center"/>
    </xf>
    <xf numFmtId="0" fontId="22" fillId="8" borderId="6" applyAlignment="1" pivotButton="0" quotePrefix="0" xfId="0">
      <alignment horizontal="center" wrapText="1"/>
    </xf>
    <xf numFmtId="0" fontId="20" fillId="8" borderId="4" applyProtection="1" pivotButton="0" quotePrefix="0" xfId="0">
      <protection locked="1" hidden="1"/>
    </xf>
    <xf numFmtId="0" fontId="14" fillId="0" borderId="4" applyProtection="1" pivotButton="0" quotePrefix="0" xfId="0">
      <protection locked="1" hidden="1"/>
    </xf>
    <xf numFmtId="0" fontId="14" fillId="7" borderId="1" applyProtection="1" pivotButton="0" quotePrefix="0" xfId="0">
      <protection locked="1" hidden="1"/>
    </xf>
    <xf numFmtId="9" fontId="14" fillId="7" borderId="1" applyAlignment="1" applyProtection="1" pivotButton="0" quotePrefix="0" xfId="1">
      <alignment horizontal="right"/>
      <protection locked="1" hidden="1"/>
    </xf>
    <xf numFmtId="0" fontId="14" fillId="0" borderId="1" applyProtection="1" pivotButton="0" quotePrefix="0" xfId="0">
      <protection locked="1" hidden="1"/>
    </xf>
    <xf numFmtId="9" fontId="14" fillId="7" borderId="1" applyProtection="1" pivotButton="0" quotePrefix="0" xfId="1">
      <protection locked="1" hidden="1"/>
    </xf>
    <xf numFmtId="0" fontId="14" fillId="0" borderId="1" applyAlignment="1" applyProtection="1" pivotButton="0" quotePrefix="0" xfId="0">
      <alignment wrapText="1"/>
      <protection locked="1" hidden="1"/>
    </xf>
    <xf numFmtId="1" fontId="14" fillId="0" borderId="1" applyAlignment="1" applyProtection="1" pivotButton="0" quotePrefix="0" xfId="0">
      <alignment horizontal="right" vertical="center"/>
      <protection locked="1" hidden="1"/>
    </xf>
    <xf numFmtId="0" fontId="14" fillId="0" borderId="1" applyAlignment="1" applyProtection="1" pivotButton="0" quotePrefix="0" xfId="0">
      <alignment horizontal="right"/>
      <protection locked="1" hidden="1"/>
    </xf>
    <xf numFmtId="9" fontId="14" fillId="7" borderId="1" applyAlignment="1" applyProtection="1" pivotButton="0" quotePrefix="0" xfId="0">
      <alignment horizontal="right"/>
      <protection locked="1" hidden="1"/>
    </xf>
    <xf numFmtId="0" fontId="14" fillId="7" borderId="1" applyAlignment="1" applyProtection="1" pivotButton="0" quotePrefix="0" xfId="0">
      <alignment wrapText="1"/>
      <protection locked="1" hidden="1"/>
    </xf>
    <xf numFmtId="0" fontId="2" fillId="0" borderId="0" applyProtection="1" pivotButton="0" quotePrefix="0" xfId="0">
      <protection locked="0" hidden="0"/>
    </xf>
    <xf numFmtId="0" fontId="0" fillId="0" borderId="0" applyProtection="1" pivotButton="0" quotePrefix="0" xfId="0">
      <protection locked="0" hidden="0"/>
    </xf>
    <xf numFmtId="9" fontId="0" fillId="0" borderId="0" applyProtection="1" pivotButton="0" quotePrefix="0" xfId="1">
      <protection locked="0" hidden="0"/>
    </xf>
    <xf numFmtId="10" fontId="0" fillId="0" borderId="0" applyProtection="1" pivotButton="0" quotePrefix="0" xfId="0">
      <protection locked="0" hidden="0"/>
    </xf>
    <xf numFmtId="0" fontId="14" fillId="0" borderId="1" pivotButton="0" quotePrefix="0" xfId="0"/>
    <xf numFmtId="0" fontId="26" fillId="10" borderId="19" pivotButton="0" quotePrefix="0" xfId="2"/>
    <xf numFmtId="0" fontId="28" fillId="0" borderId="0" pivotButton="0" quotePrefix="0" xfId="2"/>
    <xf numFmtId="0" fontId="25" fillId="0" borderId="0" pivotButton="0" quotePrefix="0" xfId="2"/>
    <xf numFmtId="0" fontId="29" fillId="11" borderId="20" applyAlignment="1" pivotButton="0" quotePrefix="0" xfId="2">
      <alignment horizontal="center" wrapText="1"/>
    </xf>
    <xf numFmtId="0" fontId="29" fillId="11" borderId="21" applyAlignment="1" pivotButton="0" quotePrefix="0" xfId="2">
      <alignment horizontal="center" wrapText="1"/>
    </xf>
    <xf numFmtId="0" fontId="26" fillId="12" borderId="22" pivotButton="0" quotePrefix="0" xfId="2"/>
    <xf numFmtId="0" fontId="28" fillId="12" borderId="22" applyAlignment="1" pivotButton="0" quotePrefix="0" xfId="2">
      <alignment horizontal="right"/>
    </xf>
    <xf numFmtId="0" fontId="26" fillId="0" borderId="19" pivotButton="0" quotePrefix="0" xfId="2"/>
    <xf numFmtId="0" fontId="28" fillId="0" borderId="19" applyAlignment="1" pivotButton="0" quotePrefix="0" xfId="2">
      <alignment horizontal="right"/>
    </xf>
    <xf numFmtId="0" fontId="28" fillId="0" borderId="19" applyAlignment="1" pivotButton="0" quotePrefix="0" xfId="2">
      <alignment horizontal="right" vertical="center"/>
    </xf>
    <xf numFmtId="0" fontId="28" fillId="12" borderId="19" pivotButton="0" quotePrefix="0" xfId="2"/>
    <xf numFmtId="0" fontId="28" fillId="0" borderId="19" applyAlignment="1" pivotButton="0" quotePrefix="0" xfId="2">
      <alignment wrapText="1"/>
    </xf>
    <xf numFmtId="1" fontId="28" fillId="0" borderId="19" pivotButton="0" quotePrefix="0" xfId="2"/>
    <xf numFmtId="0" fontId="28" fillId="12" borderId="19" applyAlignment="1" pivotButton="0" quotePrefix="0" xfId="2">
      <alignment wrapText="1"/>
    </xf>
    <xf numFmtId="0" fontId="28" fillId="0" borderId="19" pivotButton="0" quotePrefix="0" xfId="2"/>
    <xf numFmtId="9" fontId="28" fillId="0" borderId="19" pivotButton="0" quotePrefix="0" xfId="2"/>
    <xf numFmtId="0" fontId="28" fillId="13" borderId="23" pivotButton="0" quotePrefix="0" xfId="2"/>
    <xf numFmtId="9" fontId="28" fillId="13" borderId="24" pivotButton="0" quotePrefix="0" xfId="2"/>
    <xf numFmtId="9" fontId="28" fillId="13" borderId="25" pivotButton="0" quotePrefix="0" xfId="2"/>
    <xf numFmtId="9" fontId="28" fillId="0" borderId="19" applyAlignment="1" pivotButton="0" quotePrefix="0" xfId="2">
      <alignment horizontal="right"/>
    </xf>
    <xf numFmtId="0" fontId="26" fillId="11" borderId="19" applyAlignment="1" pivotButton="0" quotePrefix="0" xfId="2">
      <alignment wrapText="1"/>
    </xf>
    <xf numFmtId="1" fontId="28" fillId="0" borderId="19" applyAlignment="1" pivotButton="0" quotePrefix="0" xfId="2">
      <alignment horizontal="right" vertical="center"/>
    </xf>
    <xf numFmtId="9" fontId="28" fillId="12" borderId="19" applyAlignment="1" pivotButton="0" quotePrefix="0" xfId="2">
      <alignment horizontal="right" vertical="center"/>
    </xf>
    <xf numFmtId="9" fontId="28" fillId="12" borderId="19" applyAlignment="1" pivotButton="0" quotePrefix="0" xfId="2">
      <alignment horizontal="center" vertical="center"/>
    </xf>
    <xf numFmtId="9" fontId="28" fillId="12" borderId="19" applyAlignment="1" pivotButton="0" quotePrefix="0" xfId="2">
      <alignment horizontal="right"/>
    </xf>
    <xf numFmtId="9" fontId="28" fillId="12" borderId="19" applyAlignment="1" pivotButton="0" quotePrefix="0" xfId="2">
      <alignment horizontal="center"/>
    </xf>
    <xf numFmtId="9" fontId="28" fillId="12" borderId="19" pivotButton="0" quotePrefix="0" xfId="2"/>
    <xf numFmtId="0" fontId="26" fillId="11" borderId="19" pivotButton="0" quotePrefix="0" xfId="2"/>
    <xf numFmtId="0" fontId="28" fillId="14" borderId="19" applyAlignment="1" pivotButton="0" quotePrefix="0" xfId="2">
      <alignment wrapText="1"/>
    </xf>
    <xf numFmtId="1" fontId="28" fillId="7" borderId="19" pivotButton="0" quotePrefix="0" xfId="2"/>
    <xf numFmtId="1" fontId="28" fillId="14" borderId="19" pivotButton="0" quotePrefix="0" xfId="2"/>
    <xf numFmtId="1" fontId="28" fillId="12" borderId="19" applyAlignment="1" pivotButton="0" quotePrefix="0" xfId="2">
      <alignment horizontal="right" vertical="center"/>
    </xf>
    <xf numFmtId="0" fontId="14" fillId="7" borderId="4" applyProtection="1" pivotButton="0" quotePrefix="0" xfId="0">
      <protection locked="1" hidden="1"/>
    </xf>
    <xf numFmtId="0" fontId="26" fillId="10" borderId="19" applyProtection="1" pivotButton="0" quotePrefix="0" xfId="2">
      <protection locked="0" hidden="0"/>
    </xf>
    <xf numFmtId="0" fontId="5" fillId="2" borderId="1" applyAlignment="1" applyProtection="1" pivotButton="0" quotePrefix="0" xfId="0">
      <alignment horizontal="center" wrapText="1"/>
      <protection locked="0" hidden="0"/>
    </xf>
    <xf numFmtId="14" fontId="5" fillId="2" borderId="1" applyAlignment="1" applyProtection="1" pivotButton="0" quotePrefix="0" xfId="0">
      <alignment horizontal="center" wrapText="1"/>
      <protection locked="0" hidden="0"/>
    </xf>
    <xf numFmtId="14" fontId="5" fillId="2" borderId="14" applyAlignment="1" applyProtection="1" pivotButton="0" quotePrefix="0" xfId="0">
      <alignment horizontal="center" wrapText="1"/>
      <protection locked="0" hidden="0"/>
    </xf>
    <xf numFmtId="164" fontId="2" fillId="2" borderId="1" applyAlignment="1" applyProtection="1" pivotButton="0" quotePrefix="0" xfId="0">
      <alignment horizontal="center"/>
      <protection locked="0" hidden="0"/>
    </xf>
    <xf numFmtId="9" fontId="0" fillId="0" borderId="1" applyProtection="1" pivotButton="0" quotePrefix="0" xfId="0">
      <protection locked="0" hidden="0"/>
    </xf>
    <xf numFmtId="14" fontId="5" fillId="2" borderId="14" applyAlignment="1" applyProtection="1" pivotButton="0" quotePrefix="0" xfId="0">
      <alignment horizontal="left" vertical="top" wrapText="1"/>
      <protection locked="0" hidden="0"/>
    </xf>
    <xf numFmtId="0" fontId="4" fillId="0" borderId="0" applyProtection="1" pivotButton="0" quotePrefix="0" xfId="0">
      <protection locked="0" hidden="0"/>
    </xf>
    <xf numFmtId="0" fontId="2" fillId="3" borderId="5" applyAlignment="1" applyProtection="1" pivotButton="0" quotePrefix="0" xfId="0">
      <alignment horizontal="center"/>
      <protection locked="0" hidden="0"/>
    </xf>
    <xf numFmtId="0" fontId="0" fillId="0" borderId="0" applyProtection="1" pivotButton="0" quotePrefix="0" xfId="0">
      <protection locked="0" hidden="0"/>
    </xf>
    <xf numFmtId="14" fontId="0" fillId="0" borderId="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0" borderId="0" applyProtection="1" pivotButton="0" quotePrefix="0" xfId="0">
      <protection locked="0" hidden="0"/>
    </xf>
    <xf numFmtId="0" fontId="5" fillId="2" borderId="14" applyAlignment="1" applyProtection="1" pivotButton="0" quotePrefix="0" xfId="0">
      <alignment horizontal="center" vertical="top" wrapText="1"/>
      <protection locked="0" hidden="0"/>
    </xf>
    <xf numFmtId="14" fontId="0" fillId="0" borderId="2" applyProtection="1" pivotButton="0" quotePrefix="0" xfId="0">
      <protection locked="0" hidden="0"/>
    </xf>
    <xf numFmtId="14" fontId="0" fillId="0" borderId="1" pivotButton="0" quotePrefix="0" xfId="0"/>
    <xf numFmtId="0" fontId="32" fillId="0" borderId="1" applyProtection="1" pivotButton="0" quotePrefix="0" xfId="3">
      <protection locked="0" hidden="0"/>
    </xf>
    <xf numFmtId="0" fontId="0" fillId="0" borderId="2" pivotButton="0" quotePrefix="0" xfId="0"/>
    <xf numFmtId="0" fontId="0" fillId="0" borderId="1" pivotButton="0" quotePrefix="0" xfId="0"/>
    <xf numFmtId="9" fontId="2" fillId="2" borderId="1" applyAlignment="1" pivotButton="0" quotePrefix="0" xfId="1">
      <alignment horizontal="center" vertical="center" wrapText="1"/>
    </xf>
    <xf numFmtId="10" fontId="2" fillId="2" borderId="1" applyAlignment="1" pivotButton="0" quotePrefix="0" xfId="1">
      <alignment horizontal="center" vertical="center" wrapText="1"/>
    </xf>
    <xf numFmtId="9" fontId="2" fillId="2" borderId="1" applyAlignment="1" pivotButton="0" quotePrefix="0" xfId="1">
      <alignment horizontal="center" wrapText="1"/>
    </xf>
    <xf numFmtId="9" fontId="2" fillId="2" borderId="1" applyAlignment="1" pivotButton="0" quotePrefix="0" xfId="1">
      <alignment horizontal="center" vertical="center" wrapText="1"/>
    </xf>
    <xf numFmtId="0" fontId="14" fillId="0" borderId="4" applyAlignment="1" pivotButton="0" quotePrefix="0" xfId="0">
      <alignment horizontal="center"/>
    </xf>
    <xf numFmtId="1" fontId="14" fillId="0" borderId="4" applyAlignment="1" pivotButton="0" quotePrefix="0" xfId="0">
      <alignment horizontal="center"/>
    </xf>
    <xf numFmtId="0" fontId="14" fillId="0" borderId="1" applyAlignment="1" pivotButton="0" quotePrefix="0" xfId="0">
      <alignment horizontal="center"/>
    </xf>
    <xf numFmtId="9" fontId="14" fillId="0" borderId="1" pivotButton="0" quotePrefix="0" xfId="1"/>
    <xf numFmtId="0" fontId="5" fillId="2" borderId="14" applyAlignment="1" pivotButton="0" quotePrefix="0" xfId="0">
      <alignment horizontal="center"/>
    </xf>
    <xf numFmtId="0" fontId="8" fillId="0" borderId="2" applyAlignment="1" pivotButton="0" quotePrefix="0" xfId="0">
      <alignment horizontal="left" vertical="center" wrapText="1"/>
    </xf>
    <xf numFmtId="0" fontId="3" fillId="0" borderId="0" applyAlignment="1" pivotButton="0" quotePrefix="0" xfId="0">
      <alignment wrapText="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8" fillId="0" borderId="2" applyAlignment="1" pivotButton="0" quotePrefix="0" xfId="0">
      <alignment horizontal="left" vertical="center" wrapText="1"/>
    </xf>
    <xf numFmtId="0" fontId="8" fillId="0" borderId="5" applyAlignment="1" pivotButton="0" quotePrefix="0" xfId="0">
      <alignment horizontal="left" vertical="center" wrapText="1"/>
    </xf>
    <xf numFmtId="0" fontId="16" fillId="0" borderId="2" applyAlignment="1" pivotButton="0" quotePrefix="0" xfId="0">
      <alignment horizontal="left" vertical="center" wrapText="1"/>
    </xf>
    <xf numFmtId="0" fontId="16" fillId="0" borderId="5" applyAlignment="1" pivotButton="0" quotePrefix="0" xfId="0">
      <alignment horizontal="left" vertical="center" wrapText="1"/>
    </xf>
    <xf numFmtId="0" fontId="9" fillId="0" borderId="3" applyAlignment="1" pivotButton="0" quotePrefix="0" xfId="0">
      <alignment horizontal="left" vertical="center" wrapText="1"/>
    </xf>
    <xf numFmtId="0" fontId="9" fillId="0" borderId="4" applyAlignment="1" pivotButton="0" quotePrefix="0" xfId="0">
      <alignment horizontal="left" vertical="center" wrapText="1"/>
    </xf>
    <xf numFmtId="0" fontId="8" fillId="0" borderId="1" applyAlignment="1" pivotButton="0" quotePrefix="0" xfId="0">
      <alignment horizontal="left" vertical="center" wrapText="1"/>
    </xf>
    <xf numFmtId="0" fontId="2" fillId="6" borderId="9" applyAlignment="1" pivotButton="0" quotePrefix="0" xfId="0">
      <alignment horizontal="center" vertical="center"/>
    </xf>
    <xf numFmtId="0" fontId="2" fillId="6" borderId="0" applyAlignment="1" pivotButton="0" quotePrefix="0" xfId="0">
      <alignment horizontal="center" vertical="center"/>
    </xf>
    <xf numFmtId="0" fontId="8" fillId="4" borderId="2" applyAlignment="1" pivotButton="0" quotePrefix="0" xfId="0">
      <alignment horizontal="left" vertical="center" wrapText="1"/>
    </xf>
    <xf numFmtId="0" fontId="8" fillId="4" borderId="5" applyAlignment="1" pivotButton="0" quotePrefix="0" xfId="0">
      <alignment horizontal="left" vertical="center" wrapText="1"/>
    </xf>
    <xf numFmtId="0" fontId="3" fillId="6" borderId="0" applyAlignment="1" pivotButton="0" quotePrefix="0" xfId="0">
      <alignment horizontal="center" vertical="center"/>
    </xf>
    <xf numFmtId="0" fontId="3" fillId="4" borderId="1" applyAlignment="1" pivotButton="0" quotePrefix="0" xfId="0">
      <alignment horizontal="left" vertical="center" wrapText="1"/>
    </xf>
    <xf numFmtId="0" fontId="3" fillId="0" borderId="1" applyAlignment="1" pivotButton="0" quotePrefix="0" xfId="0">
      <alignment horizontal="left" vertical="center" wrapText="1"/>
    </xf>
    <xf numFmtId="0" fontId="8" fillId="0" borderId="2" applyAlignment="1" pivotButton="0" quotePrefix="0" xfId="0">
      <alignment vertical="center"/>
    </xf>
    <xf numFmtId="0" fontId="8" fillId="0" borderId="5" applyAlignment="1" pivotButton="0" quotePrefix="0" xfId="0">
      <alignment vertical="center"/>
    </xf>
    <xf numFmtId="0" fontId="8" fillId="0" borderId="2" applyAlignment="1" pivotButton="0" quotePrefix="0" xfId="0">
      <alignment horizontal="left" vertical="center"/>
    </xf>
    <xf numFmtId="0" fontId="8" fillId="0" borderId="5" applyAlignment="1" pivotButton="0" quotePrefix="0" xfId="0">
      <alignment horizontal="left" vertical="center"/>
    </xf>
    <xf numFmtId="0" fontId="3" fillId="0" borderId="0" applyAlignment="1" pivotButton="0" quotePrefix="0" xfId="0">
      <alignment wrapText="1"/>
    </xf>
    <xf numFmtId="0" fontId="3" fillId="0" borderId="2" applyAlignment="1" pivotButton="0" quotePrefix="0" xfId="0">
      <alignment wrapText="1"/>
    </xf>
    <xf numFmtId="0" fontId="3" fillId="0" borderId="5" applyAlignment="1" pivotButton="0" quotePrefix="0" xfId="0">
      <alignment wrapText="1"/>
    </xf>
    <xf numFmtId="0" fontId="7" fillId="2" borderId="0" applyAlignment="1" pivotButton="0" quotePrefix="0" xfId="0">
      <alignment horizontal="center" vertical="center"/>
    </xf>
    <xf numFmtId="0" fontId="3" fillId="0" borderId="2" pivotButton="0" quotePrefix="0" xfId="0"/>
    <xf numFmtId="0" fontId="3" fillId="0" borderId="5" pivotButton="0" quotePrefix="0" xfId="0"/>
    <xf numFmtId="0" fontId="21" fillId="4" borderId="2" applyAlignment="1" applyProtection="1" pivotButton="0" quotePrefix="0" xfId="0">
      <alignment horizontal="left"/>
      <protection locked="1" hidden="1"/>
    </xf>
    <xf numFmtId="0" fontId="21" fillId="4" borderId="9" applyAlignment="1" applyProtection="1" pivotButton="0" quotePrefix="0" xfId="0">
      <alignment horizontal="left"/>
      <protection locked="1" hidden="1"/>
    </xf>
    <xf numFmtId="0" fontId="21" fillId="4" borderId="5" applyAlignment="1" applyProtection="1" pivotButton="0" quotePrefix="0" xfId="0">
      <alignment horizontal="left"/>
      <protection locked="1" hidden="1"/>
    </xf>
    <xf numFmtId="0" fontId="22" fillId="8" borderId="1" applyAlignment="1" pivotButton="0" quotePrefix="0" xfId="0">
      <alignment horizontal="left"/>
    </xf>
    <xf numFmtId="0" fontId="22" fillId="8" borderId="2" applyAlignment="1" pivotButton="0" quotePrefix="0" xfId="0">
      <alignment horizontal="left"/>
    </xf>
    <xf numFmtId="0" fontId="22" fillId="8" borderId="9" applyAlignment="1" pivotButton="0" quotePrefix="0" xfId="0">
      <alignment horizontal="left"/>
    </xf>
    <xf numFmtId="0" fontId="22" fillId="8" borderId="5" applyAlignment="1" pivotButton="0" quotePrefix="0" xfId="0">
      <alignment horizontal="left"/>
    </xf>
    <xf numFmtId="0" fontId="24" fillId="8" borderId="3" applyAlignment="1" applyProtection="1" pivotButton="0" quotePrefix="0" xfId="0">
      <alignment horizontal="left" wrapText="1"/>
      <protection locked="1" hidden="1"/>
    </xf>
    <xf numFmtId="0" fontId="23" fillId="8" borderId="2" applyAlignment="1" applyProtection="1" pivotButton="0" quotePrefix="0" xfId="0">
      <alignment horizontal="center"/>
      <protection locked="1" hidden="1"/>
    </xf>
    <xf numFmtId="0" fontId="23" fillId="8" borderId="9" applyAlignment="1" applyProtection="1" pivotButton="0" quotePrefix="0" xfId="0">
      <alignment horizontal="center"/>
      <protection locked="1" hidden="1"/>
    </xf>
    <xf numFmtId="0" fontId="23" fillId="8" borderId="5" applyAlignment="1" applyProtection="1" pivotButton="0" quotePrefix="0" xfId="0">
      <alignment horizontal="center"/>
      <protection locked="1" hidden="1"/>
    </xf>
    <xf numFmtId="9" fontId="23" fillId="8" borderId="2" applyAlignment="1" applyProtection="1" pivotButton="0" quotePrefix="0" xfId="1">
      <alignment horizontal="center"/>
      <protection locked="1" hidden="1"/>
    </xf>
    <xf numFmtId="9" fontId="23" fillId="8" borderId="9" applyAlignment="1" applyProtection="1" pivotButton="0" quotePrefix="0" xfId="1">
      <alignment horizontal="center"/>
      <protection locked="1" hidden="1"/>
    </xf>
    <xf numFmtId="9" fontId="23" fillId="8" borderId="5" applyAlignment="1" applyProtection="1" pivotButton="0" quotePrefix="0" xfId="1">
      <alignment horizontal="center"/>
      <protection locked="1" hidden="1"/>
    </xf>
    <xf numFmtId="0" fontId="21" fillId="0" borderId="2" applyAlignment="1" applyProtection="1" pivotButton="0" quotePrefix="0" xfId="0">
      <alignment horizontal="left"/>
      <protection locked="1" hidden="1"/>
    </xf>
    <xf numFmtId="0" fontId="21" fillId="0" borderId="9" applyAlignment="1" applyProtection="1" pivotButton="0" quotePrefix="0" xfId="0">
      <alignment horizontal="left"/>
      <protection locked="1" hidden="1"/>
    </xf>
    <xf numFmtId="0" fontId="21" fillId="0" borderId="5" applyAlignment="1" applyProtection="1" pivotButton="0" quotePrefix="0" xfId="0">
      <alignment horizontal="left"/>
      <protection locked="1" hidden="1"/>
    </xf>
    <xf numFmtId="0" fontId="21" fillId="7" borderId="2" applyAlignment="1" applyProtection="1" pivotButton="0" quotePrefix="0" xfId="0">
      <alignment horizontal="left"/>
      <protection locked="1" hidden="1"/>
    </xf>
    <xf numFmtId="0" fontId="21" fillId="7" borderId="9" applyAlignment="1" applyProtection="1" pivotButton="0" quotePrefix="0" xfId="0">
      <alignment horizontal="left"/>
      <protection locked="1" hidden="1"/>
    </xf>
    <xf numFmtId="0" fontId="21" fillId="7" borderId="5" applyAlignment="1" applyProtection="1" pivotButton="0" quotePrefix="0" xfId="0">
      <alignment horizontal="left"/>
      <protection locked="1" hidden="1"/>
    </xf>
    <xf numFmtId="0" fontId="22" fillId="8" borderId="16" applyAlignment="1" applyProtection="1" pivotButton="0" quotePrefix="0" xfId="0">
      <alignment horizontal="center"/>
      <protection locked="1" hidden="1"/>
    </xf>
    <xf numFmtId="0" fontId="22" fillId="8" borderId="17" applyAlignment="1" applyProtection="1" pivotButton="0" quotePrefix="0" xfId="0">
      <alignment horizontal="center"/>
      <protection locked="1" hidden="1"/>
    </xf>
    <xf numFmtId="0" fontId="22" fillId="8" borderId="18" applyAlignment="1" applyProtection="1" pivotButton="0" quotePrefix="0" xfId="0">
      <alignment horizontal="center"/>
      <protection locked="1" hidden="1"/>
    </xf>
    <xf numFmtId="9" fontId="28" fillId="11" borderId="23" applyAlignment="1" pivotButton="0" quotePrefix="0" xfId="2">
      <alignment horizontal="center"/>
    </xf>
    <xf numFmtId="0" fontId="30" fillId="0" borderId="24" pivotButton="0" quotePrefix="0" xfId="2"/>
    <xf numFmtId="0" fontId="30" fillId="0" borderId="25" pivotButton="0" quotePrefix="0" xfId="2"/>
    <xf numFmtId="0" fontId="31" fillId="0" borderId="23" applyAlignment="1" pivotButton="0" quotePrefix="0" xfId="2">
      <alignment horizontal="left"/>
    </xf>
    <xf numFmtId="0" fontId="31" fillId="12" borderId="23" applyAlignment="1" pivotButton="0" quotePrefix="0" xfId="2">
      <alignment horizontal="left"/>
    </xf>
    <xf numFmtId="1" fontId="28" fillId="11" borderId="23" applyAlignment="1" pivotButton="0" quotePrefix="0" xfId="2">
      <alignment horizontal="center" vertical="center"/>
    </xf>
    <xf numFmtId="0" fontId="28" fillId="0" borderId="23" applyAlignment="1" pivotButton="0" quotePrefix="0" xfId="2">
      <alignment horizontal="center"/>
    </xf>
    <xf numFmtId="0" fontId="26" fillId="11" borderId="23" applyAlignment="1" pivotButton="0" quotePrefix="0" xfId="2">
      <alignment horizontal="left"/>
    </xf>
    <xf numFmtId="0" fontId="29" fillId="11" borderId="23" applyAlignment="1" pivotButton="0" quotePrefix="0" xfId="2">
      <alignment horizontal="left"/>
    </xf>
    <xf numFmtId="0" fontId="0" fillId="0" borderId="5" pivotButton="0" quotePrefix="0" xfId="0"/>
    <xf numFmtId="0" fontId="8" fillId="0" borderId="1" applyAlignment="1" pivotButton="0" quotePrefix="0" xfId="0">
      <alignment vertical="center"/>
    </xf>
    <xf numFmtId="0" fontId="8" fillId="0" borderId="1" applyAlignment="1" pivotButton="0" quotePrefix="0" xfId="0">
      <alignment horizontal="left" vertical="center"/>
    </xf>
    <xf numFmtId="0" fontId="8" fillId="4" borderId="1" applyAlignment="1" pivotButton="0" quotePrefix="0" xfId="0">
      <alignment horizontal="left" vertical="center" wrapText="1"/>
    </xf>
    <xf numFmtId="0" fontId="0" fillId="0" borderId="9" pivotButton="0" quotePrefix="0" xfId="0"/>
    <xf numFmtId="0" fontId="0" fillId="0" borderId="13" pivotButton="0" quotePrefix="0" xfId="0"/>
    <xf numFmtId="0" fontId="0" fillId="0" borderId="27" pivotButton="0" quotePrefix="0" xfId="0"/>
    <xf numFmtId="0" fontId="0" fillId="0" borderId="28" pivotButton="0" quotePrefix="0" xfId="0"/>
    <xf numFmtId="0" fontId="0" fillId="0" borderId="4" pivotButton="0" quotePrefix="0" xfId="0"/>
    <xf numFmtId="0" fontId="3" fillId="0" borderId="1" pivotButton="0" quotePrefix="0" xfId="0"/>
    <xf numFmtId="0" fontId="3" fillId="0" borderId="1" applyAlignment="1" pivotButton="0" quotePrefix="0" xfId="0">
      <alignment wrapText="1"/>
    </xf>
    <xf numFmtId="0" fontId="21" fillId="4" borderId="1" applyAlignment="1" applyProtection="1" pivotButton="0" quotePrefix="0" xfId="0">
      <alignment horizontal="left"/>
      <protection locked="1" hidden="1"/>
    </xf>
    <xf numFmtId="0" fontId="0" fillId="0" borderId="26" pivotButton="0" quotePrefix="0" xfId="0"/>
    <xf numFmtId="0" fontId="22" fillId="8" borderId="29" applyAlignment="1" applyProtection="1" pivotButton="0" quotePrefix="0" xfId="0">
      <alignment horizontal="center"/>
      <protection locked="1" hidden="1"/>
    </xf>
    <xf numFmtId="0" fontId="0" fillId="0" borderId="17" pivotButton="0" quotePrefix="0" xfId="0"/>
    <xf numFmtId="0" fontId="0" fillId="0" borderId="18" pivotButton="0" quotePrefix="0" xfId="0"/>
    <xf numFmtId="0" fontId="21" fillId="7" borderId="1" applyAlignment="1" applyProtection="1" pivotButton="0" quotePrefix="0" xfId="0">
      <alignment horizontal="left"/>
      <protection locked="1" hidden="1"/>
    </xf>
    <xf numFmtId="0" fontId="21" fillId="0" borderId="1" applyAlignment="1" applyProtection="1" pivotButton="0" quotePrefix="0" xfId="0">
      <alignment horizontal="left"/>
      <protection locked="1" hidden="1"/>
    </xf>
    <xf numFmtId="0" fontId="23" fillId="8" borderId="1" applyAlignment="1" applyProtection="1" pivotButton="0" quotePrefix="0" xfId="0">
      <alignment horizontal="center"/>
      <protection locked="1" hidden="1"/>
    </xf>
    <xf numFmtId="9" fontId="23" fillId="8" borderId="1" applyAlignment="1" applyProtection="1" pivotButton="0" quotePrefix="0" xfId="1">
      <alignment horizontal="center"/>
      <protection locked="1" hidden="1"/>
    </xf>
    <xf numFmtId="0" fontId="28" fillId="0" borderId="19" applyAlignment="1" pivotButton="0" quotePrefix="0" xfId="2">
      <alignment horizontal="center"/>
    </xf>
    <xf numFmtId="0" fontId="0" fillId="0" borderId="24" pivotButton="0" quotePrefix="0" xfId="0"/>
    <xf numFmtId="0" fontId="0" fillId="0" borderId="25" pivotButton="0" quotePrefix="0" xfId="0"/>
    <xf numFmtId="0" fontId="26" fillId="11" borderId="19" applyAlignment="1" pivotButton="0" quotePrefix="0" xfId="2">
      <alignment horizontal="left"/>
    </xf>
    <xf numFmtId="0" fontId="29" fillId="11" borderId="19" applyAlignment="1" pivotButton="0" quotePrefix="0" xfId="2">
      <alignment horizontal="left"/>
    </xf>
    <xf numFmtId="0" fontId="31" fillId="12" borderId="19" applyAlignment="1" pivotButton="0" quotePrefix="0" xfId="2">
      <alignment horizontal="left"/>
    </xf>
    <xf numFmtId="0" fontId="31" fillId="0" borderId="19" applyAlignment="1" pivotButton="0" quotePrefix="0" xfId="2">
      <alignment horizontal="left"/>
    </xf>
    <xf numFmtId="1" fontId="28" fillId="11" borderId="19" applyAlignment="1" pivotButton="0" quotePrefix="0" xfId="2">
      <alignment horizontal="center" vertical="center"/>
    </xf>
    <xf numFmtId="9" fontId="28" fillId="11" borderId="19" applyAlignment="1" pivotButton="0" quotePrefix="0" xfId="2">
      <alignment horizontal="center"/>
    </xf>
  </cellXfs>
  <cellStyles count="4">
    <cellStyle name="Normal" xfId="0" builtinId="0"/>
    <cellStyle name="Percent" xfId="1" builtinId="5"/>
    <cellStyle name="Normal 2" xfId="2"/>
    <cellStyle name="Hyperlink" xfId="3" builtinId="8"/>
  </cellStyles>
  <dxfs count="79">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fill>
        <patternFill>
          <bgColor theme="0" tint="-0.0499893185216834"/>
        </patternFill>
      </fill>
    </dxf>
    <dxf>
      <border>
        <left style="thin">
          <color indexed="64"/>
        </left>
        <right/>
        <top style="thin">
          <color indexed="64"/>
        </top>
        <bottom style="thin">
          <color indexed="64"/>
        </bottom>
        <diagonal/>
        <vertical/>
        <horizontal/>
      </border>
      <protection locked="0" hidden="0"/>
    </dxf>
    <dxf>
      <border>
        <left style="thin">
          <color indexed="64"/>
        </left>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9" formatCode="m/d/yyyy"/>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font>
        <name val="Calibri"/>
        <family val="2"/>
        <strike val="0"/>
        <outline val="0"/>
        <shadow val="0"/>
        <condense val="0"/>
        <color theme="1"/>
        <extend val="0"/>
        <sz val="10"/>
        <vertAlign val="baseline"/>
        <scheme val="minor"/>
      </font>
      <numFmt numFmtId="1" formatCode="0"/>
      <alignment horizontal="general" vertical="bottom" wrapText="1"/>
      <border>
        <left style="thin">
          <color indexed="64"/>
        </left>
        <right style="thin">
          <color indexed="64"/>
        </right>
        <top style="thin">
          <color indexed="64"/>
        </top>
        <bottom style="thin">
          <color indexed="64"/>
        </bottom>
        <diagonal/>
        <vertical/>
        <horizontal/>
      </border>
      <protection locked="0" hidden="0"/>
    </dxf>
    <dxf>
      <numFmt numFmtId="1" formatCode="0"/>
      <border>
        <left style="thin">
          <color indexed="64"/>
        </left>
        <right style="thin">
          <color indexed="64"/>
        </right>
        <top style="thin">
          <color indexed="64"/>
        </top>
        <bottom style="thin">
          <color indexed="64"/>
        </bottom>
        <diagonal/>
        <vertical/>
        <horizontal/>
      </border>
      <protection locked="0" hidden="0"/>
    </dxf>
    <dxf>
      <numFmt numFmtId="19" formatCode="m/d/yyyy"/>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border>
        <left style="thin">
          <color indexed="64"/>
        </left>
        <right style="thin">
          <color indexed="64"/>
        </right>
        <top style="thin">
          <color indexed="64"/>
        </top>
        <bottom style="thin">
          <color indexed="64"/>
        </bottom>
        <diagonal/>
        <vertical/>
        <horizontal/>
      </border>
      <protection locked="0" hidden="0"/>
    </dxf>
    <dxf>
      <font>
        <name val="Calibri"/>
        <family val="2"/>
        <b val="1"/>
        <strike val="0"/>
        <outline val="0"/>
        <shadow val="0"/>
        <condense val="0"/>
        <color theme="1"/>
        <extend val="0"/>
        <sz val="11"/>
        <vertAlign val="baseline"/>
        <scheme val="minor"/>
      </font>
      <fill>
        <patternFill patternType="solid">
          <fgColor indexed="64"/>
          <bgColor theme="0" tint="-0.1499984740745262"/>
        </patternFill>
      </fill>
      <border>
        <left/>
        <right style="thin">
          <color indexed="64"/>
        </right>
        <top style="thin">
          <color indexed="64"/>
        </top>
        <bottom style="thin">
          <color indexed="64"/>
        </bottom>
        <diagonal/>
        <vertical/>
        <horizontal/>
      </border>
      <protection locked="1" hidden="0"/>
    </dxf>
    <dxf>
      <border outline="0">
        <left style="thin">
          <color indexed="64"/>
        </left>
        <right style="thin">
          <color indexed="64"/>
        </right>
        <top style="thin">
          <color indexed="64"/>
        </top>
        <bottom style="thin">
          <color indexed="64"/>
        </bottom>
        <diagonal/>
      </border>
    </dxf>
    <dxf>
      <protection locked="0" hidden="0"/>
    </dxf>
    <dxf>
      <font>
        <name val="Calibri"/>
        <family val="2"/>
        <b val="1"/>
        <strike val="0"/>
        <outline val="0"/>
        <shadow val="0"/>
        <condense val="0"/>
        <color theme="1"/>
        <extend val="0"/>
        <sz val="12"/>
        <vertAlign val="baseline"/>
        <scheme val="minor"/>
      </font>
      <fill>
        <patternFill patternType="solid">
          <fgColor indexed="64"/>
          <bgColor theme="0" tint="-0.499984740745262"/>
        </patternFill>
      </fill>
      <alignment horizontal="center" vertical="center" wrapText="1"/>
      <border outline="0">
        <left style="thin">
          <color indexed="64"/>
        </left>
        <right style="thin">
          <color indexed="64"/>
        </right>
        <top/>
        <bottom/>
        <diagonal/>
      </border>
      <protection locked="1" hidden="0"/>
    </dxf>
    <dxf>
      <fill>
        <patternFill>
          <fgColor theme="0" tint="-0.1499679555650502"/>
          <bgColor theme="0" tint="-0.0499893185216834"/>
        </patternFill>
      </fill>
    </dxf>
    <dxf>
      <fill>
        <patternFill>
          <bgColor theme="0" tint="-0.0499893185216834"/>
        </patternFill>
      </fill>
    </dxf>
    <dxf>
      <fill>
        <patternFill>
          <bgColor theme="0" tint="-0.049989318521683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ables/table1.xml><?xml version="1.0" encoding="utf-8"?>
<table xmlns="http://schemas.openxmlformats.org/spreadsheetml/2006/main" id="1" name="Table2" displayName="Table2" ref="A1:X301" headerRowCount="1" totalsRowShown="0" headerRowDxfId="75" dataDxfId="74" tableBorderDxfId="73">
  <autoFilter ref="A1:X301"/>
  <sortState ref="A2:X301">
    <sortCondition ref="A1:A301"/>
  </sortState>
  <tableColumns count="24">
    <tableColumn id="1" name="No" dataDxfId="72"/>
    <tableColumn id="2" name="Last Name" dataDxfId="71"/>
    <tableColumn id="3" name="Middle Name" dataDxfId="70"/>
    <tableColumn id="4" name="First Name" dataDxfId="69"/>
    <tableColumn id="5" name="Suffix_x000a_ (e.g., &quot;Jr., III, etc.&quot;)" dataDxfId="68"/>
    <tableColumn id="6" name="Date of Birth (mm/dd/yyyy)" dataDxfId="67"/>
    <tableColumn id="7" name="BCPSS Student ID (if BCPSS Student)" dataDxfId="66"/>
    <tableColumn id="8" name="Race" dataDxfId="65"/>
    <tableColumn id="9" name="Ethnicity" dataDxfId="64"/>
    <tableColumn id="10" name="Gender" dataDxfId="63"/>
    <tableColumn id="11" name="Special Education Student? (optional)" dataDxfId="62"/>
    <tableColumn id="12" name="ESOL Student? (optional)" dataDxfId="61"/>
    <tableColumn id="13" name="School Name (can select Opportunity Youth, Home School, or Other if applicable)" dataDxfId="60"/>
    <tableColumn id="14" name="Grade" dataDxfId="59"/>
    <tableColumn id="15" name="Street Address" dataDxfId="58"/>
    <tableColumn id="16" name="Zip Code" dataDxfId="57"/>
    <tableColumn id="17" name="Date Student First Attended Program_x000a_(mm/dd/yyyy)" dataDxfId="56"/>
    <tableColumn id="18" name="Date Student Last Attended Program_x000a_(mm/dd/yyyy)" dataDxfId="55"/>
    <tableColumn id="19" name="Dismissal Reason" dataDxfId="54"/>
    <tableColumn id="20" name="Date Consent Form Signed" dataDxfId="53"/>
    <tableColumn id="21" name="Consent Given? (Yes/No)" dataDxfId="52"/>
    <tableColumn id="22" name="Did Student Participate in SY 2019-2020? (optional)" dataDxfId="51"/>
    <tableColumn id="24" name="Which Group Does Student Participate In?_x000a_(optional)" dataDxfId="50"/>
    <tableColumn id="23" name="Notes _x000a_(optional)" dataDxfId="4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codeName="Sheet1">
    <tabColor theme="1"/>
    <outlinePr summaryBelow="1" summaryRight="1"/>
    <pageSetUpPr fitToPage="1"/>
  </sheetPr>
  <dimension ref="B1:D48"/>
  <sheetViews>
    <sheetView showGridLines="0" showRowColHeaders="0" topLeftCell="A19" zoomScale="85" zoomScaleNormal="85" workbookViewId="0">
      <selection activeCell="B21" sqref="B21:D22"/>
    </sheetView>
  </sheetViews>
  <sheetFormatPr baseColWidth="8" defaultColWidth="9.140625" defaultRowHeight="18.75"/>
  <cols>
    <col width="4.85546875" customWidth="1" style="40" min="1" max="1"/>
    <col width="9.140625" customWidth="1" style="40" min="2" max="2"/>
    <col width="43.7109375" customWidth="1" style="40" min="3" max="3"/>
    <col width="73.42578125" customWidth="1" style="40" min="4" max="4"/>
    <col width="9.140625" customWidth="1" style="40" min="5" max="16384"/>
  </cols>
  <sheetData>
    <row r="1">
      <c r="B1" s="239" t="inlineStr">
        <is>
          <t>Attendance Tracker Instructions</t>
        </is>
      </c>
    </row>
    <row r="3">
      <c r="B3" s="15" t="inlineStr">
        <is>
          <t>STEPS</t>
        </is>
      </c>
      <c r="C3" s="15" t="n"/>
    </row>
    <row r="4" ht="56.1" customFormat="1" customHeight="1" s="16">
      <c r="B4" s="25" t="n">
        <v>1</v>
      </c>
      <c r="C4" s="240" t="inlineStr">
        <is>
          <t>Complete the program name, site information, organization, and contact information in the "Program Info" tab.</t>
        </is>
      </c>
      <c r="D4" s="284" t="n"/>
    </row>
    <row r="5" ht="18.6" customFormat="1" customHeight="1" s="16">
      <c r="B5" s="236" t="n"/>
    </row>
    <row r="6" ht="34.5" customFormat="1" customHeight="1" s="16">
      <c r="B6" s="285" t="inlineStr">
        <is>
          <t>Total Funded Seats per Scope:</t>
        </is>
      </c>
      <c r="C6" s="284" t="n"/>
      <c r="D6" s="28" t="inlineStr">
        <is>
          <t>Enter the total number of seats funded through Family League for this program's site per the Scope of Work.</t>
        </is>
      </c>
    </row>
    <row r="7" customFormat="1" s="16">
      <c r="B7" s="286" t="inlineStr">
        <is>
          <t>Program Dates:</t>
        </is>
      </c>
      <c r="C7" s="284" t="n"/>
      <c r="D7" s="28" t="inlineStr">
        <is>
          <t xml:space="preserve">Enter the program start and end dates per the Scope of Work. </t>
        </is>
      </c>
    </row>
    <row r="8" ht="34.5" customFormat="1" customHeight="1" s="16">
      <c r="B8" s="234" t="inlineStr">
        <is>
          <t>Total Planned Operating Days:</t>
        </is>
      </c>
      <c r="C8" s="284" t="n"/>
      <c r="D8" s="28" t="inlineStr">
        <is>
          <t>Enter the total number of planned operating days for this site per the Scope of Work.</t>
        </is>
      </c>
    </row>
    <row r="9" ht="34.5" customHeight="1" s="50"/>
    <row r="10" ht="56.1" customFormat="1" customHeight="1" s="16">
      <c r="B10" s="24" t="n">
        <v>2</v>
      </c>
      <c r="C10" s="241" t="inlineStr">
        <is>
          <t xml:space="preserve">Enter demographic, enrollment, and consent data for each youth in the "Enrollment" tab. </t>
        </is>
      </c>
      <c r="D10" s="284" t="n"/>
    </row>
    <row r="11" customFormat="1" s="16">
      <c r="B11" s="236" t="n"/>
    </row>
    <row r="12" ht="50.1" customFormat="1" customHeight="1" s="16">
      <c r="B12" s="234" t="inlineStr">
        <is>
          <t>Student Name:</t>
        </is>
      </c>
      <c r="C12" s="284" t="n"/>
      <c r="D12" s="28" t="inlineStr">
        <is>
          <t>Be sure to record students' REAL (legal) names. **Do not record nicknames.</t>
        </is>
      </c>
    </row>
    <row r="13" ht="50.1" customFormat="1" customHeight="1" s="16">
      <c r="B13" s="234" t="inlineStr">
        <is>
          <t>Date of Birth</t>
        </is>
      </c>
      <c r="C13" s="284" t="n"/>
      <c r="D13" s="28" t="inlineStr">
        <is>
          <t xml:space="preserve">Enter students' date of birth accurately. </t>
        </is>
      </c>
    </row>
    <row r="14" ht="50.1" customFormat="1" customHeight="1" s="16">
      <c r="B14" s="234" t="inlineStr">
        <is>
          <t>BCPSS Student ID</t>
        </is>
      </c>
      <c r="C14" s="284" t="n"/>
      <c r="D14" s="28" t="inlineStr">
        <is>
          <t xml:space="preserve">Enter students' official Baltimore City Public School ID Number, if they are a student enrolled in Baltimore City Schools. This information should come from report cards, parents, or schools. </t>
        </is>
      </c>
    </row>
    <row r="15" customFormat="1" s="16">
      <c r="B15" s="234" t="inlineStr">
        <is>
          <t>Race</t>
        </is>
      </c>
      <c r="C15" s="284" t="n"/>
      <c r="D15" s="28" t="inlineStr">
        <is>
          <t>Please select the student's race from the dropdown.</t>
        </is>
      </c>
    </row>
    <row r="16" customFormat="1" s="16">
      <c r="B16" s="234" t="inlineStr">
        <is>
          <t>Ethnicity</t>
        </is>
      </c>
      <c r="C16" s="284" t="n"/>
      <c r="D16" s="28" t="inlineStr">
        <is>
          <t>Please select the student's ethnicity from the dropdown.</t>
        </is>
      </c>
    </row>
    <row r="17" ht="17.25" customHeight="1" s="50">
      <c r="B17" s="228" t="inlineStr">
        <is>
          <t>Gender</t>
        </is>
      </c>
      <c r="C17" s="55" t="n"/>
      <c r="D17" s="28" t="inlineStr">
        <is>
          <t>Please select the student's gender from the dropdown.</t>
        </is>
      </c>
    </row>
    <row r="18" ht="35.1" customHeight="1" s="50">
      <c r="B18" s="234" t="inlineStr">
        <is>
          <t>Special Education Student? and ESOL Student?</t>
        </is>
      </c>
      <c r="C18" s="284" t="n"/>
      <c r="D18" s="28" t="inlineStr">
        <is>
          <t>These fields are optional.  Please select Yes or No for these columns.</t>
        </is>
      </c>
    </row>
    <row r="19" ht="75" customHeight="1" s="50">
      <c r="B19" s="234" t="inlineStr">
        <is>
          <t>Date Student First Attended Program (mm/dd/yyyy)</t>
        </is>
      </c>
      <c r="C19" s="284" t="n"/>
      <c r="D19" s="28" t="inlineStr">
        <is>
          <t>Enter the actual first date the student attended the program. In most cases this is the first day of program. However, some students enroll after the program has begun. In these cases, record the first day the student attended program.</t>
        </is>
      </c>
    </row>
    <row r="20" ht="84.95" customHeight="1" s="50">
      <c r="B20" s="234" t="inlineStr">
        <is>
          <t>Date Student Last Attended Program (mm/dd/yyyy)</t>
        </is>
      </c>
      <c r="C20" s="284" t="n"/>
      <c r="D20" s="28" t="inlineStr">
        <is>
          <t>Enter the last date the student attended the program. In most cases, this will be the last day of program. However, some students are discharged prior to the official end of program. In these cases, record the last day the student attended program. **Do not delete students who disenroll from the program.</t>
        </is>
      </c>
    </row>
    <row r="21" ht="34.5" customHeight="1" s="50">
      <c r="B21" s="234" t="inlineStr">
        <is>
          <t>Date Consent Form Signed:</t>
        </is>
      </c>
      <c r="C21" s="284" t="n"/>
      <c r="D21" s="28" t="inlineStr">
        <is>
          <t>Enter the date the consent form was signed.</t>
        </is>
      </c>
    </row>
    <row r="22" ht="56.1" customFormat="1" customHeight="1" s="16">
      <c r="B22" s="234" t="inlineStr">
        <is>
          <t>Consent Given?</t>
        </is>
      </c>
      <c r="C22" s="284" t="n"/>
      <c r="D22" s="28" t="inlineStr">
        <is>
          <t>Consent forms need to be collected from each participant, whether they are opting in or opting out of the evaluation process. Please indicate Yes if consent was given and No if consent was not given.</t>
        </is>
      </c>
    </row>
    <row r="23" ht="38.1" customHeight="1" s="50">
      <c r="B23" s="287" t="inlineStr">
        <is>
          <t xml:space="preserve">Did Student Participate in SY 2019-2020? </t>
        </is>
      </c>
      <c r="C23" s="284" t="n"/>
      <c r="D23" s="128" t="inlineStr">
        <is>
          <t>This field is optional.  Please select Yes or No for these columns.</t>
        </is>
      </c>
    </row>
    <row r="24" ht="45" customHeight="1" s="50">
      <c r="B24" s="287" t="inlineStr">
        <is>
          <t>Which Group Does Student Participate In?</t>
        </is>
      </c>
      <c r="C24" s="284" t="n"/>
      <c r="D24" s="128" t="inlineStr">
        <is>
          <t>This field is not required, but it should be used if your approved program schedule will include alternating cycles (e.g., AB schedule or other non-traditional pattern).</t>
        </is>
      </c>
    </row>
    <row r="25" ht="50.1" customHeight="1" s="50">
      <c r="B25" s="234" t="inlineStr">
        <is>
          <t>Notes (optional):</t>
        </is>
      </c>
      <c r="C25" s="284" t="n"/>
      <c r="D25" s="28" t="inlineStr">
        <is>
          <t>This field is optional and can be used to provide any additional information as needed.</t>
        </is>
      </c>
    </row>
    <row r="26" ht="51.75" customHeight="1" s="50">
      <c r="B26" s="41" t="inlineStr">
        <is>
          <t>IMPORTANT NOTE</t>
        </is>
      </c>
      <c r="C26" s="284" t="n"/>
      <c r="D26" s="41" t="inlineStr">
        <is>
          <t>Please do not copy and paste into any cells that contain a dropdown menu!  This includes race, ethnicity, gender, grade, dismissal reason, and the consent fields.</t>
        </is>
      </c>
    </row>
    <row r="27" ht="34.5" customHeight="1" s="50"/>
    <row r="28" ht="56.1" customFormat="1" customHeight="1" s="16">
      <c r="B28" s="26" t="n">
        <v>3</v>
      </c>
      <c r="C28" s="234" t="inlineStr">
        <is>
          <t>Enter attendance data for each youth in the tabs for each month using the drop down menu by entering 1 or 0. Enter 1 if youth was present that day and 0 if youth was absent that day.</t>
        </is>
      </c>
      <c r="D28" s="284" t="n"/>
    </row>
    <row r="29" ht="18.75" customHeight="1" s="50">
      <c r="B29" s="236" t="n"/>
    </row>
    <row r="30" ht="65.09999999999999" customHeight="1" s="50">
      <c r="B30" s="234" t="inlineStr">
        <is>
          <t>General Note:</t>
        </is>
      </c>
      <c r="C30" s="284" t="n"/>
      <c r="D30" s="54" t="inlineStr">
        <is>
          <t>Leave blank if student was not yet enrolled or already dismissed from program on that date AND leave blank if program was not open that day. To sort participants in each month, first use the filter to unselect "0"s, so that the text will sort to the top.</t>
        </is>
      </c>
    </row>
    <row r="31" ht="50.1" customHeight="1" s="50">
      <c r="B31" s="41" t="inlineStr">
        <is>
          <t>IMPORTANT NOTE</t>
        </is>
      </c>
      <c r="C31" s="284" t="n"/>
      <c r="D31" s="41" t="inlineStr">
        <is>
          <t>Please do not copy and paste into any cells that contain a dropdown menu!  This includes all attendance dates.</t>
        </is>
      </c>
    </row>
    <row r="32" ht="34.5" customHeight="1" s="50"/>
    <row r="33" ht="34.5" customHeight="1" s="50">
      <c r="B33" s="26" t="n">
        <v>4</v>
      </c>
      <c r="C33" s="234" t="inlineStr">
        <is>
          <t>The "Performance Measures" tab will calculate the measures that you are required to report on quarterly reports.</t>
        </is>
      </c>
      <c r="D33" s="284" t="n"/>
    </row>
    <row r="34" ht="18.75" customFormat="1" customHeight="1" s="16">
      <c r="B34" s="236" t="n"/>
    </row>
    <row r="35" ht="50.1" customHeight="1" s="50">
      <c r="B35" s="234" t="inlineStr">
        <is>
          <t>How Much? # students served at least 1 day</t>
        </is>
      </c>
      <c r="C35" s="284" t="n"/>
      <c r="D35" s="28" t="inlineStr">
        <is>
          <t xml:space="preserve">This refers to the number of students that attended your program at least 1 day in a certain time period. </t>
        </is>
      </c>
    </row>
    <row r="36" ht="51.75" customFormat="1" customHeight="1" s="16">
      <c r="B36" s="234" t="inlineStr">
        <is>
          <t>How Well: # Average daily attendance out of enrolled students - numerator</t>
        </is>
      </c>
      <c r="C36" s="284" t="n"/>
      <c r="D36" s="28" t="inlineStr">
        <is>
          <t>This is the numerator of your How Well measure. It refers to the average number of students that attend your program each day during a certain time period.</t>
        </is>
      </c>
    </row>
    <row r="37" ht="36" customHeight="1" s="50">
      <c r="B37" s="234" t="inlineStr">
        <is>
          <t>How Well: # Average daily attendance out of enrolled students - denominator</t>
        </is>
      </c>
      <c r="C37" s="284" t="n"/>
      <c r="D37" s="28" t="inlineStr">
        <is>
          <t>This is the denominator of your How well measure. It refers to the average number of participants enrolled in a certain time period.</t>
        </is>
      </c>
    </row>
    <row r="38" ht="36" customHeight="1" s="50">
      <c r="B38" s="234" t="inlineStr">
        <is>
          <t>How Well: % Average daily attendance out of enrolled students (ADA Rate)</t>
        </is>
      </c>
      <c r="C38" s="284" t="n"/>
      <c r="D38" s="28" t="inlineStr">
        <is>
          <t>This is the percent calculated by dividing the numerator and denominator of your How Well measure.</t>
        </is>
      </c>
    </row>
    <row r="39" ht="36" customHeight="1" s="50"/>
    <row r="40" ht="18" customHeight="1" s="50"/>
    <row r="41" ht="36" customHeight="1" s="50">
      <c r="B41" s="26" t="n">
        <v>5</v>
      </c>
      <c r="C41" s="234" t="inlineStr">
        <is>
          <t xml:space="preserve">The remaining tabs (Individual Attendance Data, Demographics, Additional Attn Data, and Data by Grade) provide additional data to inform your programs. </t>
        </is>
      </c>
      <c r="D41" s="284" t="n"/>
    </row>
    <row r="42" ht="36" customHeight="1" s="50">
      <c r="B42" s="235" t="n"/>
      <c r="C42" s="288" t="n"/>
      <c r="D42" s="288" t="n"/>
    </row>
    <row r="43" ht="36" customHeight="1" s="50">
      <c r="B43" s="234" t="inlineStr">
        <is>
          <t>General Note:</t>
        </is>
      </c>
      <c r="C43" s="284" t="n"/>
      <c r="D43" s="28" t="inlineStr">
        <is>
          <t xml:space="preserve">This data is not required for quarterly reporting. However, it provides information that could be used to inform programmatic changes. </t>
        </is>
      </c>
    </row>
    <row r="44" ht="36" customHeight="1" s="50"/>
    <row r="45" ht="45" customHeight="1" s="50">
      <c r="B45" s="26" t="n">
        <v>6</v>
      </c>
      <c r="C45" s="234" t="inlineStr">
        <is>
          <t>Submitting in FundingTrack</t>
        </is>
      </c>
      <c r="D45" s="284" t="n"/>
    </row>
    <row r="46">
      <c r="B46" s="236" t="n"/>
    </row>
    <row r="47" ht="36" customHeight="1" s="50">
      <c r="B47" s="234" t="inlineStr">
        <is>
          <t>Monthly:</t>
        </is>
      </c>
      <c r="C47" s="289" t="n"/>
      <c r="D47" s="28" t="inlineStr">
        <is>
          <t>Monthly Data Reports are due on the 5th of the month following the reporting period. For example, your report for October attendance is due on November 5. This tracker should be attached as a Document Upload in each Monthly Data Report.</t>
        </is>
      </c>
    </row>
    <row r="48" ht="36" customHeight="1" s="50">
      <c r="B48" s="290" t="n"/>
      <c r="C48" s="291" t="n"/>
      <c r="D48" s="292" t="n"/>
    </row>
    <row r="49" ht="18" customHeight="1" s="50"/>
  </sheetData>
  <mergeCells count="39">
    <mergeCell ref="B1:D1"/>
    <mergeCell ref="B36:C36"/>
    <mergeCell ref="B38:C38"/>
    <mergeCell ref="C28:D28"/>
    <mergeCell ref="C4:D4"/>
    <mergeCell ref="C33:D33"/>
    <mergeCell ref="C10:D10"/>
    <mergeCell ref="B5:D5"/>
    <mergeCell ref="B6:C6"/>
    <mergeCell ref="B7:C7"/>
    <mergeCell ref="B8:C8"/>
    <mergeCell ref="B11:D11"/>
    <mergeCell ref="B19:C19"/>
    <mergeCell ref="B34:D34"/>
    <mergeCell ref="B13:C13"/>
    <mergeCell ref="B12:C12"/>
    <mergeCell ref="B30:C30"/>
    <mergeCell ref="B20:C20"/>
    <mergeCell ref="B14:C14"/>
    <mergeCell ref="B21:C21"/>
    <mergeCell ref="B29:D29"/>
    <mergeCell ref="B22:C22"/>
    <mergeCell ref="B26:C26"/>
    <mergeCell ref="B25:C25"/>
    <mergeCell ref="B15:C15"/>
    <mergeCell ref="B16:C16"/>
    <mergeCell ref="B18:C18"/>
    <mergeCell ref="B23:C23"/>
    <mergeCell ref="B24:C24"/>
    <mergeCell ref="C41:D41"/>
    <mergeCell ref="B35:C35"/>
    <mergeCell ref="B31:C31"/>
    <mergeCell ref="B37:C37"/>
    <mergeCell ref="D47:D48"/>
    <mergeCell ref="B47:C48"/>
    <mergeCell ref="B42:D42"/>
    <mergeCell ref="B43:C43"/>
    <mergeCell ref="C45:D45"/>
    <mergeCell ref="B46:D46"/>
  </mergeCells>
  <dataValidations count="1">
    <dataValidation sqref="D23:D24 B23" showErrorMessage="1" showInputMessage="1" allowBlank="0" error="Please select YES or NO."/>
  </dataValidations>
  <pageMargins left="0.25" right="0.25" top="0.75" bottom="0.75" header="0.3" footer="0.3"/>
  <pageSetup orientation="portrait" scale="77" fitToHeight="0"/>
</worksheet>
</file>

<file path=xl/worksheets/sheet2.xml><?xml version="1.0" encoding="utf-8"?>
<worksheet xmlns="http://schemas.openxmlformats.org/spreadsheetml/2006/main">
  <sheetPr codeName="Sheet2">
    <tabColor rgb="FFC00000"/>
    <outlinePr summaryBelow="1" summaryRight="1"/>
    <pageSetUpPr/>
  </sheetPr>
  <dimension ref="B1:D18"/>
  <sheetViews>
    <sheetView showGridLines="0" zoomScale="80" zoomScaleNormal="80" workbookViewId="0">
      <selection activeCell="D3" sqref="D3"/>
    </sheetView>
  </sheetViews>
  <sheetFormatPr baseColWidth="8" defaultRowHeight="15"/>
  <cols>
    <col width="19" customWidth="1" style="50" min="3" max="3"/>
    <col width="43.85546875" customWidth="1" style="50" min="4" max="4"/>
  </cols>
  <sheetData>
    <row r="1" ht="21" customHeight="1" s="50">
      <c r="B1" s="249" t="inlineStr">
        <is>
          <t>Program Information</t>
        </is>
      </c>
    </row>
    <row r="3" ht="33.6" customHeight="1" s="50">
      <c r="B3" s="293" t="inlineStr">
        <is>
          <t>Program Name:</t>
        </is>
      </c>
      <c r="C3" s="284" t="n"/>
      <c r="D3" s="17" t="n"/>
    </row>
    <row r="4" ht="33.6" customHeight="1" s="50">
      <c r="B4" s="293" t="inlineStr">
        <is>
          <t>Site Name:</t>
        </is>
      </c>
      <c r="C4" s="284" t="n"/>
      <c r="D4" s="17" t="n"/>
    </row>
    <row r="5" ht="33.6" customHeight="1" s="50">
      <c r="B5" s="294" t="inlineStr">
        <is>
          <t>Total # of Funded Seats per Scope:</t>
        </is>
      </c>
      <c r="C5" s="284" t="n"/>
      <c r="D5" s="17" t="n"/>
    </row>
    <row r="6" ht="33.6" customHeight="1" s="50">
      <c r="B6" s="294" t="inlineStr">
        <is>
          <t>Program Start Date:</t>
        </is>
      </c>
      <c r="C6" s="284" t="n"/>
      <c r="D6" s="42" t="n"/>
    </row>
    <row r="7" ht="33.6" customHeight="1" s="50">
      <c r="B7" s="294" t="inlineStr">
        <is>
          <t>Program End Date:</t>
        </is>
      </c>
      <c r="C7" s="284" t="n"/>
      <c r="D7" s="42" t="n"/>
    </row>
    <row r="8" ht="33.6" customHeight="1" s="50">
      <c r="B8" s="294" t="inlineStr">
        <is>
          <t>Total # of Planned Operating Days:</t>
        </is>
      </c>
      <c r="C8" s="284" t="n"/>
      <c r="D8" s="17" t="n"/>
    </row>
    <row r="9" ht="18.75" customHeight="1" s="50">
      <c r="B9" s="246" t="n"/>
      <c r="C9" s="246" t="n"/>
      <c r="D9" s="40" t="n"/>
    </row>
    <row r="10" ht="18.75" customHeight="1" s="50">
      <c r="B10" s="40" t="n"/>
      <c r="C10" s="40" t="n"/>
      <c r="D10" s="40" t="n"/>
    </row>
    <row r="11" ht="18.75" customHeight="1" s="50">
      <c r="B11" s="293" t="inlineStr">
        <is>
          <t>Organization Name:</t>
        </is>
      </c>
      <c r="C11" s="284" t="n"/>
      <c r="D11" s="17" t="n"/>
    </row>
    <row r="12" ht="18.75" customHeight="1" s="50">
      <c r="B12" s="293" t="inlineStr">
        <is>
          <t>Contact Name:</t>
        </is>
      </c>
      <c r="C12" s="284" t="n"/>
      <c r="D12" s="17" t="n"/>
    </row>
    <row r="13" ht="18.75" customHeight="1" s="50">
      <c r="B13" s="293" t="inlineStr">
        <is>
          <t>Contact Email Address:</t>
        </is>
      </c>
      <c r="C13" s="284" t="n"/>
      <c r="D13" s="208" t="n"/>
    </row>
    <row r="14" ht="18.75" customHeight="1" s="50">
      <c r="B14" s="293" t="inlineStr">
        <is>
          <t>Contact Phone Number:</t>
        </is>
      </c>
      <c r="C14" s="284" t="n"/>
      <c r="D14" s="17" t="n"/>
    </row>
    <row r="17" ht="131.1" customHeight="1" s="50">
      <c r="B17" s="246" t="n"/>
      <c r="D17" s="198" t="n"/>
    </row>
    <row r="18" ht="145.5" customHeight="1" s="50">
      <c r="B18" s="246" t="n"/>
      <c r="D18" s="198" t="n"/>
    </row>
  </sheetData>
  <sheetProtection selectLockedCells="0" selectUnlockedCells="0" algorithmName="SHA-512" sheet="1" objects="1" insertRows="1" insertHyperlinks="1" autoFilter="1" scenarios="1" formatColumns="1" deleteColumns="1" insertColumns="1" pivotTables="1" deleteRows="1" formatCells="1" saltValue="QZJdJwRmEHSX1lSu79UL3A==" formatRows="1" sort="1" spinCount="100000" hashValue="FoKeFeA5AanuKI7TBB8I5WfIGmHA8JcFc/4/jaljGZubTLzEijB5/u7MOs2QkOWDWXoNtq9uYRJqkW+zgxocIA=="/>
  <mergeCells count="13">
    <mergeCell ref="B17:C17"/>
    <mergeCell ref="B18:C18"/>
    <mergeCell ref="B8:C8"/>
    <mergeCell ref="B1:D1"/>
    <mergeCell ref="B6:C6"/>
    <mergeCell ref="B7:C7"/>
    <mergeCell ref="B14:C14"/>
    <mergeCell ref="B3:C3"/>
    <mergeCell ref="B11:C11"/>
    <mergeCell ref="B12:C12"/>
    <mergeCell ref="B13:C13"/>
    <mergeCell ref="B5:C5"/>
    <mergeCell ref="B4:C4"/>
  </mergeCells>
  <dataValidations count="4">
    <dataValidation sqref="D8:D9" showErrorMessage="1" showInputMessage="1" allowBlank="0" error="Number must be between 0 and 250." type="whole">
      <formula1>1</formula1>
      <formula2>250</formula2>
    </dataValidation>
    <dataValidation sqref="D5" showErrorMessage="1" showInputMessage="1" allowBlank="0" error="Number must be between 1 and 250." type="whole">
      <formula1>1</formula1>
      <formula2>250</formula2>
    </dataValidation>
    <dataValidation sqref="D6:D7" showErrorMessage="1" showInputMessage="1" allowBlank="0" type="date">
      <formula1>44013</formula1>
      <formula2>44377</formula2>
    </dataValidation>
    <dataValidation sqref="D17" showErrorMessage="1" showInputMessage="1" allowBlank="0" type="list">
      <formula1>"Yes, No"</formula1>
    </dataValidation>
  </dataValidations>
  <pageMargins left="0.7" right="0.7" top="0.75" bottom="0.75" header="0.3" footer="0.3"/>
  <pageSetup orientation="portrait" verticalDpi="1200"/>
</worksheet>
</file>

<file path=xl/worksheets/sheet3.xml><?xml version="1.0" encoding="utf-8"?>
<worksheet xmlns="http://schemas.openxmlformats.org/spreadsheetml/2006/main">
  <sheetPr codeName="Sheet4">
    <tabColor rgb="FFFFFF00"/>
    <outlinePr summaryBelow="1" summaryRight="1"/>
    <pageSetUpPr/>
  </sheetPr>
  <dimension ref="A1:AL303"/>
  <sheetViews>
    <sheetView workbookViewId="0">
      <pane xSplit="4" ySplit="1" topLeftCell="Z2" activePane="bottomRight" state="frozen"/>
      <selection pane="topRight" activeCell="E1" sqref="E1"/>
      <selection pane="bottomLeft" activeCell="A2" sqref="A2"/>
      <selection pane="bottomRight" activeCell="AJ302" sqref="AJ302"/>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44013</v>
      </c>
      <c r="F1" s="13" t="n">
        <v>44014</v>
      </c>
      <c r="G1" s="13" t="n">
        <v>44015</v>
      </c>
      <c r="H1" s="13" t="n">
        <v>44016</v>
      </c>
      <c r="I1" s="13" t="n">
        <v>44017</v>
      </c>
      <c r="J1" s="13" t="n">
        <v>44018</v>
      </c>
      <c r="K1" s="13" t="n">
        <v>44019</v>
      </c>
      <c r="L1" s="13" t="n">
        <v>44020</v>
      </c>
      <c r="M1" s="13" t="n">
        <v>44021</v>
      </c>
      <c r="N1" s="13" t="n">
        <v>44022</v>
      </c>
      <c r="O1" s="13" t="n">
        <v>44023</v>
      </c>
      <c r="P1" s="13" t="n">
        <v>44024</v>
      </c>
      <c r="Q1" s="13" t="n">
        <v>44025</v>
      </c>
      <c r="R1" s="13" t="n">
        <v>44026</v>
      </c>
      <c r="S1" s="13" t="n">
        <v>44027</v>
      </c>
      <c r="T1" s="13" t="n">
        <v>44028</v>
      </c>
      <c r="U1" s="13" t="n">
        <v>44029</v>
      </c>
      <c r="V1" s="13" t="n">
        <v>44030</v>
      </c>
      <c r="W1" s="13" t="n">
        <v>44031</v>
      </c>
      <c r="X1" s="13" t="n">
        <v>44032</v>
      </c>
      <c r="Y1" s="13" t="n">
        <v>44033</v>
      </c>
      <c r="Z1" s="13" t="n">
        <v>44034</v>
      </c>
      <c r="AA1" s="13" t="n">
        <v>44035</v>
      </c>
      <c r="AB1" s="13" t="n">
        <v>44036</v>
      </c>
      <c r="AC1" s="13" t="n">
        <v>44037</v>
      </c>
      <c r="AD1" s="13" t="n">
        <v>44038</v>
      </c>
      <c r="AE1" s="13" t="n">
        <v>44039</v>
      </c>
      <c r="AF1" s="13" t="n">
        <v>44040</v>
      </c>
      <c r="AG1" s="13" t="n">
        <v>44041</v>
      </c>
      <c r="AH1" s="13" t="n">
        <v>44042</v>
      </c>
      <c r="AI1" s="13" t="n">
        <v>44043</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6VqNyyZeMsKkzeGiMimBmg==" formatRows="1" sort="1" spinCount="100000" hashValue="tIqzHzUWs7e/CSZAZs4eW6guBgImCJJuBlhQwz9vEvW1+y0En1axj9swJPi/3GOeZmJ8WVrtlogwluNjUyVhfA=="/>
  <conditionalFormatting sqref="B2:AL301">
    <cfRule type="expression" priority="1" dxfId="0">
      <formula>MOD(ROW(),2)</formula>
    </cfRule>
  </conditionalFormatting>
  <pageMargins left="0.25" right="0.25" top="0.75" bottom="0.75" header="0.3" footer="0.3"/>
  <pageSetup orientation="landscape"/>
</worksheet>
</file>

<file path=xl/worksheets/sheet4.xml><?xml version="1.0" encoding="utf-8"?>
<worksheet xmlns="http://schemas.openxmlformats.org/spreadsheetml/2006/main">
  <sheetPr codeName="Sheet5">
    <tabColor rgb="FFFFFF00"/>
    <outlinePr summaryBelow="1" summaryRight="1"/>
    <pageSetUpPr/>
  </sheetPr>
  <dimension ref="A1:AL303"/>
  <sheetViews>
    <sheetView workbookViewId="0">
      <pane xSplit="4" ySplit="1" topLeftCell="E290" activePane="bottomRight" state="frozen"/>
      <selection pane="topRight" activeCell="E1" sqref="E1"/>
      <selection pane="bottomLeft" activeCell="A2" sqref="A2"/>
      <selection pane="bottomRight" activeCell="AI303" sqref="AI303"/>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6.28515625" bestFit="1" customWidth="1" style="8" min="5" max="13"/>
    <col width="7.28515625" bestFit="1" customWidth="1" style="8" min="14" max="33"/>
    <col width="7.28515625" bestFit="1" customWidth="1" style="204" min="34" max="34"/>
    <col width="7.28515625" customWidth="1" style="204" min="35" max="35"/>
    <col width="13.140625" bestFit="1" customWidth="1" style="204" min="36" max="36"/>
    <col width="12.140625" bestFit="1" customWidth="1" style="204" min="37" max="37"/>
    <col width="17" customWidth="1" style="155" min="38" max="38"/>
    <col width="6.85546875" customWidth="1" style="204" min="39" max="43"/>
    <col width="9.140625" customWidth="1" style="204" min="44" max="16384"/>
  </cols>
  <sheetData>
    <row r="1" ht="25.5" customHeight="1" s="50">
      <c r="A1" s="22" t="inlineStr">
        <is>
          <t>No.</t>
        </is>
      </c>
      <c r="B1" s="22" t="inlineStr">
        <is>
          <t>Last Name</t>
        </is>
      </c>
      <c r="C1" s="22" t="inlineStr">
        <is>
          <t>First Name</t>
        </is>
      </c>
      <c r="D1" s="22" t="inlineStr">
        <is>
          <t>Grade</t>
        </is>
      </c>
      <c r="E1" s="13" t="n">
        <v>44044</v>
      </c>
      <c r="F1" s="13" t="n">
        <v>44045</v>
      </c>
      <c r="G1" s="13" t="n">
        <v>44046</v>
      </c>
      <c r="H1" s="13" t="n">
        <v>44047</v>
      </c>
      <c r="I1" s="13" t="n">
        <v>44048</v>
      </c>
      <c r="J1" s="13" t="n">
        <v>44049</v>
      </c>
      <c r="K1" s="13" t="n">
        <v>44050</v>
      </c>
      <c r="L1" s="13" t="n">
        <v>44051</v>
      </c>
      <c r="M1" s="13" t="n">
        <v>44052</v>
      </c>
      <c r="N1" s="13" t="n">
        <v>44053</v>
      </c>
      <c r="O1" s="13" t="n">
        <v>44054</v>
      </c>
      <c r="P1" s="13" t="n">
        <v>44055</v>
      </c>
      <c r="Q1" s="13" t="n">
        <v>44056</v>
      </c>
      <c r="R1" s="13" t="n">
        <v>44057</v>
      </c>
      <c r="S1" s="13" t="n">
        <v>44058</v>
      </c>
      <c r="T1" s="13" t="n">
        <v>44059</v>
      </c>
      <c r="U1" s="13" t="n">
        <v>44060</v>
      </c>
      <c r="V1" s="13" t="n">
        <v>44061</v>
      </c>
      <c r="W1" s="13" t="n">
        <v>44062</v>
      </c>
      <c r="X1" s="13" t="n">
        <v>44063</v>
      </c>
      <c r="Y1" s="13" t="n">
        <v>44064</v>
      </c>
      <c r="Z1" s="13" t="n">
        <v>44065</v>
      </c>
      <c r="AA1" s="13" t="n">
        <v>44066</v>
      </c>
      <c r="AB1" s="13" t="n">
        <v>44067</v>
      </c>
      <c r="AC1" s="13" t="n">
        <v>44068</v>
      </c>
      <c r="AD1" s="13" t="n">
        <v>44069</v>
      </c>
      <c r="AE1" s="13" t="n">
        <v>44070</v>
      </c>
      <c r="AF1" s="13" t="n">
        <v>44071</v>
      </c>
      <c r="AG1" s="13" t="n">
        <v>44072</v>
      </c>
      <c r="AH1" s="13" t="n">
        <v>44073</v>
      </c>
      <c r="AI1" s="13" t="n">
        <v>44074</v>
      </c>
      <c r="AJ1" s="46" t="inlineStr">
        <is>
          <t>Days Attended</t>
        </is>
      </c>
      <c r="AK1" s="46" t="inlineStr">
        <is>
          <t>Days Enrolled</t>
        </is>
      </c>
      <c r="AL1" s="126" t="inlineStr">
        <is>
          <t>Individual Attendance Rate</t>
        </is>
      </c>
    </row>
    <row r="2">
      <c r="A2" s="10">
        <f>1</f>
        <v/>
      </c>
      <c r="B2" s="210">
        <f>Enrollment!B2</f>
        <v/>
      </c>
      <c r="C2" s="209">
        <f>Enrollment!D2</f>
        <v/>
      </c>
      <c r="D2" s="51">
        <f>Enrollment!N2</f>
        <v/>
      </c>
      <c r="E2" s="29" t="n"/>
      <c r="F2" s="29" t="n"/>
      <c r="G2" s="29" t="n"/>
      <c r="H2" s="29" t="n"/>
      <c r="I2" s="29" t="n"/>
      <c r="J2" s="29" t="n"/>
      <c r="K2" s="29" t="n"/>
      <c r="L2" s="29" t="n"/>
      <c r="M2" s="29" t="n"/>
      <c r="N2" s="29" t="n"/>
      <c r="O2" s="29" t="n"/>
      <c r="P2" s="9" t="n"/>
      <c r="Q2" s="9" t="n"/>
      <c r="R2" s="9" t="n"/>
      <c r="S2" s="9" t="n"/>
      <c r="T2" s="9" t="n"/>
      <c r="U2" s="9" t="n"/>
      <c r="V2" s="9" t="n"/>
      <c r="W2" s="9" t="n"/>
      <c r="X2" s="9" t="n"/>
      <c r="Y2" s="9" t="n"/>
      <c r="Z2" s="9" t="n"/>
      <c r="AA2" s="9" t="n"/>
      <c r="AB2" s="9" t="n"/>
      <c r="AC2" s="9" t="n"/>
      <c r="AD2" s="9" t="n"/>
      <c r="AE2" s="9" t="n"/>
      <c r="AF2" s="9" t="n"/>
      <c r="AG2" s="9" t="n"/>
      <c r="AH2" s="9" t="n"/>
      <c r="AI2" s="9" t="n"/>
      <c r="AJ2" s="210">
        <f>COUNTIF(E2:AI2,"1")</f>
        <v/>
      </c>
      <c r="AK2" s="210">
        <f>COUNTIFS(E2:AI2,"1")+COUNTIF(E2:AI2,"0")</f>
        <v/>
      </c>
      <c r="AL2" s="47">
        <f>AJ2/AK2</f>
        <v/>
      </c>
    </row>
    <row r="3">
      <c r="A3" s="10">
        <f>A2+1</f>
        <v/>
      </c>
      <c r="B3" s="210">
        <f>Enrollment!B3</f>
        <v/>
      </c>
      <c r="C3" s="209">
        <f>Enrollment!D3</f>
        <v/>
      </c>
      <c r="D3" s="51">
        <f>Enrollment!N3</f>
        <v/>
      </c>
      <c r="E3" s="29" t="n"/>
      <c r="F3" s="29" t="n"/>
      <c r="G3" s="29" t="n"/>
      <c r="H3" s="29" t="n"/>
      <c r="I3" s="29" t="n"/>
      <c r="J3" s="29" t="n"/>
      <c r="K3" s="29" t="n"/>
      <c r="L3" s="29" t="n"/>
      <c r="M3" s="29" t="n"/>
      <c r="N3" s="29" t="n"/>
      <c r="O3" s="29" t="n"/>
      <c r="P3" s="9" t="n"/>
      <c r="Q3" s="9" t="n"/>
      <c r="R3" s="9" t="n"/>
      <c r="S3" s="9" t="n"/>
      <c r="T3" s="9" t="n"/>
      <c r="U3" s="9" t="n"/>
      <c r="V3" s="9" t="n"/>
      <c r="W3" s="9" t="n"/>
      <c r="X3" s="9" t="n"/>
      <c r="Y3" s="9" t="n"/>
      <c r="Z3" s="9" t="n"/>
      <c r="AA3" s="9" t="n"/>
      <c r="AB3" s="9" t="n"/>
      <c r="AC3" s="9" t="n"/>
      <c r="AD3" s="9" t="n"/>
      <c r="AE3" s="9" t="n"/>
      <c r="AF3" s="9" t="n"/>
      <c r="AG3" s="9" t="n"/>
      <c r="AH3" s="9" t="n"/>
      <c r="AI3" s="9" t="n"/>
      <c r="AJ3" s="210">
        <f>COUNTIF(E3:AI3,"1")</f>
        <v/>
      </c>
      <c r="AK3" s="210">
        <f>COUNTIFS(E3:AI3,"1")+COUNTIF(E3:AI3,"0")</f>
        <v/>
      </c>
      <c r="AL3" s="47">
        <f>AJ3/AK3</f>
        <v/>
      </c>
    </row>
    <row r="4">
      <c r="A4" s="10">
        <f>A3+1</f>
        <v/>
      </c>
      <c r="B4" s="210">
        <f>Enrollment!B4</f>
        <v/>
      </c>
      <c r="C4" s="209">
        <f>Enrollment!D4</f>
        <v/>
      </c>
      <c r="D4" s="51">
        <f>Enrollment!N4</f>
        <v/>
      </c>
      <c r="E4" s="29" t="n"/>
      <c r="F4" s="29" t="n"/>
      <c r="G4" s="29" t="n"/>
      <c r="H4" s="29" t="n"/>
      <c r="I4" s="29" t="n"/>
      <c r="J4" s="29" t="n"/>
      <c r="K4" s="29" t="n"/>
      <c r="L4" s="29" t="n"/>
      <c r="M4" s="29" t="n"/>
      <c r="N4" s="29" t="n"/>
      <c r="O4" s="29" t="n"/>
      <c r="P4" s="9" t="n"/>
      <c r="Q4" s="9" t="n"/>
      <c r="R4" s="9" t="n"/>
      <c r="S4" s="9" t="n"/>
      <c r="T4" s="9" t="n"/>
      <c r="U4" s="9" t="n"/>
      <c r="V4" s="9" t="n"/>
      <c r="W4" s="9" t="n"/>
      <c r="X4" s="9" t="n"/>
      <c r="Y4" s="9" t="n"/>
      <c r="Z4" s="9" t="n"/>
      <c r="AA4" s="9" t="n"/>
      <c r="AB4" s="9" t="n"/>
      <c r="AC4" s="9" t="n"/>
      <c r="AD4" s="9" t="n"/>
      <c r="AE4" s="9" t="n"/>
      <c r="AF4" s="9" t="n"/>
      <c r="AG4" s="9" t="n"/>
      <c r="AH4" s="9" t="n"/>
      <c r="AI4" s="9" t="n"/>
      <c r="AJ4" s="210">
        <f>COUNTIF(E4:AI4,"1")</f>
        <v/>
      </c>
      <c r="AK4" s="210">
        <f>COUNTIFS(E4:AI4,"1")+COUNTIF(E4:AI4,"0")</f>
        <v/>
      </c>
      <c r="AL4" s="47">
        <f>AJ4/AK4</f>
        <v/>
      </c>
    </row>
    <row r="5">
      <c r="A5" s="10">
        <f>A4+1</f>
        <v/>
      </c>
      <c r="B5" s="210">
        <f>Enrollment!B5</f>
        <v/>
      </c>
      <c r="C5" s="209">
        <f>Enrollment!D5</f>
        <v/>
      </c>
      <c r="D5" s="51">
        <f>Enrollment!N5</f>
        <v/>
      </c>
      <c r="E5" s="29" t="n"/>
      <c r="F5" s="29" t="n"/>
      <c r="G5" s="29" t="n"/>
      <c r="H5" s="29" t="n"/>
      <c r="I5" s="29" t="n"/>
      <c r="J5" s="29" t="n"/>
      <c r="K5" s="29" t="n"/>
      <c r="L5" s="29" t="n"/>
      <c r="M5" s="29" t="n"/>
      <c r="N5" s="29" t="n"/>
      <c r="O5" s="29" t="n"/>
      <c r="P5" s="9" t="n"/>
      <c r="Q5" s="9" t="n"/>
      <c r="R5" s="9" t="n"/>
      <c r="S5" s="9" t="n"/>
      <c r="T5" s="9" t="n"/>
      <c r="U5" s="9" t="n"/>
      <c r="V5" s="9" t="n"/>
      <c r="W5" s="9" t="n"/>
      <c r="X5" s="9" t="n"/>
      <c r="Y5" s="9" t="n"/>
      <c r="Z5" s="9" t="n"/>
      <c r="AA5" s="9" t="n"/>
      <c r="AB5" s="9" t="n"/>
      <c r="AC5" s="9" t="n"/>
      <c r="AD5" s="9" t="n"/>
      <c r="AE5" s="9" t="n"/>
      <c r="AF5" s="9" t="n"/>
      <c r="AG5" s="9" t="n"/>
      <c r="AH5" s="9" t="n"/>
      <c r="AI5" s="9" t="n"/>
      <c r="AJ5" s="210">
        <f>COUNTIF(E5:AI5,"1")</f>
        <v/>
      </c>
      <c r="AK5" s="210">
        <f>COUNTIFS(E5:AI5,"1")+COUNTIF(E5:AI5,"0")</f>
        <v/>
      </c>
      <c r="AL5" s="47">
        <f>AJ5/AK5</f>
        <v/>
      </c>
    </row>
    <row r="6">
      <c r="A6" s="10">
        <f>A5+1</f>
        <v/>
      </c>
      <c r="B6" s="210">
        <f>Enrollment!B6</f>
        <v/>
      </c>
      <c r="C6" s="209">
        <f>Enrollment!D6</f>
        <v/>
      </c>
      <c r="D6" s="51">
        <f>Enrollment!N6</f>
        <v/>
      </c>
      <c r="E6" s="29" t="n"/>
      <c r="F6" s="29" t="n"/>
      <c r="G6" s="29" t="n"/>
      <c r="H6" s="29" t="n"/>
      <c r="I6" s="29" t="n"/>
      <c r="J6" s="29" t="n"/>
      <c r="K6" s="29" t="n"/>
      <c r="L6" s="29" t="n"/>
      <c r="M6" s="29" t="n"/>
      <c r="N6" s="29" t="n"/>
      <c r="O6" s="29" t="n"/>
      <c r="P6" s="9" t="n"/>
      <c r="Q6" s="9" t="n"/>
      <c r="R6" s="9" t="n"/>
      <c r="S6" s="9" t="n"/>
      <c r="T6" s="9" t="n"/>
      <c r="U6" s="9" t="n"/>
      <c r="V6" s="9" t="n"/>
      <c r="W6" s="9" t="n"/>
      <c r="X6" s="9" t="n"/>
      <c r="Y6" s="9" t="n"/>
      <c r="Z6" s="9" t="n"/>
      <c r="AA6" s="9" t="n"/>
      <c r="AB6" s="9" t="n"/>
      <c r="AC6" s="9" t="n"/>
      <c r="AD6" s="9" t="n"/>
      <c r="AE6" s="9" t="n"/>
      <c r="AF6" s="9" t="n"/>
      <c r="AG6" s="9" t="n"/>
      <c r="AH6" s="9" t="n"/>
      <c r="AI6" s="9" t="n"/>
      <c r="AJ6" s="210">
        <f>COUNTIF(E6:AI6,"1")</f>
        <v/>
      </c>
      <c r="AK6" s="210">
        <f>COUNTIFS(E6:AI6,"1")+COUNTIF(E6:AI6,"0")</f>
        <v/>
      </c>
      <c r="AL6" s="47">
        <f>AJ6/AK6</f>
        <v/>
      </c>
    </row>
    <row r="7">
      <c r="A7" s="10">
        <f>A6+1</f>
        <v/>
      </c>
      <c r="B7" s="210">
        <f>Enrollment!B7</f>
        <v/>
      </c>
      <c r="C7" s="209">
        <f>Enrollment!D7</f>
        <v/>
      </c>
      <c r="D7" s="51">
        <f>Enrollment!N7</f>
        <v/>
      </c>
      <c r="E7" s="29" t="n"/>
      <c r="F7" s="29" t="n"/>
      <c r="G7" s="29" t="n"/>
      <c r="H7" s="29" t="n"/>
      <c r="I7" s="29" t="n"/>
      <c r="J7" s="29" t="n"/>
      <c r="K7" s="29" t="n"/>
      <c r="L7" s="29" t="n"/>
      <c r="M7" s="29" t="n"/>
      <c r="N7" s="29" t="n"/>
      <c r="O7" s="29" t="n"/>
      <c r="P7" s="9" t="n"/>
      <c r="Q7" s="9" t="n"/>
      <c r="R7" s="9" t="n"/>
      <c r="S7" s="9" t="n"/>
      <c r="T7" s="9" t="n"/>
      <c r="U7" s="9" t="n"/>
      <c r="V7" s="9" t="n"/>
      <c r="W7" s="9" t="n"/>
      <c r="X7" s="9" t="n"/>
      <c r="Y7" s="9" t="n"/>
      <c r="Z7" s="9" t="n"/>
      <c r="AA7" s="9" t="n"/>
      <c r="AB7" s="9" t="n"/>
      <c r="AC7" s="9" t="n"/>
      <c r="AD7" s="9" t="n"/>
      <c r="AE7" s="9" t="n"/>
      <c r="AF7" s="9" t="n"/>
      <c r="AG7" s="9" t="n"/>
      <c r="AH7" s="9" t="n"/>
      <c r="AI7" s="9" t="n"/>
      <c r="AJ7" s="210">
        <f>COUNTIF(E7:AI7,"1")</f>
        <v/>
      </c>
      <c r="AK7" s="210">
        <f>COUNTIFS(E7:AI7,"1")+COUNTIF(E7:AI7,"0")</f>
        <v/>
      </c>
      <c r="AL7" s="47">
        <f>AJ7/AK7</f>
        <v/>
      </c>
    </row>
    <row r="8">
      <c r="A8" s="10">
        <f>A7+1</f>
        <v/>
      </c>
      <c r="B8" s="210">
        <f>Enrollment!B8</f>
        <v/>
      </c>
      <c r="C8" s="209">
        <f>Enrollment!D8</f>
        <v/>
      </c>
      <c r="D8" s="51">
        <f>Enrollment!N8</f>
        <v/>
      </c>
      <c r="E8" s="29" t="n"/>
      <c r="F8" s="29" t="n"/>
      <c r="G8" s="29" t="n"/>
      <c r="H8" s="29" t="n"/>
      <c r="I8" s="29" t="n"/>
      <c r="J8" s="29" t="n"/>
      <c r="K8" s="29" t="n"/>
      <c r="L8" s="29" t="n"/>
      <c r="M8" s="29" t="n"/>
      <c r="N8" s="29" t="n"/>
      <c r="O8" s="29" t="n"/>
      <c r="P8" s="9" t="n"/>
      <c r="Q8" s="9" t="n"/>
      <c r="R8" s="9" t="n"/>
      <c r="S8" s="9" t="n"/>
      <c r="T8" s="9" t="n"/>
      <c r="U8" s="9" t="n"/>
      <c r="V8" s="9" t="n"/>
      <c r="W8" s="9" t="n"/>
      <c r="X8" s="9" t="n"/>
      <c r="Y8" s="9" t="n"/>
      <c r="Z8" s="9" t="n"/>
      <c r="AA8" s="9" t="n"/>
      <c r="AB8" s="9" t="n"/>
      <c r="AC8" s="9" t="n"/>
      <c r="AD8" s="9" t="n"/>
      <c r="AE8" s="9" t="n"/>
      <c r="AF8" s="9" t="n"/>
      <c r="AG8" s="9" t="n"/>
      <c r="AH8" s="9" t="n"/>
      <c r="AI8" s="9" t="n"/>
      <c r="AJ8" s="210">
        <f>COUNTIF(E8:AI8,"1")</f>
        <v/>
      </c>
      <c r="AK8" s="210">
        <f>COUNTIFS(E8:AI8,"1")+COUNTIF(E8:AI8,"0")</f>
        <v/>
      </c>
      <c r="AL8" s="47">
        <f>AJ8/AK8</f>
        <v/>
      </c>
    </row>
    <row r="9">
      <c r="A9" s="10">
        <f>A8+1</f>
        <v/>
      </c>
      <c r="B9" s="210">
        <f>Enrollment!B9</f>
        <v/>
      </c>
      <c r="C9" s="209">
        <f>Enrollment!D9</f>
        <v/>
      </c>
      <c r="D9" s="51">
        <f>Enrollment!N9</f>
        <v/>
      </c>
      <c r="E9" s="29" t="n"/>
      <c r="F9" s="29" t="n"/>
      <c r="G9" s="29" t="n"/>
      <c r="H9" s="29" t="n"/>
      <c r="I9" s="29" t="n"/>
      <c r="J9" s="29" t="n"/>
      <c r="K9" s="29" t="n"/>
      <c r="L9" s="29" t="n"/>
      <c r="M9" s="29" t="n"/>
      <c r="N9" s="29" t="n"/>
      <c r="O9" s="29" t="n"/>
      <c r="P9" s="9" t="n"/>
      <c r="Q9" s="9" t="n"/>
      <c r="R9" s="9" t="n"/>
      <c r="S9" s="9" t="n"/>
      <c r="T9" s="9" t="n"/>
      <c r="U9" s="9" t="n"/>
      <c r="V9" s="9" t="n"/>
      <c r="W9" s="9" t="n"/>
      <c r="X9" s="9" t="n"/>
      <c r="Y9" s="9" t="n"/>
      <c r="Z9" s="9" t="n"/>
      <c r="AA9" s="9" t="n"/>
      <c r="AB9" s="9" t="n"/>
      <c r="AC9" s="9" t="n"/>
      <c r="AD9" s="9" t="n"/>
      <c r="AE9" s="9" t="n"/>
      <c r="AF9" s="9" t="n"/>
      <c r="AG9" s="9" t="n"/>
      <c r="AH9" s="9" t="n"/>
      <c r="AI9" s="9" t="n"/>
      <c r="AJ9" s="210">
        <f>COUNTIF(E9:AI9,"1")</f>
        <v/>
      </c>
      <c r="AK9" s="210">
        <f>COUNTIFS(E9:AI9,"1")+COUNTIF(E9:AI9,"0")</f>
        <v/>
      </c>
      <c r="AL9" s="47">
        <f>AJ9/AK9</f>
        <v/>
      </c>
    </row>
    <row r="10">
      <c r="A10" s="10">
        <f>A9+1</f>
        <v/>
      </c>
      <c r="B10" s="210">
        <f>Enrollment!B10</f>
        <v/>
      </c>
      <c r="C10" s="209">
        <f>Enrollment!D10</f>
        <v/>
      </c>
      <c r="D10" s="51">
        <f>Enrollment!N10</f>
        <v/>
      </c>
      <c r="E10" s="29" t="n"/>
      <c r="F10" s="29" t="n"/>
      <c r="G10" s="29" t="n"/>
      <c r="H10" s="29" t="n"/>
      <c r="I10" s="29" t="n"/>
      <c r="J10" s="29" t="n"/>
      <c r="K10" s="29" t="n"/>
      <c r="L10" s="29" t="n"/>
      <c r="M10" s="29" t="n"/>
      <c r="N10" s="29" t="n"/>
      <c r="O10" s="2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210">
        <f>COUNTIF(E10:AI10,"1")</f>
        <v/>
      </c>
      <c r="AK10" s="210">
        <f>COUNTIFS(E10:AI10,"1")+COUNTIF(E10:AI10,"0")</f>
        <v/>
      </c>
      <c r="AL10" s="47">
        <f>AJ10/AK10</f>
        <v/>
      </c>
    </row>
    <row r="11">
      <c r="A11" s="10">
        <f>A10+1</f>
        <v/>
      </c>
      <c r="B11" s="210">
        <f>Enrollment!B11</f>
        <v/>
      </c>
      <c r="C11" s="209">
        <f>Enrollment!D11</f>
        <v/>
      </c>
      <c r="D11" s="51">
        <f>Enrollment!N11</f>
        <v/>
      </c>
      <c r="E11" s="29" t="n"/>
      <c r="F11" s="29" t="n"/>
      <c r="G11" s="29" t="n"/>
      <c r="H11" s="29" t="n"/>
      <c r="I11" s="29" t="n"/>
      <c r="J11" s="29" t="n"/>
      <c r="K11" s="29" t="n"/>
      <c r="L11" s="29" t="n"/>
      <c r="M11" s="29" t="n"/>
      <c r="N11" s="29" t="n"/>
      <c r="O11" s="2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210">
        <f>COUNTIF(E11:AI11,"1")</f>
        <v/>
      </c>
      <c r="AK11" s="210">
        <f>COUNTIFS(E11:AI11,"1")+COUNTIF(E11:AI11,"0")</f>
        <v/>
      </c>
      <c r="AL11" s="47">
        <f>AJ11/AK11</f>
        <v/>
      </c>
    </row>
    <row r="12">
      <c r="A12" s="10">
        <f>A11+1</f>
        <v/>
      </c>
      <c r="B12" s="210">
        <f>Enrollment!B12</f>
        <v/>
      </c>
      <c r="C12" s="209">
        <f>Enrollment!D12</f>
        <v/>
      </c>
      <c r="D12" s="51">
        <f>Enrollment!N12</f>
        <v/>
      </c>
      <c r="E12" s="29" t="n"/>
      <c r="F12" s="29" t="n"/>
      <c r="G12" s="29" t="n"/>
      <c r="H12" s="29" t="n"/>
      <c r="I12" s="29" t="n"/>
      <c r="J12" s="29" t="n"/>
      <c r="K12" s="29" t="n"/>
      <c r="L12" s="29" t="n"/>
      <c r="M12" s="29" t="n"/>
      <c r="N12" s="29" t="n"/>
      <c r="O12" s="2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210">
        <f>COUNTIF(E12:AI12,"1")</f>
        <v/>
      </c>
      <c r="AK12" s="210">
        <f>COUNTIFS(E12:AI12,"1")+COUNTIF(E12:AI12,"0")</f>
        <v/>
      </c>
      <c r="AL12" s="47">
        <f>AJ12/AK12</f>
        <v/>
      </c>
    </row>
    <row r="13">
      <c r="A13" s="10">
        <f>A12+1</f>
        <v/>
      </c>
      <c r="B13" s="210">
        <f>Enrollment!B13</f>
        <v/>
      </c>
      <c r="C13" s="209">
        <f>Enrollment!D13</f>
        <v/>
      </c>
      <c r="D13" s="51">
        <f>Enrollment!N13</f>
        <v/>
      </c>
      <c r="E13" s="29" t="n"/>
      <c r="F13" s="29" t="n"/>
      <c r="G13" s="29" t="n"/>
      <c r="H13" s="29" t="n"/>
      <c r="I13" s="29" t="n"/>
      <c r="J13" s="29" t="n"/>
      <c r="K13" s="29" t="n"/>
      <c r="L13" s="29" t="n"/>
      <c r="M13" s="29" t="n"/>
      <c r="N13" s="29" t="n"/>
      <c r="O13" s="2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210">
        <f>COUNTIF(E13:AI13,"1")</f>
        <v/>
      </c>
      <c r="AK13" s="210">
        <f>COUNTIFS(E13:AI13,"1")+COUNTIF(E13:AI13,"0")</f>
        <v/>
      </c>
      <c r="AL13" s="47">
        <f>AJ13/AK13</f>
        <v/>
      </c>
    </row>
    <row r="14">
      <c r="A14" s="10">
        <f>A13+1</f>
        <v/>
      </c>
      <c r="B14" s="210">
        <f>Enrollment!B14</f>
        <v/>
      </c>
      <c r="C14" s="209">
        <f>Enrollment!D14</f>
        <v/>
      </c>
      <c r="D14" s="51">
        <f>Enrollment!N14</f>
        <v/>
      </c>
      <c r="E14" s="29" t="n"/>
      <c r="F14" s="29" t="n"/>
      <c r="G14" s="29" t="n"/>
      <c r="H14" s="29" t="n"/>
      <c r="I14" s="29" t="n"/>
      <c r="J14" s="29" t="n"/>
      <c r="K14" s="29" t="n"/>
      <c r="L14" s="29" t="n"/>
      <c r="M14" s="29" t="n"/>
      <c r="N14" s="29" t="n"/>
      <c r="O14" s="2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210">
        <f>COUNTIF(E14:AI14,"1")</f>
        <v/>
      </c>
      <c r="AK14" s="210">
        <f>COUNTIFS(E14:AI14,"1")+COUNTIF(E14:AI14,"0")</f>
        <v/>
      </c>
      <c r="AL14" s="47">
        <f>AJ14/AK14</f>
        <v/>
      </c>
    </row>
    <row r="15">
      <c r="A15" s="10">
        <f>A14+1</f>
        <v/>
      </c>
      <c r="B15" s="210">
        <f>Enrollment!B15</f>
        <v/>
      </c>
      <c r="C15" s="209">
        <f>Enrollment!D15</f>
        <v/>
      </c>
      <c r="D15" s="51">
        <f>Enrollment!N15</f>
        <v/>
      </c>
      <c r="E15" s="29" t="n"/>
      <c r="F15" s="29" t="n"/>
      <c r="G15" s="29" t="n"/>
      <c r="H15" s="29" t="n"/>
      <c r="I15" s="29" t="n"/>
      <c r="J15" s="29" t="n"/>
      <c r="K15" s="29" t="n"/>
      <c r="L15" s="29" t="n"/>
      <c r="M15" s="29" t="n"/>
      <c r="N15" s="29" t="n"/>
      <c r="O15" s="2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210">
        <f>COUNTIF(E15:AI15,"1")</f>
        <v/>
      </c>
      <c r="AK15" s="210">
        <f>COUNTIFS(E15:AI15,"1")+COUNTIF(E15:AI15,"0")</f>
        <v/>
      </c>
      <c r="AL15" s="47">
        <f>AJ15/AK15</f>
        <v/>
      </c>
    </row>
    <row r="16">
      <c r="A16" s="10">
        <f>A15+1</f>
        <v/>
      </c>
      <c r="B16" s="210">
        <f>Enrollment!B16</f>
        <v/>
      </c>
      <c r="C16" s="209">
        <f>Enrollment!D16</f>
        <v/>
      </c>
      <c r="D16" s="51">
        <f>Enrollment!N16</f>
        <v/>
      </c>
      <c r="E16" s="29" t="n"/>
      <c r="F16" s="29" t="n"/>
      <c r="G16" s="29" t="n"/>
      <c r="H16" s="29" t="n"/>
      <c r="I16" s="29" t="n"/>
      <c r="J16" s="29" t="n"/>
      <c r="K16" s="29" t="n"/>
      <c r="L16" s="29" t="n"/>
      <c r="M16" s="29" t="n"/>
      <c r="N16" s="29" t="n"/>
      <c r="O16" s="2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210">
        <f>COUNTIF(E16:AI16,"1")</f>
        <v/>
      </c>
      <c r="AK16" s="210">
        <f>COUNTIFS(E16:AI16,"1")+COUNTIF(E16:AI16,"0")</f>
        <v/>
      </c>
      <c r="AL16" s="47">
        <f>AJ16/AK16</f>
        <v/>
      </c>
    </row>
    <row r="17">
      <c r="A17" s="10">
        <f>A16+1</f>
        <v/>
      </c>
      <c r="B17" s="210">
        <f>Enrollment!B17</f>
        <v/>
      </c>
      <c r="C17" s="209">
        <f>Enrollment!D17</f>
        <v/>
      </c>
      <c r="D17" s="51">
        <f>Enrollment!N17</f>
        <v/>
      </c>
      <c r="E17" s="29" t="n"/>
      <c r="F17" s="29" t="n"/>
      <c r="G17" s="29" t="n"/>
      <c r="H17" s="29" t="n"/>
      <c r="I17" s="29" t="n"/>
      <c r="J17" s="29" t="n"/>
      <c r="K17" s="29" t="n"/>
      <c r="L17" s="29" t="n"/>
      <c r="M17" s="29" t="n"/>
      <c r="N17" s="29" t="n"/>
      <c r="O17" s="2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210">
        <f>COUNTIF(E17:AI17,"1")</f>
        <v/>
      </c>
      <c r="AK17" s="210">
        <f>COUNTIFS(E17:AI17,"1")+COUNTIF(E17:AI17,"0")</f>
        <v/>
      </c>
      <c r="AL17" s="47">
        <f>AJ17/AK17</f>
        <v/>
      </c>
    </row>
    <row r="18">
      <c r="A18" s="10">
        <f>A17+1</f>
        <v/>
      </c>
      <c r="B18" s="210">
        <f>Enrollment!B18</f>
        <v/>
      </c>
      <c r="C18" s="209">
        <f>Enrollment!D18</f>
        <v/>
      </c>
      <c r="D18" s="51">
        <f>Enrollment!N18</f>
        <v/>
      </c>
      <c r="E18" s="29" t="n"/>
      <c r="F18" s="29" t="n"/>
      <c r="G18" s="29" t="n"/>
      <c r="H18" s="29" t="n"/>
      <c r="I18" s="29" t="n"/>
      <c r="J18" s="29" t="n"/>
      <c r="K18" s="29" t="n"/>
      <c r="L18" s="29" t="n"/>
      <c r="M18" s="29" t="n"/>
      <c r="N18" s="29" t="n"/>
      <c r="O18" s="2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210">
        <f>COUNTIF(E18:AI18,"1")</f>
        <v/>
      </c>
      <c r="AK18" s="210">
        <f>COUNTIFS(E18:AI18,"1")+COUNTIF(E18:AI18,"0")</f>
        <v/>
      </c>
      <c r="AL18" s="47">
        <f>AJ18/AK18</f>
        <v/>
      </c>
    </row>
    <row r="19">
      <c r="A19" s="10">
        <f>A18+1</f>
        <v/>
      </c>
      <c r="B19" s="210">
        <f>Enrollment!B19</f>
        <v/>
      </c>
      <c r="C19" s="209">
        <f>Enrollment!D19</f>
        <v/>
      </c>
      <c r="D19" s="51">
        <f>Enrollment!N19</f>
        <v/>
      </c>
      <c r="E19" s="29" t="n"/>
      <c r="F19" s="29" t="n"/>
      <c r="G19" s="29" t="n"/>
      <c r="H19" s="29" t="n"/>
      <c r="I19" s="29" t="n"/>
      <c r="J19" s="29" t="n"/>
      <c r="K19" s="29" t="n"/>
      <c r="L19" s="29" t="n"/>
      <c r="M19" s="29" t="n"/>
      <c r="N19" s="29" t="n"/>
      <c r="O19" s="2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210">
        <f>COUNTIF(E19:AI19,"1")</f>
        <v/>
      </c>
      <c r="AK19" s="210">
        <f>COUNTIFS(E19:AI19,"1")+COUNTIF(E19:AI19,"0")</f>
        <v/>
      </c>
      <c r="AL19" s="47">
        <f>AJ19/AK19</f>
        <v/>
      </c>
    </row>
    <row r="20">
      <c r="A20" s="10">
        <f>A19+1</f>
        <v/>
      </c>
      <c r="B20" s="210">
        <f>Enrollment!B20</f>
        <v/>
      </c>
      <c r="C20" s="209">
        <f>Enrollment!D20</f>
        <v/>
      </c>
      <c r="D20" s="51">
        <f>Enrollment!N20</f>
        <v/>
      </c>
      <c r="E20" s="29" t="n"/>
      <c r="F20" s="29" t="n"/>
      <c r="G20" s="29" t="n"/>
      <c r="H20" s="29" t="n"/>
      <c r="I20" s="29" t="n"/>
      <c r="J20" s="29" t="n"/>
      <c r="K20" s="29" t="n"/>
      <c r="L20" s="29" t="n"/>
      <c r="M20" s="29" t="n"/>
      <c r="N20" s="29" t="n"/>
      <c r="O20" s="2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210">
        <f>COUNTIF(E20:AI20,"1")</f>
        <v/>
      </c>
      <c r="AK20" s="210">
        <f>COUNTIFS(E20:AI20,"1")+COUNTIF(E20:AI20,"0")</f>
        <v/>
      </c>
      <c r="AL20" s="47">
        <f>AJ20/AK20</f>
        <v/>
      </c>
    </row>
    <row r="21">
      <c r="A21" s="10">
        <f>A20+1</f>
        <v/>
      </c>
      <c r="B21" s="210">
        <f>Enrollment!B21</f>
        <v/>
      </c>
      <c r="C21" s="209">
        <f>Enrollment!D21</f>
        <v/>
      </c>
      <c r="D21" s="51">
        <f>Enrollment!N21</f>
        <v/>
      </c>
      <c r="E21" s="29" t="n"/>
      <c r="F21" s="29" t="n"/>
      <c r="G21" s="29" t="n"/>
      <c r="H21" s="29" t="n"/>
      <c r="I21" s="29" t="n"/>
      <c r="J21" s="29" t="n"/>
      <c r="K21" s="29" t="n"/>
      <c r="L21" s="29" t="n"/>
      <c r="M21" s="29" t="n"/>
      <c r="N21" s="29" t="n"/>
      <c r="O21" s="2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210">
        <f>COUNTIF(E21:AI21,"1")</f>
        <v/>
      </c>
      <c r="AK21" s="210">
        <f>COUNTIFS(E21:AI21,"1")+COUNTIF(E21:AI21,"0")</f>
        <v/>
      </c>
      <c r="AL21" s="47">
        <f>AJ21/AK21</f>
        <v/>
      </c>
    </row>
    <row r="22">
      <c r="A22" s="10">
        <f>A21+1</f>
        <v/>
      </c>
      <c r="B22" s="210">
        <f>Enrollment!B22</f>
        <v/>
      </c>
      <c r="C22" s="209">
        <f>Enrollment!D22</f>
        <v/>
      </c>
      <c r="D22" s="51">
        <f>Enrollment!N22</f>
        <v/>
      </c>
      <c r="E22" s="29" t="n"/>
      <c r="F22" s="29" t="n"/>
      <c r="G22" s="29" t="n"/>
      <c r="H22" s="29" t="n"/>
      <c r="I22" s="29" t="n"/>
      <c r="J22" s="29" t="n"/>
      <c r="K22" s="29" t="n"/>
      <c r="L22" s="29" t="n"/>
      <c r="M22" s="29" t="n"/>
      <c r="N22" s="29" t="n"/>
      <c r="O22" s="2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210">
        <f>COUNTIF(E22:AI22,"1")</f>
        <v/>
      </c>
      <c r="AK22" s="210">
        <f>COUNTIFS(E22:AI22,"1")+COUNTIF(E22:AI22,"0")</f>
        <v/>
      </c>
      <c r="AL22" s="47">
        <f>AJ22/AK22</f>
        <v/>
      </c>
    </row>
    <row r="23">
      <c r="A23" s="10">
        <f>A22+1</f>
        <v/>
      </c>
      <c r="B23" s="210">
        <f>Enrollment!B23</f>
        <v/>
      </c>
      <c r="C23" s="209">
        <f>Enrollment!D23</f>
        <v/>
      </c>
      <c r="D23" s="51">
        <f>Enrollment!N23</f>
        <v/>
      </c>
      <c r="E23" s="29" t="n"/>
      <c r="F23" s="29" t="n"/>
      <c r="G23" s="29" t="n"/>
      <c r="H23" s="29" t="n"/>
      <c r="I23" s="29" t="n"/>
      <c r="J23" s="29" t="n"/>
      <c r="K23" s="29" t="n"/>
      <c r="L23" s="29" t="n"/>
      <c r="M23" s="29" t="n"/>
      <c r="N23" s="29" t="n"/>
      <c r="O23" s="2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210">
        <f>COUNTIF(E23:AI23,"1")</f>
        <v/>
      </c>
      <c r="AK23" s="210">
        <f>COUNTIFS(E23:AI23,"1")+COUNTIF(E23:AI23,"0")</f>
        <v/>
      </c>
      <c r="AL23" s="47">
        <f>AJ23/AK23</f>
        <v/>
      </c>
    </row>
    <row r="24">
      <c r="A24" s="10">
        <f>A23+1</f>
        <v/>
      </c>
      <c r="B24" s="210">
        <f>Enrollment!B24</f>
        <v/>
      </c>
      <c r="C24" s="209">
        <f>Enrollment!D24</f>
        <v/>
      </c>
      <c r="D24" s="51">
        <f>Enrollment!N24</f>
        <v/>
      </c>
      <c r="E24" s="29" t="n"/>
      <c r="F24" s="29" t="n"/>
      <c r="G24" s="29" t="n"/>
      <c r="H24" s="29" t="n"/>
      <c r="I24" s="29" t="n"/>
      <c r="J24" s="29" t="n"/>
      <c r="K24" s="29" t="n"/>
      <c r="L24" s="29" t="n"/>
      <c r="M24" s="29" t="n"/>
      <c r="N24" s="29" t="n"/>
      <c r="O24" s="2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210">
        <f>COUNTIF(E24:AI24,"1")</f>
        <v/>
      </c>
      <c r="AK24" s="210">
        <f>COUNTIFS(E24:AI24,"1")+COUNTIF(E24:AI24,"0")</f>
        <v/>
      </c>
      <c r="AL24" s="47">
        <f>AJ24/AK24</f>
        <v/>
      </c>
    </row>
    <row r="25">
      <c r="A25" s="10">
        <f>A24+1</f>
        <v/>
      </c>
      <c r="B25" s="210">
        <f>Enrollment!B25</f>
        <v/>
      </c>
      <c r="C25" s="209">
        <f>Enrollment!D25</f>
        <v/>
      </c>
      <c r="D25" s="51">
        <f>Enrollment!N25</f>
        <v/>
      </c>
      <c r="E25" s="29" t="n"/>
      <c r="F25" s="29" t="n"/>
      <c r="G25" s="29" t="n"/>
      <c r="H25" s="29" t="n"/>
      <c r="I25" s="29" t="n"/>
      <c r="J25" s="29" t="n"/>
      <c r="K25" s="29" t="n"/>
      <c r="L25" s="29" t="n"/>
      <c r="M25" s="29" t="n"/>
      <c r="N25" s="29" t="n"/>
      <c r="O25" s="2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210">
        <f>COUNTIF(E25:AI25,"1")</f>
        <v/>
      </c>
      <c r="AK25" s="210">
        <f>COUNTIFS(E25:AI25,"1")+COUNTIF(E25:AI25,"0")</f>
        <v/>
      </c>
      <c r="AL25" s="47">
        <f>AJ25/AK25</f>
        <v/>
      </c>
    </row>
    <row r="26">
      <c r="A26" s="10">
        <f>A25+1</f>
        <v/>
      </c>
      <c r="B26" s="210">
        <f>Enrollment!B26</f>
        <v/>
      </c>
      <c r="C26" s="209">
        <f>Enrollment!D26</f>
        <v/>
      </c>
      <c r="D26" s="51">
        <f>Enrollment!N26</f>
        <v/>
      </c>
      <c r="E26" s="29" t="n"/>
      <c r="F26" s="29" t="n"/>
      <c r="G26" s="29" t="n"/>
      <c r="H26" s="29" t="n"/>
      <c r="I26" s="29" t="n"/>
      <c r="J26" s="29" t="n"/>
      <c r="K26" s="29" t="n"/>
      <c r="L26" s="29" t="n"/>
      <c r="M26" s="29" t="n"/>
      <c r="N26" s="29" t="n"/>
      <c r="O26" s="2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210">
        <f>COUNTIF(E26:AI26,"1")</f>
        <v/>
      </c>
      <c r="AK26" s="210">
        <f>COUNTIFS(E26:AI26,"1")+COUNTIF(E26:AI26,"0")</f>
        <v/>
      </c>
      <c r="AL26" s="47">
        <f>AJ26/AK26</f>
        <v/>
      </c>
    </row>
    <row r="27">
      <c r="A27" s="10">
        <f>A26+1</f>
        <v/>
      </c>
      <c r="B27" s="210">
        <f>Enrollment!B27</f>
        <v/>
      </c>
      <c r="C27" s="209">
        <f>Enrollment!D27</f>
        <v/>
      </c>
      <c r="D27" s="51">
        <f>Enrollment!N27</f>
        <v/>
      </c>
      <c r="E27" s="29" t="n"/>
      <c r="F27" s="29" t="n"/>
      <c r="G27" s="29" t="n"/>
      <c r="H27" s="29" t="n"/>
      <c r="I27" s="29" t="n"/>
      <c r="J27" s="29" t="n"/>
      <c r="K27" s="29" t="n"/>
      <c r="L27" s="29" t="n"/>
      <c r="M27" s="29" t="n"/>
      <c r="N27" s="29" t="n"/>
      <c r="O27" s="2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210">
        <f>COUNTIF(E27:AI27,"1")</f>
        <v/>
      </c>
      <c r="AK27" s="210">
        <f>COUNTIFS(E27:AI27,"1")+COUNTIF(E27:AI27,"0")</f>
        <v/>
      </c>
      <c r="AL27" s="47">
        <f>AJ27/AK27</f>
        <v/>
      </c>
    </row>
    <row r="28">
      <c r="A28" s="10">
        <f>A27+1</f>
        <v/>
      </c>
      <c r="B28" s="210">
        <f>Enrollment!B28</f>
        <v/>
      </c>
      <c r="C28" s="209">
        <f>Enrollment!D28</f>
        <v/>
      </c>
      <c r="D28" s="51">
        <f>Enrollment!N28</f>
        <v/>
      </c>
      <c r="E28" s="29" t="n"/>
      <c r="F28" s="29" t="n"/>
      <c r="G28" s="29" t="n"/>
      <c r="H28" s="29" t="n"/>
      <c r="I28" s="29" t="n"/>
      <c r="J28" s="29" t="n"/>
      <c r="K28" s="29" t="n"/>
      <c r="L28" s="29" t="n"/>
      <c r="M28" s="29" t="n"/>
      <c r="N28" s="29" t="n"/>
      <c r="O28" s="2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210">
        <f>COUNTIF(E28:AI28,"1")</f>
        <v/>
      </c>
      <c r="AK28" s="210">
        <f>COUNTIFS(E28:AI28,"1")+COUNTIF(E28:AI28,"0")</f>
        <v/>
      </c>
      <c r="AL28" s="47">
        <f>AJ28/AK28</f>
        <v/>
      </c>
    </row>
    <row r="29">
      <c r="A29" s="10">
        <f>A28+1</f>
        <v/>
      </c>
      <c r="B29" s="210">
        <f>Enrollment!B29</f>
        <v/>
      </c>
      <c r="C29" s="209">
        <f>Enrollment!D29</f>
        <v/>
      </c>
      <c r="D29" s="51">
        <f>Enrollment!N29</f>
        <v/>
      </c>
      <c r="E29" s="29" t="n"/>
      <c r="F29" s="29" t="n"/>
      <c r="G29" s="29" t="n"/>
      <c r="H29" s="29" t="n"/>
      <c r="I29" s="29" t="n"/>
      <c r="J29" s="29" t="n"/>
      <c r="K29" s="29" t="n"/>
      <c r="L29" s="29" t="n"/>
      <c r="M29" s="29" t="n"/>
      <c r="N29" s="29" t="n"/>
      <c r="O29" s="2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210">
        <f>COUNTIF(E29:AI29,"1")</f>
        <v/>
      </c>
      <c r="AK29" s="210">
        <f>COUNTIFS(E29:AI29,"1")+COUNTIF(E29:AI29,"0")</f>
        <v/>
      </c>
      <c r="AL29" s="47">
        <f>AJ29/AK29</f>
        <v/>
      </c>
    </row>
    <row r="30">
      <c r="A30" s="10">
        <f>A29+1</f>
        <v/>
      </c>
      <c r="B30" s="210">
        <f>Enrollment!B30</f>
        <v/>
      </c>
      <c r="C30" s="209">
        <f>Enrollment!D30</f>
        <v/>
      </c>
      <c r="D30" s="51">
        <f>Enrollment!N30</f>
        <v/>
      </c>
      <c r="E30" s="29" t="n"/>
      <c r="F30" s="29" t="n"/>
      <c r="G30" s="29" t="n"/>
      <c r="H30" s="29" t="n"/>
      <c r="I30" s="29" t="n"/>
      <c r="J30" s="29" t="n"/>
      <c r="K30" s="29" t="n"/>
      <c r="L30" s="29" t="n"/>
      <c r="M30" s="29" t="n"/>
      <c r="N30" s="29" t="n"/>
      <c r="O30" s="2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210">
        <f>COUNTIF(E30:AI30,"1")</f>
        <v/>
      </c>
      <c r="AK30" s="210">
        <f>COUNTIFS(E30:AI30,"1")+COUNTIF(E30:AI30,"0")</f>
        <v/>
      </c>
      <c r="AL30" s="47">
        <f>AJ30/AK30</f>
        <v/>
      </c>
    </row>
    <row r="31">
      <c r="A31" s="10">
        <f>A30+1</f>
        <v/>
      </c>
      <c r="B31" s="210">
        <f>Enrollment!B31</f>
        <v/>
      </c>
      <c r="C31" s="209">
        <f>Enrollment!D31</f>
        <v/>
      </c>
      <c r="D31" s="51">
        <f>Enrollment!N31</f>
        <v/>
      </c>
      <c r="E31" s="29" t="n"/>
      <c r="F31" s="29" t="n"/>
      <c r="G31" s="29" t="n"/>
      <c r="H31" s="29" t="n"/>
      <c r="I31" s="29" t="n"/>
      <c r="J31" s="29" t="n"/>
      <c r="K31" s="29" t="n"/>
      <c r="L31" s="29" t="n"/>
      <c r="M31" s="29" t="n"/>
      <c r="N31" s="29" t="n"/>
      <c r="O31" s="2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210">
        <f>COUNTIF(E31:AI31,"1")</f>
        <v/>
      </c>
      <c r="AK31" s="210">
        <f>COUNTIFS(E31:AI31,"1")+COUNTIF(E31:AI31,"0")</f>
        <v/>
      </c>
      <c r="AL31" s="47">
        <f>AJ31/AK31</f>
        <v/>
      </c>
    </row>
    <row r="32">
      <c r="A32" s="10">
        <f>A31+1</f>
        <v/>
      </c>
      <c r="B32" s="210">
        <f>Enrollment!B32</f>
        <v/>
      </c>
      <c r="C32" s="209">
        <f>Enrollment!D32</f>
        <v/>
      </c>
      <c r="D32" s="51">
        <f>Enrollment!N32</f>
        <v/>
      </c>
      <c r="E32" s="29" t="n"/>
      <c r="F32" s="29" t="n"/>
      <c r="G32" s="29" t="n"/>
      <c r="H32" s="29" t="n"/>
      <c r="I32" s="29" t="n"/>
      <c r="J32" s="29" t="n"/>
      <c r="K32" s="29" t="n"/>
      <c r="L32" s="29" t="n"/>
      <c r="M32" s="29" t="n"/>
      <c r="N32" s="29" t="n"/>
      <c r="O32" s="2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210">
        <f>COUNTIF(E32:AI32,"1")</f>
        <v/>
      </c>
      <c r="AK32" s="210">
        <f>COUNTIFS(E32:AI32,"1")+COUNTIF(E32:AI32,"0")</f>
        <v/>
      </c>
      <c r="AL32" s="47">
        <f>AJ32/AK32</f>
        <v/>
      </c>
    </row>
    <row r="33">
      <c r="A33" s="10">
        <f>A32+1</f>
        <v/>
      </c>
      <c r="B33" s="210">
        <f>Enrollment!B33</f>
        <v/>
      </c>
      <c r="C33" s="209">
        <f>Enrollment!D33</f>
        <v/>
      </c>
      <c r="D33" s="51">
        <f>Enrollment!N33</f>
        <v/>
      </c>
      <c r="E33" s="29" t="n"/>
      <c r="F33" s="29" t="n"/>
      <c r="G33" s="29" t="n"/>
      <c r="H33" s="29" t="n"/>
      <c r="I33" s="29" t="n"/>
      <c r="J33" s="29" t="n"/>
      <c r="K33" s="29" t="n"/>
      <c r="L33" s="29" t="n"/>
      <c r="M33" s="29" t="n"/>
      <c r="N33" s="29" t="n"/>
      <c r="O33" s="2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210">
        <f>COUNTIF(E33:AI33,"1")</f>
        <v/>
      </c>
      <c r="AK33" s="210">
        <f>COUNTIFS(E33:AI33,"1")+COUNTIF(E33:AI33,"0")</f>
        <v/>
      </c>
      <c r="AL33" s="47">
        <f>AJ33/AK33</f>
        <v/>
      </c>
    </row>
    <row r="34">
      <c r="A34" s="10">
        <f>A33+1</f>
        <v/>
      </c>
      <c r="B34" s="210">
        <f>Enrollment!B34</f>
        <v/>
      </c>
      <c r="C34" s="209">
        <f>Enrollment!D34</f>
        <v/>
      </c>
      <c r="D34" s="51">
        <f>Enrollment!N34</f>
        <v/>
      </c>
      <c r="E34" s="29" t="n"/>
      <c r="F34" s="29" t="n"/>
      <c r="G34" s="29" t="n"/>
      <c r="H34" s="29" t="n"/>
      <c r="I34" s="29" t="n"/>
      <c r="J34" s="29" t="n"/>
      <c r="K34" s="29" t="n"/>
      <c r="L34" s="29" t="n"/>
      <c r="M34" s="29" t="n"/>
      <c r="N34" s="29" t="n"/>
      <c r="O34" s="2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210">
        <f>COUNTIF(E34:AI34,"1")</f>
        <v/>
      </c>
      <c r="AK34" s="210">
        <f>COUNTIFS(E34:AI34,"1")+COUNTIF(E34:AI34,"0")</f>
        <v/>
      </c>
      <c r="AL34" s="47">
        <f>AJ34/AK34</f>
        <v/>
      </c>
    </row>
    <row r="35">
      <c r="A35" s="10">
        <f>A34+1</f>
        <v/>
      </c>
      <c r="B35" s="210">
        <f>Enrollment!B35</f>
        <v/>
      </c>
      <c r="C35" s="209">
        <f>Enrollment!D35</f>
        <v/>
      </c>
      <c r="D35" s="51">
        <f>Enrollment!N35</f>
        <v/>
      </c>
      <c r="E35" s="29" t="n"/>
      <c r="F35" s="29" t="n"/>
      <c r="G35" s="29" t="n"/>
      <c r="H35" s="29" t="n"/>
      <c r="I35" s="29" t="n"/>
      <c r="J35" s="29" t="n"/>
      <c r="K35" s="29" t="n"/>
      <c r="L35" s="29" t="n"/>
      <c r="M35" s="29" t="n"/>
      <c r="N35" s="29" t="n"/>
      <c r="O35" s="2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210">
        <f>COUNTIF(E35:AI35,"1")</f>
        <v/>
      </c>
      <c r="AK35" s="210">
        <f>COUNTIFS(E35:AI35,"1")+COUNTIF(E35:AI35,"0")</f>
        <v/>
      </c>
      <c r="AL35" s="47">
        <f>AJ35/AK35</f>
        <v/>
      </c>
    </row>
    <row r="36">
      <c r="A36" s="10">
        <f>A35+1</f>
        <v/>
      </c>
      <c r="B36" s="210">
        <f>Enrollment!B36</f>
        <v/>
      </c>
      <c r="C36" s="209">
        <f>Enrollment!D36</f>
        <v/>
      </c>
      <c r="D36" s="51">
        <f>Enrollment!N36</f>
        <v/>
      </c>
      <c r="E36" s="29" t="n"/>
      <c r="F36" s="29" t="n"/>
      <c r="G36" s="29" t="n"/>
      <c r="H36" s="29" t="n"/>
      <c r="I36" s="29" t="n"/>
      <c r="J36" s="29" t="n"/>
      <c r="K36" s="29" t="n"/>
      <c r="L36" s="29" t="n"/>
      <c r="M36" s="29" t="n"/>
      <c r="N36" s="29" t="n"/>
      <c r="O36" s="2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210">
        <f>COUNTIF(E36:AI36,"1")</f>
        <v/>
      </c>
      <c r="AK36" s="210">
        <f>COUNTIFS(E36:AI36,"1")+COUNTIF(E36:AI36,"0")</f>
        <v/>
      </c>
      <c r="AL36" s="47">
        <f>AJ36/AK36</f>
        <v/>
      </c>
    </row>
    <row r="37">
      <c r="A37" s="10">
        <f>A36+1</f>
        <v/>
      </c>
      <c r="B37" s="210">
        <f>Enrollment!B37</f>
        <v/>
      </c>
      <c r="C37" s="209">
        <f>Enrollment!D37</f>
        <v/>
      </c>
      <c r="D37" s="51">
        <f>Enrollment!N37</f>
        <v/>
      </c>
      <c r="E37" s="29" t="n"/>
      <c r="F37" s="29" t="n"/>
      <c r="G37" s="29" t="n"/>
      <c r="H37" s="29" t="n"/>
      <c r="I37" s="29" t="n"/>
      <c r="J37" s="29" t="n"/>
      <c r="K37" s="29" t="n"/>
      <c r="L37" s="29" t="n"/>
      <c r="M37" s="29" t="n"/>
      <c r="N37" s="29" t="n"/>
      <c r="O37" s="2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210">
        <f>COUNTIF(E37:AI37,"1")</f>
        <v/>
      </c>
      <c r="AK37" s="210">
        <f>COUNTIFS(E37:AI37,"1")+COUNTIF(E37:AI37,"0")</f>
        <v/>
      </c>
      <c r="AL37" s="47">
        <f>AJ37/AK37</f>
        <v/>
      </c>
    </row>
    <row r="38">
      <c r="A38" s="10">
        <f>A37+1</f>
        <v/>
      </c>
      <c r="B38" s="210">
        <f>Enrollment!B38</f>
        <v/>
      </c>
      <c r="C38" s="209">
        <f>Enrollment!D38</f>
        <v/>
      </c>
      <c r="D38" s="51">
        <f>Enrollment!N38</f>
        <v/>
      </c>
      <c r="E38" s="29" t="n"/>
      <c r="F38" s="29" t="n"/>
      <c r="G38" s="29" t="n"/>
      <c r="H38" s="29" t="n"/>
      <c r="I38" s="29" t="n"/>
      <c r="J38" s="29" t="n"/>
      <c r="K38" s="29" t="n"/>
      <c r="L38" s="29" t="n"/>
      <c r="M38" s="29" t="n"/>
      <c r="N38" s="29" t="n"/>
      <c r="O38" s="2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210">
        <f>COUNTIF(E38:AI38,"1")</f>
        <v/>
      </c>
      <c r="AK38" s="210">
        <f>COUNTIFS(E38:AI38,"1")+COUNTIF(E38:AI38,"0")</f>
        <v/>
      </c>
      <c r="AL38" s="47">
        <f>AJ38/AK38</f>
        <v/>
      </c>
    </row>
    <row r="39">
      <c r="A39" s="10">
        <f>A38+1</f>
        <v/>
      </c>
      <c r="B39" s="210">
        <f>Enrollment!B39</f>
        <v/>
      </c>
      <c r="C39" s="209">
        <f>Enrollment!D39</f>
        <v/>
      </c>
      <c r="D39" s="51">
        <f>Enrollment!N39</f>
        <v/>
      </c>
      <c r="E39" s="29" t="n"/>
      <c r="F39" s="29" t="n"/>
      <c r="G39" s="29" t="n"/>
      <c r="H39" s="29" t="n"/>
      <c r="I39" s="29" t="n"/>
      <c r="J39" s="29" t="n"/>
      <c r="K39" s="29" t="n"/>
      <c r="L39" s="29" t="n"/>
      <c r="M39" s="29" t="n"/>
      <c r="N39" s="29" t="n"/>
      <c r="O39" s="2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210">
        <f>COUNTIF(E39:AI39,"1")</f>
        <v/>
      </c>
      <c r="AK39" s="210">
        <f>COUNTIFS(E39:AI39,"1")+COUNTIF(E39:AI39,"0")</f>
        <v/>
      </c>
      <c r="AL39" s="47">
        <f>AJ39/AK39</f>
        <v/>
      </c>
    </row>
    <row r="40">
      <c r="A40" s="10">
        <f>A39+1</f>
        <v/>
      </c>
      <c r="B40" s="210">
        <f>Enrollment!B40</f>
        <v/>
      </c>
      <c r="C40" s="209">
        <f>Enrollment!D40</f>
        <v/>
      </c>
      <c r="D40" s="51">
        <f>Enrollment!N40</f>
        <v/>
      </c>
      <c r="E40" s="29" t="n"/>
      <c r="F40" s="29" t="n"/>
      <c r="G40" s="29" t="n"/>
      <c r="H40" s="29" t="n"/>
      <c r="I40" s="29" t="n"/>
      <c r="J40" s="29" t="n"/>
      <c r="K40" s="29" t="n"/>
      <c r="L40" s="29" t="n"/>
      <c r="M40" s="29" t="n"/>
      <c r="N40" s="29" t="n"/>
      <c r="O40" s="2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210">
        <f>COUNTIF(E40:AI40,"1")</f>
        <v/>
      </c>
      <c r="AK40" s="210">
        <f>COUNTIFS(E40:AI40,"1")+COUNTIF(E40:AI40,"0")</f>
        <v/>
      </c>
      <c r="AL40" s="47">
        <f>AJ40/AK40</f>
        <v/>
      </c>
    </row>
    <row r="41">
      <c r="A41" s="10">
        <f>A40+1</f>
        <v/>
      </c>
      <c r="B41" s="210">
        <f>Enrollment!B41</f>
        <v/>
      </c>
      <c r="C41" s="209">
        <f>Enrollment!D41</f>
        <v/>
      </c>
      <c r="D41" s="51">
        <f>Enrollment!N41</f>
        <v/>
      </c>
      <c r="E41" s="29" t="n"/>
      <c r="F41" s="29" t="n"/>
      <c r="G41" s="29" t="n"/>
      <c r="H41" s="29" t="n"/>
      <c r="I41" s="29" t="n"/>
      <c r="J41" s="29" t="n"/>
      <c r="K41" s="29" t="n"/>
      <c r="L41" s="29" t="n"/>
      <c r="M41" s="29" t="n"/>
      <c r="N41" s="29" t="n"/>
      <c r="O41" s="2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210">
        <f>COUNTIF(E41:AI41,"1")</f>
        <v/>
      </c>
      <c r="AK41" s="210">
        <f>COUNTIFS(E41:AI41,"1")+COUNTIF(E41:AI41,"0")</f>
        <v/>
      </c>
      <c r="AL41" s="47">
        <f>AJ41/AK41</f>
        <v/>
      </c>
    </row>
    <row r="42">
      <c r="A42" s="10">
        <f>A41+1</f>
        <v/>
      </c>
      <c r="B42" s="210">
        <f>Enrollment!B42</f>
        <v/>
      </c>
      <c r="C42" s="209">
        <f>Enrollment!D42</f>
        <v/>
      </c>
      <c r="D42" s="51">
        <f>Enrollment!N42</f>
        <v/>
      </c>
      <c r="E42" s="29" t="n"/>
      <c r="F42" s="29" t="n"/>
      <c r="G42" s="29" t="n"/>
      <c r="H42" s="29" t="n"/>
      <c r="I42" s="29" t="n"/>
      <c r="J42" s="29" t="n"/>
      <c r="K42" s="29" t="n"/>
      <c r="L42" s="29" t="n"/>
      <c r="M42" s="29" t="n"/>
      <c r="N42" s="29" t="n"/>
      <c r="O42" s="2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210">
        <f>COUNTIF(E42:AI42,"1")</f>
        <v/>
      </c>
      <c r="AK42" s="210">
        <f>COUNTIFS(E42:AI42,"1")+COUNTIF(E42:AI42,"0")</f>
        <v/>
      </c>
      <c r="AL42" s="47">
        <f>AJ42/AK42</f>
        <v/>
      </c>
    </row>
    <row r="43">
      <c r="A43" s="10">
        <f>A42+1</f>
        <v/>
      </c>
      <c r="B43" s="210">
        <f>Enrollment!B43</f>
        <v/>
      </c>
      <c r="C43" s="209">
        <f>Enrollment!D43</f>
        <v/>
      </c>
      <c r="D43" s="51">
        <f>Enrollment!N43</f>
        <v/>
      </c>
      <c r="E43" s="29" t="n"/>
      <c r="F43" s="29" t="n"/>
      <c r="G43" s="29" t="n"/>
      <c r="H43" s="29" t="n"/>
      <c r="I43" s="29" t="n"/>
      <c r="J43" s="29" t="n"/>
      <c r="K43" s="29" t="n"/>
      <c r="L43" s="29" t="n"/>
      <c r="M43" s="29" t="n"/>
      <c r="N43" s="29" t="n"/>
      <c r="O43" s="2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210">
        <f>COUNTIF(E43:AI43,"1")</f>
        <v/>
      </c>
      <c r="AK43" s="210">
        <f>COUNTIFS(E43:AI43,"1")+COUNTIF(E43:AI43,"0")</f>
        <v/>
      </c>
      <c r="AL43" s="47">
        <f>AJ43/AK43</f>
        <v/>
      </c>
    </row>
    <row r="44">
      <c r="A44" s="10">
        <f>A43+1</f>
        <v/>
      </c>
      <c r="B44" s="210">
        <f>Enrollment!B44</f>
        <v/>
      </c>
      <c r="C44" s="209">
        <f>Enrollment!D44</f>
        <v/>
      </c>
      <c r="D44" s="51">
        <f>Enrollment!N44</f>
        <v/>
      </c>
      <c r="E44" s="29" t="n"/>
      <c r="F44" s="29" t="n"/>
      <c r="G44" s="29" t="n"/>
      <c r="H44" s="29" t="n"/>
      <c r="I44" s="29" t="n"/>
      <c r="J44" s="29" t="n"/>
      <c r="K44" s="29" t="n"/>
      <c r="L44" s="29" t="n"/>
      <c r="M44" s="29" t="n"/>
      <c r="N44" s="29" t="n"/>
      <c r="O44" s="2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210">
        <f>COUNTIF(E44:AI44,"1")</f>
        <v/>
      </c>
      <c r="AK44" s="210">
        <f>COUNTIFS(E44:AI44,"1")+COUNTIF(E44:AI44,"0")</f>
        <v/>
      </c>
      <c r="AL44" s="47">
        <f>AJ44/AK44</f>
        <v/>
      </c>
    </row>
    <row r="45">
      <c r="A45" s="10">
        <f>A44+1</f>
        <v/>
      </c>
      <c r="B45" s="210">
        <f>Enrollment!B45</f>
        <v/>
      </c>
      <c r="C45" s="209">
        <f>Enrollment!D45</f>
        <v/>
      </c>
      <c r="D45" s="51">
        <f>Enrollment!N45</f>
        <v/>
      </c>
      <c r="E45" s="29" t="n"/>
      <c r="F45" s="29" t="n"/>
      <c r="G45" s="29" t="n"/>
      <c r="H45" s="29" t="n"/>
      <c r="I45" s="29" t="n"/>
      <c r="J45" s="29" t="n"/>
      <c r="K45" s="29" t="n"/>
      <c r="L45" s="29" t="n"/>
      <c r="M45" s="29" t="n"/>
      <c r="N45" s="29" t="n"/>
      <c r="O45" s="2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210">
        <f>COUNTIF(E45:AI45,"1")</f>
        <v/>
      </c>
      <c r="AK45" s="210">
        <f>COUNTIFS(E45:AI45,"1")+COUNTIF(E45:AI45,"0")</f>
        <v/>
      </c>
      <c r="AL45" s="47">
        <f>AJ45/AK45</f>
        <v/>
      </c>
    </row>
    <row r="46">
      <c r="A46" s="10">
        <f>A45+1</f>
        <v/>
      </c>
      <c r="B46" s="210">
        <f>Enrollment!B46</f>
        <v/>
      </c>
      <c r="C46" s="209">
        <f>Enrollment!D46</f>
        <v/>
      </c>
      <c r="D46" s="51">
        <f>Enrollment!N46</f>
        <v/>
      </c>
      <c r="E46" s="29" t="n"/>
      <c r="F46" s="29" t="n"/>
      <c r="G46" s="29" t="n"/>
      <c r="H46" s="29" t="n"/>
      <c r="I46" s="29" t="n"/>
      <c r="J46" s="29" t="n"/>
      <c r="K46" s="29" t="n"/>
      <c r="L46" s="29" t="n"/>
      <c r="M46" s="29" t="n"/>
      <c r="N46" s="29" t="n"/>
      <c r="O46" s="2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210">
        <f>COUNTIF(E46:AI46,"1")</f>
        <v/>
      </c>
      <c r="AK46" s="210">
        <f>COUNTIFS(E46:AI46,"1")+COUNTIF(E46:AI46,"0")</f>
        <v/>
      </c>
      <c r="AL46" s="47">
        <f>AJ46/AK46</f>
        <v/>
      </c>
    </row>
    <row r="47">
      <c r="A47" s="10">
        <f>A46+1</f>
        <v/>
      </c>
      <c r="B47" s="210">
        <f>Enrollment!B47</f>
        <v/>
      </c>
      <c r="C47" s="209">
        <f>Enrollment!D47</f>
        <v/>
      </c>
      <c r="D47" s="51">
        <f>Enrollment!N47</f>
        <v/>
      </c>
      <c r="E47" s="29" t="n"/>
      <c r="F47" s="29" t="n"/>
      <c r="G47" s="29" t="n"/>
      <c r="H47" s="29" t="n"/>
      <c r="I47" s="29" t="n"/>
      <c r="J47" s="29" t="n"/>
      <c r="K47" s="29" t="n"/>
      <c r="L47" s="29" t="n"/>
      <c r="M47" s="29" t="n"/>
      <c r="N47" s="29" t="n"/>
      <c r="O47" s="2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210">
        <f>COUNTIF(E47:AI47,"1")</f>
        <v/>
      </c>
      <c r="AK47" s="210">
        <f>COUNTIFS(E47:AI47,"1")+COUNTIF(E47:AI47,"0")</f>
        <v/>
      </c>
      <c r="AL47" s="47">
        <f>AJ47/AK47</f>
        <v/>
      </c>
    </row>
    <row r="48">
      <c r="A48" s="10">
        <f>A47+1</f>
        <v/>
      </c>
      <c r="B48" s="210">
        <f>Enrollment!B48</f>
        <v/>
      </c>
      <c r="C48" s="209">
        <f>Enrollment!D48</f>
        <v/>
      </c>
      <c r="D48" s="51">
        <f>Enrollment!N48</f>
        <v/>
      </c>
      <c r="E48" s="29" t="n"/>
      <c r="F48" s="29" t="n"/>
      <c r="G48" s="29" t="n"/>
      <c r="H48" s="29" t="n"/>
      <c r="I48" s="29" t="n"/>
      <c r="J48" s="29" t="n"/>
      <c r="K48" s="29" t="n"/>
      <c r="L48" s="29" t="n"/>
      <c r="M48" s="29" t="n"/>
      <c r="N48" s="29" t="n"/>
      <c r="O48" s="2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210">
        <f>COUNTIF(E48:AI48,"1")</f>
        <v/>
      </c>
      <c r="AK48" s="210">
        <f>COUNTIFS(E48:AI48,"1")+COUNTIF(E48:AI48,"0")</f>
        <v/>
      </c>
      <c r="AL48" s="47">
        <f>AJ48/AK48</f>
        <v/>
      </c>
    </row>
    <row r="49">
      <c r="A49" s="10">
        <f>A48+1</f>
        <v/>
      </c>
      <c r="B49" s="210">
        <f>Enrollment!B49</f>
        <v/>
      </c>
      <c r="C49" s="209">
        <f>Enrollment!D49</f>
        <v/>
      </c>
      <c r="D49" s="51">
        <f>Enrollment!N49</f>
        <v/>
      </c>
      <c r="E49" s="29" t="n"/>
      <c r="F49" s="29" t="n"/>
      <c r="G49" s="29" t="n"/>
      <c r="H49" s="29" t="n"/>
      <c r="I49" s="29" t="n"/>
      <c r="J49" s="29" t="n"/>
      <c r="K49" s="29" t="n"/>
      <c r="L49" s="29" t="n"/>
      <c r="M49" s="29" t="n"/>
      <c r="N49" s="29" t="n"/>
      <c r="O49" s="2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210">
        <f>COUNTIF(E49:AI49,"1")</f>
        <v/>
      </c>
      <c r="AK49" s="210">
        <f>COUNTIFS(E49:AI49,"1")+COUNTIF(E49:AI49,"0")</f>
        <v/>
      </c>
      <c r="AL49" s="47">
        <f>AJ49/AK49</f>
        <v/>
      </c>
    </row>
    <row r="50">
      <c r="A50" s="10">
        <f>A49+1</f>
        <v/>
      </c>
      <c r="B50" s="210">
        <f>Enrollment!B50</f>
        <v/>
      </c>
      <c r="C50" s="209">
        <f>Enrollment!D50</f>
        <v/>
      </c>
      <c r="D50" s="51">
        <f>Enrollment!N50</f>
        <v/>
      </c>
      <c r="E50" s="29" t="n"/>
      <c r="F50" s="29" t="n"/>
      <c r="G50" s="29" t="n"/>
      <c r="H50" s="29" t="n"/>
      <c r="I50" s="29" t="n"/>
      <c r="J50" s="29" t="n"/>
      <c r="K50" s="29" t="n"/>
      <c r="L50" s="29" t="n"/>
      <c r="M50" s="29" t="n"/>
      <c r="N50" s="29" t="n"/>
      <c r="O50" s="2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210">
        <f>COUNTIF(E50:AI50,"1")</f>
        <v/>
      </c>
      <c r="AK50" s="210">
        <f>COUNTIFS(E50:AI50,"1")+COUNTIF(E50:AI50,"0")</f>
        <v/>
      </c>
      <c r="AL50" s="47">
        <f>AJ50/AK50</f>
        <v/>
      </c>
    </row>
    <row r="51">
      <c r="A51" s="10">
        <f>A50+1</f>
        <v/>
      </c>
      <c r="B51" s="210">
        <f>Enrollment!B51</f>
        <v/>
      </c>
      <c r="C51" s="209">
        <f>Enrollment!D51</f>
        <v/>
      </c>
      <c r="D51" s="51">
        <f>Enrollment!N51</f>
        <v/>
      </c>
      <c r="E51" s="29" t="n"/>
      <c r="F51" s="29" t="n"/>
      <c r="G51" s="29" t="n"/>
      <c r="H51" s="29" t="n"/>
      <c r="I51" s="29" t="n"/>
      <c r="J51" s="29" t="n"/>
      <c r="K51" s="29" t="n"/>
      <c r="L51" s="29" t="n"/>
      <c r="M51" s="29" t="n"/>
      <c r="N51" s="29" t="n"/>
      <c r="O51" s="2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210">
        <f>COUNTIF(E51:AI51,"1")</f>
        <v/>
      </c>
      <c r="AK51" s="210">
        <f>COUNTIFS(E51:AI51,"1")+COUNTIF(E51:AI51,"0")</f>
        <v/>
      </c>
      <c r="AL51" s="47">
        <f>AJ51/AK51</f>
        <v/>
      </c>
    </row>
    <row r="52">
      <c r="A52" s="10">
        <f>A51+1</f>
        <v/>
      </c>
      <c r="B52" s="210">
        <f>Enrollment!B52</f>
        <v/>
      </c>
      <c r="C52" s="209">
        <f>Enrollment!D52</f>
        <v/>
      </c>
      <c r="D52" s="51">
        <f>Enrollment!N52</f>
        <v/>
      </c>
      <c r="E52" s="29" t="n"/>
      <c r="F52" s="29" t="n"/>
      <c r="G52" s="29" t="n"/>
      <c r="H52" s="29" t="n"/>
      <c r="I52" s="29" t="n"/>
      <c r="J52" s="29" t="n"/>
      <c r="K52" s="29" t="n"/>
      <c r="L52" s="29" t="n"/>
      <c r="M52" s="29" t="n"/>
      <c r="N52" s="29" t="n"/>
      <c r="O52" s="2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210">
        <f>COUNTIF(E52:AI52,"1")</f>
        <v/>
      </c>
      <c r="AK52" s="210">
        <f>COUNTIFS(E52:AI52,"1")+COUNTIF(E52:AI52,"0")</f>
        <v/>
      </c>
      <c r="AL52" s="47">
        <f>AJ52/AK52</f>
        <v/>
      </c>
    </row>
    <row r="53">
      <c r="A53" s="10">
        <f>A52+1</f>
        <v/>
      </c>
      <c r="B53" s="210">
        <f>Enrollment!B53</f>
        <v/>
      </c>
      <c r="C53" s="209">
        <f>Enrollment!D53</f>
        <v/>
      </c>
      <c r="D53" s="51">
        <f>Enrollment!N53</f>
        <v/>
      </c>
      <c r="E53" s="29" t="n"/>
      <c r="F53" s="29" t="n"/>
      <c r="G53" s="29" t="n"/>
      <c r="H53" s="29" t="n"/>
      <c r="I53" s="29" t="n"/>
      <c r="J53" s="29" t="n"/>
      <c r="K53" s="29" t="n"/>
      <c r="L53" s="29" t="n"/>
      <c r="M53" s="29" t="n"/>
      <c r="N53" s="29" t="n"/>
      <c r="O53" s="2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210">
        <f>COUNTIF(E53:AI53,"1")</f>
        <v/>
      </c>
      <c r="AK53" s="210">
        <f>COUNTIFS(E53:AI53,"1")+COUNTIF(E53:AI53,"0")</f>
        <v/>
      </c>
      <c r="AL53" s="47">
        <f>AJ53/AK53</f>
        <v/>
      </c>
    </row>
    <row r="54">
      <c r="A54" s="10">
        <f>A53+1</f>
        <v/>
      </c>
      <c r="B54" s="210">
        <f>Enrollment!B54</f>
        <v/>
      </c>
      <c r="C54" s="209">
        <f>Enrollment!D54</f>
        <v/>
      </c>
      <c r="D54" s="51">
        <f>Enrollment!N54</f>
        <v/>
      </c>
      <c r="E54" s="29" t="n"/>
      <c r="F54" s="29" t="n"/>
      <c r="G54" s="29" t="n"/>
      <c r="H54" s="29" t="n"/>
      <c r="I54" s="29" t="n"/>
      <c r="J54" s="29" t="n"/>
      <c r="K54" s="29" t="n"/>
      <c r="L54" s="29" t="n"/>
      <c r="M54" s="29" t="n"/>
      <c r="N54" s="29" t="n"/>
      <c r="O54" s="2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210">
        <f>COUNTIF(E54:AI54,"1")</f>
        <v/>
      </c>
      <c r="AK54" s="210">
        <f>COUNTIFS(E54:AI54,"1")+COUNTIF(E54:AI54,"0")</f>
        <v/>
      </c>
      <c r="AL54" s="47">
        <f>AJ54/AK54</f>
        <v/>
      </c>
    </row>
    <row r="55">
      <c r="A55" s="10">
        <f>A54+1</f>
        <v/>
      </c>
      <c r="B55" s="210">
        <f>Enrollment!B55</f>
        <v/>
      </c>
      <c r="C55" s="209">
        <f>Enrollment!D55</f>
        <v/>
      </c>
      <c r="D55" s="51">
        <f>Enrollment!N55</f>
        <v/>
      </c>
      <c r="E55" s="29" t="n"/>
      <c r="F55" s="29" t="n"/>
      <c r="G55" s="29" t="n"/>
      <c r="H55" s="29" t="n"/>
      <c r="I55" s="29" t="n"/>
      <c r="J55" s="29" t="n"/>
      <c r="K55" s="29" t="n"/>
      <c r="L55" s="29" t="n"/>
      <c r="M55" s="29" t="n"/>
      <c r="N55" s="29" t="n"/>
      <c r="O55" s="2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210">
        <f>COUNTIF(E55:AI55,"1")</f>
        <v/>
      </c>
      <c r="AK55" s="210">
        <f>COUNTIFS(E55:AI55,"1")+COUNTIF(E55:AI55,"0")</f>
        <v/>
      </c>
      <c r="AL55" s="47">
        <f>AJ55/AK55</f>
        <v/>
      </c>
    </row>
    <row r="56">
      <c r="A56" s="10">
        <f>A55+1</f>
        <v/>
      </c>
      <c r="B56" s="210">
        <f>Enrollment!B56</f>
        <v/>
      </c>
      <c r="C56" s="209">
        <f>Enrollment!D56</f>
        <v/>
      </c>
      <c r="D56" s="51">
        <f>Enrollment!N56</f>
        <v/>
      </c>
      <c r="E56" s="29" t="n"/>
      <c r="F56" s="29" t="n"/>
      <c r="G56" s="29" t="n"/>
      <c r="H56" s="29" t="n"/>
      <c r="I56" s="29" t="n"/>
      <c r="J56" s="29" t="n"/>
      <c r="K56" s="29" t="n"/>
      <c r="L56" s="29" t="n"/>
      <c r="M56" s="29" t="n"/>
      <c r="N56" s="29" t="n"/>
      <c r="O56" s="2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210">
        <f>COUNTIF(E56:AI56,"1")</f>
        <v/>
      </c>
      <c r="AK56" s="210">
        <f>COUNTIFS(E56:AI56,"1")+COUNTIF(E56:AI56,"0")</f>
        <v/>
      </c>
      <c r="AL56" s="47">
        <f>AJ56/AK56</f>
        <v/>
      </c>
    </row>
    <row r="57">
      <c r="A57" s="10">
        <f>A56+1</f>
        <v/>
      </c>
      <c r="B57" s="210">
        <f>Enrollment!B57</f>
        <v/>
      </c>
      <c r="C57" s="209">
        <f>Enrollment!D57</f>
        <v/>
      </c>
      <c r="D57" s="51">
        <f>Enrollment!N57</f>
        <v/>
      </c>
      <c r="E57" s="29" t="n"/>
      <c r="F57" s="29" t="n"/>
      <c r="G57" s="29" t="n"/>
      <c r="H57" s="29" t="n"/>
      <c r="I57" s="29" t="n"/>
      <c r="J57" s="29" t="n"/>
      <c r="K57" s="29" t="n"/>
      <c r="L57" s="29" t="n"/>
      <c r="M57" s="29" t="n"/>
      <c r="N57" s="29" t="n"/>
      <c r="O57" s="2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210">
        <f>COUNTIF(E57:AI57,"1")</f>
        <v/>
      </c>
      <c r="AK57" s="210">
        <f>COUNTIFS(E57:AI57,"1")+COUNTIF(E57:AI57,"0")</f>
        <v/>
      </c>
      <c r="AL57" s="47">
        <f>AJ57/AK57</f>
        <v/>
      </c>
    </row>
    <row r="58">
      <c r="A58" s="10">
        <f>A57+1</f>
        <v/>
      </c>
      <c r="B58" s="210">
        <f>Enrollment!B58</f>
        <v/>
      </c>
      <c r="C58" s="209">
        <f>Enrollment!D58</f>
        <v/>
      </c>
      <c r="D58" s="51">
        <f>Enrollment!N58</f>
        <v/>
      </c>
      <c r="E58" s="29" t="n"/>
      <c r="F58" s="29" t="n"/>
      <c r="G58" s="29" t="n"/>
      <c r="H58" s="29" t="n"/>
      <c r="I58" s="29" t="n"/>
      <c r="J58" s="29" t="n"/>
      <c r="K58" s="29" t="n"/>
      <c r="L58" s="29" t="n"/>
      <c r="M58" s="29" t="n"/>
      <c r="N58" s="29" t="n"/>
      <c r="O58" s="2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210">
        <f>COUNTIF(E58:AI58,"1")</f>
        <v/>
      </c>
      <c r="AK58" s="210">
        <f>COUNTIFS(E58:AI58,"1")+COUNTIF(E58:AI58,"0")</f>
        <v/>
      </c>
      <c r="AL58" s="47">
        <f>AJ58/AK58</f>
        <v/>
      </c>
    </row>
    <row r="59">
      <c r="A59" s="10">
        <f>A58+1</f>
        <v/>
      </c>
      <c r="B59" s="210">
        <f>Enrollment!B59</f>
        <v/>
      </c>
      <c r="C59" s="209">
        <f>Enrollment!D59</f>
        <v/>
      </c>
      <c r="D59" s="51">
        <f>Enrollment!N59</f>
        <v/>
      </c>
      <c r="E59" s="29" t="n"/>
      <c r="F59" s="29" t="n"/>
      <c r="G59" s="29" t="n"/>
      <c r="H59" s="29" t="n"/>
      <c r="I59" s="29" t="n"/>
      <c r="J59" s="29" t="n"/>
      <c r="K59" s="29" t="n"/>
      <c r="L59" s="29" t="n"/>
      <c r="M59" s="29" t="n"/>
      <c r="N59" s="29" t="n"/>
      <c r="O59" s="2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210">
        <f>COUNTIF(E59:AI59,"1")</f>
        <v/>
      </c>
      <c r="AK59" s="210">
        <f>COUNTIFS(E59:AI59,"1")+COUNTIF(E59:AI59,"0")</f>
        <v/>
      </c>
      <c r="AL59" s="47">
        <f>AJ59/AK59</f>
        <v/>
      </c>
    </row>
    <row r="60">
      <c r="A60" s="10">
        <f>A59+1</f>
        <v/>
      </c>
      <c r="B60" s="210">
        <f>Enrollment!B60</f>
        <v/>
      </c>
      <c r="C60" s="209">
        <f>Enrollment!D60</f>
        <v/>
      </c>
      <c r="D60" s="51">
        <f>Enrollment!N60</f>
        <v/>
      </c>
      <c r="E60" s="29" t="n"/>
      <c r="F60" s="29" t="n"/>
      <c r="G60" s="29" t="n"/>
      <c r="H60" s="29" t="n"/>
      <c r="I60" s="29" t="n"/>
      <c r="J60" s="29" t="n"/>
      <c r="K60" s="29" t="n"/>
      <c r="L60" s="29" t="n"/>
      <c r="M60" s="29" t="n"/>
      <c r="N60" s="29" t="n"/>
      <c r="O60" s="2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210">
        <f>COUNTIF(E60:AI60,"1")</f>
        <v/>
      </c>
      <c r="AK60" s="210">
        <f>COUNTIFS(E60:AI60,"1")+COUNTIF(E60:AI60,"0")</f>
        <v/>
      </c>
      <c r="AL60" s="47">
        <f>AJ60/AK60</f>
        <v/>
      </c>
    </row>
    <row r="61">
      <c r="A61" s="10">
        <f>A60+1</f>
        <v/>
      </c>
      <c r="B61" s="210">
        <f>Enrollment!B61</f>
        <v/>
      </c>
      <c r="C61" s="209">
        <f>Enrollment!D61</f>
        <v/>
      </c>
      <c r="D61" s="51">
        <f>Enrollment!N61</f>
        <v/>
      </c>
      <c r="E61" s="29" t="n"/>
      <c r="F61" s="29" t="n"/>
      <c r="G61" s="29" t="n"/>
      <c r="H61" s="29" t="n"/>
      <c r="I61" s="29" t="n"/>
      <c r="J61" s="29" t="n"/>
      <c r="K61" s="29" t="n"/>
      <c r="L61" s="29" t="n"/>
      <c r="M61" s="29" t="n"/>
      <c r="N61" s="29" t="n"/>
      <c r="O61" s="2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210">
        <f>COUNTIF(E61:AI61,"1")</f>
        <v/>
      </c>
      <c r="AK61" s="210">
        <f>COUNTIFS(E61:AI61,"1")+COUNTIF(E61:AI61,"0")</f>
        <v/>
      </c>
      <c r="AL61" s="47">
        <f>AJ61/AK61</f>
        <v/>
      </c>
    </row>
    <row r="62">
      <c r="A62" s="10">
        <f>A61+1</f>
        <v/>
      </c>
      <c r="B62" s="210">
        <f>Enrollment!B62</f>
        <v/>
      </c>
      <c r="C62" s="209">
        <f>Enrollment!D62</f>
        <v/>
      </c>
      <c r="D62" s="51">
        <f>Enrollment!N62</f>
        <v/>
      </c>
      <c r="E62" s="29" t="n"/>
      <c r="F62" s="29" t="n"/>
      <c r="G62" s="29" t="n"/>
      <c r="H62" s="29" t="n"/>
      <c r="I62" s="29" t="n"/>
      <c r="J62" s="29" t="n"/>
      <c r="K62" s="29" t="n"/>
      <c r="L62" s="29" t="n"/>
      <c r="M62" s="29" t="n"/>
      <c r="N62" s="29" t="n"/>
      <c r="O62" s="2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210">
        <f>COUNTIF(E62:AI62,"1")</f>
        <v/>
      </c>
      <c r="AK62" s="210">
        <f>COUNTIFS(E62:AI62,"1")+COUNTIF(E62:AI62,"0")</f>
        <v/>
      </c>
      <c r="AL62" s="47">
        <f>AJ62/AK62</f>
        <v/>
      </c>
    </row>
    <row r="63">
      <c r="A63" s="10">
        <f>A62+1</f>
        <v/>
      </c>
      <c r="B63" s="210">
        <f>Enrollment!B63</f>
        <v/>
      </c>
      <c r="C63" s="209">
        <f>Enrollment!D63</f>
        <v/>
      </c>
      <c r="D63" s="51">
        <f>Enrollment!N63</f>
        <v/>
      </c>
      <c r="E63" s="29" t="n"/>
      <c r="F63" s="29" t="n"/>
      <c r="G63" s="29" t="n"/>
      <c r="H63" s="29" t="n"/>
      <c r="I63" s="29" t="n"/>
      <c r="J63" s="29" t="n"/>
      <c r="K63" s="29" t="n"/>
      <c r="L63" s="29" t="n"/>
      <c r="M63" s="29" t="n"/>
      <c r="N63" s="29" t="n"/>
      <c r="O63" s="2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210">
        <f>COUNTIF(E63:AI63,"1")</f>
        <v/>
      </c>
      <c r="AK63" s="210">
        <f>COUNTIFS(E63:AI63,"1")+COUNTIF(E63:AI63,"0")</f>
        <v/>
      </c>
      <c r="AL63" s="47">
        <f>AJ63/AK63</f>
        <v/>
      </c>
    </row>
    <row r="64">
      <c r="A64" s="10">
        <f>A63+1</f>
        <v/>
      </c>
      <c r="B64" s="210">
        <f>Enrollment!B64</f>
        <v/>
      </c>
      <c r="C64" s="209">
        <f>Enrollment!D64</f>
        <v/>
      </c>
      <c r="D64" s="51">
        <f>Enrollment!N64</f>
        <v/>
      </c>
      <c r="E64" s="29" t="n"/>
      <c r="F64" s="29" t="n"/>
      <c r="G64" s="29" t="n"/>
      <c r="H64" s="29" t="n"/>
      <c r="I64" s="29" t="n"/>
      <c r="J64" s="29" t="n"/>
      <c r="K64" s="29" t="n"/>
      <c r="L64" s="29" t="n"/>
      <c r="M64" s="29" t="n"/>
      <c r="N64" s="29" t="n"/>
      <c r="O64" s="2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210">
        <f>COUNTIF(E64:AI64,"1")</f>
        <v/>
      </c>
      <c r="AK64" s="210">
        <f>COUNTIFS(E64:AI64,"1")+COUNTIF(E64:AI64,"0")</f>
        <v/>
      </c>
      <c r="AL64" s="47">
        <f>AJ64/AK64</f>
        <v/>
      </c>
    </row>
    <row r="65">
      <c r="A65" s="10">
        <f>A64+1</f>
        <v/>
      </c>
      <c r="B65" s="210">
        <f>Enrollment!B65</f>
        <v/>
      </c>
      <c r="C65" s="209">
        <f>Enrollment!D65</f>
        <v/>
      </c>
      <c r="D65" s="51">
        <f>Enrollment!N65</f>
        <v/>
      </c>
      <c r="E65" s="29" t="n"/>
      <c r="F65" s="29" t="n"/>
      <c r="G65" s="29" t="n"/>
      <c r="H65" s="29" t="n"/>
      <c r="I65" s="29" t="n"/>
      <c r="J65" s="29" t="n"/>
      <c r="K65" s="29" t="n"/>
      <c r="L65" s="29" t="n"/>
      <c r="M65" s="29" t="n"/>
      <c r="N65" s="29" t="n"/>
      <c r="O65" s="2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210">
        <f>COUNTIF(E65:AI65,"1")</f>
        <v/>
      </c>
      <c r="AK65" s="210">
        <f>COUNTIFS(E65:AI65,"1")+COUNTIF(E65:AI65,"0")</f>
        <v/>
      </c>
      <c r="AL65" s="47">
        <f>AJ65/AK65</f>
        <v/>
      </c>
    </row>
    <row r="66">
      <c r="A66" s="10">
        <f>A65+1</f>
        <v/>
      </c>
      <c r="B66" s="210">
        <f>Enrollment!B66</f>
        <v/>
      </c>
      <c r="C66" s="209">
        <f>Enrollment!D66</f>
        <v/>
      </c>
      <c r="D66" s="51">
        <f>Enrollment!N66</f>
        <v/>
      </c>
      <c r="E66" s="29" t="n"/>
      <c r="F66" s="29" t="n"/>
      <c r="G66" s="29" t="n"/>
      <c r="H66" s="29" t="n"/>
      <c r="I66" s="29" t="n"/>
      <c r="J66" s="29" t="n"/>
      <c r="K66" s="29" t="n"/>
      <c r="L66" s="29" t="n"/>
      <c r="M66" s="29" t="n"/>
      <c r="N66" s="29" t="n"/>
      <c r="O66" s="2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210">
        <f>COUNTIF(E66:AI66,"1")</f>
        <v/>
      </c>
      <c r="AK66" s="210">
        <f>COUNTIFS(E66:AI66,"1")+COUNTIF(E66:AI66,"0")</f>
        <v/>
      </c>
      <c r="AL66" s="47">
        <f>AJ66/AK66</f>
        <v/>
      </c>
    </row>
    <row r="67">
      <c r="A67" s="10">
        <f>A66+1</f>
        <v/>
      </c>
      <c r="B67" s="210">
        <f>Enrollment!B67</f>
        <v/>
      </c>
      <c r="C67" s="209">
        <f>Enrollment!D67</f>
        <v/>
      </c>
      <c r="D67" s="51">
        <f>Enrollment!N67</f>
        <v/>
      </c>
      <c r="E67" s="29" t="n"/>
      <c r="F67" s="29" t="n"/>
      <c r="G67" s="29" t="n"/>
      <c r="H67" s="29" t="n"/>
      <c r="I67" s="29" t="n"/>
      <c r="J67" s="29" t="n"/>
      <c r="K67" s="29" t="n"/>
      <c r="L67" s="29" t="n"/>
      <c r="M67" s="29" t="n"/>
      <c r="N67" s="29" t="n"/>
      <c r="O67" s="2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210">
        <f>COUNTIF(E67:AI67,"1")</f>
        <v/>
      </c>
      <c r="AK67" s="210">
        <f>COUNTIFS(E67:AI67,"1")+COUNTIF(E67:AI67,"0")</f>
        <v/>
      </c>
      <c r="AL67" s="47">
        <f>AJ67/AK67</f>
        <v/>
      </c>
    </row>
    <row r="68">
      <c r="A68" s="10">
        <f>A67+1</f>
        <v/>
      </c>
      <c r="B68" s="210">
        <f>Enrollment!B68</f>
        <v/>
      </c>
      <c r="C68" s="209">
        <f>Enrollment!D68</f>
        <v/>
      </c>
      <c r="D68" s="51">
        <f>Enrollment!N68</f>
        <v/>
      </c>
      <c r="E68" s="29" t="n"/>
      <c r="F68" s="29" t="n"/>
      <c r="G68" s="29" t="n"/>
      <c r="H68" s="29" t="n"/>
      <c r="I68" s="29" t="n"/>
      <c r="J68" s="29" t="n"/>
      <c r="K68" s="29" t="n"/>
      <c r="L68" s="29" t="n"/>
      <c r="M68" s="29" t="n"/>
      <c r="N68" s="29" t="n"/>
      <c r="O68" s="2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210">
        <f>COUNTIF(E68:AI68,"1")</f>
        <v/>
      </c>
      <c r="AK68" s="210">
        <f>COUNTIFS(E68:AI68,"1")+COUNTIF(E68:AI68,"0")</f>
        <v/>
      </c>
      <c r="AL68" s="47">
        <f>AJ68/AK68</f>
        <v/>
      </c>
    </row>
    <row r="69">
      <c r="A69" s="10">
        <f>A68+1</f>
        <v/>
      </c>
      <c r="B69" s="210">
        <f>Enrollment!B69</f>
        <v/>
      </c>
      <c r="C69" s="209">
        <f>Enrollment!D69</f>
        <v/>
      </c>
      <c r="D69" s="51">
        <f>Enrollment!N69</f>
        <v/>
      </c>
      <c r="E69" s="29" t="n"/>
      <c r="F69" s="29" t="n"/>
      <c r="G69" s="29" t="n"/>
      <c r="H69" s="29" t="n"/>
      <c r="I69" s="29" t="n"/>
      <c r="J69" s="29" t="n"/>
      <c r="K69" s="29" t="n"/>
      <c r="L69" s="29" t="n"/>
      <c r="M69" s="29" t="n"/>
      <c r="N69" s="29" t="n"/>
      <c r="O69" s="2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210">
        <f>COUNTIF(E69:AI69,"1")</f>
        <v/>
      </c>
      <c r="AK69" s="210">
        <f>COUNTIFS(E69:AI69,"1")+COUNTIF(E69:AI69,"0")</f>
        <v/>
      </c>
      <c r="AL69" s="47">
        <f>AJ69/AK69</f>
        <v/>
      </c>
    </row>
    <row r="70">
      <c r="A70" s="10">
        <f>A69+1</f>
        <v/>
      </c>
      <c r="B70" s="210">
        <f>Enrollment!B70</f>
        <v/>
      </c>
      <c r="C70" s="209">
        <f>Enrollment!D70</f>
        <v/>
      </c>
      <c r="D70" s="51">
        <f>Enrollment!N70</f>
        <v/>
      </c>
      <c r="E70" s="29" t="n"/>
      <c r="F70" s="29" t="n"/>
      <c r="G70" s="29" t="n"/>
      <c r="H70" s="29" t="n"/>
      <c r="I70" s="29" t="n"/>
      <c r="J70" s="29" t="n"/>
      <c r="K70" s="29" t="n"/>
      <c r="L70" s="29" t="n"/>
      <c r="M70" s="29" t="n"/>
      <c r="N70" s="29" t="n"/>
      <c r="O70" s="2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210">
        <f>COUNTIF(E70:AI70,"1")</f>
        <v/>
      </c>
      <c r="AK70" s="210">
        <f>COUNTIFS(E70:AI70,"1")+COUNTIF(E70:AI70,"0")</f>
        <v/>
      </c>
      <c r="AL70" s="47">
        <f>AJ70/AK70</f>
        <v/>
      </c>
    </row>
    <row r="71">
      <c r="A71" s="10">
        <f>A70+1</f>
        <v/>
      </c>
      <c r="B71" s="210">
        <f>Enrollment!B71</f>
        <v/>
      </c>
      <c r="C71" s="209">
        <f>Enrollment!D71</f>
        <v/>
      </c>
      <c r="D71" s="51">
        <f>Enrollment!N71</f>
        <v/>
      </c>
      <c r="E71" s="29" t="n"/>
      <c r="F71" s="29" t="n"/>
      <c r="G71" s="29" t="n"/>
      <c r="H71" s="29" t="n"/>
      <c r="I71" s="29" t="n"/>
      <c r="J71" s="29" t="n"/>
      <c r="K71" s="29" t="n"/>
      <c r="L71" s="29" t="n"/>
      <c r="M71" s="29" t="n"/>
      <c r="N71" s="29" t="n"/>
      <c r="O71" s="2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210">
        <f>COUNTIF(E71:AI71,"1")</f>
        <v/>
      </c>
      <c r="AK71" s="210">
        <f>COUNTIFS(E71:AI71,"1")+COUNTIF(E71:AI71,"0")</f>
        <v/>
      </c>
      <c r="AL71" s="47">
        <f>AJ71/AK71</f>
        <v/>
      </c>
    </row>
    <row r="72">
      <c r="A72" s="10">
        <f>A71+1</f>
        <v/>
      </c>
      <c r="B72" s="210">
        <f>Enrollment!B72</f>
        <v/>
      </c>
      <c r="C72" s="209">
        <f>Enrollment!D72</f>
        <v/>
      </c>
      <c r="D72" s="51">
        <f>Enrollment!N72</f>
        <v/>
      </c>
      <c r="E72" s="29" t="n"/>
      <c r="F72" s="29" t="n"/>
      <c r="G72" s="29" t="n"/>
      <c r="H72" s="29" t="n"/>
      <c r="I72" s="29" t="n"/>
      <c r="J72" s="29" t="n"/>
      <c r="K72" s="29" t="n"/>
      <c r="L72" s="29" t="n"/>
      <c r="M72" s="29" t="n"/>
      <c r="N72" s="29" t="n"/>
      <c r="O72" s="2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210">
        <f>COUNTIF(E72:AI72,"1")</f>
        <v/>
      </c>
      <c r="AK72" s="210">
        <f>COUNTIFS(E72:AI72,"1")+COUNTIF(E72:AI72,"0")</f>
        <v/>
      </c>
      <c r="AL72" s="47">
        <f>AJ72/AK72</f>
        <v/>
      </c>
    </row>
    <row r="73">
      <c r="A73" s="10">
        <f>A72+1</f>
        <v/>
      </c>
      <c r="B73" s="210">
        <f>Enrollment!B73</f>
        <v/>
      </c>
      <c r="C73" s="209">
        <f>Enrollment!D73</f>
        <v/>
      </c>
      <c r="D73" s="51">
        <f>Enrollment!N73</f>
        <v/>
      </c>
      <c r="E73" s="29" t="n"/>
      <c r="F73" s="29" t="n"/>
      <c r="G73" s="29" t="n"/>
      <c r="H73" s="29" t="n"/>
      <c r="I73" s="29" t="n"/>
      <c r="J73" s="29" t="n"/>
      <c r="K73" s="29" t="n"/>
      <c r="L73" s="29" t="n"/>
      <c r="M73" s="29" t="n"/>
      <c r="N73" s="29" t="n"/>
      <c r="O73" s="2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210">
        <f>COUNTIF(E73:AI73,"1")</f>
        <v/>
      </c>
      <c r="AK73" s="210">
        <f>COUNTIFS(E73:AI73,"1")+COUNTIF(E73:AI73,"0")</f>
        <v/>
      </c>
      <c r="AL73" s="47">
        <f>AJ73/AK73</f>
        <v/>
      </c>
    </row>
    <row r="74">
      <c r="A74" s="10">
        <f>A73+1</f>
        <v/>
      </c>
      <c r="B74" s="210">
        <f>Enrollment!B74</f>
        <v/>
      </c>
      <c r="C74" s="209">
        <f>Enrollment!D74</f>
        <v/>
      </c>
      <c r="D74" s="51">
        <f>Enrollment!N74</f>
        <v/>
      </c>
      <c r="E74" s="29" t="n"/>
      <c r="F74" s="29" t="n"/>
      <c r="G74" s="29" t="n"/>
      <c r="H74" s="29" t="n"/>
      <c r="I74" s="29" t="n"/>
      <c r="J74" s="29" t="n"/>
      <c r="K74" s="29" t="n"/>
      <c r="L74" s="29" t="n"/>
      <c r="M74" s="29" t="n"/>
      <c r="N74" s="29" t="n"/>
      <c r="O74" s="2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210">
        <f>COUNTIF(E74:AI74,"1")</f>
        <v/>
      </c>
      <c r="AK74" s="210">
        <f>COUNTIFS(E74:AI74,"1")+COUNTIF(E74:AI74,"0")</f>
        <v/>
      </c>
      <c r="AL74" s="47">
        <f>AJ74/AK74</f>
        <v/>
      </c>
    </row>
    <row r="75">
      <c r="A75" s="10">
        <f>A74+1</f>
        <v/>
      </c>
      <c r="B75" s="210">
        <f>Enrollment!B75</f>
        <v/>
      </c>
      <c r="C75" s="209">
        <f>Enrollment!D75</f>
        <v/>
      </c>
      <c r="D75" s="51">
        <f>Enrollment!N75</f>
        <v/>
      </c>
      <c r="E75" s="29" t="n"/>
      <c r="F75" s="29" t="n"/>
      <c r="G75" s="29" t="n"/>
      <c r="H75" s="29" t="n"/>
      <c r="I75" s="29" t="n"/>
      <c r="J75" s="29" t="n"/>
      <c r="K75" s="29" t="n"/>
      <c r="L75" s="29" t="n"/>
      <c r="M75" s="29" t="n"/>
      <c r="N75" s="29" t="n"/>
      <c r="O75" s="2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210">
        <f>COUNTIF(E75:AI75,"1")</f>
        <v/>
      </c>
      <c r="AK75" s="210">
        <f>COUNTIFS(E75:AI75,"1")+COUNTIF(E75:AI75,"0")</f>
        <v/>
      </c>
      <c r="AL75" s="47">
        <f>AJ75/AK75</f>
        <v/>
      </c>
    </row>
    <row r="76">
      <c r="A76" s="10">
        <f>A75+1</f>
        <v/>
      </c>
      <c r="B76" s="210">
        <f>Enrollment!B76</f>
        <v/>
      </c>
      <c r="C76" s="209">
        <f>Enrollment!D76</f>
        <v/>
      </c>
      <c r="D76" s="51">
        <f>Enrollment!N76</f>
        <v/>
      </c>
      <c r="E76" s="29" t="n"/>
      <c r="F76" s="29" t="n"/>
      <c r="G76" s="29" t="n"/>
      <c r="H76" s="29" t="n"/>
      <c r="I76" s="29" t="n"/>
      <c r="J76" s="29" t="n"/>
      <c r="K76" s="29" t="n"/>
      <c r="L76" s="29" t="n"/>
      <c r="M76" s="29" t="n"/>
      <c r="N76" s="29" t="n"/>
      <c r="O76" s="2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210">
        <f>COUNTIF(E76:AI76,"1")</f>
        <v/>
      </c>
      <c r="AK76" s="210">
        <f>COUNTIFS(E76:AI76,"1")+COUNTIF(E76:AI76,"0")</f>
        <v/>
      </c>
      <c r="AL76" s="47">
        <f>AJ76/AK76</f>
        <v/>
      </c>
    </row>
    <row r="77">
      <c r="A77" s="10">
        <f>A76+1</f>
        <v/>
      </c>
      <c r="B77" s="210">
        <f>Enrollment!B77</f>
        <v/>
      </c>
      <c r="C77" s="209">
        <f>Enrollment!D77</f>
        <v/>
      </c>
      <c r="D77" s="51">
        <f>Enrollment!N77</f>
        <v/>
      </c>
      <c r="E77" s="29" t="n"/>
      <c r="F77" s="29" t="n"/>
      <c r="G77" s="29" t="n"/>
      <c r="H77" s="29" t="n"/>
      <c r="I77" s="29" t="n"/>
      <c r="J77" s="29" t="n"/>
      <c r="K77" s="29" t="n"/>
      <c r="L77" s="29" t="n"/>
      <c r="M77" s="29" t="n"/>
      <c r="N77" s="29" t="n"/>
      <c r="O77" s="2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210">
        <f>COUNTIF(E77:AI77,"1")</f>
        <v/>
      </c>
      <c r="AK77" s="210">
        <f>COUNTIFS(E77:AI77,"1")+COUNTIF(E77:AI77,"0")</f>
        <v/>
      </c>
      <c r="AL77" s="47">
        <f>AJ77/AK77</f>
        <v/>
      </c>
    </row>
    <row r="78">
      <c r="A78" s="10">
        <f>A77+1</f>
        <v/>
      </c>
      <c r="B78" s="210">
        <f>Enrollment!B78</f>
        <v/>
      </c>
      <c r="C78" s="209">
        <f>Enrollment!D78</f>
        <v/>
      </c>
      <c r="D78" s="51">
        <f>Enrollment!N78</f>
        <v/>
      </c>
      <c r="E78" s="29" t="n"/>
      <c r="F78" s="29" t="n"/>
      <c r="G78" s="29" t="n"/>
      <c r="H78" s="29" t="n"/>
      <c r="I78" s="29" t="n"/>
      <c r="J78" s="29" t="n"/>
      <c r="K78" s="29" t="n"/>
      <c r="L78" s="29" t="n"/>
      <c r="M78" s="29" t="n"/>
      <c r="N78" s="29" t="n"/>
      <c r="O78" s="2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210">
        <f>COUNTIF(E78:AI78,"1")</f>
        <v/>
      </c>
      <c r="AK78" s="210">
        <f>COUNTIFS(E78:AI78,"1")+COUNTIF(E78:AI78,"0")</f>
        <v/>
      </c>
      <c r="AL78" s="47">
        <f>AJ78/AK78</f>
        <v/>
      </c>
    </row>
    <row r="79">
      <c r="A79" s="10">
        <f>A78+1</f>
        <v/>
      </c>
      <c r="B79" s="210">
        <f>Enrollment!B79</f>
        <v/>
      </c>
      <c r="C79" s="209">
        <f>Enrollment!D79</f>
        <v/>
      </c>
      <c r="D79" s="51">
        <f>Enrollment!N79</f>
        <v/>
      </c>
      <c r="E79" s="29" t="n"/>
      <c r="F79" s="29" t="n"/>
      <c r="G79" s="29" t="n"/>
      <c r="H79" s="29" t="n"/>
      <c r="I79" s="29" t="n"/>
      <c r="J79" s="29" t="n"/>
      <c r="K79" s="29" t="n"/>
      <c r="L79" s="29" t="n"/>
      <c r="M79" s="29" t="n"/>
      <c r="N79" s="29" t="n"/>
      <c r="O79" s="2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210">
        <f>COUNTIF(E79:AI79,"1")</f>
        <v/>
      </c>
      <c r="AK79" s="210">
        <f>COUNTIFS(E79:AI79,"1")+COUNTIF(E79:AI79,"0")</f>
        <v/>
      </c>
      <c r="AL79" s="47">
        <f>AJ79/AK79</f>
        <v/>
      </c>
    </row>
    <row r="80">
      <c r="A80" s="10">
        <f>A79+1</f>
        <v/>
      </c>
      <c r="B80" s="210">
        <f>Enrollment!B80</f>
        <v/>
      </c>
      <c r="C80" s="209">
        <f>Enrollment!D80</f>
        <v/>
      </c>
      <c r="D80" s="51">
        <f>Enrollment!N80</f>
        <v/>
      </c>
      <c r="E80" s="29" t="n"/>
      <c r="F80" s="29" t="n"/>
      <c r="G80" s="29" t="n"/>
      <c r="H80" s="29" t="n"/>
      <c r="I80" s="29" t="n"/>
      <c r="J80" s="29" t="n"/>
      <c r="K80" s="29" t="n"/>
      <c r="L80" s="29" t="n"/>
      <c r="M80" s="29" t="n"/>
      <c r="N80" s="29" t="n"/>
      <c r="O80" s="2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210">
        <f>COUNTIF(E80:AI80,"1")</f>
        <v/>
      </c>
      <c r="AK80" s="210">
        <f>COUNTIFS(E80:AI80,"1")+COUNTIF(E80:AI80,"0")</f>
        <v/>
      </c>
      <c r="AL80" s="47">
        <f>AJ80/AK80</f>
        <v/>
      </c>
    </row>
    <row r="81">
      <c r="A81" s="10">
        <f>A80+1</f>
        <v/>
      </c>
      <c r="B81" s="210">
        <f>Enrollment!B81</f>
        <v/>
      </c>
      <c r="C81" s="209">
        <f>Enrollment!D81</f>
        <v/>
      </c>
      <c r="D81" s="51">
        <f>Enrollment!N81</f>
        <v/>
      </c>
      <c r="E81" s="29" t="n"/>
      <c r="F81" s="29" t="n"/>
      <c r="G81" s="29" t="n"/>
      <c r="H81" s="29" t="n"/>
      <c r="I81" s="29" t="n"/>
      <c r="J81" s="29" t="n"/>
      <c r="K81" s="29" t="n"/>
      <c r="L81" s="29" t="n"/>
      <c r="M81" s="29" t="n"/>
      <c r="N81" s="29" t="n"/>
      <c r="O81" s="2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210">
        <f>COUNTIF(E81:AI81,"1")</f>
        <v/>
      </c>
      <c r="AK81" s="210">
        <f>COUNTIFS(E81:AI81,"1")+COUNTIF(E81:AI81,"0")</f>
        <v/>
      </c>
      <c r="AL81" s="47">
        <f>AJ81/AK81</f>
        <v/>
      </c>
    </row>
    <row r="82">
      <c r="A82" s="10">
        <f>A81+1</f>
        <v/>
      </c>
      <c r="B82" s="210">
        <f>Enrollment!B82</f>
        <v/>
      </c>
      <c r="C82" s="209">
        <f>Enrollment!D82</f>
        <v/>
      </c>
      <c r="D82" s="51">
        <f>Enrollment!N82</f>
        <v/>
      </c>
      <c r="E82" s="29" t="n"/>
      <c r="F82" s="29" t="n"/>
      <c r="G82" s="29" t="n"/>
      <c r="H82" s="29" t="n"/>
      <c r="I82" s="29" t="n"/>
      <c r="J82" s="29" t="n"/>
      <c r="K82" s="29" t="n"/>
      <c r="L82" s="29" t="n"/>
      <c r="M82" s="29" t="n"/>
      <c r="N82" s="29" t="n"/>
      <c r="O82" s="2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210">
        <f>COUNTIF(E82:AI82,"1")</f>
        <v/>
      </c>
      <c r="AK82" s="210">
        <f>COUNTIFS(E82:AI82,"1")+COUNTIF(E82:AI82,"0")</f>
        <v/>
      </c>
      <c r="AL82" s="47">
        <f>AJ82/AK82</f>
        <v/>
      </c>
    </row>
    <row r="83">
      <c r="A83" s="10">
        <f>A82+1</f>
        <v/>
      </c>
      <c r="B83" s="210">
        <f>Enrollment!B83</f>
        <v/>
      </c>
      <c r="C83" s="209">
        <f>Enrollment!D83</f>
        <v/>
      </c>
      <c r="D83" s="51">
        <f>Enrollment!N83</f>
        <v/>
      </c>
      <c r="E83" s="29" t="n"/>
      <c r="F83" s="29" t="n"/>
      <c r="G83" s="29" t="n"/>
      <c r="H83" s="29" t="n"/>
      <c r="I83" s="29" t="n"/>
      <c r="J83" s="29" t="n"/>
      <c r="K83" s="29" t="n"/>
      <c r="L83" s="29" t="n"/>
      <c r="M83" s="29" t="n"/>
      <c r="N83" s="29" t="n"/>
      <c r="O83" s="2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210">
        <f>COUNTIF(E83:AI83,"1")</f>
        <v/>
      </c>
      <c r="AK83" s="210">
        <f>COUNTIFS(E83:AI83,"1")+COUNTIF(E83:AI83,"0")</f>
        <v/>
      </c>
      <c r="AL83" s="47">
        <f>AJ83/AK83</f>
        <v/>
      </c>
    </row>
    <row r="84">
      <c r="A84" s="10">
        <f>A83+1</f>
        <v/>
      </c>
      <c r="B84" s="210">
        <f>Enrollment!B84</f>
        <v/>
      </c>
      <c r="C84" s="209">
        <f>Enrollment!D84</f>
        <v/>
      </c>
      <c r="D84" s="51">
        <f>Enrollment!N84</f>
        <v/>
      </c>
      <c r="E84" s="29" t="n"/>
      <c r="F84" s="29" t="n"/>
      <c r="G84" s="29" t="n"/>
      <c r="H84" s="29" t="n"/>
      <c r="I84" s="29" t="n"/>
      <c r="J84" s="29" t="n"/>
      <c r="K84" s="29" t="n"/>
      <c r="L84" s="29" t="n"/>
      <c r="M84" s="29" t="n"/>
      <c r="N84" s="29" t="n"/>
      <c r="O84" s="2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210">
        <f>COUNTIF(E84:AI84,"1")</f>
        <v/>
      </c>
      <c r="AK84" s="210">
        <f>COUNTIFS(E84:AI84,"1")+COUNTIF(E84:AI84,"0")</f>
        <v/>
      </c>
      <c r="AL84" s="47">
        <f>AJ84/AK84</f>
        <v/>
      </c>
    </row>
    <row r="85">
      <c r="A85" s="10">
        <f>A84+1</f>
        <v/>
      </c>
      <c r="B85" s="210">
        <f>Enrollment!B85</f>
        <v/>
      </c>
      <c r="C85" s="209">
        <f>Enrollment!D85</f>
        <v/>
      </c>
      <c r="D85" s="51">
        <f>Enrollment!N85</f>
        <v/>
      </c>
      <c r="E85" s="29" t="n"/>
      <c r="F85" s="29" t="n"/>
      <c r="G85" s="29" t="n"/>
      <c r="H85" s="29" t="n"/>
      <c r="I85" s="29" t="n"/>
      <c r="J85" s="29" t="n"/>
      <c r="K85" s="29" t="n"/>
      <c r="L85" s="29" t="n"/>
      <c r="M85" s="29" t="n"/>
      <c r="N85" s="29" t="n"/>
      <c r="O85" s="2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210">
        <f>COUNTIF(E85:AI85,"1")</f>
        <v/>
      </c>
      <c r="AK85" s="210">
        <f>COUNTIFS(E85:AI85,"1")+COUNTIF(E85:AI85,"0")</f>
        <v/>
      </c>
      <c r="AL85" s="47">
        <f>AJ85/AK85</f>
        <v/>
      </c>
    </row>
    <row r="86">
      <c r="A86" s="10">
        <f>A85+1</f>
        <v/>
      </c>
      <c r="B86" s="210">
        <f>Enrollment!B86</f>
        <v/>
      </c>
      <c r="C86" s="209">
        <f>Enrollment!D86</f>
        <v/>
      </c>
      <c r="D86" s="51">
        <f>Enrollment!N86</f>
        <v/>
      </c>
      <c r="E86" s="29" t="n"/>
      <c r="F86" s="29" t="n"/>
      <c r="G86" s="29" t="n"/>
      <c r="H86" s="29" t="n"/>
      <c r="I86" s="29" t="n"/>
      <c r="J86" s="29" t="n"/>
      <c r="K86" s="29" t="n"/>
      <c r="L86" s="29" t="n"/>
      <c r="M86" s="29" t="n"/>
      <c r="N86" s="29" t="n"/>
      <c r="O86" s="2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210">
        <f>COUNTIF(E86:AI86,"1")</f>
        <v/>
      </c>
      <c r="AK86" s="210">
        <f>COUNTIFS(E86:AI86,"1")+COUNTIF(E86:AI86,"0")</f>
        <v/>
      </c>
      <c r="AL86" s="47">
        <f>AJ86/AK86</f>
        <v/>
      </c>
    </row>
    <row r="87">
      <c r="A87" s="10">
        <f>A86+1</f>
        <v/>
      </c>
      <c r="B87" s="210">
        <f>Enrollment!B87</f>
        <v/>
      </c>
      <c r="C87" s="209">
        <f>Enrollment!D87</f>
        <v/>
      </c>
      <c r="D87" s="51">
        <f>Enrollment!N87</f>
        <v/>
      </c>
      <c r="E87" s="29" t="n"/>
      <c r="F87" s="29" t="n"/>
      <c r="G87" s="29" t="n"/>
      <c r="H87" s="29" t="n"/>
      <c r="I87" s="29" t="n"/>
      <c r="J87" s="29" t="n"/>
      <c r="K87" s="29" t="n"/>
      <c r="L87" s="29" t="n"/>
      <c r="M87" s="29" t="n"/>
      <c r="N87" s="29" t="n"/>
      <c r="O87" s="2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210">
        <f>COUNTIF(E87:AI87,"1")</f>
        <v/>
      </c>
      <c r="AK87" s="210">
        <f>COUNTIFS(E87:AI87,"1")+COUNTIF(E87:AI87,"0")</f>
        <v/>
      </c>
      <c r="AL87" s="47">
        <f>AJ87/AK87</f>
        <v/>
      </c>
    </row>
    <row r="88">
      <c r="A88" s="10">
        <f>A87+1</f>
        <v/>
      </c>
      <c r="B88" s="210">
        <f>Enrollment!B88</f>
        <v/>
      </c>
      <c r="C88" s="209">
        <f>Enrollment!D88</f>
        <v/>
      </c>
      <c r="D88" s="51">
        <f>Enrollment!N88</f>
        <v/>
      </c>
      <c r="E88" s="29" t="n"/>
      <c r="F88" s="29" t="n"/>
      <c r="G88" s="29" t="n"/>
      <c r="H88" s="29" t="n"/>
      <c r="I88" s="29" t="n"/>
      <c r="J88" s="29" t="n"/>
      <c r="K88" s="29" t="n"/>
      <c r="L88" s="29" t="n"/>
      <c r="M88" s="29" t="n"/>
      <c r="N88" s="29" t="n"/>
      <c r="O88" s="2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210">
        <f>COUNTIF(E88:AI88,"1")</f>
        <v/>
      </c>
      <c r="AK88" s="210">
        <f>COUNTIFS(E88:AI88,"1")+COUNTIF(E88:AI88,"0")</f>
        <v/>
      </c>
      <c r="AL88" s="47">
        <f>AJ88/AK88</f>
        <v/>
      </c>
    </row>
    <row r="89">
      <c r="A89" s="10">
        <f>A88+1</f>
        <v/>
      </c>
      <c r="B89" s="210">
        <f>Enrollment!B89</f>
        <v/>
      </c>
      <c r="C89" s="209">
        <f>Enrollment!D89</f>
        <v/>
      </c>
      <c r="D89" s="51">
        <f>Enrollment!N89</f>
        <v/>
      </c>
      <c r="E89" s="29" t="n"/>
      <c r="F89" s="29" t="n"/>
      <c r="G89" s="29" t="n"/>
      <c r="H89" s="29" t="n"/>
      <c r="I89" s="29" t="n"/>
      <c r="J89" s="29" t="n"/>
      <c r="K89" s="29" t="n"/>
      <c r="L89" s="29" t="n"/>
      <c r="M89" s="29" t="n"/>
      <c r="N89" s="29" t="n"/>
      <c r="O89" s="2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210">
        <f>COUNTIF(E89:AI89,"1")</f>
        <v/>
      </c>
      <c r="AK89" s="210">
        <f>COUNTIFS(E89:AI89,"1")+COUNTIF(E89:AI89,"0")</f>
        <v/>
      </c>
      <c r="AL89" s="47">
        <f>AJ89/AK89</f>
        <v/>
      </c>
    </row>
    <row r="90">
      <c r="A90" s="10">
        <f>A89+1</f>
        <v/>
      </c>
      <c r="B90" s="210">
        <f>Enrollment!B90</f>
        <v/>
      </c>
      <c r="C90" s="209">
        <f>Enrollment!D90</f>
        <v/>
      </c>
      <c r="D90" s="51">
        <f>Enrollment!N90</f>
        <v/>
      </c>
      <c r="E90" s="29" t="n"/>
      <c r="F90" s="29" t="n"/>
      <c r="G90" s="29" t="n"/>
      <c r="H90" s="29" t="n"/>
      <c r="I90" s="29" t="n"/>
      <c r="J90" s="29" t="n"/>
      <c r="K90" s="29" t="n"/>
      <c r="L90" s="29" t="n"/>
      <c r="M90" s="29" t="n"/>
      <c r="N90" s="29" t="n"/>
      <c r="O90" s="2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210">
        <f>COUNTIF(E90:AI90,"1")</f>
        <v/>
      </c>
      <c r="AK90" s="210">
        <f>COUNTIFS(E90:AI90,"1")+COUNTIF(E90:AI90,"0")</f>
        <v/>
      </c>
      <c r="AL90" s="47">
        <f>AJ90/AK90</f>
        <v/>
      </c>
    </row>
    <row r="91">
      <c r="A91" s="10">
        <f>A90+1</f>
        <v/>
      </c>
      <c r="B91" s="210">
        <f>Enrollment!B91</f>
        <v/>
      </c>
      <c r="C91" s="209">
        <f>Enrollment!D91</f>
        <v/>
      </c>
      <c r="D91" s="51">
        <f>Enrollment!N91</f>
        <v/>
      </c>
      <c r="E91" s="29" t="n"/>
      <c r="F91" s="29" t="n"/>
      <c r="G91" s="29" t="n"/>
      <c r="H91" s="29" t="n"/>
      <c r="I91" s="29" t="n"/>
      <c r="J91" s="29" t="n"/>
      <c r="K91" s="29" t="n"/>
      <c r="L91" s="29" t="n"/>
      <c r="M91" s="29" t="n"/>
      <c r="N91" s="29" t="n"/>
      <c r="O91" s="2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210">
        <f>COUNTIF(E91:AI91,"1")</f>
        <v/>
      </c>
      <c r="AK91" s="210">
        <f>COUNTIFS(E91:AI91,"1")+COUNTIF(E91:AI91,"0")</f>
        <v/>
      </c>
      <c r="AL91" s="47">
        <f>AJ91/AK91</f>
        <v/>
      </c>
    </row>
    <row r="92">
      <c r="A92" s="10">
        <f>A91+1</f>
        <v/>
      </c>
      <c r="B92" s="210">
        <f>Enrollment!B92</f>
        <v/>
      </c>
      <c r="C92" s="209">
        <f>Enrollment!D92</f>
        <v/>
      </c>
      <c r="D92" s="51">
        <f>Enrollment!N92</f>
        <v/>
      </c>
      <c r="E92" s="29" t="n"/>
      <c r="F92" s="29" t="n"/>
      <c r="G92" s="29" t="n"/>
      <c r="H92" s="29" t="n"/>
      <c r="I92" s="29" t="n"/>
      <c r="J92" s="29" t="n"/>
      <c r="K92" s="29" t="n"/>
      <c r="L92" s="29" t="n"/>
      <c r="M92" s="29" t="n"/>
      <c r="N92" s="29" t="n"/>
      <c r="O92" s="2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210">
        <f>COUNTIF(E92:AI92,"1")</f>
        <v/>
      </c>
      <c r="AK92" s="210">
        <f>COUNTIFS(E92:AI92,"1")+COUNTIF(E92:AI92,"0")</f>
        <v/>
      </c>
      <c r="AL92" s="47">
        <f>AJ92/AK92</f>
        <v/>
      </c>
    </row>
    <row r="93">
      <c r="A93" s="10">
        <f>A92+1</f>
        <v/>
      </c>
      <c r="B93" s="210">
        <f>Enrollment!B93</f>
        <v/>
      </c>
      <c r="C93" s="209">
        <f>Enrollment!D93</f>
        <v/>
      </c>
      <c r="D93" s="51">
        <f>Enrollment!N93</f>
        <v/>
      </c>
      <c r="E93" s="29" t="n"/>
      <c r="F93" s="29" t="n"/>
      <c r="G93" s="29" t="n"/>
      <c r="H93" s="29" t="n"/>
      <c r="I93" s="29" t="n"/>
      <c r="J93" s="29" t="n"/>
      <c r="K93" s="29" t="n"/>
      <c r="L93" s="29" t="n"/>
      <c r="M93" s="29" t="n"/>
      <c r="N93" s="29" t="n"/>
      <c r="O93" s="2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210">
        <f>COUNTIF(E93:AI93,"1")</f>
        <v/>
      </c>
      <c r="AK93" s="210">
        <f>COUNTIFS(E93:AI93,"1")+COUNTIF(E93:AI93,"0")</f>
        <v/>
      </c>
      <c r="AL93" s="47">
        <f>AJ93/AK93</f>
        <v/>
      </c>
    </row>
    <row r="94">
      <c r="A94" s="10">
        <f>A93+1</f>
        <v/>
      </c>
      <c r="B94" s="210">
        <f>Enrollment!B94</f>
        <v/>
      </c>
      <c r="C94" s="209">
        <f>Enrollment!D94</f>
        <v/>
      </c>
      <c r="D94" s="51">
        <f>Enrollment!N94</f>
        <v/>
      </c>
      <c r="E94" s="29" t="n"/>
      <c r="F94" s="29" t="n"/>
      <c r="G94" s="29" t="n"/>
      <c r="H94" s="29" t="n"/>
      <c r="I94" s="29" t="n"/>
      <c r="J94" s="29" t="n"/>
      <c r="K94" s="29" t="n"/>
      <c r="L94" s="29" t="n"/>
      <c r="M94" s="29" t="n"/>
      <c r="N94" s="29" t="n"/>
      <c r="O94" s="2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210">
        <f>COUNTIF(E94:AI94,"1")</f>
        <v/>
      </c>
      <c r="AK94" s="210">
        <f>COUNTIFS(E94:AI94,"1")+COUNTIF(E94:AI94,"0")</f>
        <v/>
      </c>
      <c r="AL94" s="47">
        <f>AJ94/AK94</f>
        <v/>
      </c>
    </row>
    <row r="95">
      <c r="A95" s="10">
        <f>A94+1</f>
        <v/>
      </c>
      <c r="B95" s="210">
        <f>Enrollment!B95</f>
        <v/>
      </c>
      <c r="C95" s="209">
        <f>Enrollment!D95</f>
        <v/>
      </c>
      <c r="D95" s="51">
        <f>Enrollment!N95</f>
        <v/>
      </c>
      <c r="E95" s="29" t="n"/>
      <c r="F95" s="29" t="n"/>
      <c r="G95" s="29" t="n"/>
      <c r="H95" s="29" t="n"/>
      <c r="I95" s="29" t="n"/>
      <c r="J95" s="29" t="n"/>
      <c r="K95" s="29" t="n"/>
      <c r="L95" s="29" t="n"/>
      <c r="M95" s="29" t="n"/>
      <c r="N95" s="29" t="n"/>
      <c r="O95" s="2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210">
        <f>COUNTIF(E95:AI95,"1")</f>
        <v/>
      </c>
      <c r="AK95" s="210">
        <f>COUNTIFS(E95:AI95,"1")+COUNTIF(E95:AI95,"0")</f>
        <v/>
      </c>
      <c r="AL95" s="47">
        <f>AJ95/AK95</f>
        <v/>
      </c>
    </row>
    <row r="96">
      <c r="A96" s="10">
        <f>A95+1</f>
        <v/>
      </c>
      <c r="B96" s="210">
        <f>Enrollment!B96</f>
        <v/>
      </c>
      <c r="C96" s="209">
        <f>Enrollment!D96</f>
        <v/>
      </c>
      <c r="D96" s="51">
        <f>Enrollment!N96</f>
        <v/>
      </c>
      <c r="E96" s="29" t="n"/>
      <c r="F96" s="29" t="n"/>
      <c r="G96" s="29" t="n"/>
      <c r="H96" s="29" t="n"/>
      <c r="I96" s="29" t="n"/>
      <c r="J96" s="29" t="n"/>
      <c r="K96" s="29" t="n"/>
      <c r="L96" s="29" t="n"/>
      <c r="M96" s="29" t="n"/>
      <c r="N96" s="29" t="n"/>
      <c r="O96" s="2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210">
        <f>COUNTIF(E96:AI96,"1")</f>
        <v/>
      </c>
      <c r="AK96" s="210">
        <f>COUNTIFS(E96:AI96,"1")+COUNTIF(E96:AI96,"0")</f>
        <v/>
      </c>
      <c r="AL96" s="47">
        <f>AJ96/AK96</f>
        <v/>
      </c>
    </row>
    <row r="97">
      <c r="A97" s="10">
        <f>A96+1</f>
        <v/>
      </c>
      <c r="B97" s="210">
        <f>Enrollment!B97</f>
        <v/>
      </c>
      <c r="C97" s="209">
        <f>Enrollment!D97</f>
        <v/>
      </c>
      <c r="D97" s="51">
        <f>Enrollment!N97</f>
        <v/>
      </c>
      <c r="E97" s="29" t="n"/>
      <c r="F97" s="29" t="n"/>
      <c r="G97" s="29" t="n"/>
      <c r="H97" s="29" t="n"/>
      <c r="I97" s="29" t="n"/>
      <c r="J97" s="29" t="n"/>
      <c r="K97" s="29" t="n"/>
      <c r="L97" s="29" t="n"/>
      <c r="M97" s="29" t="n"/>
      <c r="N97" s="29" t="n"/>
      <c r="O97" s="2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210">
        <f>COUNTIF(E97:AI97,"1")</f>
        <v/>
      </c>
      <c r="AK97" s="210">
        <f>COUNTIFS(E97:AI97,"1")+COUNTIF(E97:AI97,"0")</f>
        <v/>
      </c>
      <c r="AL97" s="47">
        <f>AJ97/AK97</f>
        <v/>
      </c>
    </row>
    <row r="98">
      <c r="A98" s="10">
        <f>A97+1</f>
        <v/>
      </c>
      <c r="B98" s="210">
        <f>Enrollment!B98</f>
        <v/>
      </c>
      <c r="C98" s="209">
        <f>Enrollment!D98</f>
        <v/>
      </c>
      <c r="D98" s="51">
        <f>Enrollment!N98</f>
        <v/>
      </c>
      <c r="E98" s="29" t="n"/>
      <c r="F98" s="29" t="n"/>
      <c r="G98" s="29" t="n"/>
      <c r="H98" s="29" t="n"/>
      <c r="I98" s="29" t="n"/>
      <c r="J98" s="29" t="n"/>
      <c r="K98" s="29" t="n"/>
      <c r="L98" s="29" t="n"/>
      <c r="M98" s="29" t="n"/>
      <c r="N98" s="29" t="n"/>
      <c r="O98" s="2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210">
        <f>COUNTIF(E98:AI98,"1")</f>
        <v/>
      </c>
      <c r="AK98" s="210">
        <f>COUNTIFS(E98:AI98,"1")+COUNTIF(E98:AI98,"0")</f>
        <v/>
      </c>
      <c r="AL98" s="47">
        <f>AJ98/AK98</f>
        <v/>
      </c>
    </row>
    <row r="99">
      <c r="A99" s="10">
        <f>A98+1</f>
        <v/>
      </c>
      <c r="B99" s="210">
        <f>Enrollment!B99</f>
        <v/>
      </c>
      <c r="C99" s="209">
        <f>Enrollment!D99</f>
        <v/>
      </c>
      <c r="D99" s="51">
        <f>Enrollment!N99</f>
        <v/>
      </c>
      <c r="E99" s="29" t="n"/>
      <c r="F99" s="29" t="n"/>
      <c r="G99" s="29" t="n"/>
      <c r="H99" s="29" t="n"/>
      <c r="I99" s="29" t="n"/>
      <c r="J99" s="29" t="n"/>
      <c r="K99" s="29" t="n"/>
      <c r="L99" s="29" t="n"/>
      <c r="M99" s="29" t="n"/>
      <c r="N99" s="29" t="n"/>
      <c r="O99" s="2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210">
        <f>COUNTIF(E99:AI99,"1")</f>
        <v/>
      </c>
      <c r="AK99" s="210">
        <f>COUNTIFS(E99:AI99,"1")+COUNTIF(E99:AI99,"0")</f>
        <v/>
      </c>
      <c r="AL99" s="47">
        <f>AJ99/AK99</f>
        <v/>
      </c>
    </row>
    <row r="100">
      <c r="A100" s="10">
        <f>A99+1</f>
        <v/>
      </c>
      <c r="B100" s="210">
        <f>Enrollment!B100</f>
        <v/>
      </c>
      <c r="C100" s="209">
        <f>Enrollment!D100</f>
        <v/>
      </c>
      <c r="D100" s="51">
        <f>Enrollment!N100</f>
        <v/>
      </c>
      <c r="E100" s="29" t="n"/>
      <c r="F100" s="29" t="n"/>
      <c r="G100" s="29" t="n"/>
      <c r="H100" s="29" t="n"/>
      <c r="I100" s="29" t="n"/>
      <c r="J100" s="29" t="n"/>
      <c r="K100" s="29" t="n"/>
      <c r="L100" s="29" t="n"/>
      <c r="M100" s="29" t="n"/>
      <c r="N100" s="29" t="n"/>
      <c r="O100" s="2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210">
        <f>COUNTIF(E100:AI100,"1")</f>
        <v/>
      </c>
      <c r="AK100" s="210">
        <f>COUNTIFS(E100:AI100,"1")+COUNTIF(E100:AI100,"0")</f>
        <v/>
      </c>
      <c r="AL100" s="47">
        <f>AJ100/AK100</f>
        <v/>
      </c>
    </row>
    <row r="101">
      <c r="A101" s="10">
        <f>A100+1</f>
        <v/>
      </c>
      <c r="B101" s="210">
        <f>Enrollment!B101</f>
        <v/>
      </c>
      <c r="C101" s="209">
        <f>Enrollment!D101</f>
        <v/>
      </c>
      <c r="D101" s="51">
        <f>Enrollment!N101</f>
        <v/>
      </c>
      <c r="E101" s="29" t="n"/>
      <c r="F101" s="29" t="n"/>
      <c r="G101" s="29" t="n"/>
      <c r="H101" s="29" t="n"/>
      <c r="I101" s="29" t="n"/>
      <c r="J101" s="29" t="n"/>
      <c r="K101" s="29" t="n"/>
      <c r="L101" s="29" t="n"/>
      <c r="M101" s="29" t="n"/>
      <c r="N101" s="29" t="n"/>
      <c r="O101" s="2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210">
        <f>COUNTIF(E101:AI101,"1")</f>
        <v/>
      </c>
      <c r="AK101" s="210">
        <f>COUNTIFS(E101:AI101,"1")+COUNTIF(E101:AI101,"0")</f>
        <v/>
      </c>
      <c r="AL101" s="47">
        <f>AJ101/AK101</f>
        <v/>
      </c>
    </row>
    <row r="102">
      <c r="A102" s="10">
        <f>A101+1</f>
        <v/>
      </c>
      <c r="B102" s="210">
        <f>Enrollment!B102</f>
        <v/>
      </c>
      <c r="C102" s="209">
        <f>Enrollment!D102</f>
        <v/>
      </c>
      <c r="D102" s="51">
        <f>Enrollment!N102</f>
        <v/>
      </c>
      <c r="E102" s="29" t="n"/>
      <c r="F102" s="29" t="n"/>
      <c r="G102" s="29" t="n"/>
      <c r="H102" s="29" t="n"/>
      <c r="I102" s="29" t="n"/>
      <c r="J102" s="29" t="n"/>
      <c r="K102" s="29" t="n"/>
      <c r="L102" s="29" t="n"/>
      <c r="M102" s="29" t="n"/>
      <c r="N102" s="29" t="n"/>
      <c r="O102" s="2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210">
        <f>COUNTIF(E102:AI102,"1")</f>
        <v/>
      </c>
      <c r="AK102" s="210">
        <f>COUNTIFS(E102:AI102,"1")+COUNTIF(E102:AI102,"0")</f>
        <v/>
      </c>
      <c r="AL102" s="47">
        <f>AJ102/AK102</f>
        <v/>
      </c>
    </row>
    <row r="103">
      <c r="A103" s="10">
        <f>A102+1</f>
        <v/>
      </c>
      <c r="B103" s="210">
        <f>Enrollment!B103</f>
        <v/>
      </c>
      <c r="C103" s="209">
        <f>Enrollment!D103</f>
        <v/>
      </c>
      <c r="D103" s="51">
        <f>Enrollment!N103</f>
        <v/>
      </c>
      <c r="E103" s="29" t="n"/>
      <c r="F103" s="29" t="n"/>
      <c r="G103" s="29" t="n"/>
      <c r="H103" s="29" t="n"/>
      <c r="I103" s="29" t="n"/>
      <c r="J103" s="29" t="n"/>
      <c r="K103" s="29" t="n"/>
      <c r="L103" s="29" t="n"/>
      <c r="M103" s="29" t="n"/>
      <c r="N103" s="29" t="n"/>
      <c r="O103" s="2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210">
        <f>COUNTIF(E103:AI103,"1")</f>
        <v/>
      </c>
      <c r="AK103" s="210">
        <f>COUNTIFS(E103:AI103,"1")+COUNTIF(E103:AI103,"0")</f>
        <v/>
      </c>
      <c r="AL103" s="47">
        <f>AJ103/AK103</f>
        <v/>
      </c>
    </row>
    <row r="104">
      <c r="A104" s="10">
        <f>A103+1</f>
        <v/>
      </c>
      <c r="B104" s="210">
        <f>Enrollment!B104</f>
        <v/>
      </c>
      <c r="C104" s="209">
        <f>Enrollment!D104</f>
        <v/>
      </c>
      <c r="D104" s="51">
        <f>Enrollment!N104</f>
        <v/>
      </c>
      <c r="E104" s="29" t="n"/>
      <c r="F104" s="29" t="n"/>
      <c r="G104" s="29" t="n"/>
      <c r="H104" s="29" t="n"/>
      <c r="I104" s="29" t="n"/>
      <c r="J104" s="29" t="n"/>
      <c r="K104" s="29" t="n"/>
      <c r="L104" s="29" t="n"/>
      <c r="M104" s="29" t="n"/>
      <c r="N104" s="29" t="n"/>
      <c r="O104" s="2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210">
        <f>COUNTIF(E104:AI104,"1")</f>
        <v/>
      </c>
      <c r="AK104" s="210">
        <f>COUNTIFS(E104:AI104,"1")+COUNTIF(E104:AI104,"0")</f>
        <v/>
      </c>
      <c r="AL104" s="47">
        <f>AJ104/AK104</f>
        <v/>
      </c>
    </row>
    <row r="105">
      <c r="A105" s="10">
        <f>A104+1</f>
        <v/>
      </c>
      <c r="B105" s="210">
        <f>Enrollment!B105</f>
        <v/>
      </c>
      <c r="C105" s="209">
        <f>Enrollment!D105</f>
        <v/>
      </c>
      <c r="D105" s="51">
        <f>Enrollment!N105</f>
        <v/>
      </c>
      <c r="E105" s="29" t="n"/>
      <c r="F105" s="29" t="n"/>
      <c r="G105" s="29" t="n"/>
      <c r="H105" s="29" t="n"/>
      <c r="I105" s="29" t="n"/>
      <c r="J105" s="29" t="n"/>
      <c r="K105" s="29" t="n"/>
      <c r="L105" s="29" t="n"/>
      <c r="M105" s="29" t="n"/>
      <c r="N105" s="29" t="n"/>
      <c r="O105" s="2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210">
        <f>COUNTIF(E105:AI105,"1")</f>
        <v/>
      </c>
      <c r="AK105" s="210">
        <f>COUNTIFS(E105:AI105,"1")+COUNTIF(E105:AI105,"0")</f>
        <v/>
      </c>
      <c r="AL105" s="47">
        <f>AJ105/AK105</f>
        <v/>
      </c>
    </row>
    <row r="106">
      <c r="A106" s="10">
        <f>A105+1</f>
        <v/>
      </c>
      <c r="B106" s="210">
        <f>Enrollment!B106</f>
        <v/>
      </c>
      <c r="C106" s="209">
        <f>Enrollment!D106</f>
        <v/>
      </c>
      <c r="D106" s="51">
        <f>Enrollment!N106</f>
        <v/>
      </c>
      <c r="E106" s="29" t="n"/>
      <c r="F106" s="29" t="n"/>
      <c r="G106" s="29" t="n"/>
      <c r="H106" s="29" t="n"/>
      <c r="I106" s="29" t="n"/>
      <c r="J106" s="29" t="n"/>
      <c r="K106" s="29" t="n"/>
      <c r="L106" s="29" t="n"/>
      <c r="M106" s="29" t="n"/>
      <c r="N106" s="29" t="n"/>
      <c r="O106" s="2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210">
        <f>COUNTIF(E106:AI106,"1")</f>
        <v/>
      </c>
      <c r="AK106" s="210">
        <f>COUNTIFS(E106:AI106,"1")+COUNTIF(E106:AI106,"0")</f>
        <v/>
      </c>
      <c r="AL106" s="47">
        <f>AJ106/AK106</f>
        <v/>
      </c>
    </row>
    <row r="107">
      <c r="A107" s="10">
        <f>A106+1</f>
        <v/>
      </c>
      <c r="B107" s="210">
        <f>Enrollment!B107</f>
        <v/>
      </c>
      <c r="C107" s="209">
        <f>Enrollment!D107</f>
        <v/>
      </c>
      <c r="D107" s="51">
        <f>Enrollment!N107</f>
        <v/>
      </c>
      <c r="E107" s="29" t="n"/>
      <c r="F107" s="29" t="n"/>
      <c r="G107" s="29" t="n"/>
      <c r="H107" s="29" t="n"/>
      <c r="I107" s="29" t="n"/>
      <c r="J107" s="29" t="n"/>
      <c r="K107" s="29" t="n"/>
      <c r="L107" s="29" t="n"/>
      <c r="M107" s="29" t="n"/>
      <c r="N107" s="29" t="n"/>
      <c r="O107" s="2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210">
        <f>COUNTIF(E107:AI107,"1")</f>
        <v/>
      </c>
      <c r="AK107" s="210">
        <f>COUNTIFS(E107:AI107,"1")+COUNTIF(E107:AI107,"0")</f>
        <v/>
      </c>
      <c r="AL107" s="47">
        <f>AJ107/AK107</f>
        <v/>
      </c>
    </row>
    <row r="108">
      <c r="A108" s="10">
        <f>A107+1</f>
        <v/>
      </c>
      <c r="B108" s="210">
        <f>Enrollment!B108</f>
        <v/>
      </c>
      <c r="C108" s="209">
        <f>Enrollment!D108</f>
        <v/>
      </c>
      <c r="D108" s="51">
        <f>Enrollment!N108</f>
        <v/>
      </c>
      <c r="E108" s="29" t="n"/>
      <c r="F108" s="29" t="n"/>
      <c r="G108" s="29" t="n"/>
      <c r="H108" s="29" t="n"/>
      <c r="I108" s="29" t="n"/>
      <c r="J108" s="29" t="n"/>
      <c r="K108" s="29" t="n"/>
      <c r="L108" s="29" t="n"/>
      <c r="M108" s="29" t="n"/>
      <c r="N108" s="29" t="n"/>
      <c r="O108" s="2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210">
        <f>COUNTIF(E108:AI108,"1")</f>
        <v/>
      </c>
      <c r="AK108" s="210">
        <f>COUNTIFS(E108:AI108,"1")+COUNTIF(E108:AI108,"0")</f>
        <v/>
      </c>
      <c r="AL108" s="47">
        <f>AJ108/AK108</f>
        <v/>
      </c>
    </row>
    <row r="109">
      <c r="A109" s="10">
        <f>A108+1</f>
        <v/>
      </c>
      <c r="B109" s="210">
        <f>Enrollment!B109</f>
        <v/>
      </c>
      <c r="C109" s="209">
        <f>Enrollment!D109</f>
        <v/>
      </c>
      <c r="D109" s="51">
        <f>Enrollment!N109</f>
        <v/>
      </c>
      <c r="E109" s="29" t="n"/>
      <c r="F109" s="29" t="n"/>
      <c r="G109" s="29" t="n"/>
      <c r="H109" s="29" t="n"/>
      <c r="I109" s="29" t="n"/>
      <c r="J109" s="29" t="n"/>
      <c r="K109" s="29" t="n"/>
      <c r="L109" s="29" t="n"/>
      <c r="M109" s="29" t="n"/>
      <c r="N109" s="29" t="n"/>
      <c r="O109" s="2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210">
        <f>COUNTIF(E109:AI109,"1")</f>
        <v/>
      </c>
      <c r="AK109" s="210">
        <f>COUNTIFS(E109:AI109,"1")+COUNTIF(E109:AI109,"0")</f>
        <v/>
      </c>
      <c r="AL109" s="47">
        <f>AJ109/AK109</f>
        <v/>
      </c>
    </row>
    <row r="110">
      <c r="A110" s="10">
        <f>A109+1</f>
        <v/>
      </c>
      <c r="B110" s="210">
        <f>Enrollment!B110</f>
        <v/>
      </c>
      <c r="C110" s="209">
        <f>Enrollment!D110</f>
        <v/>
      </c>
      <c r="D110" s="51">
        <f>Enrollment!N110</f>
        <v/>
      </c>
      <c r="E110" s="29" t="n"/>
      <c r="F110" s="29" t="n"/>
      <c r="G110" s="29" t="n"/>
      <c r="H110" s="29" t="n"/>
      <c r="I110" s="29" t="n"/>
      <c r="J110" s="29" t="n"/>
      <c r="K110" s="29" t="n"/>
      <c r="L110" s="29" t="n"/>
      <c r="M110" s="29" t="n"/>
      <c r="N110" s="29" t="n"/>
      <c r="O110" s="2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210">
        <f>COUNTIF(E110:AI110,"1")</f>
        <v/>
      </c>
      <c r="AK110" s="210">
        <f>COUNTIFS(E110:AI110,"1")+COUNTIF(E110:AI110,"0")</f>
        <v/>
      </c>
      <c r="AL110" s="47">
        <f>AJ110/AK110</f>
        <v/>
      </c>
    </row>
    <row r="111">
      <c r="A111" s="10">
        <f>A110+1</f>
        <v/>
      </c>
      <c r="B111" s="210">
        <f>Enrollment!B111</f>
        <v/>
      </c>
      <c r="C111" s="209">
        <f>Enrollment!D111</f>
        <v/>
      </c>
      <c r="D111" s="51">
        <f>Enrollment!N111</f>
        <v/>
      </c>
      <c r="E111" s="29" t="n"/>
      <c r="F111" s="29" t="n"/>
      <c r="G111" s="29" t="n"/>
      <c r="H111" s="29" t="n"/>
      <c r="I111" s="29" t="n"/>
      <c r="J111" s="29" t="n"/>
      <c r="K111" s="29" t="n"/>
      <c r="L111" s="29" t="n"/>
      <c r="M111" s="29" t="n"/>
      <c r="N111" s="29" t="n"/>
      <c r="O111" s="2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210">
        <f>COUNTIF(E111:AI111,"1")</f>
        <v/>
      </c>
      <c r="AK111" s="210">
        <f>COUNTIFS(E111:AI111,"1")+COUNTIF(E111:AI111,"0")</f>
        <v/>
      </c>
      <c r="AL111" s="47">
        <f>AJ111/AK111</f>
        <v/>
      </c>
    </row>
    <row r="112">
      <c r="A112" s="10">
        <f>A111+1</f>
        <v/>
      </c>
      <c r="B112" s="210">
        <f>Enrollment!B112</f>
        <v/>
      </c>
      <c r="C112" s="209">
        <f>Enrollment!D112</f>
        <v/>
      </c>
      <c r="D112" s="51">
        <f>Enrollment!N112</f>
        <v/>
      </c>
      <c r="E112" s="29" t="n"/>
      <c r="F112" s="29" t="n"/>
      <c r="G112" s="29" t="n"/>
      <c r="H112" s="29" t="n"/>
      <c r="I112" s="29" t="n"/>
      <c r="J112" s="29" t="n"/>
      <c r="K112" s="29" t="n"/>
      <c r="L112" s="29" t="n"/>
      <c r="M112" s="29" t="n"/>
      <c r="N112" s="29" t="n"/>
      <c r="O112" s="2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210">
        <f>COUNTIF(E112:AI112,"1")</f>
        <v/>
      </c>
      <c r="AK112" s="210">
        <f>COUNTIFS(E112:AI112,"1")+COUNTIF(E112:AI112,"0")</f>
        <v/>
      </c>
      <c r="AL112" s="47">
        <f>AJ112/AK112</f>
        <v/>
      </c>
    </row>
    <row r="113">
      <c r="A113" s="10">
        <f>A112+1</f>
        <v/>
      </c>
      <c r="B113" s="210">
        <f>Enrollment!B113</f>
        <v/>
      </c>
      <c r="C113" s="209">
        <f>Enrollment!D113</f>
        <v/>
      </c>
      <c r="D113" s="51">
        <f>Enrollment!N113</f>
        <v/>
      </c>
      <c r="E113" s="29" t="n"/>
      <c r="F113" s="29" t="n"/>
      <c r="G113" s="29" t="n"/>
      <c r="H113" s="29" t="n"/>
      <c r="I113" s="29" t="n"/>
      <c r="J113" s="29" t="n"/>
      <c r="K113" s="29" t="n"/>
      <c r="L113" s="29" t="n"/>
      <c r="M113" s="29" t="n"/>
      <c r="N113" s="29" t="n"/>
      <c r="O113" s="2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210">
        <f>COUNTIF(E113:AI113,"1")</f>
        <v/>
      </c>
      <c r="AK113" s="210">
        <f>COUNTIFS(E113:AI113,"1")+COUNTIF(E113:AI113,"0")</f>
        <v/>
      </c>
      <c r="AL113" s="47">
        <f>AJ113/AK113</f>
        <v/>
      </c>
    </row>
    <row r="114">
      <c r="A114" s="10">
        <f>A113+1</f>
        <v/>
      </c>
      <c r="B114" s="210">
        <f>Enrollment!B114</f>
        <v/>
      </c>
      <c r="C114" s="209">
        <f>Enrollment!D114</f>
        <v/>
      </c>
      <c r="D114" s="51">
        <f>Enrollment!N114</f>
        <v/>
      </c>
      <c r="E114" s="29" t="n"/>
      <c r="F114" s="29" t="n"/>
      <c r="G114" s="29" t="n"/>
      <c r="H114" s="29" t="n"/>
      <c r="I114" s="29" t="n"/>
      <c r="J114" s="29" t="n"/>
      <c r="K114" s="29" t="n"/>
      <c r="L114" s="29" t="n"/>
      <c r="M114" s="29" t="n"/>
      <c r="N114" s="29" t="n"/>
      <c r="O114" s="2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210">
        <f>COUNTIF(E114:AI114,"1")</f>
        <v/>
      </c>
      <c r="AK114" s="210">
        <f>COUNTIFS(E114:AI114,"1")+COUNTIF(E114:AI114,"0")</f>
        <v/>
      </c>
      <c r="AL114" s="47">
        <f>AJ114/AK114</f>
        <v/>
      </c>
    </row>
    <row r="115">
      <c r="A115" s="10">
        <f>A114+1</f>
        <v/>
      </c>
      <c r="B115" s="210">
        <f>Enrollment!B115</f>
        <v/>
      </c>
      <c r="C115" s="209">
        <f>Enrollment!D115</f>
        <v/>
      </c>
      <c r="D115" s="51">
        <f>Enrollment!N115</f>
        <v/>
      </c>
      <c r="E115" s="29" t="n"/>
      <c r="F115" s="29" t="n"/>
      <c r="G115" s="29" t="n"/>
      <c r="H115" s="29" t="n"/>
      <c r="I115" s="29" t="n"/>
      <c r="J115" s="29" t="n"/>
      <c r="K115" s="29" t="n"/>
      <c r="L115" s="29" t="n"/>
      <c r="M115" s="29" t="n"/>
      <c r="N115" s="29" t="n"/>
      <c r="O115" s="2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210">
        <f>COUNTIF(E115:AI115,"1")</f>
        <v/>
      </c>
      <c r="AK115" s="210">
        <f>COUNTIFS(E115:AI115,"1")+COUNTIF(E115:AI115,"0")</f>
        <v/>
      </c>
      <c r="AL115" s="47">
        <f>AJ115/AK115</f>
        <v/>
      </c>
    </row>
    <row r="116">
      <c r="A116" s="10">
        <f>A115+1</f>
        <v/>
      </c>
      <c r="B116" s="210">
        <f>Enrollment!B116</f>
        <v/>
      </c>
      <c r="C116" s="209">
        <f>Enrollment!D116</f>
        <v/>
      </c>
      <c r="D116" s="51">
        <f>Enrollment!N116</f>
        <v/>
      </c>
      <c r="E116" s="29" t="n"/>
      <c r="F116" s="29" t="n"/>
      <c r="G116" s="29" t="n"/>
      <c r="H116" s="29" t="n"/>
      <c r="I116" s="29" t="n"/>
      <c r="J116" s="29" t="n"/>
      <c r="K116" s="29" t="n"/>
      <c r="L116" s="29" t="n"/>
      <c r="M116" s="29" t="n"/>
      <c r="N116" s="29" t="n"/>
      <c r="O116" s="2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210">
        <f>COUNTIF(E116:AI116,"1")</f>
        <v/>
      </c>
      <c r="AK116" s="210">
        <f>COUNTIFS(E116:AI116,"1")+COUNTIF(E116:AI116,"0")</f>
        <v/>
      </c>
      <c r="AL116" s="47">
        <f>AJ116/AK116</f>
        <v/>
      </c>
    </row>
    <row r="117">
      <c r="A117" s="10">
        <f>A116+1</f>
        <v/>
      </c>
      <c r="B117" s="210">
        <f>Enrollment!B117</f>
        <v/>
      </c>
      <c r="C117" s="209">
        <f>Enrollment!D117</f>
        <v/>
      </c>
      <c r="D117" s="51">
        <f>Enrollment!N117</f>
        <v/>
      </c>
      <c r="E117" s="29" t="n"/>
      <c r="F117" s="29" t="n"/>
      <c r="G117" s="29" t="n"/>
      <c r="H117" s="29" t="n"/>
      <c r="I117" s="29" t="n"/>
      <c r="J117" s="29" t="n"/>
      <c r="K117" s="29" t="n"/>
      <c r="L117" s="29" t="n"/>
      <c r="M117" s="29" t="n"/>
      <c r="N117" s="29" t="n"/>
      <c r="O117" s="2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210">
        <f>COUNTIF(E117:AI117,"1")</f>
        <v/>
      </c>
      <c r="AK117" s="210">
        <f>COUNTIFS(E117:AI117,"1")+COUNTIF(E117:AI117,"0")</f>
        <v/>
      </c>
      <c r="AL117" s="47">
        <f>AJ117/AK117</f>
        <v/>
      </c>
    </row>
    <row r="118">
      <c r="A118" s="10">
        <f>A117+1</f>
        <v/>
      </c>
      <c r="B118" s="210">
        <f>Enrollment!B118</f>
        <v/>
      </c>
      <c r="C118" s="209">
        <f>Enrollment!D118</f>
        <v/>
      </c>
      <c r="D118" s="51">
        <f>Enrollment!N118</f>
        <v/>
      </c>
      <c r="E118" s="29" t="n"/>
      <c r="F118" s="29" t="n"/>
      <c r="G118" s="29" t="n"/>
      <c r="H118" s="29" t="n"/>
      <c r="I118" s="29" t="n"/>
      <c r="J118" s="29" t="n"/>
      <c r="K118" s="29" t="n"/>
      <c r="L118" s="29" t="n"/>
      <c r="M118" s="29" t="n"/>
      <c r="N118" s="29" t="n"/>
      <c r="O118" s="2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210">
        <f>COUNTIF(E118:AI118,"1")</f>
        <v/>
      </c>
      <c r="AK118" s="210">
        <f>COUNTIFS(E118:AI118,"1")+COUNTIF(E118:AI118,"0")</f>
        <v/>
      </c>
      <c r="AL118" s="47">
        <f>AJ118/AK118</f>
        <v/>
      </c>
    </row>
    <row r="119">
      <c r="A119" s="10">
        <f>A118+1</f>
        <v/>
      </c>
      <c r="B119" s="210">
        <f>Enrollment!B119</f>
        <v/>
      </c>
      <c r="C119" s="209">
        <f>Enrollment!D119</f>
        <v/>
      </c>
      <c r="D119" s="51">
        <f>Enrollment!N119</f>
        <v/>
      </c>
      <c r="E119" s="29" t="n"/>
      <c r="F119" s="29" t="n"/>
      <c r="G119" s="29" t="n"/>
      <c r="H119" s="29" t="n"/>
      <c r="I119" s="29" t="n"/>
      <c r="J119" s="29" t="n"/>
      <c r="K119" s="29" t="n"/>
      <c r="L119" s="29" t="n"/>
      <c r="M119" s="29" t="n"/>
      <c r="N119" s="29" t="n"/>
      <c r="O119" s="2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210">
        <f>COUNTIF(E119:AI119,"1")</f>
        <v/>
      </c>
      <c r="AK119" s="210">
        <f>COUNTIFS(E119:AI119,"1")+COUNTIF(E119:AI119,"0")</f>
        <v/>
      </c>
      <c r="AL119" s="47">
        <f>AJ119/AK119</f>
        <v/>
      </c>
    </row>
    <row r="120">
      <c r="A120" s="10">
        <f>A119+1</f>
        <v/>
      </c>
      <c r="B120" s="210">
        <f>Enrollment!B120</f>
        <v/>
      </c>
      <c r="C120" s="209">
        <f>Enrollment!D120</f>
        <v/>
      </c>
      <c r="D120" s="51">
        <f>Enrollment!N120</f>
        <v/>
      </c>
      <c r="E120" s="29" t="n"/>
      <c r="F120" s="29" t="n"/>
      <c r="G120" s="29" t="n"/>
      <c r="H120" s="29" t="n"/>
      <c r="I120" s="29" t="n"/>
      <c r="J120" s="29" t="n"/>
      <c r="K120" s="29" t="n"/>
      <c r="L120" s="29" t="n"/>
      <c r="M120" s="29" t="n"/>
      <c r="N120" s="29" t="n"/>
      <c r="O120" s="2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210">
        <f>COUNTIF(E120:AI120,"1")</f>
        <v/>
      </c>
      <c r="AK120" s="210">
        <f>COUNTIFS(E120:AI120,"1")+COUNTIF(E120:AI120,"0")</f>
        <v/>
      </c>
      <c r="AL120" s="47">
        <f>AJ120/AK120</f>
        <v/>
      </c>
    </row>
    <row r="121">
      <c r="A121" s="10">
        <f>A120+1</f>
        <v/>
      </c>
      <c r="B121" s="210">
        <f>Enrollment!B121</f>
        <v/>
      </c>
      <c r="C121" s="209">
        <f>Enrollment!D121</f>
        <v/>
      </c>
      <c r="D121" s="51">
        <f>Enrollment!N121</f>
        <v/>
      </c>
      <c r="E121" s="29" t="n"/>
      <c r="F121" s="29" t="n"/>
      <c r="G121" s="29" t="n"/>
      <c r="H121" s="29" t="n"/>
      <c r="I121" s="29" t="n"/>
      <c r="J121" s="29" t="n"/>
      <c r="K121" s="29" t="n"/>
      <c r="L121" s="29" t="n"/>
      <c r="M121" s="29" t="n"/>
      <c r="N121" s="29" t="n"/>
      <c r="O121" s="2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210">
        <f>COUNTIF(E121:AI121,"1")</f>
        <v/>
      </c>
      <c r="AK121" s="210">
        <f>COUNTIFS(E121:AI121,"1")+COUNTIF(E121:AI121,"0")</f>
        <v/>
      </c>
      <c r="AL121" s="47">
        <f>AJ121/AK121</f>
        <v/>
      </c>
    </row>
    <row r="122">
      <c r="A122" s="10">
        <f>A121+1</f>
        <v/>
      </c>
      <c r="B122" s="210">
        <f>Enrollment!B122</f>
        <v/>
      </c>
      <c r="C122" s="209">
        <f>Enrollment!D122</f>
        <v/>
      </c>
      <c r="D122" s="51">
        <f>Enrollment!N122</f>
        <v/>
      </c>
      <c r="E122" s="29" t="n"/>
      <c r="F122" s="29" t="n"/>
      <c r="G122" s="29" t="n"/>
      <c r="H122" s="29" t="n"/>
      <c r="I122" s="29" t="n"/>
      <c r="J122" s="29" t="n"/>
      <c r="K122" s="29" t="n"/>
      <c r="L122" s="29" t="n"/>
      <c r="M122" s="29" t="n"/>
      <c r="N122" s="29" t="n"/>
      <c r="O122" s="2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210">
        <f>COUNTIF(E122:AI122,"1")</f>
        <v/>
      </c>
      <c r="AK122" s="210">
        <f>COUNTIFS(E122:AI122,"1")+COUNTIF(E122:AI122,"0")</f>
        <v/>
      </c>
      <c r="AL122" s="47">
        <f>AJ122/AK122</f>
        <v/>
      </c>
    </row>
    <row r="123">
      <c r="A123" s="10">
        <f>A122+1</f>
        <v/>
      </c>
      <c r="B123" s="210">
        <f>Enrollment!B123</f>
        <v/>
      </c>
      <c r="C123" s="209">
        <f>Enrollment!D123</f>
        <v/>
      </c>
      <c r="D123" s="51">
        <f>Enrollment!N123</f>
        <v/>
      </c>
      <c r="E123" s="29" t="n"/>
      <c r="F123" s="29" t="n"/>
      <c r="G123" s="29" t="n"/>
      <c r="H123" s="29" t="n"/>
      <c r="I123" s="29" t="n"/>
      <c r="J123" s="29" t="n"/>
      <c r="K123" s="29" t="n"/>
      <c r="L123" s="29" t="n"/>
      <c r="M123" s="29" t="n"/>
      <c r="N123" s="29" t="n"/>
      <c r="O123" s="2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210">
        <f>COUNTIF(E123:AI123,"1")</f>
        <v/>
      </c>
      <c r="AK123" s="210">
        <f>COUNTIFS(E123:AI123,"1")+COUNTIF(E123:AI123,"0")</f>
        <v/>
      </c>
      <c r="AL123" s="47">
        <f>AJ123/AK123</f>
        <v/>
      </c>
    </row>
    <row r="124">
      <c r="A124" s="10">
        <f>A123+1</f>
        <v/>
      </c>
      <c r="B124" s="210">
        <f>Enrollment!B124</f>
        <v/>
      </c>
      <c r="C124" s="209">
        <f>Enrollment!D124</f>
        <v/>
      </c>
      <c r="D124" s="51">
        <f>Enrollment!N124</f>
        <v/>
      </c>
      <c r="E124" s="29" t="n"/>
      <c r="F124" s="29" t="n"/>
      <c r="G124" s="29" t="n"/>
      <c r="H124" s="29" t="n"/>
      <c r="I124" s="29" t="n"/>
      <c r="J124" s="29" t="n"/>
      <c r="K124" s="29" t="n"/>
      <c r="L124" s="29" t="n"/>
      <c r="M124" s="29" t="n"/>
      <c r="N124" s="29" t="n"/>
      <c r="O124" s="2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210">
        <f>COUNTIF(E124:AI124,"1")</f>
        <v/>
      </c>
      <c r="AK124" s="210">
        <f>COUNTIFS(E124:AI124,"1")+COUNTIF(E124:AI124,"0")</f>
        <v/>
      </c>
      <c r="AL124" s="47">
        <f>AJ124/AK124</f>
        <v/>
      </c>
    </row>
    <row r="125">
      <c r="A125" s="10">
        <f>A124+1</f>
        <v/>
      </c>
      <c r="B125" s="210">
        <f>Enrollment!B125</f>
        <v/>
      </c>
      <c r="C125" s="209">
        <f>Enrollment!D125</f>
        <v/>
      </c>
      <c r="D125" s="51">
        <f>Enrollment!N125</f>
        <v/>
      </c>
      <c r="E125" s="29" t="n"/>
      <c r="F125" s="29" t="n"/>
      <c r="G125" s="29" t="n"/>
      <c r="H125" s="29" t="n"/>
      <c r="I125" s="29" t="n"/>
      <c r="J125" s="29" t="n"/>
      <c r="K125" s="29" t="n"/>
      <c r="L125" s="29" t="n"/>
      <c r="M125" s="29" t="n"/>
      <c r="N125" s="29" t="n"/>
      <c r="O125" s="2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210">
        <f>COUNTIF(E125:AI125,"1")</f>
        <v/>
      </c>
      <c r="AK125" s="210">
        <f>COUNTIFS(E125:AI125,"1")+COUNTIF(E125:AI125,"0")</f>
        <v/>
      </c>
      <c r="AL125" s="47">
        <f>AJ125/AK125</f>
        <v/>
      </c>
    </row>
    <row r="126">
      <c r="A126" s="10">
        <f>A125+1</f>
        <v/>
      </c>
      <c r="B126" s="210">
        <f>Enrollment!B126</f>
        <v/>
      </c>
      <c r="C126" s="209">
        <f>Enrollment!D126</f>
        <v/>
      </c>
      <c r="D126" s="51">
        <f>Enrollment!N126</f>
        <v/>
      </c>
      <c r="E126" s="29" t="n"/>
      <c r="F126" s="29" t="n"/>
      <c r="G126" s="29" t="n"/>
      <c r="H126" s="29" t="n"/>
      <c r="I126" s="29" t="n"/>
      <c r="J126" s="29" t="n"/>
      <c r="K126" s="29" t="n"/>
      <c r="L126" s="29" t="n"/>
      <c r="M126" s="29" t="n"/>
      <c r="N126" s="29" t="n"/>
      <c r="O126" s="2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210">
        <f>COUNTIF(E126:AI126,"1")</f>
        <v/>
      </c>
      <c r="AK126" s="210">
        <f>COUNTIFS(E126:AI126,"1")+COUNTIF(E126:AI126,"0")</f>
        <v/>
      </c>
      <c r="AL126" s="47">
        <f>AJ126/AK126</f>
        <v/>
      </c>
    </row>
    <row r="127">
      <c r="A127" s="10">
        <f>A126+1</f>
        <v/>
      </c>
      <c r="B127" s="210">
        <f>Enrollment!B127</f>
        <v/>
      </c>
      <c r="C127" s="209">
        <f>Enrollment!D127</f>
        <v/>
      </c>
      <c r="D127" s="51">
        <f>Enrollment!N127</f>
        <v/>
      </c>
      <c r="E127" s="29" t="n"/>
      <c r="F127" s="29" t="n"/>
      <c r="G127" s="29" t="n"/>
      <c r="H127" s="29" t="n"/>
      <c r="I127" s="29" t="n"/>
      <c r="J127" s="29" t="n"/>
      <c r="K127" s="29" t="n"/>
      <c r="L127" s="29" t="n"/>
      <c r="M127" s="29" t="n"/>
      <c r="N127" s="29" t="n"/>
      <c r="O127" s="2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210">
        <f>COUNTIF(E127:AI127,"1")</f>
        <v/>
      </c>
      <c r="AK127" s="210">
        <f>COUNTIFS(E127:AI127,"1")+COUNTIF(E127:AI127,"0")</f>
        <v/>
      </c>
      <c r="AL127" s="47">
        <f>AJ127/AK127</f>
        <v/>
      </c>
    </row>
    <row r="128">
      <c r="A128" s="10">
        <f>A127+1</f>
        <v/>
      </c>
      <c r="B128" s="210">
        <f>Enrollment!B128</f>
        <v/>
      </c>
      <c r="C128" s="209">
        <f>Enrollment!D128</f>
        <v/>
      </c>
      <c r="D128" s="51">
        <f>Enrollment!N128</f>
        <v/>
      </c>
      <c r="E128" s="29" t="n"/>
      <c r="F128" s="29" t="n"/>
      <c r="G128" s="29" t="n"/>
      <c r="H128" s="29" t="n"/>
      <c r="I128" s="29" t="n"/>
      <c r="J128" s="29" t="n"/>
      <c r="K128" s="29" t="n"/>
      <c r="L128" s="29" t="n"/>
      <c r="M128" s="29" t="n"/>
      <c r="N128" s="29" t="n"/>
      <c r="O128" s="2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210">
        <f>COUNTIF(E128:AI128,"1")</f>
        <v/>
      </c>
      <c r="AK128" s="210">
        <f>COUNTIFS(E128:AI128,"1")+COUNTIF(E128:AI128,"0")</f>
        <v/>
      </c>
      <c r="AL128" s="47">
        <f>AJ128/AK128</f>
        <v/>
      </c>
    </row>
    <row r="129">
      <c r="A129" s="10">
        <f>A128+1</f>
        <v/>
      </c>
      <c r="B129" s="210">
        <f>Enrollment!B129</f>
        <v/>
      </c>
      <c r="C129" s="209">
        <f>Enrollment!D129</f>
        <v/>
      </c>
      <c r="D129" s="51">
        <f>Enrollment!N129</f>
        <v/>
      </c>
      <c r="E129" s="29" t="n"/>
      <c r="F129" s="29" t="n"/>
      <c r="G129" s="29" t="n"/>
      <c r="H129" s="29" t="n"/>
      <c r="I129" s="29" t="n"/>
      <c r="J129" s="29" t="n"/>
      <c r="K129" s="29" t="n"/>
      <c r="L129" s="29" t="n"/>
      <c r="M129" s="29" t="n"/>
      <c r="N129" s="29" t="n"/>
      <c r="O129" s="2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210">
        <f>COUNTIF(E129:AI129,"1")</f>
        <v/>
      </c>
      <c r="AK129" s="210">
        <f>COUNTIFS(E129:AI129,"1")+COUNTIF(E129:AI129,"0")</f>
        <v/>
      </c>
      <c r="AL129" s="47">
        <f>AJ129/AK129</f>
        <v/>
      </c>
    </row>
    <row r="130">
      <c r="A130" s="10">
        <f>A129+1</f>
        <v/>
      </c>
      <c r="B130" s="210">
        <f>Enrollment!B130</f>
        <v/>
      </c>
      <c r="C130" s="209">
        <f>Enrollment!D130</f>
        <v/>
      </c>
      <c r="D130" s="51">
        <f>Enrollment!N130</f>
        <v/>
      </c>
      <c r="E130" s="29" t="n"/>
      <c r="F130" s="29" t="n"/>
      <c r="G130" s="29" t="n"/>
      <c r="H130" s="29" t="n"/>
      <c r="I130" s="29" t="n"/>
      <c r="J130" s="29" t="n"/>
      <c r="K130" s="29" t="n"/>
      <c r="L130" s="29" t="n"/>
      <c r="M130" s="29" t="n"/>
      <c r="N130" s="29" t="n"/>
      <c r="O130" s="2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210">
        <f>COUNTIF(E130:AI130,"1")</f>
        <v/>
      </c>
      <c r="AK130" s="210">
        <f>COUNTIFS(E130:AI130,"1")+COUNTIF(E130:AI130,"0")</f>
        <v/>
      </c>
      <c r="AL130" s="47">
        <f>AJ130/AK130</f>
        <v/>
      </c>
    </row>
    <row r="131">
      <c r="A131" s="10">
        <f>A130+1</f>
        <v/>
      </c>
      <c r="B131" s="210">
        <f>Enrollment!B131</f>
        <v/>
      </c>
      <c r="C131" s="209">
        <f>Enrollment!D131</f>
        <v/>
      </c>
      <c r="D131" s="51">
        <f>Enrollment!N131</f>
        <v/>
      </c>
      <c r="E131" s="29" t="n"/>
      <c r="F131" s="29" t="n"/>
      <c r="G131" s="29" t="n"/>
      <c r="H131" s="29" t="n"/>
      <c r="I131" s="29" t="n"/>
      <c r="J131" s="29" t="n"/>
      <c r="K131" s="29" t="n"/>
      <c r="L131" s="29" t="n"/>
      <c r="M131" s="29" t="n"/>
      <c r="N131" s="29" t="n"/>
      <c r="O131" s="2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210">
        <f>COUNTIF(E131:AI131,"1")</f>
        <v/>
      </c>
      <c r="AK131" s="210">
        <f>COUNTIFS(E131:AI131,"1")+COUNTIF(E131:AI131,"0")</f>
        <v/>
      </c>
      <c r="AL131" s="47">
        <f>AJ131/AK131</f>
        <v/>
      </c>
    </row>
    <row r="132">
      <c r="A132" s="10">
        <f>A131+1</f>
        <v/>
      </c>
      <c r="B132" s="210">
        <f>Enrollment!B132</f>
        <v/>
      </c>
      <c r="C132" s="209">
        <f>Enrollment!D132</f>
        <v/>
      </c>
      <c r="D132" s="51">
        <f>Enrollment!N132</f>
        <v/>
      </c>
      <c r="E132" s="29" t="n"/>
      <c r="F132" s="29" t="n"/>
      <c r="G132" s="29" t="n"/>
      <c r="H132" s="29" t="n"/>
      <c r="I132" s="29" t="n"/>
      <c r="J132" s="29" t="n"/>
      <c r="K132" s="29" t="n"/>
      <c r="L132" s="29" t="n"/>
      <c r="M132" s="29" t="n"/>
      <c r="N132" s="29" t="n"/>
      <c r="O132" s="2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210">
        <f>COUNTIF(E132:AI132,"1")</f>
        <v/>
      </c>
      <c r="AK132" s="210">
        <f>COUNTIFS(E132:AI132,"1")+COUNTIF(E132:AI132,"0")</f>
        <v/>
      </c>
      <c r="AL132" s="47">
        <f>AJ132/AK132</f>
        <v/>
      </c>
    </row>
    <row r="133">
      <c r="A133" s="10">
        <f>A132+1</f>
        <v/>
      </c>
      <c r="B133" s="210">
        <f>Enrollment!B133</f>
        <v/>
      </c>
      <c r="C133" s="209">
        <f>Enrollment!D133</f>
        <v/>
      </c>
      <c r="D133" s="51">
        <f>Enrollment!N133</f>
        <v/>
      </c>
      <c r="E133" s="29" t="n"/>
      <c r="F133" s="29" t="n"/>
      <c r="G133" s="29" t="n"/>
      <c r="H133" s="29" t="n"/>
      <c r="I133" s="29" t="n"/>
      <c r="J133" s="29" t="n"/>
      <c r="K133" s="29" t="n"/>
      <c r="L133" s="29" t="n"/>
      <c r="M133" s="29" t="n"/>
      <c r="N133" s="29" t="n"/>
      <c r="O133" s="2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210">
        <f>COUNTIF(E133:AI133,"1")</f>
        <v/>
      </c>
      <c r="AK133" s="210">
        <f>COUNTIFS(E133:AI133,"1")+COUNTIF(E133:AI133,"0")</f>
        <v/>
      </c>
      <c r="AL133" s="47">
        <f>AJ133/AK133</f>
        <v/>
      </c>
    </row>
    <row r="134">
      <c r="A134" s="10">
        <f>A133+1</f>
        <v/>
      </c>
      <c r="B134" s="210">
        <f>Enrollment!B134</f>
        <v/>
      </c>
      <c r="C134" s="209">
        <f>Enrollment!D134</f>
        <v/>
      </c>
      <c r="D134" s="51">
        <f>Enrollment!N134</f>
        <v/>
      </c>
      <c r="E134" s="29" t="n"/>
      <c r="F134" s="29" t="n"/>
      <c r="G134" s="29" t="n"/>
      <c r="H134" s="29" t="n"/>
      <c r="I134" s="29" t="n"/>
      <c r="J134" s="29" t="n"/>
      <c r="K134" s="29" t="n"/>
      <c r="L134" s="29" t="n"/>
      <c r="M134" s="29" t="n"/>
      <c r="N134" s="29" t="n"/>
      <c r="O134" s="2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210">
        <f>COUNTIF(E134:AI134,"1")</f>
        <v/>
      </c>
      <c r="AK134" s="210">
        <f>COUNTIFS(E134:AI134,"1")+COUNTIF(E134:AI134,"0")</f>
        <v/>
      </c>
      <c r="AL134" s="47">
        <f>AJ134/AK134</f>
        <v/>
      </c>
    </row>
    <row r="135">
      <c r="A135" s="10">
        <f>A134+1</f>
        <v/>
      </c>
      <c r="B135" s="210">
        <f>Enrollment!B135</f>
        <v/>
      </c>
      <c r="C135" s="209">
        <f>Enrollment!D135</f>
        <v/>
      </c>
      <c r="D135" s="51">
        <f>Enrollment!N135</f>
        <v/>
      </c>
      <c r="E135" s="29" t="n"/>
      <c r="F135" s="29" t="n"/>
      <c r="G135" s="29" t="n"/>
      <c r="H135" s="29" t="n"/>
      <c r="I135" s="29" t="n"/>
      <c r="J135" s="29" t="n"/>
      <c r="K135" s="29" t="n"/>
      <c r="L135" s="29" t="n"/>
      <c r="M135" s="29" t="n"/>
      <c r="N135" s="29" t="n"/>
      <c r="O135" s="2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210">
        <f>COUNTIF(E135:AI135,"1")</f>
        <v/>
      </c>
      <c r="AK135" s="210">
        <f>COUNTIFS(E135:AI135,"1")+COUNTIF(E135:AI135,"0")</f>
        <v/>
      </c>
      <c r="AL135" s="47">
        <f>AJ135/AK135</f>
        <v/>
      </c>
    </row>
    <row r="136">
      <c r="A136" s="10">
        <f>A135+1</f>
        <v/>
      </c>
      <c r="B136" s="210">
        <f>Enrollment!B136</f>
        <v/>
      </c>
      <c r="C136" s="209">
        <f>Enrollment!D136</f>
        <v/>
      </c>
      <c r="D136" s="51">
        <f>Enrollment!N136</f>
        <v/>
      </c>
      <c r="E136" s="29" t="n"/>
      <c r="F136" s="29" t="n"/>
      <c r="G136" s="29" t="n"/>
      <c r="H136" s="29" t="n"/>
      <c r="I136" s="29" t="n"/>
      <c r="J136" s="29" t="n"/>
      <c r="K136" s="29" t="n"/>
      <c r="L136" s="29" t="n"/>
      <c r="M136" s="29" t="n"/>
      <c r="N136" s="29" t="n"/>
      <c r="O136" s="2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210">
        <f>COUNTIF(E136:AI136,"1")</f>
        <v/>
      </c>
      <c r="AK136" s="210">
        <f>COUNTIFS(E136:AI136,"1")+COUNTIF(E136:AI136,"0")</f>
        <v/>
      </c>
      <c r="AL136" s="47">
        <f>AJ136/AK136</f>
        <v/>
      </c>
    </row>
    <row r="137">
      <c r="A137" s="10">
        <f>A136+1</f>
        <v/>
      </c>
      <c r="B137" s="210">
        <f>Enrollment!B137</f>
        <v/>
      </c>
      <c r="C137" s="209">
        <f>Enrollment!D137</f>
        <v/>
      </c>
      <c r="D137" s="51">
        <f>Enrollment!N137</f>
        <v/>
      </c>
      <c r="E137" s="29" t="n"/>
      <c r="F137" s="29" t="n"/>
      <c r="G137" s="29" t="n"/>
      <c r="H137" s="29" t="n"/>
      <c r="I137" s="29" t="n"/>
      <c r="J137" s="29" t="n"/>
      <c r="K137" s="29" t="n"/>
      <c r="L137" s="29" t="n"/>
      <c r="M137" s="29" t="n"/>
      <c r="N137" s="29" t="n"/>
      <c r="O137" s="2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210">
        <f>COUNTIF(E137:AI137,"1")</f>
        <v/>
      </c>
      <c r="AK137" s="210">
        <f>COUNTIFS(E137:AI137,"1")+COUNTIF(E137:AI137,"0")</f>
        <v/>
      </c>
      <c r="AL137" s="47">
        <f>AJ137/AK137</f>
        <v/>
      </c>
    </row>
    <row r="138">
      <c r="A138" s="10">
        <f>A137+1</f>
        <v/>
      </c>
      <c r="B138" s="210">
        <f>Enrollment!B138</f>
        <v/>
      </c>
      <c r="C138" s="209">
        <f>Enrollment!D138</f>
        <v/>
      </c>
      <c r="D138" s="51">
        <f>Enrollment!N138</f>
        <v/>
      </c>
      <c r="E138" s="29" t="n"/>
      <c r="F138" s="29" t="n"/>
      <c r="G138" s="29" t="n"/>
      <c r="H138" s="29" t="n"/>
      <c r="I138" s="29" t="n"/>
      <c r="J138" s="29" t="n"/>
      <c r="K138" s="29" t="n"/>
      <c r="L138" s="29" t="n"/>
      <c r="M138" s="29" t="n"/>
      <c r="N138" s="29" t="n"/>
      <c r="O138" s="2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210">
        <f>COUNTIF(E138:AI138,"1")</f>
        <v/>
      </c>
      <c r="AK138" s="210">
        <f>COUNTIFS(E138:AI138,"1")+COUNTIF(E138:AI138,"0")</f>
        <v/>
      </c>
      <c r="AL138" s="47">
        <f>AJ138/AK138</f>
        <v/>
      </c>
    </row>
    <row r="139">
      <c r="A139" s="10">
        <f>A138+1</f>
        <v/>
      </c>
      <c r="B139" s="210">
        <f>Enrollment!B139</f>
        <v/>
      </c>
      <c r="C139" s="209">
        <f>Enrollment!D139</f>
        <v/>
      </c>
      <c r="D139" s="51">
        <f>Enrollment!N139</f>
        <v/>
      </c>
      <c r="E139" s="29" t="n"/>
      <c r="F139" s="29" t="n"/>
      <c r="G139" s="29" t="n"/>
      <c r="H139" s="29" t="n"/>
      <c r="I139" s="29" t="n"/>
      <c r="J139" s="29" t="n"/>
      <c r="K139" s="29" t="n"/>
      <c r="L139" s="29" t="n"/>
      <c r="M139" s="29" t="n"/>
      <c r="N139" s="29" t="n"/>
      <c r="O139" s="2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210">
        <f>COUNTIF(E139:AI139,"1")</f>
        <v/>
      </c>
      <c r="AK139" s="210">
        <f>COUNTIFS(E139:AI139,"1")+COUNTIF(E139:AI139,"0")</f>
        <v/>
      </c>
      <c r="AL139" s="47">
        <f>AJ139/AK139</f>
        <v/>
      </c>
    </row>
    <row r="140">
      <c r="A140" s="10">
        <f>A139+1</f>
        <v/>
      </c>
      <c r="B140" s="210">
        <f>Enrollment!B140</f>
        <v/>
      </c>
      <c r="C140" s="209">
        <f>Enrollment!D140</f>
        <v/>
      </c>
      <c r="D140" s="51">
        <f>Enrollment!N140</f>
        <v/>
      </c>
      <c r="E140" s="29" t="n"/>
      <c r="F140" s="29" t="n"/>
      <c r="G140" s="29" t="n"/>
      <c r="H140" s="29" t="n"/>
      <c r="I140" s="29" t="n"/>
      <c r="J140" s="29" t="n"/>
      <c r="K140" s="29" t="n"/>
      <c r="L140" s="29" t="n"/>
      <c r="M140" s="29" t="n"/>
      <c r="N140" s="29" t="n"/>
      <c r="O140" s="2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210">
        <f>COUNTIF(E140:AI140,"1")</f>
        <v/>
      </c>
      <c r="AK140" s="210">
        <f>COUNTIFS(E140:AI140,"1")+COUNTIF(E140:AI140,"0")</f>
        <v/>
      </c>
      <c r="AL140" s="47">
        <f>AJ140/AK140</f>
        <v/>
      </c>
    </row>
    <row r="141">
      <c r="A141" s="10">
        <f>A140+1</f>
        <v/>
      </c>
      <c r="B141" s="210">
        <f>Enrollment!B141</f>
        <v/>
      </c>
      <c r="C141" s="209">
        <f>Enrollment!D141</f>
        <v/>
      </c>
      <c r="D141" s="51">
        <f>Enrollment!N141</f>
        <v/>
      </c>
      <c r="E141" s="29" t="n"/>
      <c r="F141" s="29" t="n"/>
      <c r="G141" s="29" t="n"/>
      <c r="H141" s="29" t="n"/>
      <c r="I141" s="29" t="n"/>
      <c r="J141" s="29" t="n"/>
      <c r="K141" s="29" t="n"/>
      <c r="L141" s="29" t="n"/>
      <c r="M141" s="29" t="n"/>
      <c r="N141" s="29" t="n"/>
      <c r="O141" s="2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210">
        <f>COUNTIF(E141:AI141,"1")</f>
        <v/>
      </c>
      <c r="AK141" s="210">
        <f>COUNTIFS(E141:AI141,"1")+COUNTIF(E141:AI141,"0")</f>
        <v/>
      </c>
      <c r="AL141" s="47">
        <f>AJ141/AK141</f>
        <v/>
      </c>
    </row>
    <row r="142">
      <c r="A142" s="10">
        <f>A141+1</f>
        <v/>
      </c>
      <c r="B142" s="210">
        <f>Enrollment!B142</f>
        <v/>
      </c>
      <c r="C142" s="209">
        <f>Enrollment!D142</f>
        <v/>
      </c>
      <c r="D142" s="51">
        <f>Enrollment!N142</f>
        <v/>
      </c>
      <c r="E142" s="29" t="n"/>
      <c r="F142" s="29" t="n"/>
      <c r="G142" s="29" t="n"/>
      <c r="H142" s="29" t="n"/>
      <c r="I142" s="29" t="n"/>
      <c r="J142" s="29" t="n"/>
      <c r="K142" s="29" t="n"/>
      <c r="L142" s="29" t="n"/>
      <c r="M142" s="29" t="n"/>
      <c r="N142" s="29" t="n"/>
      <c r="O142" s="2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210">
        <f>COUNTIF(E142:AI142,"1")</f>
        <v/>
      </c>
      <c r="AK142" s="210">
        <f>COUNTIFS(E142:AI142,"1")+COUNTIF(E142:AI142,"0")</f>
        <v/>
      </c>
      <c r="AL142" s="47">
        <f>AJ142/AK142</f>
        <v/>
      </c>
    </row>
    <row r="143">
      <c r="A143" s="10">
        <f>A142+1</f>
        <v/>
      </c>
      <c r="B143" s="210">
        <f>Enrollment!B143</f>
        <v/>
      </c>
      <c r="C143" s="209">
        <f>Enrollment!D143</f>
        <v/>
      </c>
      <c r="D143" s="51">
        <f>Enrollment!N143</f>
        <v/>
      </c>
      <c r="E143" s="29" t="n"/>
      <c r="F143" s="29" t="n"/>
      <c r="G143" s="29" t="n"/>
      <c r="H143" s="29" t="n"/>
      <c r="I143" s="29" t="n"/>
      <c r="J143" s="29" t="n"/>
      <c r="K143" s="29" t="n"/>
      <c r="L143" s="29" t="n"/>
      <c r="M143" s="29" t="n"/>
      <c r="N143" s="29" t="n"/>
      <c r="O143" s="2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210">
        <f>COUNTIF(E143:AI143,"1")</f>
        <v/>
      </c>
      <c r="AK143" s="210">
        <f>COUNTIFS(E143:AI143,"1")+COUNTIF(E143:AI143,"0")</f>
        <v/>
      </c>
      <c r="AL143" s="47">
        <f>AJ143/AK143</f>
        <v/>
      </c>
    </row>
    <row r="144">
      <c r="A144" s="10">
        <f>A143+1</f>
        <v/>
      </c>
      <c r="B144" s="210">
        <f>Enrollment!B144</f>
        <v/>
      </c>
      <c r="C144" s="209">
        <f>Enrollment!D144</f>
        <v/>
      </c>
      <c r="D144" s="51">
        <f>Enrollment!N144</f>
        <v/>
      </c>
      <c r="E144" s="29" t="n"/>
      <c r="F144" s="29" t="n"/>
      <c r="G144" s="29" t="n"/>
      <c r="H144" s="29" t="n"/>
      <c r="I144" s="29" t="n"/>
      <c r="J144" s="29" t="n"/>
      <c r="K144" s="29" t="n"/>
      <c r="L144" s="29" t="n"/>
      <c r="M144" s="29" t="n"/>
      <c r="N144" s="29" t="n"/>
      <c r="O144" s="2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210">
        <f>COUNTIF(E144:AI144,"1")</f>
        <v/>
      </c>
      <c r="AK144" s="210">
        <f>COUNTIFS(E144:AI144,"1")+COUNTIF(E144:AI144,"0")</f>
        <v/>
      </c>
      <c r="AL144" s="47">
        <f>AJ144/AK144</f>
        <v/>
      </c>
    </row>
    <row r="145">
      <c r="A145" s="10">
        <f>A144+1</f>
        <v/>
      </c>
      <c r="B145" s="210">
        <f>Enrollment!B145</f>
        <v/>
      </c>
      <c r="C145" s="209">
        <f>Enrollment!D145</f>
        <v/>
      </c>
      <c r="D145" s="51">
        <f>Enrollment!N145</f>
        <v/>
      </c>
      <c r="E145" s="29" t="n"/>
      <c r="F145" s="29" t="n"/>
      <c r="G145" s="29" t="n"/>
      <c r="H145" s="29" t="n"/>
      <c r="I145" s="29" t="n"/>
      <c r="J145" s="29" t="n"/>
      <c r="K145" s="29" t="n"/>
      <c r="L145" s="29" t="n"/>
      <c r="M145" s="29" t="n"/>
      <c r="N145" s="29" t="n"/>
      <c r="O145" s="2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210">
        <f>COUNTIF(E145:AI145,"1")</f>
        <v/>
      </c>
      <c r="AK145" s="210">
        <f>COUNTIFS(E145:AI145,"1")+COUNTIF(E145:AI145,"0")</f>
        <v/>
      </c>
      <c r="AL145" s="47">
        <f>AJ145/AK145</f>
        <v/>
      </c>
    </row>
    <row r="146">
      <c r="A146" s="10">
        <f>A145+1</f>
        <v/>
      </c>
      <c r="B146" s="210">
        <f>Enrollment!B146</f>
        <v/>
      </c>
      <c r="C146" s="209">
        <f>Enrollment!D146</f>
        <v/>
      </c>
      <c r="D146" s="51">
        <f>Enrollment!N146</f>
        <v/>
      </c>
      <c r="E146" s="29" t="n"/>
      <c r="F146" s="29" t="n"/>
      <c r="G146" s="29" t="n"/>
      <c r="H146" s="29" t="n"/>
      <c r="I146" s="29" t="n"/>
      <c r="J146" s="29" t="n"/>
      <c r="K146" s="29" t="n"/>
      <c r="L146" s="29" t="n"/>
      <c r="M146" s="29" t="n"/>
      <c r="N146" s="29" t="n"/>
      <c r="O146" s="2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210">
        <f>COUNTIF(E146:AI146,"1")</f>
        <v/>
      </c>
      <c r="AK146" s="210">
        <f>COUNTIFS(E146:AI146,"1")+COUNTIF(E146:AI146,"0")</f>
        <v/>
      </c>
      <c r="AL146" s="47">
        <f>AJ146/AK146</f>
        <v/>
      </c>
    </row>
    <row r="147">
      <c r="A147" s="10">
        <f>A146+1</f>
        <v/>
      </c>
      <c r="B147" s="210">
        <f>Enrollment!B147</f>
        <v/>
      </c>
      <c r="C147" s="209">
        <f>Enrollment!D147</f>
        <v/>
      </c>
      <c r="D147" s="51">
        <f>Enrollment!N147</f>
        <v/>
      </c>
      <c r="E147" s="29" t="n"/>
      <c r="F147" s="29" t="n"/>
      <c r="G147" s="29" t="n"/>
      <c r="H147" s="29" t="n"/>
      <c r="I147" s="29" t="n"/>
      <c r="J147" s="29" t="n"/>
      <c r="K147" s="29" t="n"/>
      <c r="L147" s="29" t="n"/>
      <c r="M147" s="29" t="n"/>
      <c r="N147" s="29" t="n"/>
      <c r="O147" s="2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210">
        <f>COUNTIF(E147:AI147,"1")</f>
        <v/>
      </c>
      <c r="AK147" s="210">
        <f>COUNTIFS(E147:AI147,"1")+COUNTIF(E147:AI147,"0")</f>
        <v/>
      </c>
      <c r="AL147" s="47">
        <f>AJ147/AK147</f>
        <v/>
      </c>
    </row>
    <row r="148">
      <c r="A148" s="10">
        <f>A147+1</f>
        <v/>
      </c>
      <c r="B148" s="210">
        <f>Enrollment!B148</f>
        <v/>
      </c>
      <c r="C148" s="209">
        <f>Enrollment!D148</f>
        <v/>
      </c>
      <c r="D148" s="51">
        <f>Enrollment!N148</f>
        <v/>
      </c>
      <c r="E148" s="29" t="n"/>
      <c r="F148" s="29" t="n"/>
      <c r="G148" s="29" t="n"/>
      <c r="H148" s="29" t="n"/>
      <c r="I148" s="29" t="n"/>
      <c r="J148" s="29" t="n"/>
      <c r="K148" s="29" t="n"/>
      <c r="L148" s="29" t="n"/>
      <c r="M148" s="29" t="n"/>
      <c r="N148" s="29" t="n"/>
      <c r="O148" s="2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210">
        <f>COUNTIF(E148:AI148,"1")</f>
        <v/>
      </c>
      <c r="AK148" s="210">
        <f>COUNTIFS(E148:AI148,"1")+COUNTIF(E148:AI148,"0")</f>
        <v/>
      </c>
      <c r="AL148" s="47">
        <f>AJ148/AK148</f>
        <v/>
      </c>
    </row>
    <row r="149">
      <c r="A149" s="10">
        <f>A148+1</f>
        <v/>
      </c>
      <c r="B149" s="210">
        <f>Enrollment!B149</f>
        <v/>
      </c>
      <c r="C149" s="209">
        <f>Enrollment!D149</f>
        <v/>
      </c>
      <c r="D149" s="51">
        <f>Enrollment!N149</f>
        <v/>
      </c>
      <c r="E149" s="29" t="n"/>
      <c r="F149" s="29" t="n"/>
      <c r="G149" s="29" t="n"/>
      <c r="H149" s="29" t="n"/>
      <c r="I149" s="29" t="n"/>
      <c r="J149" s="29" t="n"/>
      <c r="K149" s="29" t="n"/>
      <c r="L149" s="29" t="n"/>
      <c r="M149" s="29" t="n"/>
      <c r="N149" s="29" t="n"/>
      <c r="O149" s="2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210">
        <f>COUNTIF(E149:AI149,"1")</f>
        <v/>
      </c>
      <c r="AK149" s="210">
        <f>COUNTIFS(E149:AI149,"1")+COUNTIF(E149:AI149,"0")</f>
        <v/>
      </c>
      <c r="AL149" s="47">
        <f>AJ149/AK149</f>
        <v/>
      </c>
    </row>
    <row r="150">
      <c r="A150" s="10">
        <f>A149+1</f>
        <v/>
      </c>
      <c r="B150" s="210">
        <f>Enrollment!B150</f>
        <v/>
      </c>
      <c r="C150" s="209">
        <f>Enrollment!D150</f>
        <v/>
      </c>
      <c r="D150" s="51">
        <f>Enrollment!N150</f>
        <v/>
      </c>
      <c r="E150" s="29" t="n"/>
      <c r="F150" s="29" t="n"/>
      <c r="G150" s="29" t="n"/>
      <c r="H150" s="29" t="n"/>
      <c r="I150" s="29" t="n"/>
      <c r="J150" s="29" t="n"/>
      <c r="K150" s="29" t="n"/>
      <c r="L150" s="29" t="n"/>
      <c r="M150" s="29" t="n"/>
      <c r="N150" s="29" t="n"/>
      <c r="O150" s="2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210">
        <f>COUNTIF(E150:AI150,"1")</f>
        <v/>
      </c>
      <c r="AK150" s="210">
        <f>COUNTIFS(E150:AI150,"1")+COUNTIF(E150:AI150,"0")</f>
        <v/>
      </c>
      <c r="AL150" s="47">
        <f>AJ150/AK150</f>
        <v/>
      </c>
    </row>
    <row r="151">
      <c r="A151" s="10">
        <f>A150+1</f>
        <v/>
      </c>
      <c r="B151" s="210">
        <f>Enrollment!B151</f>
        <v/>
      </c>
      <c r="C151" s="209">
        <f>Enrollment!D151</f>
        <v/>
      </c>
      <c r="D151" s="51">
        <f>Enrollment!N151</f>
        <v/>
      </c>
      <c r="E151" s="29" t="n"/>
      <c r="F151" s="29" t="n"/>
      <c r="G151" s="29" t="n"/>
      <c r="H151" s="29" t="n"/>
      <c r="I151" s="29" t="n"/>
      <c r="J151" s="29" t="n"/>
      <c r="K151" s="29" t="n"/>
      <c r="L151" s="29" t="n"/>
      <c r="M151" s="29" t="n"/>
      <c r="N151" s="29" t="n"/>
      <c r="O151" s="2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210">
        <f>COUNTIF(E151:AI151,"1")</f>
        <v/>
      </c>
      <c r="AK151" s="210">
        <f>COUNTIFS(E151:AI151,"1")+COUNTIF(E151:AI151,"0")</f>
        <v/>
      </c>
      <c r="AL151" s="47">
        <f>AJ151/AK151</f>
        <v/>
      </c>
    </row>
    <row r="152">
      <c r="A152" s="10">
        <f>A151+1</f>
        <v/>
      </c>
      <c r="B152" s="210">
        <f>Enrollment!B152</f>
        <v/>
      </c>
      <c r="C152" s="209">
        <f>Enrollment!D152</f>
        <v/>
      </c>
      <c r="D152" s="51">
        <f>Enrollment!N152</f>
        <v/>
      </c>
      <c r="E152" s="29" t="n"/>
      <c r="F152" s="29" t="n"/>
      <c r="G152" s="29" t="n"/>
      <c r="H152" s="29" t="n"/>
      <c r="I152" s="29" t="n"/>
      <c r="J152" s="29" t="n"/>
      <c r="K152" s="29" t="n"/>
      <c r="L152" s="29" t="n"/>
      <c r="M152" s="29" t="n"/>
      <c r="N152" s="29" t="n"/>
      <c r="O152" s="2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210">
        <f>COUNTIF(E152:AI152,"1")</f>
        <v/>
      </c>
      <c r="AK152" s="210">
        <f>COUNTIFS(E152:AI152,"1")+COUNTIF(E152:AI152,"0")</f>
        <v/>
      </c>
      <c r="AL152" s="47">
        <f>AJ152/AK152</f>
        <v/>
      </c>
    </row>
    <row r="153">
      <c r="A153" s="10">
        <f>A152+1</f>
        <v/>
      </c>
      <c r="B153" s="210">
        <f>Enrollment!B153</f>
        <v/>
      </c>
      <c r="C153" s="209">
        <f>Enrollment!D153</f>
        <v/>
      </c>
      <c r="D153" s="51">
        <f>Enrollment!N153</f>
        <v/>
      </c>
      <c r="E153" s="29" t="n"/>
      <c r="F153" s="29" t="n"/>
      <c r="G153" s="29" t="n"/>
      <c r="H153" s="29" t="n"/>
      <c r="I153" s="29" t="n"/>
      <c r="J153" s="29" t="n"/>
      <c r="K153" s="29" t="n"/>
      <c r="L153" s="29" t="n"/>
      <c r="M153" s="29" t="n"/>
      <c r="N153" s="29" t="n"/>
      <c r="O153" s="2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210">
        <f>COUNTIF(E153:AI153,"1")</f>
        <v/>
      </c>
      <c r="AK153" s="210">
        <f>COUNTIFS(E153:AI153,"1")+COUNTIF(E153:AI153,"0")</f>
        <v/>
      </c>
      <c r="AL153" s="47">
        <f>AJ153/AK153</f>
        <v/>
      </c>
    </row>
    <row r="154">
      <c r="A154" s="10">
        <f>A153+1</f>
        <v/>
      </c>
      <c r="B154" s="210">
        <f>Enrollment!B154</f>
        <v/>
      </c>
      <c r="C154" s="209">
        <f>Enrollment!D154</f>
        <v/>
      </c>
      <c r="D154" s="51">
        <f>Enrollment!N154</f>
        <v/>
      </c>
      <c r="E154" s="29" t="n"/>
      <c r="F154" s="29" t="n"/>
      <c r="G154" s="29" t="n"/>
      <c r="H154" s="29" t="n"/>
      <c r="I154" s="29" t="n"/>
      <c r="J154" s="29" t="n"/>
      <c r="K154" s="29" t="n"/>
      <c r="L154" s="29" t="n"/>
      <c r="M154" s="29" t="n"/>
      <c r="N154" s="29" t="n"/>
      <c r="O154" s="2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210">
        <f>COUNTIF(E154:AI154,"1")</f>
        <v/>
      </c>
      <c r="AK154" s="210">
        <f>COUNTIFS(E154:AI154,"1")+COUNTIF(E154:AI154,"0")</f>
        <v/>
      </c>
      <c r="AL154" s="47">
        <f>AJ154/AK154</f>
        <v/>
      </c>
    </row>
    <row r="155">
      <c r="A155" s="10">
        <f>A154+1</f>
        <v/>
      </c>
      <c r="B155" s="210">
        <f>Enrollment!B155</f>
        <v/>
      </c>
      <c r="C155" s="209">
        <f>Enrollment!D155</f>
        <v/>
      </c>
      <c r="D155" s="51">
        <f>Enrollment!N155</f>
        <v/>
      </c>
      <c r="E155" s="29" t="n"/>
      <c r="F155" s="29" t="n"/>
      <c r="G155" s="29" t="n"/>
      <c r="H155" s="29" t="n"/>
      <c r="I155" s="29" t="n"/>
      <c r="J155" s="29" t="n"/>
      <c r="K155" s="29" t="n"/>
      <c r="L155" s="29" t="n"/>
      <c r="M155" s="29" t="n"/>
      <c r="N155" s="29" t="n"/>
      <c r="O155" s="2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210">
        <f>COUNTIF(E155:AI155,"1")</f>
        <v/>
      </c>
      <c r="AK155" s="210">
        <f>COUNTIFS(E155:AI155,"1")+COUNTIF(E155:AI155,"0")</f>
        <v/>
      </c>
      <c r="AL155" s="47">
        <f>AJ155/AK155</f>
        <v/>
      </c>
    </row>
    <row r="156">
      <c r="A156" s="10">
        <f>A155+1</f>
        <v/>
      </c>
      <c r="B156" s="210">
        <f>Enrollment!B156</f>
        <v/>
      </c>
      <c r="C156" s="209">
        <f>Enrollment!D156</f>
        <v/>
      </c>
      <c r="D156" s="51">
        <f>Enrollment!N156</f>
        <v/>
      </c>
      <c r="E156" s="29" t="n"/>
      <c r="F156" s="29" t="n"/>
      <c r="G156" s="29" t="n"/>
      <c r="H156" s="29" t="n"/>
      <c r="I156" s="29" t="n"/>
      <c r="J156" s="29" t="n"/>
      <c r="K156" s="29" t="n"/>
      <c r="L156" s="29" t="n"/>
      <c r="M156" s="29" t="n"/>
      <c r="N156" s="29" t="n"/>
      <c r="O156" s="2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210">
        <f>COUNTIF(E156:AI156,"1")</f>
        <v/>
      </c>
      <c r="AK156" s="210">
        <f>COUNTIFS(E156:AI156,"1")+COUNTIF(E156:AI156,"0")</f>
        <v/>
      </c>
      <c r="AL156" s="47">
        <f>AJ156/AK156</f>
        <v/>
      </c>
    </row>
    <row r="157">
      <c r="A157" s="10">
        <f>A156+1</f>
        <v/>
      </c>
      <c r="B157" s="210">
        <f>Enrollment!B157</f>
        <v/>
      </c>
      <c r="C157" s="209">
        <f>Enrollment!D157</f>
        <v/>
      </c>
      <c r="D157" s="51">
        <f>Enrollment!N157</f>
        <v/>
      </c>
      <c r="E157" s="29" t="n"/>
      <c r="F157" s="29" t="n"/>
      <c r="G157" s="29" t="n"/>
      <c r="H157" s="29" t="n"/>
      <c r="I157" s="29" t="n"/>
      <c r="J157" s="29" t="n"/>
      <c r="K157" s="29" t="n"/>
      <c r="L157" s="29" t="n"/>
      <c r="M157" s="29" t="n"/>
      <c r="N157" s="29" t="n"/>
      <c r="O157" s="2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210">
        <f>COUNTIF(E157:AI157,"1")</f>
        <v/>
      </c>
      <c r="AK157" s="210">
        <f>COUNTIFS(E157:AI157,"1")+COUNTIF(E157:AI157,"0")</f>
        <v/>
      </c>
      <c r="AL157" s="47">
        <f>AJ157/AK157</f>
        <v/>
      </c>
    </row>
    <row r="158">
      <c r="A158" s="10">
        <f>A157+1</f>
        <v/>
      </c>
      <c r="B158" s="210">
        <f>Enrollment!B158</f>
        <v/>
      </c>
      <c r="C158" s="209">
        <f>Enrollment!D158</f>
        <v/>
      </c>
      <c r="D158" s="51">
        <f>Enrollment!N158</f>
        <v/>
      </c>
      <c r="E158" s="29" t="n"/>
      <c r="F158" s="29" t="n"/>
      <c r="G158" s="29" t="n"/>
      <c r="H158" s="29" t="n"/>
      <c r="I158" s="29" t="n"/>
      <c r="J158" s="29" t="n"/>
      <c r="K158" s="29" t="n"/>
      <c r="L158" s="29" t="n"/>
      <c r="M158" s="29" t="n"/>
      <c r="N158" s="29" t="n"/>
      <c r="O158" s="2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210">
        <f>COUNTIF(E158:AI158,"1")</f>
        <v/>
      </c>
      <c r="AK158" s="210">
        <f>COUNTIFS(E158:AI158,"1")+COUNTIF(E158:AI158,"0")</f>
        <v/>
      </c>
      <c r="AL158" s="47">
        <f>AJ158/AK158</f>
        <v/>
      </c>
    </row>
    <row r="159">
      <c r="A159" s="10">
        <f>A158+1</f>
        <v/>
      </c>
      <c r="B159" s="210">
        <f>Enrollment!B159</f>
        <v/>
      </c>
      <c r="C159" s="209">
        <f>Enrollment!D159</f>
        <v/>
      </c>
      <c r="D159" s="51">
        <f>Enrollment!N159</f>
        <v/>
      </c>
      <c r="E159" s="29" t="n"/>
      <c r="F159" s="29" t="n"/>
      <c r="G159" s="29" t="n"/>
      <c r="H159" s="29" t="n"/>
      <c r="I159" s="29" t="n"/>
      <c r="J159" s="29" t="n"/>
      <c r="K159" s="29" t="n"/>
      <c r="L159" s="29" t="n"/>
      <c r="M159" s="29" t="n"/>
      <c r="N159" s="29" t="n"/>
      <c r="O159" s="2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210">
        <f>COUNTIF(E159:AI159,"1")</f>
        <v/>
      </c>
      <c r="AK159" s="210">
        <f>COUNTIFS(E159:AI159,"1")+COUNTIF(E159:AI159,"0")</f>
        <v/>
      </c>
      <c r="AL159" s="47">
        <f>AJ159/AK159</f>
        <v/>
      </c>
    </row>
    <row r="160">
      <c r="A160" s="10">
        <f>A159+1</f>
        <v/>
      </c>
      <c r="B160" s="210">
        <f>Enrollment!B160</f>
        <v/>
      </c>
      <c r="C160" s="209">
        <f>Enrollment!D160</f>
        <v/>
      </c>
      <c r="D160" s="51">
        <f>Enrollment!N160</f>
        <v/>
      </c>
      <c r="E160" s="29" t="n"/>
      <c r="F160" s="29" t="n"/>
      <c r="G160" s="29" t="n"/>
      <c r="H160" s="29" t="n"/>
      <c r="I160" s="29" t="n"/>
      <c r="J160" s="29" t="n"/>
      <c r="K160" s="29" t="n"/>
      <c r="L160" s="29" t="n"/>
      <c r="M160" s="29" t="n"/>
      <c r="N160" s="29" t="n"/>
      <c r="O160" s="2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210">
        <f>COUNTIF(E160:AI160,"1")</f>
        <v/>
      </c>
      <c r="AK160" s="210">
        <f>COUNTIFS(E160:AI160,"1")+COUNTIF(E160:AI160,"0")</f>
        <v/>
      </c>
      <c r="AL160" s="47">
        <f>AJ160/AK160</f>
        <v/>
      </c>
    </row>
    <row r="161">
      <c r="A161" s="10">
        <f>A160+1</f>
        <v/>
      </c>
      <c r="B161" s="210">
        <f>Enrollment!B161</f>
        <v/>
      </c>
      <c r="C161" s="209">
        <f>Enrollment!D161</f>
        <v/>
      </c>
      <c r="D161" s="51">
        <f>Enrollment!N161</f>
        <v/>
      </c>
      <c r="E161" s="29" t="n"/>
      <c r="F161" s="29" t="n"/>
      <c r="G161" s="29" t="n"/>
      <c r="H161" s="29" t="n"/>
      <c r="I161" s="29" t="n"/>
      <c r="J161" s="29" t="n"/>
      <c r="K161" s="29" t="n"/>
      <c r="L161" s="29" t="n"/>
      <c r="M161" s="29" t="n"/>
      <c r="N161" s="29" t="n"/>
      <c r="O161" s="2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210">
        <f>COUNTIF(E161:AI161,"1")</f>
        <v/>
      </c>
      <c r="AK161" s="210">
        <f>COUNTIFS(E161:AI161,"1")+COUNTIF(E161:AI161,"0")</f>
        <v/>
      </c>
      <c r="AL161" s="47">
        <f>AJ161/AK161</f>
        <v/>
      </c>
    </row>
    <row r="162">
      <c r="A162" s="10">
        <f>A161+1</f>
        <v/>
      </c>
      <c r="B162" s="210">
        <f>Enrollment!B162</f>
        <v/>
      </c>
      <c r="C162" s="209">
        <f>Enrollment!D162</f>
        <v/>
      </c>
      <c r="D162" s="51">
        <f>Enrollment!N162</f>
        <v/>
      </c>
      <c r="E162" s="29" t="n"/>
      <c r="F162" s="29" t="n"/>
      <c r="G162" s="29" t="n"/>
      <c r="H162" s="29" t="n"/>
      <c r="I162" s="29" t="n"/>
      <c r="J162" s="29" t="n"/>
      <c r="K162" s="29" t="n"/>
      <c r="L162" s="29" t="n"/>
      <c r="M162" s="29" t="n"/>
      <c r="N162" s="29" t="n"/>
      <c r="O162" s="2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210">
        <f>COUNTIF(E162:AI162,"1")</f>
        <v/>
      </c>
      <c r="AK162" s="210">
        <f>COUNTIFS(E162:AI162,"1")+COUNTIF(E162:AI162,"0")</f>
        <v/>
      </c>
      <c r="AL162" s="47">
        <f>AJ162/AK162</f>
        <v/>
      </c>
    </row>
    <row r="163">
      <c r="A163" s="10">
        <f>A162+1</f>
        <v/>
      </c>
      <c r="B163" s="210">
        <f>Enrollment!B163</f>
        <v/>
      </c>
      <c r="C163" s="209">
        <f>Enrollment!D163</f>
        <v/>
      </c>
      <c r="D163" s="51">
        <f>Enrollment!N163</f>
        <v/>
      </c>
      <c r="E163" s="29" t="n"/>
      <c r="F163" s="29" t="n"/>
      <c r="G163" s="29" t="n"/>
      <c r="H163" s="29" t="n"/>
      <c r="I163" s="29" t="n"/>
      <c r="J163" s="29" t="n"/>
      <c r="K163" s="29" t="n"/>
      <c r="L163" s="29" t="n"/>
      <c r="M163" s="29" t="n"/>
      <c r="N163" s="29" t="n"/>
      <c r="O163" s="2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210">
        <f>COUNTIF(E163:AI163,"1")</f>
        <v/>
      </c>
      <c r="AK163" s="210">
        <f>COUNTIFS(E163:AI163,"1")+COUNTIF(E163:AI163,"0")</f>
        <v/>
      </c>
      <c r="AL163" s="47">
        <f>AJ163/AK163</f>
        <v/>
      </c>
    </row>
    <row r="164">
      <c r="A164" s="10">
        <f>A163+1</f>
        <v/>
      </c>
      <c r="B164" s="210">
        <f>Enrollment!B164</f>
        <v/>
      </c>
      <c r="C164" s="209">
        <f>Enrollment!D164</f>
        <v/>
      </c>
      <c r="D164" s="51">
        <f>Enrollment!N164</f>
        <v/>
      </c>
      <c r="E164" s="29" t="n"/>
      <c r="F164" s="29" t="n"/>
      <c r="G164" s="29" t="n"/>
      <c r="H164" s="29" t="n"/>
      <c r="I164" s="29" t="n"/>
      <c r="J164" s="29" t="n"/>
      <c r="K164" s="29" t="n"/>
      <c r="L164" s="29" t="n"/>
      <c r="M164" s="29" t="n"/>
      <c r="N164" s="29" t="n"/>
      <c r="O164" s="2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210">
        <f>COUNTIF(E164:AI164,"1")</f>
        <v/>
      </c>
      <c r="AK164" s="210">
        <f>COUNTIFS(E164:AI164,"1")+COUNTIF(E164:AI164,"0")</f>
        <v/>
      </c>
      <c r="AL164" s="47">
        <f>AJ164/AK164</f>
        <v/>
      </c>
    </row>
    <row r="165">
      <c r="A165" s="10">
        <f>A164+1</f>
        <v/>
      </c>
      <c r="B165" s="210">
        <f>Enrollment!B165</f>
        <v/>
      </c>
      <c r="C165" s="209">
        <f>Enrollment!D165</f>
        <v/>
      </c>
      <c r="D165" s="51">
        <f>Enrollment!N165</f>
        <v/>
      </c>
      <c r="E165" s="29" t="n"/>
      <c r="F165" s="29" t="n"/>
      <c r="G165" s="29" t="n"/>
      <c r="H165" s="29" t="n"/>
      <c r="I165" s="29" t="n"/>
      <c r="J165" s="29" t="n"/>
      <c r="K165" s="29" t="n"/>
      <c r="L165" s="29" t="n"/>
      <c r="M165" s="29" t="n"/>
      <c r="N165" s="29" t="n"/>
      <c r="O165" s="2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210">
        <f>COUNTIF(E165:AI165,"1")</f>
        <v/>
      </c>
      <c r="AK165" s="210">
        <f>COUNTIFS(E165:AI165,"1")+COUNTIF(E165:AI165,"0")</f>
        <v/>
      </c>
      <c r="AL165" s="47">
        <f>AJ165/AK165</f>
        <v/>
      </c>
    </row>
    <row r="166">
      <c r="A166" s="10">
        <f>A165+1</f>
        <v/>
      </c>
      <c r="B166" s="210">
        <f>Enrollment!B166</f>
        <v/>
      </c>
      <c r="C166" s="209">
        <f>Enrollment!D166</f>
        <v/>
      </c>
      <c r="D166" s="51">
        <f>Enrollment!N166</f>
        <v/>
      </c>
      <c r="E166" s="29" t="n"/>
      <c r="F166" s="29" t="n"/>
      <c r="G166" s="29" t="n"/>
      <c r="H166" s="29" t="n"/>
      <c r="I166" s="29" t="n"/>
      <c r="J166" s="29" t="n"/>
      <c r="K166" s="29" t="n"/>
      <c r="L166" s="29" t="n"/>
      <c r="M166" s="29" t="n"/>
      <c r="N166" s="29" t="n"/>
      <c r="O166" s="2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210">
        <f>COUNTIF(E166:AI166,"1")</f>
        <v/>
      </c>
      <c r="AK166" s="210">
        <f>COUNTIFS(E166:AI166,"1")+COUNTIF(E166:AI166,"0")</f>
        <v/>
      </c>
      <c r="AL166" s="47">
        <f>AJ166/AK166</f>
        <v/>
      </c>
    </row>
    <row r="167">
      <c r="A167" s="10">
        <f>A166+1</f>
        <v/>
      </c>
      <c r="B167" s="210">
        <f>Enrollment!B167</f>
        <v/>
      </c>
      <c r="C167" s="209">
        <f>Enrollment!D167</f>
        <v/>
      </c>
      <c r="D167" s="51">
        <f>Enrollment!N167</f>
        <v/>
      </c>
      <c r="E167" s="29" t="n"/>
      <c r="F167" s="29" t="n"/>
      <c r="G167" s="29" t="n"/>
      <c r="H167" s="29" t="n"/>
      <c r="I167" s="29" t="n"/>
      <c r="J167" s="29" t="n"/>
      <c r="K167" s="29" t="n"/>
      <c r="L167" s="29" t="n"/>
      <c r="M167" s="29" t="n"/>
      <c r="N167" s="29" t="n"/>
      <c r="O167" s="2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210">
        <f>COUNTIF(E167:AI167,"1")</f>
        <v/>
      </c>
      <c r="AK167" s="210">
        <f>COUNTIFS(E167:AI167,"1")+COUNTIF(E167:AI167,"0")</f>
        <v/>
      </c>
      <c r="AL167" s="47">
        <f>AJ167/AK167</f>
        <v/>
      </c>
    </row>
    <row r="168">
      <c r="A168" s="10">
        <f>A167+1</f>
        <v/>
      </c>
      <c r="B168" s="210">
        <f>Enrollment!B168</f>
        <v/>
      </c>
      <c r="C168" s="209">
        <f>Enrollment!D168</f>
        <v/>
      </c>
      <c r="D168" s="51">
        <f>Enrollment!N168</f>
        <v/>
      </c>
      <c r="E168" s="29" t="n"/>
      <c r="F168" s="29" t="n"/>
      <c r="G168" s="29" t="n"/>
      <c r="H168" s="29" t="n"/>
      <c r="I168" s="29" t="n"/>
      <c r="J168" s="29" t="n"/>
      <c r="K168" s="29" t="n"/>
      <c r="L168" s="29" t="n"/>
      <c r="M168" s="29" t="n"/>
      <c r="N168" s="29" t="n"/>
      <c r="O168" s="2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210">
        <f>COUNTIF(E168:AI168,"1")</f>
        <v/>
      </c>
      <c r="AK168" s="210">
        <f>COUNTIFS(E168:AI168,"1")+COUNTIF(E168:AI168,"0")</f>
        <v/>
      </c>
      <c r="AL168" s="47">
        <f>AJ168/AK168</f>
        <v/>
      </c>
    </row>
    <row r="169">
      <c r="A169" s="10">
        <f>A168+1</f>
        <v/>
      </c>
      <c r="B169" s="210">
        <f>Enrollment!B169</f>
        <v/>
      </c>
      <c r="C169" s="209">
        <f>Enrollment!D169</f>
        <v/>
      </c>
      <c r="D169" s="51">
        <f>Enrollment!N169</f>
        <v/>
      </c>
      <c r="E169" s="29" t="n"/>
      <c r="F169" s="29" t="n"/>
      <c r="G169" s="29" t="n"/>
      <c r="H169" s="29" t="n"/>
      <c r="I169" s="29" t="n"/>
      <c r="J169" s="29" t="n"/>
      <c r="K169" s="29" t="n"/>
      <c r="L169" s="29" t="n"/>
      <c r="M169" s="29" t="n"/>
      <c r="N169" s="29" t="n"/>
      <c r="O169" s="2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210">
        <f>COUNTIF(E169:AI169,"1")</f>
        <v/>
      </c>
      <c r="AK169" s="210">
        <f>COUNTIFS(E169:AI169,"1")+COUNTIF(E169:AI169,"0")</f>
        <v/>
      </c>
      <c r="AL169" s="47">
        <f>AJ169/AK169</f>
        <v/>
      </c>
    </row>
    <row r="170">
      <c r="A170" s="10">
        <f>A169+1</f>
        <v/>
      </c>
      <c r="B170" s="210">
        <f>Enrollment!B170</f>
        <v/>
      </c>
      <c r="C170" s="209">
        <f>Enrollment!D170</f>
        <v/>
      </c>
      <c r="D170" s="51">
        <f>Enrollment!N170</f>
        <v/>
      </c>
      <c r="E170" s="29" t="n"/>
      <c r="F170" s="29" t="n"/>
      <c r="G170" s="29" t="n"/>
      <c r="H170" s="29" t="n"/>
      <c r="I170" s="29" t="n"/>
      <c r="J170" s="29" t="n"/>
      <c r="K170" s="29" t="n"/>
      <c r="L170" s="29" t="n"/>
      <c r="M170" s="29" t="n"/>
      <c r="N170" s="29" t="n"/>
      <c r="O170" s="2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210">
        <f>COUNTIF(E170:AI170,"1")</f>
        <v/>
      </c>
      <c r="AK170" s="210">
        <f>COUNTIFS(E170:AI170,"1")+COUNTIF(E170:AI170,"0")</f>
        <v/>
      </c>
      <c r="AL170" s="47">
        <f>AJ170/AK170</f>
        <v/>
      </c>
    </row>
    <row r="171">
      <c r="A171" s="10">
        <f>A170+1</f>
        <v/>
      </c>
      <c r="B171" s="210">
        <f>Enrollment!B171</f>
        <v/>
      </c>
      <c r="C171" s="209">
        <f>Enrollment!D171</f>
        <v/>
      </c>
      <c r="D171" s="51">
        <f>Enrollment!N171</f>
        <v/>
      </c>
      <c r="E171" s="29" t="n"/>
      <c r="F171" s="29" t="n"/>
      <c r="G171" s="29" t="n"/>
      <c r="H171" s="29" t="n"/>
      <c r="I171" s="29" t="n"/>
      <c r="J171" s="29" t="n"/>
      <c r="K171" s="29" t="n"/>
      <c r="L171" s="29" t="n"/>
      <c r="M171" s="29" t="n"/>
      <c r="N171" s="29" t="n"/>
      <c r="O171" s="2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210">
        <f>COUNTIF(E171:AI171,"1")</f>
        <v/>
      </c>
      <c r="AK171" s="210">
        <f>COUNTIFS(E171:AI171,"1")+COUNTIF(E171:AI171,"0")</f>
        <v/>
      </c>
      <c r="AL171" s="47">
        <f>AJ171/AK171</f>
        <v/>
      </c>
    </row>
    <row r="172">
      <c r="A172" s="10">
        <f>A171+1</f>
        <v/>
      </c>
      <c r="B172" s="210">
        <f>Enrollment!B172</f>
        <v/>
      </c>
      <c r="C172" s="209">
        <f>Enrollment!D172</f>
        <v/>
      </c>
      <c r="D172" s="51">
        <f>Enrollment!N172</f>
        <v/>
      </c>
      <c r="E172" s="29" t="n"/>
      <c r="F172" s="29" t="n"/>
      <c r="G172" s="29" t="n"/>
      <c r="H172" s="29" t="n"/>
      <c r="I172" s="29" t="n"/>
      <c r="J172" s="29" t="n"/>
      <c r="K172" s="29" t="n"/>
      <c r="L172" s="29" t="n"/>
      <c r="M172" s="29" t="n"/>
      <c r="N172" s="29" t="n"/>
      <c r="O172" s="2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210">
        <f>COUNTIF(E172:AI172,"1")</f>
        <v/>
      </c>
      <c r="AK172" s="210">
        <f>COUNTIFS(E172:AI172,"1")+COUNTIF(E172:AI172,"0")</f>
        <v/>
      </c>
      <c r="AL172" s="47">
        <f>AJ172/AK172</f>
        <v/>
      </c>
    </row>
    <row r="173">
      <c r="A173" s="10">
        <f>A172+1</f>
        <v/>
      </c>
      <c r="B173" s="210">
        <f>Enrollment!B173</f>
        <v/>
      </c>
      <c r="C173" s="209">
        <f>Enrollment!D173</f>
        <v/>
      </c>
      <c r="D173" s="51">
        <f>Enrollment!N173</f>
        <v/>
      </c>
      <c r="E173" s="29" t="n"/>
      <c r="F173" s="29" t="n"/>
      <c r="G173" s="29" t="n"/>
      <c r="H173" s="29" t="n"/>
      <c r="I173" s="29" t="n"/>
      <c r="J173" s="29" t="n"/>
      <c r="K173" s="29" t="n"/>
      <c r="L173" s="29" t="n"/>
      <c r="M173" s="29" t="n"/>
      <c r="N173" s="29" t="n"/>
      <c r="O173" s="2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210">
        <f>COUNTIF(E173:AI173,"1")</f>
        <v/>
      </c>
      <c r="AK173" s="210">
        <f>COUNTIFS(E173:AI173,"1")+COUNTIF(E173:AI173,"0")</f>
        <v/>
      </c>
      <c r="AL173" s="47">
        <f>AJ173/AK173</f>
        <v/>
      </c>
    </row>
    <row r="174">
      <c r="A174" s="10">
        <f>A173+1</f>
        <v/>
      </c>
      <c r="B174" s="210">
        <f>Enrollment!B174</f>
        <v/>
      </c>
      <c r="C174" s="209">
        <f>Enrollment!D174</f>
        <v/>
      </c>
      <c r="D174" s="51">
        <f>Enrollment!N174</f>
        <v/>
      </c>
      <c r="E174" s="29" t="n"/>
      <c r="F174" s="29" t="n"/>
      <c r="G174" s="29" t="n"/>
      <c r="H174" s="29" t="n"/>
      <c r="I174" s="29" t="n"/>
      <c r="J174" s="29" t="n"/>
      <c r="K174" s="29" t="n"/>
      <c r="L174" s="29" t="n"/>
      <c r="M174" s="29" t="n"/>
      <c r="N174" s="29" t="n"/>
      <c r="O174" s="2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210">
        <f>COUNTIF(E174:AI174,"1")</f>
        <v/>
      </c>
      <c r="AK174" s="210">
        <f>COUNTIFS(E174:AI174,"1")+COUNTIF(E174:AI174,"0")</f>
        <v/>
      </c>
      <c r="AL174" s="47">
        <f>AJ174/AK174</f>
        <v/>
      </c>
    </row>
    <row r="175">
      <c r="A175" s="10">
        <f>A174+1</f>
        <v/>
      </c>
      <c r="B175" s="210">
        <f>Enrollment!B175</f>
        <v/>
      </c>
      <c r="C175" s="209">
        <f>Enrollment!D175</f>
        <v/>
      </c>
      <c r="D175" s="51">
        <f>Enrollment!N175</f>
        <v/>
      </c>
      <c r="E175" s="29" t="n"/>
      <c r="F175" s="29" t="n"/>
      <c r="G175" s="29" t="n"/>
      <c r="H175" s="29" t="n"/>
      <c r="I175" s="29" t="n"/>
      <c r="J175" s="29" t="n"/>
      <c r="K175" s="29" t="n"/>
      <c r="L175" s="29" t="n"/>
      <c r="M175" s="29" t="n"/>
      <c r="N175" s="29" t="n"/>
      <c r="O175" s="2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210">
        <f>COUNTIF(E175:AI175,"1")</f>
        <v/>
      </c>
      <c r="AK175" s="210">
        <f>COUNTIFS(E175:AI175,"1")+COUNTIF(E175:AI175,"0")</f>
        <v/>
      </c>
      <c r="AL175" s="47">
        <f>AJ175/AK175</f>
        <v/>
      </c>
    </row>
    <row r="176">
      <c r="A176" s="10">
        <f>A175+1</f>
        <v/>
      </c>
      <c r="B176" s="210">
        <f>Enrollment!B176</f>
        <v/>
      </c>
      <c r="C176" s="209">
        <f>Enrollment!D176</f>
        <v/>
      </c>
      <c r="D176" s="51">
        <f>Enrollment!N176</f>
        <v/>
      </c>
      <c r="E176" s="29" t="n"/>
      <c r="F176" s="29" t="n"/>
      <c r="G176" s="29" t="n"/>
      <c r="H176" s="29" t="n"/>
      <c r="I176" s="29" t="n"/>
      <c r="J176" s="29" t="n"/>
      <c r="K176" s="29" t="n"/>
      <c r="L176" s="29" t="n"/>
      <c r="M176" s="29" t="n"/>
      <c r="N176" s="29" t="n"/>
      <c r="O176" s="2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210">
        <f>COUNTIF(E176:AI176,"1")</f>
        <v/>
      </c>
      <c r="AK176" s="210">
        <f>COUNTIFS(E176:AI176,"1")+COUNTIF(E176:AI176,"0")</f>
        <v/>
      </c>
      <c r="AL176" s="47">
        <f>AJ176/AK176</f>
        <v/>
      </c>
    </row>
    <row r="177">
      <c r="A177" s="10">
        <f>A176+1</f>
        <v/>
      </c>
      <c r="B177" s="210">
        <f>Enrollment!B177</f>
        <v/>
      </c>
      <c r="C177" s="209">
        <f>Enrollment!D177</f>
        <v/>
      </c>
      <c r="D177" s="51">
        <f>Enrollment!N177</f>
        <v/>
      </c>
      <c r="E177" s="29" t="n"/>
      <c r="F177" s="29" t="n"/>
      <c r="G177" s="29" t="n"/>
      <c r="H177" s="29" t="n"/>
      <c r="I177" s="29" t="n"/>
      <c r="J177" s="29" t="n"/>
      <c r="K177" s="29" t="n"/>
      <c r="L177" s="29" t="n"/>
      <c r="M177" s="29" t="n"/>
      <c r="N177" s="29" t="n"/>
      <c r="O177" s="2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210">
        <f>COUNTIF(E177:AI177,"1")</f>
        <v/>
      </c>
      <c r="AK177" s="210">
        <f>COUNTIFS(E177:AI177,"1")+COUNTIF(E177:AI177,"0")</f>
        <v/>
      </c>
      <c r="AL177" s="47">
        <f>AJ177/AK177</f>
        <v/>
      </c>
    </row>
    <row r="178">
      <c r="A178" s="10">
        <f>A177+1</f>
        <v/>
      </c>
      <c r="B178" s="210">
        <f>Enrollment!B178</f>
        <v/>
      </c>
      <c r="C178" s="209">
        <f>Enrollment!D178</f>
        <v/>
      </c>
      <c r="D178" s="51">
        <f>Enrollment!N178</f>
        <v/>
      </c>
      <c r="E178" s="29" t="n"/>
      <c r="F178" s="29" t="n"/>
      <c r="G178" s="29" t="n"/>
      <c r="H178" s="29" t="n"/>
      <c r="I178" s="29" t="n"/>
      <c r="J178" s="29" t="n"/>
      <c r="K178" s="29" t="n"/>
      <c r="L178" s="29" t="n"/>
      <c r="M178" s="29" t="n"/>
      <c r="N178" s="29" t="n"/>
      <c r="O178" s="2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210">
        <f>COUNTIF(E178:AI178,"1")</f>
        <v/>
      </c>
      <c r="AK178" s="210">
        <f>COUNTIFS(E178:AI178,"1")+COUNTIF(E178:AI178,"0")</f>
        <v/>
      </c>
      <c r="AL178" s="47">
        <f>AJ178/AK178</f>
        <v/>
      </c>
    </row>
    <row r="179">
      <c r="A179" s="10">
        <f>A178+1</f>
        <v/>
      </c>
      <c r="B179" s="210">
        <f>Enrollment!B179</f>
        <v/>
      </c>
      <c r="C179" s="209">
        <f>Enrollment!D179</f>
        <v/>
      </c>
      <c r="D179" s="51">
        <f>Enrollment!N179</f>
        <v/>
      </c>
      <c r="E179" s="29" t="n"/>
      <c r="F179" s="29" t="n"/>
      <c r="G179" s="29" t="n"/>
      <c r="H179" s="29" t="n"/>
      <c r="I179" s="29" t="n"/>
      <c r="J179" s="29" t="n"/>
      <c r="K179" s="29" t="n"/>
      <c r="L179" s="29" t="n"/>
      <c r="M179" s="29" t="n"/>
      <c r="N179" s="29" t="n"/>
      <c r="O179" s="2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210">
        <f>COUNTIF(E179:AI179,"1")</f>
        <v/>
      </c>
      <c r="AK179" s="210">
        <f>COUNTIFS(E179:AI179,"1")+COUNTIF(E179:AI179,"0")</f>
        <v/>
      </c>
      <c r="AL179" s="47">
        <f>AJ179/AK179</f>
        <v/>
      </c>
    </row>
    <row r="180">
      <c r="A180" s="10">
        <f>A179+1</f>
        <v/>
      </c>
      <c r="B180" s="210">
        <f>Enrollment!B180</f>
        <v/>
      </c>
      <c r="C180" s="209">
        <f>Enrollment!D180</f>
        <v/>
      </c>
      <c r="D180" s="51">
        <f>Enrollment!N180</f>
        <v/>
      </c>
      <c r="E180" s="29" t="n"/>
      <c r="F180" s="29" t="n"/>
      <c r="G180" s="29" t="n"/>
      <c r="H180" s="29" t="n"/>
      <c r="I180" s="29" t="n"/>
      <c r="J180" s="29" t="n"/>
      <c r="K180" s="29" t="n"/>
      <c r="L180" s="29" t="n"/>
      <c r="M180" s="29" t="n"/>
      <c r="N180" s="29" t="n"/>
      <c r="O180" s="2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210">
        <f>COUNTIF(E180:AI180,"1")</f>
        <v/>
      </c>
      <c r="AK180" s="210">
        <f>COUNTIFS(E180:AI180,"1")+COUNTIF(E180:AI180,"0")</f>
        <v/>
      </c>
      <c r="AL180" s="47">
        <f>AJ180/AK180</f>
        <v/>
      </c>
    </row>
    <row r="181">
      <c r="A181" s="10">
        <f>A180+1</f>
        <v/>
      </c>
      <c r="B181" s="210">
        <f>Enrollment!B181</f>
        <v/>
      </c>
      <c r="C181" s="209">
        <f>Enrollment!D181</f>
        <v/>
      </c>
      <c r="D181" s="51">
        <f>Enrollment!N181</f>
        <v/>
      </c>
      <c r="E181" s="29" t="n"/>
      <c r="F181" s="29" t="n"/>
      <c r="G181" s="29" t="n"/>
      <c r="H181" s="29" t="n"/>
      <c r="I181" s="29" t="n"/>
      <c r="J181" s="29" t="n"/>
      <c r="K181" s="29" t="n"/>
      <c r="L181" s="29" t="n"/>
      <c r="M181" s="29" t="n"/>
      <c r="N181" s="29" t="n"/>
      <c r="O181" s="2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210">
        <f>COUNTIF(E181:AI181,"1")</f>
        <v/>
      </c>
      <c r="AK181" s="210">
        <f>COUNTIFS(E181:AI181,"1")+COUNTIF(E181:AI181,"0")</f>
        <v/>
      </c>
      <c r="AL181" s="47">
        <f>AJ181/AK181</f>
        <v/>
      </c>
    </row>
    <row r="182">
      <c r="A182" s="10">
        <f>A181+1</f>
        <v/>
      </c>
      <c r="B182" s="210">
        <f>Enrollment!B182</f>
        <v/>
      </c>
      <c r="C182" s="209">
        <f>Enrollment!D182</f>
        <v/>
      </c>
      <c r="D182" s="51">
        <f>Enrollment!N182</f>
        <v/>
      </c>
      <c r="E182" s="29" t="n"/>
      <c r="F182" s="29" t="n"/>
      <c r="G182" s="29" t="n"/>
      <c r="H182" s="29" t="n"/>
      <c r="I182" s="29" t="n"/>
      <c r="J182" s="29" t="n"/>
      <c r="K182" s="29" t="n"/>
      <c r="L182" s="29" t="n"/>
      <c r="M182" s="29" t="n"/>
      <c r="N182" s="29" t="n"/>
      <c r="O182" s="2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210">
        <f>COUNTIF(E182:AI182,"1")</f>
        <v/>
      </c>
      <c r="AK182" s="210">
        <f>COUNTIFS(E182:AI182,"1")+COUNTIF(E182:AI182,"0")</f>
        <v/>
      </c>
      <c r="AL182" s="47">
        <f>AJ182/AK182</f>
        <v/>
      </c>
    </row>
    <row r="183">
      <c r="A183" s="10">
        <f>A182+1</f>
        <v/>
      </c>
      <c r="B183" s="210">
        <f>Enrollment!B183</f>
        <v/>
      </c>
      <c r="C183" s="209">
        <f>Enrollment!D183</f>
        <v/>
      </c>
      <c r="D183" s="51">
        <f>Enrollment!N183</f>
        <v/>
      </c>
      <c r="E183" s="29" t="n"/>
      <c r="F183" s="29" t="n"/>
      <c r="G183" s="29" t="n"/>
      <c r="H183" s="29" t="n"/>
      <c r="I183" s="29" t="n"/>
      <c r="J183" s="29" t="n"/>
      <c r="K183" s="29" t="n"/>
      <c r="L183" s="29" t="n"/>
      <c r="M183" s="29" t="n"/>
      <c r="N183" s="29" t="n"/>
      <c r="O183" s="2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210">
        <f>COUNTIF(E183:AI183,"1")</f>
        <v/>
      </c>
      <c r="AK183" s="210">
        <f>COUNTIFS(E183:AI183,"1")+COUNTIF(E183:AI183,"0")</f>
        <v/>
      </c>
      <c r="AL183" s="47">
        <f>AJ183/AK183</f>
        <v/>
      </c>
    </row>
    <row r="184">
      <c r="A184" s="10">
        <f>A183+1</f>
        <v/>
      </c>
      <c r="B184" s="210">
        <f>Enrollment!B184</f>
        <v/>
      </c>
      <c r="C184" s="209">
        <f>Enrollment!D184</f>
        <v/>
      </c>
      <c r="D184" s="51">
        <f>Enrollment!N184</f>
        <v/>
      </c>
      <c r="E184" s="29" t="n"/>
      <c r="F184" s="29" t="n"/>
      <c r="G184" s="29" t="n"/>
      <c r="H184" s="29" t="n"/>
      <c r="I184" s="29" t="n"/>
      <c r="J184" s="29" t="n"/>
      <c r="K184" s="29" t="n"/>
      <c r="L184" s="29" t="n"/>
      <c r="M184" s="29" t="n"/>
      <c r="N184" s="29" t="n"/>
      <c r="O184" s="2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210">
        <f>COUNTIF(E184:AI184,"1")</f>
        <v/>
      </c>
      <c r="AK184" s="210">
        <f>COUNTIFS(E184:AI184,"1")+COUNTIF(E184:AI184,"0")</f>
        <v/>
      </c>
      <c r="AL184" s="47">
        <f>AJ184/AK184</f>
        <v/>
      </c>
    </row>
    <row r="185">
      <c r="A185" s="10">
        <f>A184+1</f>
        <v/>
      </c>
      <c r="B185" s="210">
        <f>Enrollment!B185</f>
        <v/>
      </c>
      <c r="C185" s="209">
        <f>Enrollment!D185</f>
        <v/>
      </c>
      <c r="D185" s="51">
        <f>Enrollment!N185</f>
        <v/>
      </c>
      <c r="E185" s="29" t="n"/>
      <c r="F185" s="29" t="n"/>
      <c r="G185" s="29" t="n"/>
      <c r="H185" s="29" t="n"/>
      <c r="I185" s="29" t="n"/>
      <c r="J185" s="29" t="n"/>
      <c r="K185" s="29" t="n"/>
      <c r="L185" s="29" t="n"/>
      <c r="M185" s="29" t="n"/>
      <c r="N185" s="29" t="n"/>
      <c r="O185" s="2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210">
        <f>COUNTIF(E185:AI185,"1")</f>
        <v/>
      </c>
      <c r="AK185" s="210">
        <f>COUNTIFS(E185:AI185,"1")+COUNTIF(E185:AI185,"0")</f>
        <v/>
      </c>
      <c r="AL185" s="47">
        <f>AJ185/AK185</f>
        <v/>
      </c>
    </row>
    <row r="186">
      <c r="A186" s="10">
        <f>A185+1</f>
        <v/>
      </c>
      <c r="B186" s="210">
        <f>Enrollment!B186</f>
        <v/>
      </c>
      <c r="C186" s="209">
        <f>Enrollment!D186</f>
        <v/>
      </c>
      <c r="D186" s="51">
        <f>Enrollment!N186</f>
        <v/>
      </c>
      <c r="E186" s="29" t="n"/>
      <c r="F186" s="29" t="n"/>
      <c r="G186" s="29" t="n"/>
      <c r="H186" s="29" t="n"/>
      <c r="I186" s="29" t="n"/>
      <c r="J186" s="29" t="n"/>
      <c r="K186" s="29" t="n"/>
      <c r="L186" s="29" t="n"/>
      <c r="M186" s="29" t="n"/>
      <c r="N186" s="29" t="n"/>
      <c r="O186" s="2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210">
        <f>COUNTIF(E186:AI186,"1")</f>
        <v/>
      </c>
      <c r="AK186" s="210">
        <f>COUNTIFS(E186:AI186,"1")+COUNTIF(E186:AI186,"0")</f>
        <v/>
      </c>
      <c r="AL186" s="47">
        <f>AJ186/AK186</f>
        <v/>
      </c>
    </row>
    <row r="187">
      <c r="A187" s="10">
        <f>A186+1</f>
        <v/>
      </c>
      <c r="B187" s="210">
        <f>Enrollment!B187</f>
        <v/>
      </c>
      <c r="C187" s="209">
        <f>Enrollment!D187</f>
        <v/>
      </c>
      <c r="D187" s="51">
        <f>Enrollment!N187</f>
        <v/>
      </c>
      <c r="E187" s="29" t="n"/>
      <c r="F187" s="29" t="n"/>
      <c r="G187" s="29" t="n"/>
      <c r="H187" s="29" t="n"/>
      <c r="I187" s="29" t="n"/>
      <c r="J187" s="29" t="n"/>
      <c r="K187" s="29" t="n"/>
      <c r="L187" s="29" t="n"/>
      <c r="M187" s="29" t="n"/>
      <c r="N187" s="29" t="n"/>
      <c r="O187" s="2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210">
        <f>COUNTIF(E187:AI187,"1")</f>
        <v/>
      </c>
      <c r="AK187" s="210">
        <f>COUNTIFS(E187:AI187,"1")+COUNTIF(E187:AI187,"0")</f>
        <v/>
      </c>
      <c r="AL187" s="47">
        <f>AJ187/AK187</f>
        <v/>
      </c>
    </row>
    <row r="188">
      <c r="A188" s="10">
        <f>A187+1</f>
        <v/>
      </c>
      <c r="B188" s="210">
        <f>Enrollment!B188</f>
        <v/>
      </c>
      <c r="C188" s="209">
        <f>Enrollment!D188</f>
        <v/>
      </c>
      <c r="D188" s="51">
        <f>Enrollment!N188</f>
        <v/>
      </c>
      <c r="E188" s="29" t="n"/>
      <c r="F188" s="29" t="n"/>
      <c r="G188" s="29" t="n"/>
      <c r="H188" s="29" t="n"/>
      <c r="I188" s="29" t="n"/>
      <c r="J188" s="29" t="n"/>
      <c r="K188" s="29" t="n"/>
      <c r="L188" s="29" t="n"/>
      <c r="M188" s="29" t="n"/>
      <c r="N188" s="29" t="n"/>
      <c r="O188" s="2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210">
        <f>COUNTIF(E188:AI188,"1")</f>
        <v/>
      </c>
      <c r="AK188" s="210">
        <f>COUNTIFS(E188:AI188,"1")+COUNTIF(E188:AI188,"0")</f>
        <v/>
      </c>
      <c r="AL188" s="47">
        <f>AJ188/AK188</f>
        <v/>
      </c>
    </row>
    <row r="189">
      <c r="A189" s="10">
        <f>A188+1</f>
        <v/>
      </c>
      <c r="B189" s="210">
        <f>Enrollment!B189</f>
        <v/>
      </c>
      <c r="C189" s="209">
        <f>Enrollment!D189</f>
        <v/>
      </c>
      <c r="D189" s="51">
        <f>Enrollment!N189</f>
        <v/>
      </c>
      <c r="E189" s="29" t="n"/>
      <c r="F189" s="29" t="n"/>
      <c r="G189" s="29" t="n"/>
      <c r="H189" s="29" t="n"/>
      <c r="I189" s="29" t="n"/>
      <c r="J189" s="29" t="n"/>
      <c r="K189" s="29" t="n"/>
      <c r="L189" s="29" t="n"/>
      <c r="M189" s="29" t="n"/>
      <c r="N189" s="29" t="n"/>
      <c r="O189" s="2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210">
        <f>COUNTIF(E189:AI189,"1")</f>
        <v/>
      </c>
      <c r="AK189" s="210">
        <f>COUNTIFS(E189:AI189,"1")+COUNTIF(E189:AI189,"0")</f>
        <v/>
      </c>
      <c r="AL189" s="47">
        <f>AJ189/AK189</f>
        <v/>
      </c>
    </row>
    <row r="190">
      <c r="A190" s="10">
        <f>A189+1</f>
        <v/>
      </c>
      <c r="B190" s="210">
        <f>Enrollment!B190</f>
        <v/>
      </c>
      <c r="C190" s="209">
        <f>Enrollment!D190</f>
        <v/>
      </c>
      <c r="D190" s="51">
        <f>Enrollment!N190</f>
        <v/>
      </c>
      <c r="E190" s="29" t="n"/>
      <c r="F190" s="29" t="n"/>
      <c r="G190" s="29" t="n"/>
      <c r="H190" s="29" t="n"/>
      <c r="I190" s="29" t="n"/>
      <c r="J190" s="29" t="n"/>
      <c r="K190" s="29" t="n"/>
      <c r="L190" s="29" t="n"/>
      <c r="M190" s="29" t="n"/>
      <c r="N190" s="29" t="n"/>
      <c r="O190" s="2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210">
        <f>COUNTIF(E190:AI190,"1")</f>
        <v/>
      </c>
      <c r="AK190" s="210">
        <f>COUNTIFS(E190:AI190,"1")+COUNTIF(E190:AI190,"0")</f>
        <v/>
      </c>
      <c r="AL190" s="47">
        <f>AJ190/AK190</f>
        <v/>
      </c>
    </row>
    <row r="191">
      <c r="A191" s="10">
        <f>A190+1</f>
        <v/>
      </c>
      <c r="B191" s="210">
        <f>Enrollment!B191</f>
        <v/>
      </c>
      <c r="C191" s="209">
        <f>Enrollment!D191</f>
        <v/>
      </c>
      <c r="D191" s="51">
        <f>Enrollment!N191</f>
        <v/>
      </c>
      <c r="E191" s="29" t="n"/>
      <c r="F191" s="29" t="n"/>
      <c r="G191" s="29" t="n"/>
      <c r="H191" s="29" t="n"/>
      <c r="I191" s="29" t="n"/>
      <c r="J191" s="29" t="n"/>
      <c r="K191" s="29" t="n"/>
      <c r="L191" s="29" t="n"/>
      <c r="M191" s="29" t="n"/>
      <c r="N191" s="29" t="n"/>
      <c r="O191" s="2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210">
        <f>COUNTIF(E191:AI191,"1")</f>
        <v/>
      </c>
      <c r="AK191" s="210">
        <f>COUNTIFS(E191:AI191,"1")+COUNTIF(E191:AI191,"0")</f>
        <v/>
      </c>
      <c r="AL191" s="47">
        <f>AJ191/AK191</f>
        <v/>
      </c>
    </row>
    <row r="192">
      <c r="A192" s="10">
        <f>A191+1</f>
        <v/>
      </c>
      <c r="B192" s="210">
        <f>Enrollment!B192</f>
        <v/>
      </c>
      <c r="C192" s="209">
        <f>Enrollment!D192</f>
        <v/>
      </c>
      <c r="D192" s="51">
        <f>Enrollment!N192</f>
        <v/>
      </c>
      <c r="E192" s="29" t="n"/>
      <c r="F192" s="29" t="n"/>
      <c r="G192" s="29" t="n"/>
      <c r="H192" s="29" t="n"/>
      <c r="I192" s="29" t="n"/>
      <c r="J192" s="29" t="n"/>
      <c r="K192" s="29" t="n"/>
      <c r="L192" s="29" t="n"/>
      <c r="M192" s="29" t="n"/>
      <c r="N192" s="29" t="n"/>
      <c r="O192" s="2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210">
        <f>COUNTIF(E192:AI192,"1")</f>
        <v/>
      </c>
      <c r="AK192" s="210">
        <f>COUNTIFS(E192:AI192,"1")+COUNTIF(E192:AI192,"0")</f>
        <v/>
      </c>
      <c r="AL192" s="47">
        <f>AJ192/AK192</f>
        <v/>
      </c>
    </row>
    <row r="193">
      <c r="A193" s="10">
        <f>A192+1</f>
        <v/>
      </c>
      <c r="B193" s="210">
        <f>Enrollment!B193</f>
        <v/>
      </c>
      <c r="C193" s="209">
        <f>Enrollment!D193</f>
        <v/>
      </c>
      <c r="D193" s="51">
        <f>Enrollment!N193</f>
        <v/>
      </c>
      <c r="E193" s="29" t="n"/>
      <c r="F193" s="29" t="n"/>
      <c r="G193" s="29" t="n"/>
      <c r="H193" s="29" t="n"/>
      <c r="I193" s="29" t="n"/>
      <c r="J193" s="29" t="n"/>
      <c r="K193" s="29" t="n"/>
      <c r="L193" s="29" t="n"/>
      <c r="M193" s="29" t="n"/>
      <c r="N193" s="29" t="n"/>
      <c r="O193" s="2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210">
        <f>COUNTIF(E193:AI193,"1")</f>
        <v/>
      </c>
      <c r="AK193" s="210">
        <f>COUNTIFS(E193:AI193,"1")+COUNTIF(E193:AI193,"0")</f>
        <v/>
      </c>
      <c r="AL193" s="47">
        <f>AJ193/AK193</f>
        <v/>
      </c>
    </row>
    <row r="194">
      <c r="A194" s="10">
        <f>A193+1</f>
        <v/>
      </c>
      <c r="B194" s="210">
        <f>Enrollment!B194</f>
        <v/>
      </c>
      <c r="C194" s="209">
        <f>Enrollment!D194</f>
        <v/>
      </c>
      <c r="D194" s="51">
        <f>Enrollment!N194</f>
        <v/>
      </c>
      <c r="E194" s="29" t="n"/>
      <c r="F194" s="29" t="n"/>
      <c r="G194" s="29" t="n"/>
      <c r="H194" s="29" t="n"/>
      <c r="I194" s="29" t="n"/>
      <c r="J194" s="29" t="n"/>
      <c r="K194" s="29" t="n"/>
      <c r="L194" s="29" t="n"/>
      <c r="M194" s="29" t="n"/>
      <c r="N194" s="29" t="n"/>
      <c r="O194" s="2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210">
        <f>COUNTIF(E194:AI194,"1")</f>
        <v/>
      </c>
      <c r="AK194" s="210">
        <f>COUNTIFS(E194:AI194,"1")+COUNTIF(E194:AI194,"0")</f>
        <v/>
      </c>
      <c r="AL194" s="47">
        <f>AJ194/AK194</f>
        <v/>
      </c>
    </row>
    <row r="195">
      <c r="A195" s="10">
        <f>A194+1</f>
        <v/>
      </c>
      <c r="B195" s="210">
        <f>Enrollment!B195</f>
        <v/>
      </c>
      <c r="C195" s="209">
        <f>Enrollment!D195</f>
        <v/>
      </c>
      <c r="D195" s="51">
        <f>Enrollment!N195</f>
        <v/>
      </c>
      <c r="E195" s="29" t="n"/>
      <c r="F195" s="29" t="n"/>
      <c r="G195" s="29" t="n"/>
      <c r="H195" s="29" t="n"/>
      <c r="I195" s="29" t="n"/>
      <c r="J195" s="29" t="n"/>
      <c r="K195" s="29" t="n"/>
      <c r="L195" s="29" t="n"/>
      <c r="M195" s="29" t="n"/>
      <c r="N195" s="29" t="n"/>
      <c r="O195" s="2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210">
        <f>COUNTIF(E195:AI195,"1")</f>
        <v/>
      </c>
      <c r="AK195" s="210">
        <f>COUNTIFS(E195:AI195,"1")+COUNTIF(E195:AI195,"0")</f>
        <v/>
      </c>
      <c r="AL195" s="47">
        <f>AJ195/AK195</f>
        <v/>
      </c>
    </row>
    <row r="196">
      <c r="A196" s="10">
        <f>A195+1</f>
        <v/>
      </c>
      <c r="B196" s="210">
        <f>Enrollment!B196</f>
        <v/>
      </c>
      <c r="C196" s="209">
        <f>Enrollment!D196</f>
        <v/>
      </c>
      <c r="D196" s="51">
        <f>Enrollment!N196</f>
        <v/>
      </c>
      <c r="E196" s="29" t="n"/>
      <c r="F196" s="29" t="n"/>
      <c r="G196" s="29" t="n"/>
      <c r="H196" s="29" t="n"/>
      <c r="I196" s="29" t="n"/>
      <c r="J196" s="29" t="n"/>
      <c r="K196" s="29" t="n"/>
      <c r="L196" s="29" t="n"/>
      <c r="M196" s="29" t="n"/>
      <c r="N196" s="29" t="n"/>
      <c r="O196" s="2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210">
        <f>COUNTIF(E196:AI196,"1")</f>
        <v/>
      </c>
      <c r="AK196" s="210">
        <f>COUNTIFS(E196:AI196,"1")+COUNTIF(E196:AI196,"0")</f>
        <v/>
      </c>
      <c r="AL196" s="47">
        <f>AJ196/AK196</f>
        <v/>
      </c>
    </row>
    <row r="197">
      <c r="A197" s="10">
        <f>A196+1</f>
        <v/>
      </c>
      <c r="B197" s="210">
        <f>Enrollment!B197</f>
        <v/>
      </c>
      <c r="C197" s="209">
        <f>Enrollment!D197</f>
        <v/>
      </c>
      <c r="D197" s="51">
        <f>Enrollment!N197</f>
        <v/>
      </c>
      <c r="E197" s="29" t="n"/>
      <c r="F197" s="29" t="n"/>
      <c r="G197" s="29" t="n"/>
      <c r="H197" s="29" t="n"/>
      <c r="I197" s="29" t="n"/>
      <c r="J197" s="29" t="n"/>
      <c r="K197" s="29" t="n"/>
      <c r="L197" s="29" t="n"/>
      <c r="M197" s="29" t="n"/>
      <c r="N197" s="29" t="n"/>
      <c r="O197" s="2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210">
        <f>COUNTIF(E197:AI197,"1")</f>
        <v/>
      </c>
      <c r="AK197" s="210">
        <f>COUNTIFS(E197:AI197,"1")+COUNTIF(E197:AI197,"0")</f>
        <v/>
      </c>
      <c r="AL197" s="47">
        <f>AJ197/AK197</f>
        <v/>
      </c>
    </row>
    <row r="198">
      <c r="A198" s="10">
        <f>A197+1</f>
        <v/>
      </c>
      <c r="B198" s="210">
        <f>Enrollment!B198</f>
        <v/>
      </c>
      <c r="C198" s="209">
        <f>Enrollment!D198</f>
        <v/>
      </c>
      <c r="D198" s="51">
        <f>Enrollment!N198</f>
        <v/>
      </c>
      <c r="E198" s="29" t="n"/>
      <c r="F198" s="29" t="n"/>
      <c r="G198" s="29" t="n"/>
      <c r="H198" s="29" t="n"/>
      <c r="I198" s="29" t="n"/>
      <c r="J198" s="29" t="n"/>
      <c r="K198" s="29" t="n"/>
      <c r="L198" s="29" t="n"/>
      <c r="M198" s="29" t="n"/>
      <c r="N198" s="29" t="n"/>
      <c r="O198" s="2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210">
        <f>COUNTIF(E198:AI198,"1")</f>
        <v/>
      </c>
      <c r="AK198" s="210">
        <f>COUNTIFS(E198:AI198,"1")+COUNTIF(E198:AI198,"0")</f>
        <v/>
      </c>
      <c r="AL198" s="47">
        <f>AJ198/AK198</f>
        <v/>
      </c>
    </row>
    <row r="199">
      <c r="A199" s="10">
        <f>A198+1</f>
        <v/>
      </c>
      <c r="B199" s="210">
        <f>Enrollment!B199</f>
        <v/>
      </c>
      <c r="C199" s="209">
        <f>Enrollment!D199</f>
        <v/>
      </c>
      <c r="D199" s="51">
        <f>Enrollment!N199</f>
        <v/>
      </c>
      <c r="E199" s="29" t="n"/>
      <c r="F199" s="29" t="n"/>
      <c r="G199" s="29" t="n"/>
      <c r="H199" s="29" t="n"/>
      <c r="I199" s="29" t="n"/>
      <c r="J199" s="29" t="n"/>
      <c r="K199" s="29" t="n"/>
      <c r="L199" s="29" t="n"/>
      <c r="M199" s="29" t="n"/>
      <c r="N199" s="29" t="n"/>
      <c r="O199" s="2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210">
        <f>COUNTIF(E199:AI199,"1")</f>
        <v/>
      </c>
      <c r="AK199" s="210">
        <f>COUNTIFS(E199:AI199,"1")+COUNTIF(E199:AI199,"0")</f>
        <v/>
      </c>
      <c r="AL199" s="47">
        <f>AJ199/AK199</f>
        <v/>
      </c>
    </row>
    <row r="200">
      <c r="A200" s="10">
        <f>A199+1</f>
        <v/>
      </c>
      <c r="B200" s="210">
        <f>Enrollment!B200</f>
        <v/>
      </c>
      <c r="C200" s="209">
        <f>Enrollment!D200</f>
        <v/>
      </c>
      <c r="D200" s="51">
        <f>Enrollment!N200</f>
        <v/>
      </c>
      <c r="E200" s="29" t="n"/>
      <c r="F200" s="29" t="n"/>
      <c r="G200" s="29" t="n"/>
      <c r="H200" s="29" t="n"/>
      <c r="I200" s="29" t="n"/>
      <c r="J200" s="29" t="n"/>
      <c r="K200" s="29" t="n"/>
      <c r="L200" s="29" t="n"/>
      <c r="M200" s="29" t="n"/>
      <c r="N200" s="29" t="n"/>
      <c r="O200" s="2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210">
        <f>COUNTIF(E200:AI200,"1")</f>
        <v/>
      </c>
      <c r="AK200" s="210">
        <f>COUNTIFS(E200:AI200,"1")+COUNTIF(E200:AI200,"0")</f>
        <v/>
      </c>
      <c r="AL200" s="47">
        <f>AJ200/AK200</f>
        <v/>
      </c>
    </row>
    <row r="201">
      <c r="A201" s="10">
        <f>A200+1</f>
        <v/>
      </c>
      <c r="B201" s="210">
        <f>Enrollment!B201</f>
        <v/>
      </c>
      <c r="C201" s="209">
        <f>Enrollment!D201</f>
        <v/>
      </c>
      <c r="D201" s="51">
        <f>Enrollment!N201</f>
        <v/>
      </c>
      <c r="E201" s="29" t="n"/>
      <c r="F201" s="29" t="n"/>
      <c r="G201" s="29" t="n"/>
      <c r="H201" s="29" t="n"/>
      <c r="I201" s="29" t="n"/>
      <c r="J201" s="29" t="n"/>
      <c r="K201" s="29" t="n"/>
      <c r="L201" s="29" t="n"/>
      <c r="M201" s="29" t="n"/>
      <c r="N201" s="29" t="n"/>
      <c r="O201" s="2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210">
        <f>COUNTIF(E201:AI201,"1")</f>
        <v/>
      </c>
      <c r="AK201" s="210">
        <f>COUNTIFS(E201:AI201,"1")+COUNTIF(E201:AI201,"0")</f>
        <v/>
      </c>
      <c r="AL201" s="47">
        <f>AJ201/AK201</f>
        <v/>
      </c>
    </row>
    <row r="202">
      <c r="A202" s="10">
        <f>A201+1</f>
        <v/>
      </c>
      <c r="B202" s="210">
        <f>Enrollment!B202</f>
        <v/>
      </c>
      <c r="C202" s="209">
        <f>Enrollment!D202</f>
        <v/>
      </c>
      <c r="D202" s="51">
        <f>Enrollment!N202</f>
        <v/>
      </c>
      <c r="E202" s="29" t="n"/>
      <c r="F202" s="29" t="n"/>
      <c r="G202" s="29" t="n"/>
      <c r="H202" s="29" t="n"/>
      <c r="I202" s="29" t="n"/>
      <c r="J202" s="29" t="n"/>
      <c r="K202" s="29" t="n"/>
      <c r="L202" s="29" t="n"/>
      <c r="M202" s="29" t="n"/>
      <c r="N202" s="29" t="n"/>
      <c r="O202" s="2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210">
        <f>COUNTIF(E202:AI202,"1")</f>
        <v/>
      </c>
      <c r="AK202" s="210">
        <f>COUNTIFS(E202:AI202,"1")+COUNTIF(E202:AI202,"0")</f>
        <v/>
      </c>
      <c r="AL202" s="47">
        <f>AJ202/AK202</f>
        <v/>
      </c>
    </row>
    <row r="203">
      <c r="A203" s="10">
        <f>A202+1</f>
        <v/>
      </c>
      <c r="B203" s="210">
        <f>Enrollment!B203</f>
        <v/>
      </c>
      <c r="C203" s="209">
        <f>Enrollment!D203</f>
        <v/>
      </c>
      <c r="D203" s="51">
        <f>Enrollment!N203</f>
        <v/>
      </c>
      <c r="E203" s="29" t="n"/>
      <c r="F203" s="29" t="n"/>
      <c r="G203" s="29" t="n"/>
      <c r="H203" s="29" t="n"/>
      <c r="I203" s="29" t="n"/>
      <c r="J203" s="29" t="n"/>
      <c r="K203" s="29" t="n"/>
      <c r="L203" s="29" t="n"/>
      <c r="M203" s="29" t="n"/>
      <c r="N203" s="29" t="n"/>
      <c r="O203" s="2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210">
        <f>COUNTIF(E203:AI203,"1")</f>
        <v/>
      </c>
      <c r="AK203" s="210">
        <f>COUNTIFS(E203:AI203,"1")+COUNTIF(E203:AI203,"0")</f>
        <v/>
      </c>
      <c r="AL203" s="47">
        <f>AJ203/AK203</f>
        <v/>
      </c>
    </row>
    <row r="204">
      <c r="A204" s="10">
        <f>A203+1</f>
        <v/>
      </c>
      <c r="B204" s="210">
        <f>Enrollment!B204</f>
        <v/>
      </c>
      <c r="C204" s="209">
        <f>Enrollment!D204</f>
        <v/>
      </c>
      <c r="D204" s="51">
        <f>Enrollment!N204</f>
        <v/>
      </c>
      <c r="E204" s="29" t="n"/>
      <c r="F204" s="29" t="n"/>
      <c r="G204" s="29" t="n"/>
      <c r="H204" s="29" t="n"/>
      <c r="I204" s="29" t="n"/>
      <c r="J204" s="29" t="n"/>
      <c r="K204" s="29" t="n"/>
      <c r="L204" s="29" t="n"/>
      <c r="M204" s="29" t="n"/>
      <c r="N204" s="29" t="n"/>
      <c r="O204" s="2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210">
        <f>COUNTIF(E204:AI204,"1")</f>
        <v/>
      </c>
      <c r="AK204" s="210">
        <f>COUNTIFS(E204:AI204,"1")+COUNTIF(E204:AI204,"0")</f>
        <v/>
      </c>
      <c r="AL204" s="47">
        <f>AJ204/AK204</f>
        <v/>
      </c>
    </row>
    <row r="205">
      <c r="A205" s="10">
        <f>A204+1</f>
        <v/>
      </c>
      <c r="B205" s="210">
        <f>Enrollment!B205</f>
        <v/>
      </c>
      <c r="C205" s="209">
        <f>Enrollment!D205</f>
        <v/>
      </c>
      <c r="D205" s="51">
        <f>Enrollment!N205</f>
        <v/>
      </c>
      <c r="E205" s="29" t="n"/>
      <c r="F205" s="29" t="n"/>
      <c r="G205" s="29" t="n"/>
      <c r="H205" s="29" t="n"/>
      <c r="I205" s="29" t="n"/>
      <c r="J205" s="29" t="n"/>
      <c r="K205" s="29" t="n"/>
      <c r="L205" s="29" t="n"/>
      <c r="M205" s="29" t="n"/>
      <c r="N205" s="29" t="n"/>
      <c r="O205" s="2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210">
        <f>COUNTIF(E205:AI205,"1")</f>
        <v/>
      </c>
      <c r="AK205" s="210">
        <f>COUNTIFS(E205:AI205,"1")+COUNTIF(E205:AI205,"0")</f>
        <v/>
      </c>
      <c r="AL205" s="47">
        <f>AJ205/AK205</f>
        <v/>
      </c>
    </row>
    <row r="206">
      <c r="A206" s="10">
        <f>A205+1</f>
        <v/>
      </c>
      <c r="B206" s="210">
        <f>Enrollment!B206</f>
        <v/>
      </c>
      <c r="C206" s="209">
        <f>Enrollment!D206</f>
        <v/>
      </c>
      <c r="D206" s="51">
        <f>Enrollment!N206</f>
        <v/>
      </c>
      <c r="E206" s="29" t="n"/>
      <c r="F206" s="29" t="n"/>
      <c r="G206" s="29" t="n"/>
      <c r="H206" s="29" t="n"/>
      <c r="I206" s="29" t="n"/>
      <c r="J206" s="29" t="n"/>
      <c r="K206" s="29" t="n"/>
      <c r="L206" s="29" t="n"/>
      <c r="M206" s="29" t="n"/>
      <c r="N206" s="29" t="n"/>
      <c r="O206" s="2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210">
        <f>COUNTIF(E206:AI206,"1")</f>
        <v/>
      </c>
      <c r="AK206" s="210">
        <f>COUNTIFS(E206:AI206,"1")+COUNTIF(E206:AI206,"0")</f>
        <v/>
      </c>
      <c r="AL206" s="47">
        <f>AJ206/AK206</f>
        <v/>
      </c>
    </row>
    <row r="207">
      <c r="A207" s="10">
        <f>A206+1</f>
        <v/>
      </c>
      <c r="B207" s="210">
        <f>Enrollment!B207</f>
        <v/>
      </c>
      <c r="C207" s="209">
        <f>Enrollment!D207</f>
        <v/>
      </c>
      <c r="D207" s="51">
        <f>Enrollment!N207</f>
        <v/>
      </c>
      <c r="E207" s="29" t="n"/>
      <c r="F207" s="29" t="n"/>
      <c r="G207" s="29" t="n"/>
      <c r="H207" s="29" t="n"/>
      <c r="I207" s="29" t="n"/>
      <c r="J207" s="29" t="n"/>
      <c r="K207" s="29" t="n"/>
      <c r="L207" s="29" t="n"/>
      <c r="M207" s="29" t="n"/>
      <c r="N207" s="29" t="n"/>
      <c r="O207" s="2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210">
        <f>COUNTIF(E207:AI207,"1")</f>
        <v/>
      </c>
      <c r="AK207" s="210">
        <f>COUNTIFS(E207:AI207,"1")+COUNTIF(E207:AI207,"0")</f>
        <v/>
      </c>
      <c r="AL207" s="47">
        <f>AJ207/AK207</f>
        <v/>
      </c>
    </row>
    <row r="208">
      <c r="A208" s="10">
        <f>A207+1</f>
        <v/>
      </c>
      <c r="B208" s="210">
        <f>Enrollment!B208</f>
        <v/>
      </c>
      <c r="C208" s="209">
        <f>Enrollment!D208</f>
        <v/>
      </c>
      <c r="D208" s="51">
        <f>Enrollment!N208</f>
        <v/>
      </c>
      <c r="E208" s="29" t="n"/>
      <c r="F208" s="29" t="n"/>
      <c r="G208" s="29" t="n"/>
      <c r="H208" s="29" t="n"/>
      <c r="I208" s="29" t="n"/>
      <c r="J208" s="29" t="n"/>
      <c r="K208" s="29" t="n"/>
      <c r="L208" s="29" t="n"/>
      <c r="M208" s="29" t="n"/>
      <c r="N208" s="29" t="n"/>
      <c r="O208" s="2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210">
        <f>COUNTIF(E208:AI208,"1")</f>
        <v/>
      </c>
      <c r="AK208" s="210">
        <f>COUNTIFS(E208:AI208,"1")+COUNTIF(E208:AI208,"0")</f>
        <v/>
      </c>
      <c r="AL208" s="47">
        <f>AJ208/AK208</f>
        <v/>
      </c>
    </row>
    <row r="209">
      <c r="A209" s="10">
        <f>A208+1</f>
        <v/>
      </c>
      <c r="B209" s="210">
        <f>Enrollment!B209</f>
        <v/>
      </c>
      <c r="C209" s="209">
        <f>Enrollment!D209</f>
        <v/>
      </c>
      <c r="D209" s="51">
        <f>Enrollment!N209</f>
        <v/>
      </c>
      <c r="E209" s="29" t="n"/>
      <c r="F209" s="29" t="n"/>
      <c r="G209" s="29" t="n"/>
      <c r="H209" s="29" t="n"/>
      <c r="I209" s="29" t="n"/>
      <c r="J209" s="29" t="n"/>
      <c r="K209" s="29" t="n"/>
      <c r="L209" s="29" t="n"/>
      <c r="M209" s="29" t="n"/>
      <c r="N209" s="29" t="n"/>
      <c r="O209" s="2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210">
        <f>COUNTIF(E209:AI209,"1")</f>
        <v/>
      </c>
      <c r="AK209" s="210">
        <f>COUNTIFS(E209:AI209,"1")+COUNTIF(E209:AI209,"0")</f>
        <v/>
      </c>
      <c r="AL209" s="47">
        <f>AJ209/AK209</f>
        <v/>
      </c>
    </row>
    <row r="210">
      <c r="A210" s="10">
        <f>A209+1</f>
        <v/>
      </c>
      <c r="B210" s="210">
        <f>Enrollment!B210</f>
        <v/>
      </c>
      <c r="C210" s="209">
        <f>Enrollment!D210</f>
        <v/>
      </c>
      <c r="D210" s="51">
        <f>Enrollment!N210</f>
        <v/>
      </c>
      <c r="E210" s="29" t="n"/>
      <c r="F210" s="29" t="n"/>
      <c r="G210" s="29" t="n"/>
      <c r="H210" s="29" t="n"/>
      <c r="I210" s="29" t="n"/>
      <c r="J210" s="29" t="n"/>
      <c r="K210" s="29" t="n"/>
      <c r="L210" s="29" t="n"/>
      <c r="M210" s="29" t="n"/>
      <c r="N210" s="29" t="n"/>
      <c r="O210" s="2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210">
        <f>COUNTIF(E210:AI210,"1")</f>
        <v/>
      </c>
      <c r="AK210" s="210">
        <f>COUNTIFS(E210:AI210,"1")+COUNTIF(E210:AI210,"0")</f>
        <v/>
      </c>
      <c r="AL210" s="47">
        <f>AJ210/AK210</f>
        <v/>
      </c>
    </row>
    <row r="211">
      <c r="A211" s="10">
        <f>A210+1</f>
        <v/>
      </c>
      <c r="B211" s="210">
        <f>Enrollment!B211</f>
        <v/>
      </c>
      <c r="C211" s="209">
        <f>Enrollment!D211</f>
        <v/>
      </c>
      <c r="D211" s="51">
        <f>Enrollment!N211</f>
        <v/>
      </c>
      <c r="E211" s="29" t="n"/>
      <c r="F211" s="29" t="n"/>
      <c r="G211" s="29" t="n"/>
      <c r="H211" s="29" t="n"/>
      <c r="I211" s="29" t="n"/>
      <c r="J211" s="29" t="n"/>
      <c r="K211" s="29" t="n"/>
      <c r="L211" s="29" t="n"/>
      <c r="M211" s="29" t="n"/>
      <c r="N211" s="29" t="n"/>
      <c r="O211" s="2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210">
        <f>COUNTIF(E211:AI211,"1")</f>
        <v/>
      </c>
      <c r="AK211" s="210">
        <f>COUNTIFS(E211:AI211,"1")+COUNTIF(E211:AI211,"0")</f>
        <v/>
      </c>
      <c r="AL211" s="47">
        <f>AJ211/AK211</f>
        <v/>
      </c>
    </row>
    <row r="212">
      <c r="A212" s="10">
        <f>A211+1</f>
        <v/>
      </c>
      <c r="B212" s="210">
        <f>Enrollment!B212</f>
        <v/>
      </c>
      <c r="C212" s="209">
        <f>Enrollment!D212</f>
        <v/>
      </c>
      <c r="D212" s="51">
        <f>Enrollment!N212</f>
        <v/>
      </c>
      <c r="E212" s="29" t="n"/>
      <c r="F212" s="29" t="n"/>
      <c r="G212" s="29" t="n"/>
      <c r="H212" s="29" t="n"/>
      <c r="I212" s="29" t="n"/>
      <c r="J212" s="29" t="n"/>
      <c r="K212" s="29" t="n"/>
      <c r="L212" s="29" t="n"/>
      <c r="M212" s="29" t="n"/>
      <c r="N212" s="29" t="n"/>
      <c r="O212" s="2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210">
        <f>COUNTIF(E212:AI212,"1")</f>
        <v/>
      </c>
      <c r="AK212" s="210">
        <f>COUNTIFS(E212:AI212,"1")+COUNTIF(E212:AI212,"0")</f>
        <v/>
      </c>
      <c r="AL212" s="47">
        <f>AJ212/AK212</f>
        <v/>
      </c>
    </row>
    <row r="213">
      <c r="A213" s="10">
        <f>A212+1</f>
        <v/>
      </c>
      <c r="B213" s="210">
        <f>Enrollment!B213</f>
        <v/>
      </c>
      <c r="C213" s="209">
        <f>Enrollment!D213</f>
        <v/>
      </c>
      <c r="D213" s="51">
        <f>Enrollment!N213</f>
        <v/>
      </c>
      <c r="E213" s="29" t="n"/>
      <c r="F213" s="29" t="n"/>
      <c r="G213" s="29" t="n"/>
      <c r="H213" s="29" t="n"/>
      <c r="I213" s="29" t="n"/>
      <c r="J213" s="29" t="n"/>
      <c r="K213" s="29" t="n"/>
      <c r="L213" s="29" t="n"/>
      <c r="M213" s="29" t="n"/>
      <c r="N213" s="29" t="n"/>
      <c r="O213" s="2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210">
        <f>COUNTIF(E213:AI213,"1")</f>
        <v/>
      </c>
      <c r="AK213" s="210">
        <f>COUNTIFS(E213:AI213,"1")+COUNTIF(E213:AI213,"0")</f>
        <v/>
      </c>
      <c r="AL213" s="47">
        <f>AJ213/AK213</f>
        <v/>
      </c>
    </row>
    <row r="214">
      <c r="A214" s="10">
        <f>A213+1</f>
        <v/>
      </c>
      <c r="B214" s="210">
        <f>Enrollment!B214</f>
        <v/>
      </c>
      <c r="C214" s="209">
        <f>Enrollment!D214</f>
        <v/>
      </c>
      <c r="D214" s="51">
        <f>Enrollment!N214</f>
        <v/>
      </c>
      <c r="E214" s="29" t="n"/>
      <c r="F214" s="29" t="n"/>
      <c r="G214" s="29" t="n"/>
      <c r="H214" s="29" t="n"/>
      <c r="I214" s="29" t="n"/>
      <c r="J214" s="29" t="n"/>
      <c r="K214" s="29" t="n"/>
      <c r="L214" s="29" t="n"/>
      <c r="M214" s="29" t="n"/>
      <c r="N214" s="29" t="n"/>
      <c r="O214" s="2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210">
        <f>COUNTIF(E214:AI214,"1")</f>
        <v/>
      </c>
      <c r="AK214" s="210">
        <f>COUNTIFS(E214:AI214,"1")+COUNTIF(E214:AI214,"0")</f>
        <v/>
      </c>
      <c r="AL214" s="47">
        <f>AJ214/AK214</f>
        <v/>
      </c>
    </row>
    <row r="215">
      <c r="A215" s="10">
        <f>A214+1</f>
        <v/>
      </c>
      <c r="B215" s="210">
        <f>Enrollment!B215</f>
        <v/>
      </c>
      <c r="C215" s="209">
        <f>Enrollment!D215</f>
        <v/>
      </c>
      <c r="D215" s="51">
        <f>Enrollment!N215</f>
        <v/>
      </c>
      <c r="E215" s="29" t="n"/>
      <c r="F215" s="29" t="n"/>
      <c r="G215" s="29" t="n"/>
      <c r="H215" s="29" t="n"/>
      <c r="I215" s="29" t="n"/>
      <c r="J215" s="29" t="n"/>
      <c r="K215" s="29" t="n"/>
      <c r="L215" s="29" t="n"/>
      <c r="M215" s="29" t="n"/>
      <c r="N215" s="29" t="n"/>
      <c r="O215" s="2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210">
        <f>COUNTIF(E215:AI215,"1")</f>
        <v/>
      </c>
      <c r="AK215" s="210">
        <f>COUNTIFS(E215:AI215,"1")+COUNTIF(E215:AI215,"0")</f>
        <v/>
      </c>
      <c r="AL215" s="47">
        <f>AJ215/AK215</f>
        <v/>
      </c>
    </row>
    <row r="216">
      <c r="A216" s="10">
        <f>A215+1</f>
        <v/>
      </c>
      <c r="B216" s="210">
        <f>Enrollment!B216</f>
        <v/>
      </c>
      <c r="C216" s="209">
        <f>Enrollment!D216</f>
        <v/>
      </c>
      <c r="D216" s="51">
        <f>Enrollment!N216</f>
        <v/>
      </c>
      <c r="E216" s="29" t="n"/>
      <c r="F216" s="29" t="n"/>
      <c r="G216" s="29" t="n"/>
      <c r="H216" s="29" t="n"/>
      <c r="I216" s="29" t="n"/>
      <c r="J216" s="29" t="n"/>
      <c r="K216" s="29" t="n"/>
      <c r="L216" s="29" t="n"/>
      <c r="M216" s="29" t="n"/>
      <c r="N216" s="29" t="n"/>
      <c r="O216" s="2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210">
        <f>COUNTIF(E216:AI216,"1")</f>
        <v/>
      </c>
      <c r="AK216" s="210">
        <f>COUNTIFS(E216:AI216,"1")+COUNTIF(E216:AI216,"0")</f>
        <v/>
      </c>
      <c r="AL216" s="47">
        <f>AJ216/AK216</f>
        <v/>
      </c>
    </row>
    <row r="217">
      <c r="A217" s="10">
        <f>A216+1</f>
        <v/>
      </c>
      <c r="B217" s="210">
        <f>Enrollment!B217</f>
        <v/>
      </c>
      <c r="C217" s="209">
        <f>Enrollment!D217</f>
        <v/>
      </c>
      <c r="D217" s="51">
        <f>Enrollment!N217</f>
        <v/>
      </c>
      <c r="E217" s="29" t="n"/>
      <c r="F217" s="29" t="n"/>
      <c r="G217" s="29" t="n"/>
      <c r="H217" s="29" t="n"/>
      <c r="I217" s="29" t="n"/>
      <c r="J217" s="29" t="n"/>
      <c r="K217" s="29" t="n"/>
      <c r="L217" s="29" t="n"/>
      <c r="M217" s="29" t="n"/>
      <c r="N217" s="29" t="n"/>
      <c r="O217" s="2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210">
        <f>COUNTIF(E217:AI217,"1")</f>
        <v/>
      </c>
      <c r="AK217" s="210">
        <f>COUNTIFS(E217:AI217,"1")+COUNTIF(E217:AI217,"0")</f>
        <v/>
      </c>
      <c r="AL217" s="47">
        <f>AJ217/AK217</f>
        <v/>
      </c>
    </row>
    <row r="218">
      <c r="A218" s="10">
        <f>A217+1</f>
        <v/>
      </c>
      <c r="B218" s="210">
        <f>Enrollment!B218</f>
        <v/>
      </c>
      <c r="C218" s="209">
        <f>Enrollment!D218</f>
        <v/>
      </c>
      <c r="D218" s="51">
        <f>Enrollment!N218</f>
        <v/>
      </c>
      <c r="E218" s="29" t="n"/>
      <c r="F218" s="29" t="n"/>
      <c r="G218" s="29" t="n"/>
      <c r="H218" s="29" t="n"/>
      <c r="I218" s="29" t="n"/>
      <c r="J218" s="29" t="n"/>
      <c r="K218" s="29" t="n"/>
      <c r="L218" s="29" t="n"/>
      <c r="M218" s="29" t="n"/>
      <c r="N218" s="29" t="n"/>
      <c r="O218" s="2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210">
        <f>COUNTIF(E218:AI218,"1")</f>
        <v/>
      </c>
      <c r="AK218" s="210">
        <f>COUNTIFS(E218:AI218,"1")+COUNTIF(E218:AI218,"0")</f>
        <v/>
      </c>
      <c r="AL218" s="47">
        <f>AJ218/AK218</f>
        <v/>
      </c>
    </row>
    <row r="219">
      <c r="A219" s="10">
        <f>A218+1</f>
        <v/>
      </c>
      <c r="B219" s="210">
        <f>Enrollment!B219</f>
        <v/>
      </c>
      <c r="C219" s="209">
        <f>Enrollment!D219</f>
        <v/>
      </c>
      <c r="D219" s="51">
        <f>Enrollment!N219</f>
        <v/>
      </c>
      <c r="E219" s="29" t="n"/>
      <c r="F219" s="29" t="n"/>
      <c r="G219" s="29" t="n"/>
      <c r="H219" s="29" t="n"/>
      <c r="I219" s="29" t="n"/>
      <c r="J219" s="29" t="n"/>
      <c r="K219" s="29" t="n"/>
      <c r="L219" s="29" t="n"/>
      <c r="M219" s="29" t="n"/>
      <c r="N219" s="29" t="n"/>
      <c r="O219" s="2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210">
        <f>COUNTIF(E219:AI219,"1")</f>
        <v/>
      </c>
      <c r="AK219" s="210">
        <f>COUNTIFS(E219:AI219,"1")+COUNTIF(E219:AI219,"0")</f>
        <v/>
      </c>
      <c r="AL219" s="47">
        <f>AJ219/AK219</f>
        <v/>
      </c>
    </row>
    <row r="220">
      <c r="A220" s="10">
        <f>A219+1</f>
        <v/>
      </c>
      <c r="B220" s="210">
        <f>Enrollment!B220</f>
        <v/>
      </c>
      <c r="C220" s="209">
        <f>Enrollment!D220</f>
        <v/>
      </c>
      <c r="D220" s="51">
        <f>Enrollment!N220</f>
        <v/>
      </c>
      <c r="E220" s="29" t="n"/>
      <c r="F220" s="29" t="n"/>
      <c r="G220" s="29" t="n"/>
      <c r="H220" s="29" t="n"/>
      <c r="I220" s="29" t="n"/>
      <c r="J220" s="29" t="n"/>
      <c r="K220" s="29" t="n"/>
      <c r="L220" s="29" t="n"/>
      <c r="M220" s="29" t="n"/>
      <c r="N220" s="29" t="n"/>
      <c r="O220" s="2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210">
        <f>COUNTIF(E220:AI220,"1")</f>
        <v/>
      </c>
      <c r="AK220" s="210">
        <f>COUNTIFS(E220:AI220,"1")+COUNTIF(E220:AI220,"0")</f>
        <v/>
      </c>
      <c r="AL220" s="47">
        <f>AJ220/AK220</f>
        <v/>
      </c>
    </row>
    <row r="221">
      <c r="A221" s="10">
        <f>A220+1</f>
        <v/>
      </c>
      <c r="B221" s="210">
        <f>Enrollment!B221</f>
        <v/>
      </c>
      <c r="C221" s="209">
        <f>Enrollment!D221</f>
        <v/>
      </c>
      <c r="D221" s="51">
        <f>Enrollment!N221</f>
        <v/>
      </c>
      <c r="E221" s="29" t="n"/>
      <c r="F221" s="29" t="n"/>
      <c r="G221" s="29" t="n"/>
      <c r="H221" s="29" t="n"/>
      <c r="I221" s="29" t="n"/>
      <c r="J221" s="29" t="n"/>
      <c r="K221" s="29" t="n"/>
      <c r="L221" s="29" t="n"/>
      <c r="M221" s="29" t="n"/>
      <c r="N221" s="29" t="n"/>
      <c r="O221" s="2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210">
        <f>COUNTIF(E221:AI221,"1")</f>
        <v/>
      </c>
      <c r="AK221" s="210">
        <f>COUNTIFS(E221:AI221,"1")+COUNTIF(E221:AI221,"0")</f>
        <v/>
      </c>
      <c r="AL221" s="47">
        <f>AJ221/AK221</f>
        <v/>
      </c>
    </row>
    <row r="222">
      <c r="A222" s="10">
        <f>A221+1</f>
        <v/>
      </c>
      <c r="B222" s="210">
        <f>Enrollment!B222</f>
        <v/>
      </c>
      <c r="C222" s="209">
        <f>Enrollment!D222</f>
        <v/>
      </c>
      <c r="D222" s="51">
        <f>Enrollment!N222</f>
        <v/>
      </c>
      <c r="E222" s="29" t="n"/>
      <c r="F222" s="29" t="n"/>
      <c r="G222" s="29" t="n"/>
      <c r="H222" s="29" t="n"/>
      <c r="I222" s="29" t="n"/>
      <c r="J222" s="29" t="n"/>
      <c r="K222" s="29" t="n"/>
      <c r="L222" s="29" t="n"/>
      <c r="M222" s="29" t="n"/>
      <c r="N222" s="29" t="n"/>
      <c r="O222" s="2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210">
        <f>COUNTIF(E222:AI222,"1")</f>
        <v/>
      </c>
      <c r="AK222" s="210">
        <f>COUNTIFS(E222:AI222,"1")+COUNTIF(E222:AI222,"0")</f>
        <v/>
      </c>
      <c r="AL222" s="47">
        <f>AJ222/AK222</f>
        <v/>
      </c>
    </row>
    <row r="223">
      <c r="A223" s="10">
        <f>A222+1</f>
        <v/>
      </c>
      <c r="B223" s="210">
        <f>Enrollment!B223</f>
        <v/>
      </c>
      <c r="C223" s="209">
        <f>Enrollment!D223</f>
        <v/>
      </c>
      <c r="D223" s="51">
        <f>Enrollment!N223</f>
        <v/>
      </c>
      <c r="E223" s="29" t="n"/>
      <c r="F223" s="29" t="n"/>
      <c r="G223" s="29" t="n"/>
      <c r="H223" s="29" t="n"/>
      <c r="I223" s="29" t="n"/>
      <c r="J223" s="29" t="n"/>
      <c r="K223" s="29" t="n"/>
      <c r="L223" s="29" t="n"/>
      <c r="M223" s="29" t="n"/>
      <c r="N223" s="29" t="n"/>
      <c r="O223" s="2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210">
        <f>COUNTIF(E223:AI223,"1")</f>
        <v/>
      </c>
      <c r="AK223" s="210">
        <f>COUNTIFS(E223:AI223,"1")+COUNTIF(E223:AI223,"0")</f>
        <v/>
      </c>
      <c r="AL223" s="47">
        <f>AJ223/AK223</f>
        <v/>
      </c>
    </row>
    <row r="224">
      <c r="A224" s="10">
        <f>A223+1</f>
        <v/>
      </c>
      <c r="B224" s="210">
        <f>Enrollment!B224</f>
        <v/>
      </c>
      <c r="C224" s="209">
        <f>Enrollment!D224</f>
        <v/>
      </c>
      <c r="D224" s="51">
        <f>Enrollment!N224</f>
        <v/>
      </c>
      <c r="E224" s="29" t="n"/>
      <c r="F224" s="29" t="n"/>
      <c r="G224" s="29" t="n"/>
      <c r="H224" s="29" t="n"/>
      <c r="I224" s="29" t="n"/>
      <c r="J224" s="29" t="n"/>
      <c r="K224" s="29" t="n"/>
      <c r="L224" s="29" t="n"/>
      <c r="M224" s="29" t="n"/>
      <c r="N224" s="29" t="n"/>
      <c r="O224" s="2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210">
        <f>COUNTIF(E224:AI224,"1")</f>
        <v/>
      </c>
      <c r="AK224" s="210">
        <f>COUNTIFS(E224:AI224,"1")+COUNTIF(E224:AI224,"0")</f>
        <v/>
      </c>
      <c r="AL224" s="47">
        <f>AJ224/AK224</f>
        <v/>
      </c>
    </row>
    <row r="225">
      <c r="A225" s="10">
        <f>A224+1</f>
        <v/>
      </c>
      <c r="B225" s="210">
        <f>Enrollment!B225</f>
        <v/>
      </c>
      <c r="C225" s="209">
        <f>Enrollment!D225</f>
        <v/>
      </c>
      <c r="D225" s="51">
        <f>Enrollment!N225</f>
        <v/>
      </c>
      <c r="E225" s="29" t="n"/>
      <c r="F225" s="29" t="n"/>
      <c r="G225" s="29" t="n"/>
      <c r="H225" s="29" t="n"/>
      <c r="I225" s="29" t="n"/>
      <c r="J225" s="29" t="n"/>
      <c r="K225" s="29" t="n"/>
      <c r="L225" s="29" t="n"/>
      <c r="M225" s="29" t="n"/>
      <c r="N225" s="29" t="n"/>
      <c r="O225" s="2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210">
        <f>COUNTIF(E225:AI225,"1")</f>
        <v/>
      </c>
      <c r="AK225" s="210">
        <f>COUNTIFS(E225:AI225,"1")+COUNTIF(E225:AI225,"0")</f>
        <v/>
      </c>
      <c r="AL225" s="47">
        <f>AJ225/AK225</f>
        <v/>
      </c>
    </row>
    <row r="226">
      <c r="A226" s="10">
        <f>A225+1</f>
        <v/>
      </c>
      <c r="B226" s="210">
        <f>Enrollment!B226</f>
        <v/>
      </c>
      <c r="C226" s="209">
        <f>Enrollment!D226</f>
        <v/>
      </c>
      <c r="D226" s="51">
        <f>Enrollment!N226</f>
        <v/>
      </c>
      <c r="E226" s="29" t="n"/>
      <c r="F226" s="29" t="n"/>
      <c r="G226" s="29" t="n"/>
      <c r="H226" s="29" t="n"/>
      <c r="I226" s="29" t="n"/>
      <c r="J226" s="29" t="n"/>
      <c r="K226" s="29" t="n"/>
      <c r="L226" s="29" t="n"/>
      <c r="M226" s="29" t="n"/>
      <c r="N226" s="29" t="n"/>
      <c r="O226" s="2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210">
        <f>COUNTIF(E226:AI226,"1")</f>
        <v/>
      </c>
      <c r="AK226" s="210">
        <f>COUNTIFS(E226:AI226,"1")+COUNTIF(E226:AI226,"0")</f>
        <v/>
      </c>
      <c r="AL226" s="47">
        <f>AJ226/AK226</f>
        <v/>
      </c>
    </row>
    <row r="227">
      <c r="A227" s="10">
        <f>A226+1</f>
        <v/>
      </c>
      <c r="B227" s="210">
        <f>Enrollment!B227</f>
        <v/>
      </c>
      <c r="C227" s="209">
        <f>Enrollment!D227</f>
        <v/>
      </c>
      <c r="D227" s="51">
        <f>Enrollment!N227</f>
        <v/>
      </c>
      <c r="E227" s="29" t="n"/>
      <c r="F227" s="29" t="n"/>
      <c r="G227" s="29" t="n"/>
      <c r="H227" s="29" t="n"/>
      <c r="I227" s="29" t="n"/>
      <c r="J227" s="29" t="n"/>
      <c r="K227" s="29" t="n"/>
      <c r="L227" s="29" t="n"/>
      <c r="M227" s="29" t="n"/>
      <c r="N227" s="29" t="n"/>
      <c r="O227" s="2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210">
        <f>COUNTIF(E227:AI227,"1")</f>
        <v/>
      </c>
      <c r="AK227" s="210">
        <f>COUNTIFS(E227:AI227,"1")+COUNTIF(E227:AI227,"0")</f>
        <v/>
      </c>
      <c r="AL227" s="47">
        <f>AJ227/AK227</f>
        <v/>
      </c>
    </row>
    <row r="228">
      <c r="A228" s="10">
        <f>A227+1</f>
        <v/>
      </c>
      <c r="B228" s="210">
        <f>Enrollment!B228</f>
        <v/>
      </c>
      <c r="C228" s="209">
        <f>Enrollment!D228</f>
        <v/>
      </c>
      <c r="D228" s="51">
        <f>Enrollment!N228</f>
        <v/>
      </c>
      <c r="E228" s="29" t="n"/>
      <c r="F228" s="29" t="n"/>
      <c r="G228" s="29" t="n"/>
      <c r="H228" s="29" t="n"/>
      <c r="I228" s="29" t="n"/>
      <c r="J228" s="29" t="n"/>
      <c r="K228" s="29" t="n"/>
      <c r="L228" s="29" t="n"/>
      <c r="M228" s="29" t="n"/>
      <c r="N228" s="29" t="n"/>
      <c r="O228" s="2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210">
        <f>COUNTIF(E228:AI228,"1")</f>
        <v/>
      </c>
      <c r="AK228" s="210">
        <f>COUNTIFS(E228:AI228,"1")+COUNTIF(E228:AI228,"0")</f>
        <v/>
      </c>
      <c r="AL228" s="47">
        <f>AJ228/AK228</f>
        <v/>
      </c>
    </row>
    <row r="229">
      <c r="A229" s="10">
        <f>A228+1</f>
        <v/>
      </c>
      <c r="B229" s="210">
        <f>Enrollment!B229</f>
        <v/>
      </c>
      <c r="C229" s="209">
        <f>Enrollment!D229</f>
        <v/>
      </c>
      <c r="D229" s="51">
        <f>Enrollment!N229</f>
        <v/>
      </c>
      <c r="E229" s="29" t="n"/>
      <c r="F229" s="29" t="n"/>
      <c r="G229" s="29" t="n"/>
      <c r="H229" s="29" t="n"/>
      <c r="I229" s="29" t="n"/>
      <c r="J229" s="29" t="n"/>
      <c r="K229" s="29" t="n"/>
      <c r="L229" s="29" t="n"/>
      <c r="M229" s="29" t="n"/>
      <c r="N229" s="29" t="n"/>
      <c r="O229" s="2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210">
        <f>COUNTIF(E229:AI229,"1")</f>
        <v/>
      </c>
      <c r="AK229" s="210">
        <f>COUNTIFS(E229:AI229,"1")+COUNTIF(E229:AI229,"0")</f>
        <v/>
      </c>
      <c r="AL229" s="47">
        <f>AJ229/AK229</f>
        <v/>
      </c>
    </row>
    <row r="230">
      <c r="A230" s="10">
        <f>A229+1</f>
        <v/>
      </c>
      <c r="B230" s="210">
        <f>Enrollment!B230</f>
        <v/>
      </c>
      <c r="C230" s="209">
        <f>Enrollment!D230</f>
        <v/>
      </c>
      <c r="D230" s="51">
        <f>Enrollment!N230</f>
        <v/>
      </c>
      <c r="E230" s="29" t="n"/>
      <c r="F230" s="29" t="n"/>
      <c r="G230" s="29" t="n"/>
      <c r="H230" s="29" t="n"/>
      <c r="I230" s="29" t="n"/>
      <c r="J230" s="29" t="n"/>
      <c r="K230" s="29" t="n"/>
      <c r="L230" s="29" t="n"/>
      <c r="M230" s="29" t="n"/>
      <c r="N230" s="29" t="n"/>
      <c r="O230" s="2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210">
        <f>COUNTIF(E230:AI230,"1")</f>
        <v/>
      </c>
      <c r="AK230" s="210">
        <f>COUNTIFS(E230:AI230,"1")+COUNTIF(E230:AI230,"0")</f>
        <v/>
      </c>
      <c r="AL230" s="47">
        <f>AJ230/AK230</f>
        <v/>
      </c>
    </row>
    <row r="231">
      <c r="A231" s="10">
        <f>A230+1</f>
        <v/>
      </c>
      <c r="B231" s="210">
        <f>Enrollment!B231</f>
        <v/>
      </c>
      <c r="C231" s="209">
        <f>Enrollment!D231</f>
        <v/>
      </c>
      <c r="D231" s="51">
        <f>Enrollment!N231</f>
        <v/>
      </c>
      <c r="E231" s="29" t="n"/>
      <c r="F231" s="29" t="n"/>
      <c r="G231" s="29" t="n"/>
      <c r="H231" s="29" t="n"/>
      <c r="I231" s="29" t="n"/>
      <c r="J231" s="29" t="n"/>
      <c r="K231" s="29" t="n"/>
      <c r="L231" s="29" t="n"/>
      <c r="M231" s="29" t="n"/>
      <c r="N231" s="29" t="n"/>
      <c r="O231" s="2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210">
        <f>COUNTIF(E231:AI231,"1")</f>
        <v/>
      </c>
      <c r="AK231" s="210">
        <f>COUNTIFS(E231:AI231,"1")+COUNTIF(E231:AI231,"0")</f>
        <v/>
      </c>
      <c r="AL231" s="47">
        <f>AJ231/AK231</f>
        <v/>
      </c>
    </row>
    <row r="232">
      <c r="A232" s="10">
        <f>A231+1</f>
        <v/>
      </c>
      <c r="B232" s="210">
        <f>Enrollment!B232</f>
        <v/>
      </c>
      <c r="C232" s="209">
        <f>Enrollment!D232</f>
        <v/>
      </c>
      <c r="D232" s="51">
        <f>Enrollment!N232</f>
        <v/>
      </c>
      <c r="E232" s="29" t="n"/>
      <c r="F232" s="29" t="n"/>
      <c r="G232" s="29" t="n"/>
      <c r="H232" s="29" t="n"/>
      <c r="I232" s="29" t="n"/>
      <c r="J232" s="29" t="n"/>
      <c r="K232" s="29" t="n"/>
      <c r="L232" s="29" t="n"/>
      <c r="M232" s="29" t="n"/>
      <c r="N232" s="29" t="n"/>
      <c r="O232" s="2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210">
        <f>COUNTIF(E232:AI232,"1")</f>
        <v/>
      </c>
      <c r="AK232" s="210">
        <f>COUNTIFS(E232:AI232,"1")+COUNTIF(E232:AI232,"0")</f>
        <v/>
      </c>
      <c r="AL232" s="47">
        <f>AJ232/AK232</f>
        <v/>
      </c>
    </row>
    <row r="233">
      <c r="A233" s="10">
        <f>A232+1</f>
        <v/>
      </c>
      <c r="B233" s="210">
        <f>Enrollment!B233</f>
        <v/>
      </c>
      <c r="C233" s="209">
        <f>Enrollment!D233</f>
        <v/>
      </c>
      <c r="D233" s="51">
        <f>Enrollment!N233</f>
        <v/>
      </c>
      <c r="E233" s="29" t="n"/>
      <c r="F233" s="29" t="n"/>
      <c r="G233" s="29" t="n"/>
      <c r="H233" s="29" t="n"/>
      <c r="I233" s="29" t="n"/>
      <c r="J233" s="29" t="n"/>
      <c r="K233" s="29" t="n"/>
      <c r="L233" s="29" t="n"/>
      <c r="M233" s="29" t="n"/>
      <c r="N233" s="29" t="n"/>
      <c r="O233" s="2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210">
        <f>COUNTIF(E233:AI233,"1")</f>
        <v/>
      </c>
      <c r="AK233" s="210">
        <f>COUNTIFS(E233:AI233,"1")+COUNTIF(E233:AI233,"0")</f>
        <v/>
      </c>
      <c r="AL233" s="47">
        <f>AJ233/AK233</f>
        <v/>
      </c>
    </row>
    <row r="234">
      <c r="A234" s="10">
        <f>A233+1</f>
        <v/>
      </c>
      <c r="B234" s="210">
        <f>Enrollment!B234</f>
        <v/>
      </c>
      <c r="C234" s="209">
        <f>Enrollment!D234</f>
        <v/>
      </c>
      <c r="D234" s="51">
        <f>Enrollment!N234</f>
        <v/>
      </c>
      <c r="E234" s="29" t="n"/>
      <c r="F234" s="29" t="n"/>
      <c r="G234" s="29" t="n"/>
      <c r="H234" s="29" t="n"/>
      <c r="I234" s="29" t="n"/>
      <c r="J234" s="29" t="n"/>
      <c r="K234" s="29" t="n"/>
      <c r="L234" s="29" t="n"/>
      <c r="M234" s="29" t="n"/>
      <c r="N234" s="29" t="n"/>
      <c r="O234" s="2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210">
        <f>COUNTIF(E234:AI234,"1")</f>
        <v/>
      </c>
      <c r="AK234" s="210">
        <f>COUNTIFS(E234:AI234,"1")+COUNTIF(E234:AI234,"0")</f>
        <v/>
      </c>
      <c r="AL234" s="47">
        <f>AJ234/AK234</f>
        <v/>
      </c>
    </row>
    <row r="235">
      <c r="A235" s="10">
        <f>A234+1</f>
        <v/>
      </c>
      <c r="B235" s="210">
        <f>Enrollment!B235</f>
        <v/>
      </c>
      <c r="C235" s="209">
        <f>Enrollment!D235</f>
        <v/>
      </c>
      <c r="D235" s="51">
        <f>Enrollment!N235</f>
        <v/>
      </c>
      <c r="E235" s="29" t="n"/>
      <c r="F235" s="29" t="n"/>
      <c r="G235" s="29" t="n"/>
      <c r="H235" s="29" t="n"/>
      <c r="I235" s="29" t="n"/>
      <c r="J235" s="29" t="n"/>
      <c r="K235" s="29" t="n"/>
      <c r="L235" s="29" t="n"/>
      <c r="M235" s="29" t="n"/>
      <c r="N235" s="29" t="n"/>
      <c r="O235" s="2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210">
        <f>COUNTIF(E235:AI235,"1")</f>
        <v/>
      </c>
      <c r="AK235" s="210">
        <f>COUNTIFS(E235:AI235,"1")+COUNTIF(E235:AI235,"0")</f>
        <v/>
      </c>
      <c r="AL235" s="47">
        <f>AJ235/AK235</f>
        <v/>
      </c>
    </row>
    <row r="236">
      <c r="A236" s="10">
        <f>A235+1</f>
        <v/>
      </c>
      <c r="B236" s="210">
        <f>Enrollment!B236</f>
        <v/>
      </c>
      <c r="C236" s="209">
        <f>Enrollment!D236</f>
        <v/>
      </c>
      <c r="D236" s="51">
        <f>Enrollment!N236</f>
        <v/>
      </c>
      <c r="E236" s="29" t="n"/>
      <c r="F236" s="29" t="n"/>
      <c r="G236" s="29" t="n"/>
      <c r="H236" s="29" t="n"/>
      <c r="I236" s="29" t="n"/>
      <c r="J236" s="29" t="n"/>
      <c r="K236" s="29" t="n"/>
      <c r="L236" s="29" t="n"/>
      <c r="M236" s="29" t="n"/>
      <c r="N236" s="29" t="n"/>
      <c r="O236" s="2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210">
        <f>COUNTIF(E236:AI236,"1")</f>
        <v/>
      </c>
      <c r="AK236" s="210">
        <f>COUNTIFS(E236:AI236,"1")+COUNTIF(E236:AI236,"0")</f>
        <v/>
      </c>
      <c r="AL236" s="47">
        <f>AJ236/AK236</f>
        <v/>
      </c>
    </row>
    <row r="237">
      <c r="A237" s="10">
        <f>A236+1</f>
        <v/>
      </c>
      <c r="B237" s="210">
        <f>Enrollment!B237</f>
        <v/>
      </c>
      <c r="C237" s="209">
        <f>Enrollment!D237</f>
        <v/>
      </c>
      <c r="D237" s="51">
        <f>Enrollment!N237</f>
        <v/>
      </c>
      <c r="E237" s="29" t="n"/>
      <c r="F237" s="29" t="n"/>
      <c r="G237" s="29" t="n"/>
      <c r="H237" s="29" t="n"/>
      <c r="I237" s="29" t="n"/>
      <c r="J237" s="29" t="n"/>
      <c r="K237" s="29" t="n"/>
      <c r="L237" s="29" t="n"/>
      <c r="M237" s="29" t="n"/>
      <c r="N237" s="29" t="n"/>
      <c r="O237" s="2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210">
        <f>COUNTIF(E237:AI237,"1")</f>
        <v/>
      </c>
      <c r="AK237" s="210">
        <f>COUNTIFS(E237:AI237,"1")+COUNTIF(E237:AI237,"0")</f>
        <v/>
      </c>
      <c r="AL237" s="47">
        <f>AJ237/AK237</f>
        <v/>
      </c>
    </row>
    <row r="238">
      <c r="A238" s="10">
        <f>A237+1</f>
        <v/>
      </c>
      <c r="B238" s="210">
        <f>Enrollment!B238</f>
        <v/>
      </c>
      <c r="C238" s="209">
        <f>Enrollment!D238</f>
        <v/>
      </c>
      <c r="D238" s="51">
        <f>Enrollment!N238</f>
        <v/>
      </c>
      <c r="E238" s="29" t="n"/>
      <c r="F238" s="29" t="n"/>
      <c r="G238" s="29" t="n"/>
      <c r="H238" s="29" t="n"/>
      <c r="I238" s="29" t="n"/>
      <c r="J238" s="29" t="n"/>
      <c r="K238" s="29" t="n"/>
      <c r="L238" s="29" t="n"/>
      <c r="M238" s="29" t="n"/>
      <c r="N238" s="29" t="n"/>
      <c r="O238" s="2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210">
        <f>COUNTIF(E238:AI238,"1")</f>
        <v/>
      </c>
      <c r="AK238" s="210">
        <f>COUNTIFS(E238:AI238,"1")+COUNTIF(E238:AI238,"0")</f>
        <v/>
      </c>
      <c r="AL238" s="47">
        <f>AJ238/AK238</f>
        <v/>
      </c>
    </row>
    <row r="239">
      <c r="A239" s="10">
        <f>A238+1</f>
        <v/>
      </c>
      <c r="B239" s="210">
        <f>Enrollment!B239</f>
        <v/>
      </c>
      <c r="C239" s="209">
        <f>Enrollment!D239</f>
        <v/>
      </c>
      <c r="D239" s="51">
        <f>Enrollment!N239</f>
        <v/>
      </c>
      <c r="E239" s="29" t="n"/>
      <c r="F239" s="29" t="n"/>
      <c r="G239" s="29" t="n"/>
      <c r="H239" s="29" t="n"/>
      <c r="I239" s="29" t="n"/>
      <c r="J239" s="29" t="n"/>
      <c r="K239" s="29" t="n"/>
      <c r="L239" s="29" t="n"/>
      <c r="M239" s="29" t="n"/>
      <c r="N239" s="29" t="n"/>
      <c r="O239" s="2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210">
        <f>COUNTIF(E239:AI239,"1")</f>
        <v/>
      </c>
      <c r="AK239" s="210">
        <f>COUNTIFS(E239:AI239,"1")+COUNTIF(E239:AI239,"0")</f>
        <v/>
      </c>
      <c r="AL239" s="47">
        <f>AJ239/AK239</f>
        <v/>
      </c>
    </row>
    <row r="240">
      <c r="A240" s="10">
        <f>A239+1</f>
        <v/>
      </c>
      <c r="B240" s="210">
        <f>Enrollment!B240</f>
        <v/>
      </c>
      <c r="C240" s="209">
        <f>Enrollment!D240</f>
        <v/>
      </c>
      <c r="D240" s="51">
        <f>Enrollment!N240</f>
        <v/>
      </c>
      <c r="E240" s="29" t="n"/>
      <c r="F240" s="29" t="n"/>
      <c r="G240" s="29" t="n"/>
      <c r="H240" s="29" t="n"/>
      <c r="I240" s="29" t="n"/>
      <c r="J240" s="29" t="n"/>
      <c r="K240" s="29" t="n"/>
      <c r="L240" s="29" t="n"/>
      <c r="M240" s="29" t="n"/>
      <c r="N240" s="29" t="n"/>
      <c r="O240" s="2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210">
        <f>COUNTIF(E240:AI240,"1")</f>
        <v/>
      </c>
      <c r="AK240" s="210">
        <f>COUNTIFS(E240:AI240,"1")+COUNTIF(E240:AI240,"0")</f>
        <v/>
      </c>
      <c r="AL240" s="47">
        <f>AJ240/AK240</f>
        <v/>
      </c>
    </row>
    <row r="241">
      <c r="A241" s="10">
        <f>A240+1</f>
        <v/>
      </c>
      <c r="B241" s="210">
        <f>Enrollment!B241</f>
        <v/>
      </c>
      <c r="C241" s="209">
        <f>Enrollment!D241</f>
        <v/>
      </c>
      <c r="D241" s="51">
        <f>Enrollment!N241</f>
        <v/>
      </c>
      <c r="E241" s="29" t="n"/>
      <c r="F241" s="29" t="n"/>
      <c r="G241" s="29" t="n"/>
      <c r="H241" s="29" t="n"/>
      <c r="I241" s="29" t="n"/>
      <c r="J241" s="29" t="n"/>
      <c r="K241" s="29" t="n"/>
      <c r="L241" s="29" t="n"/>
      <c r="M241" s="29" t="n"/>
      <c r="N241" s="29" t="n"/>
      <c r="O241" s="2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210">
        <f>COUNTIF(E241:AI241,"1")</f>
        <v/>
      </c>
      <c r="AK241" s="210">
        <f>COUNTIFS(E241:AI241,"1")+COUNTIF(E241:AI241,"0")</f>
        <v/>
      </c>
      <c r="AL241" s="47">
        <f>AJ241/AK241</f>
        <v/>
      </c>
    </row>
    <row r="242">
      <c r="A242" s="10">
        <f>A241+1</f>
        <v/>
      </c>
      <c r="B242" s="210">
        <f>Enrollment!B242</f>
        <v/>
      </c>
      <c r="C242" s="209">
        <f>Enrollment!D242</f>
        <v/>
      </c>
      <c r="D242" s="51">
        <f>Enrollment!N242</f>
        <v/>
      </c>
      <c r="E242" s="29" t="n"/>
      <c r="F242" s="29" t="n"/>
      <c r="G242" s="29" t="n"/>
      <c r="H242" s="29" t="n"/>
      <c r="I242" s="29" t="n"/>
      <c r="J242" s="29" t="n"/>
      <c r="K242" s="29" t="n"/>
      <c r="L242" s="29" t="n"/>
      <c r="M242" s="29" t="n"/>
      <c r="N242" s="29" t="n"/>
      <c r="O242" s="2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210">
        <f>COUNTIF(E242:AI242,"1")</f>
        <v/>
      </c>
      <c r="AK242" s="210">
        <f>COUNTIFS(E242:AI242,"1")+COUNTIF(E242:AI242,"0")</f>
        <v/>
      </c>
      <c r="AL242" s="47">
        <f>AJ242/AK242</f>
        <v/>
      </c>
    </row>
    <row r="243">
      <c r="A243" s="10">
        <f>A242+1</f>
        <v/>
      </c>
      <c r="B243" s="210">
        <f>Enrollment!B243</f>
        <v/>
      </c>
      <c r="C243" s="209">
        <f>Enrollment!D243</f>
        <v/>
      </c>
      <c r="D243" s="51">
        <f>Enrollment!N243</f>
        <v/>
      </c>
      <c r="E243" s="29" t="n"/>
      <c r="F243" s="29" t="n"/>
      <c r="G243" s="29" t="n"/>
      <c r="H243" s="29" t="n"/>
      <c r="I243" s="29" t="n"/>
      <c r="J243" s="29" t="n"/>
      <c r="K243" s="29" t="n"/>
      <c r="L243" s="29" t="n"/>
      <c r="M243" s="29" t="n"/>
      <c r="N243" s="29" t="n"/>
      <c r="O243" s="2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210">
        <f>COUNTIF(E243:AI243,"1")</f>
        <v/>
      </c>
      <c r="AK243" s="210">
        <f>COUNTIFS(E243:AI243,"1")+COUNTIF(E243:AI243,"0")</f>
        <v/>
      </c>
      <c r="AL243" s="47">
        <f>AJ243/AK243</f>
        <v/>
      </c>
    </row>
    <row r="244">
      <c r="A244" s="10">
        <f>A243+1</f>
        <v/>
      </c>
      <c r="B244" s="210">
        <f>Enrollment!B244</f>
        <v/>
      </c>
      <c r="C244" s="209">
        <f>Enrollment!D244</f>
        <v/>
      </c>
      <c r="D244" s="51">
        <f>Enrollment!N244</f>
        <v/>
      </c>
      <c r="E244" s="29" t="n"/>
      <c r="F244" s="29" t="n"/>
      <c r="G244" s="29" t="n"/>
      <c r="H244" s="29" t="n"/>
      <c r="I244" s="29" t="n"/>
      <c r="J244" s="29" t="n"/>
      <c r="K244" s="29" t="n"/>
      <c r="L244" s="29" t="n"/>
      <c r="M244" s="29" t="n"/>
      <c r="N244" s="29" t="n"/>
      <c r="O244" s="2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210">
        <f>COUNTIF(E244:AI244,"1")</f>
        <v/>
      </c>
      <c r="AK244" s="210">
        <f>COUNTIFS(E244:AI244,"1")+COUNTIF(E244:AI244,"0")</f>
        <v/>
      </c>
      <c r="AL244" s="47">
        <f>AJ244/AK244</f>
        <v/>
      </c>
    </row>
    <row r="245">
      <c r="A245" s="10">
        <f>A244+1</f>
        <v/>
      </c>
      <c r="B245" s="210">
        <f>Enrollment!B245</f>
        <v/>
      </c>
      <c r="C245" s="209">
        <f>Enrollment!D245</f>
        <v/>
      </c>
      <c r="D245" s="51">
        <f>Enrollment!N245</f>
        <v/>
      </c>
      <c r="E245" s="29" t="n"/>
      <c r="F245" s="29" t="n"/>
      <c r="G245" s="29" t="n"/>
      <c r="H245" s="29" t="n"/>
      <c r="I245" s="29" t="n"/>
      <c r="J245" s="29" t="n"/>
      <c r="K245" s="29" t="n"/>
      <c r="L245" s="29" t="n"/>
      <c r="M245" s="29" t="n"/>
      <c r="N245" s="29" t="n"/>
      <c r="O245" s="2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210">
        <f>COUNTIF(E245:AI245,"1")</f>
        <v/>
      </c>
      <c r="AK245" s="210">
        <f>COUNTIFS(E245:AI245,"1")+COUNTIF(E245:AI245,"0")</f>
        <v/>
      </c>
      <c r="AL245" s="47">
        <f>AJ245/AK245</f>
        <v/>
      </c>
    </row>
    <row r="246">
      <c r="A246" s="10">
        <f>A245+1</f>
        <v/>
      </c>
      <c r="B246" s="210">
        <f>Enrollment!B246</f>
        <v/>
      </c>
      <c r="C246" s="209">
        <f>Enrollment!D246</f>
        <v/>
      </c>
      <c r="D246" s="51">
        <f>Enrollment!N246</f>
        <v/>
      </c>
      <c r="E246" s="29" t="n"/>
      <c r="F246" s="29" t="n"/>
      <c r="G246" s="29" t="n"/>
      <c r="H246" s="29" t="n"/>
      <c r="I246" s="29" t="n"/>
      <c r="J246" s="29" t="n"/>
      <c r="K246" s="29" t="n"/>
      <c r="L246" s="29" t="n"/>
      <c r="M246" s="29" t="n"/>
      <c r="N246" s="29" t="n"/>
      <c r="O246" s="2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210">
        <f>COUNTIF(E246:AI246,"1")</f>
        <v/>
      </c>
      <c r="AK246" s="210">
        <f>COUNTIFS(E246:AI246,"1")+COUNTIF(E246:AI246,"0")</f>
        <v/>
      </c>
      <c r="AL246" s="47">
        <f>AJ246/AK246</f>
        <v/>
      </c>
    </row>
    <row r="247">
      <c r="A247" s="10">
        <f>A246+1</f>
        <v/>
      </c>
      <c r="B247" s="210">
        <f>Enrollment!B247</f>
        <v/>
      </c>
      <c r="C247" s="209">
        <f>Enrollment!D247</f>
        <v/>
      </c>
      <c r="D247" s="51">
        <f>Enrollment!N247</f>
        <v/>
      </c>
      <c r="E247" s="29" t="n"/>
      <c r="F247" s="29" t="n"/>
      <c r="G247" s="29" t="n"/>
      <c r="H247" s="29" t="n"/>
      <c r="I247" s="29" t="n"/>
      <c r="J247" s="29" t="n"/>
      <c r="K247" s="29" t="n"/>
      <c r="L247" s="29" t="n"/>
      <c r="M247" s="29" t="n"/>
      <c r="N247" s="29" t="n"/>
      <c r="O247" s="2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210">
        <f>COUNTIF(E247:AI247,"1")</f>
        <v/>
      </c>
      <c r="AK247" s="210">
        <f>COUNTIFS(E247:AI247,"1")+COUNTIF(E247:AI247,"0")</f>
        <v/>
      </c>
      <c r="AL247" s="47">
        <f>AJ247/AK247</f>
        <v/>
      </c>
    </row>
    <row r="248">
      <c r="A248" s="10">
        <f>A247+1</f>
        <v/>
      </c>
      <c r="B248" s="210">
        <f>Enrollment!B248</f>
        <v/>
      </c>
      <c r="C248" s="209">
        <f>Enrollment!D248</f>
        <v/>
      </c>
      <c r="D248" s="51">
        <f>Enrollment!N248</f>
        <v/>
      </c>
      <c r="E248" s="29" t="n"/>
      <c r="F248" s="29" t="n"/>
      <c r="G248" s="29" t="n"/>
      <c r="H248" s="29" t="n"/>
      <c r="I248" s="29" t="n"/>
      <c r="J248" s="29" t="n"/>
      <c r="K248" s="29" t="n"/>
      <c r="L248" s="29" t="n"/>
      <c r="M248" s="29" t="n"/>
      <c r="N248" s="29" t="n"/>
      <c r="O248" s="2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210">
        <f>COUNTIF(E248:AI248,"1")</f>
        <v/>
      </c>
      <c r="AK248" s="210">
        <f>COUNTIFS(E248:AI248,"1")+COUNTIF(E248:AI248,"0")</f>
        <v/>
      </c>
      <c r="AL248" s="47">
        <f>AJ248/AK248</f>
        <v/>
      </c>
    </row>
    <row r="249">
      <c r="A249" s="10">
        <f>A248+1</f>
        <v/>
      </c>
      <c r="B249" s="210">
        <f>Enrollment!B249</f>
        <v/>
      </c>
      <c r="C249" s="209">
        <f>Enrollment!D249</f>
        <v/>
      </c>
      <c r="D249" s="51">
        <f>Enrollment!N249</f>
        <v/>
      </c>
      <c r="E249" s="29" t="n"/>
      <c r="F249" s="29" t="n"/>
      <c r="G249" s="29" t="n"/>
      <c r="H249" s="29" t="n"/>
      <c r="I249" s="29" t="n"/>
      <c r="J249" s="29" t="n"/>
      <c r="K249" s="29" t="n"/>
      <c r="L249" s="29" t="n"/>
      <c r="M249" s="29" t="n"/>
      <c r="N249" s="29" t="n"/>
      <c r="O249" s="2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210">
        <f>COUNTIF(E249:AI249,"1")</f>
        <v/>
      </c>
      <c r="AK249" s="210">
        <f>COUNTIFS(E249:AI249,"1")+COUNTIF(E249:AI249,"0")</f>
        <v/>
      </c>
      <c r="AL249" s="47">
        <f>AJ249/AK249</f>
        <v/>
      </c>
    </row>
    <row r="250">
      <c r="A250" s="10">
        <f>A249+1</f>
        <v/>
      </c>
      <c r="B250" s="210">
        <f>Enrollment!B250</f>
        <v/>
      </c>
      <c r="C250" s="209">
        <f>Enrollment!D250</f>
        <v/>
      </c>
      <c r="D250" s="51">
        <f>Enrollment!N250</f>
        <v/>
      </c>
      <c r="E250" s="29" t="n"/>
      <c r="F250" s="29" t="n"/>
      <c r="G250" s="29" t="n"/>
      <c r="H250" s="29" t="n"/>
      <c r="I250" s="29" t="n"/>
      <c r="J250" s="29" t="n"/>
      <c r="K250" s="29" t="n"/>
      <c r="L250" s="29" t="n"/>
      <c r="M250" s="29" t="n"/>
      <c r="N250" s="29" t="n"/>
      <c r="O250" s="2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210">
        <f>COUNTIF(E250:AI250,"1")</f>
        <v/>
      </c>
      <c r="AK250" s="210">
        <f>COUNTIFS(E250:AI250,"1")+COUNTIF(E250:AI250,"0")</f>
        <v/>
      </c>
      <c r="AL250" s="47">
        <f>AJ250/AK250</f>
        <v/>
      </c>
    </row>
    <row r="251">
      <c r="A251" s="10">
        <f>A250+1</f>
        <v/>
      </c>
      <c r="B251" s="210">
        <f>Enrollment!B251</f>
        <v/>
      </c>
      <c r="C251" s="209">
        <f>Enrollment!D251</f>
        <v/>
      </c>
      <c r="D251" s="51">
        <f>Enrollment!N251</f>
        <v/>
      </c>
      <c r="E251" s="29" t="n"/>
      <c r="F251" s="29" t="n"/>
      <c r="G251" s="29" t="n"/>
      <c r="H251" s="29" t="n"/>
      <c r="I251" s="29" t="n"/>
      <c r="J251" s="29" t="n"/>
      <c r="K251" s="29" t="n"/>
      <c r="L251" s="29" t="n"/>
      <c r="M251" s="29" t="n"/>
      <c r="N251" s="29" t="n"/>
      <c r="O251" s="2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210">
        <f>COUNTIF(E251:AI251,"1")</f>
        <v/>
      </c>
      <c r="AK251" s="210">
        <f>COUNTIFS(E251:AI251,"1")+COUNTIF(E251:AI251,"0")</f>
        <v/>
      </c>
      <c r="AL251" s="47">
        <f>AJ251/AK251</f>
        <v/>
      </c>
    </row>
    <row r="252">
      <c r="A252" s="10">
        <f>A251+1</f>
        <v/>
      </c>
      <c r="B252" s="210">
        <f>Enrollment!B252</f>
        <v/>
      </c>
      <c r="C252" s="209">
        <f>Enrollment!D252</f>
        <v/>
      </c>
      <c r="D252" s="51">
        <f>Enrollment!N252</f>
        <v/>
      </c>
      <c r="E252" s="29" t="n"/>
      <c r="F252" s="29" t="n"/>
      <c r="G252" s="29" t="n"/>
      <c r="H252" s="29" t="n"/>
      <c r="I252" s="29" t="n"/>
      <c r="J252" s="29" t="n"/>
      <c r="K252" s="29" t="n"/>
      <c r="L252" s="29" t="n"/>
      <c r="M252" s="29" t="n"/>
      <c r="N252" s="29" t="n"/>
      <c r="O252" s="2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210">
        <f>COUNTIF(E252:AI252,"1")</f>
        <v/>
      </c>
      <c r="AK252" s="210">
        <f>COUNTIFS(E252:AI252,"1")+COUNTIF(E252:AI252,"0")</f>
        <v/>
      </c>
      <c r="AL252" s="47">
        <f>AJ252/AK252</f>
        <v/>
      </c>
    </row>
    <row r="253">
      <c r="A253" s="10">
        <f>A252+1</f>
        <v/>
      </c>
      <c r="B253" s="210">
        <f>Enrollment!B253</f>
        <v/>
      </c>
      <c r="C253" s="209">
        <f>Enrollment!D253</f>
        <v/>
      </c>
      <c r="D253" s="51">
        <f>Enrollment!N253</f>
        <v/>
      </c>
      <c r="E253" s="29" t="n"/>
      <c r="F253" s="29" t="n"/>
      <c r="G253" s="29" t="n"/>
      <c r="H253" s="29" t="n"/>
      <c r="I253" s="29" t="n"/>
      <c r="J253" s="29" t="n"/>
      <c r="K253" s="29" t="n"/>
      <c r="L253" s="29" t="n"/>
      <c r="M253" s="29" t="n"/>
      <c r="N253" s="29" t="n"/>
      <c r="O253" s="2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210">
        <f>COUNTIF(E253:AI253,"1")</f>
        <v/>
      </c>
      <c r="AK253" s="210">
        <f>COUNTIFS(E253:AI253,"1")+COUNTIF(E253:AI253,"0")</f>
        <v/>
      </c>
      <c r="AL253" s="47">
        <f>AJ253/AK253</f>
        <v/>
      </c>
    </row>
    <row r="254">
      <c r="A254" s="10">
        <f>A253+1</f>
        <v/>
      </c>
      <c r="B254" s="210">
        <f>Enrollment!B254</f>
        <v/>
      </c>
      <c r="C254" s="209">
        <f>Enrollment!D254</f>
        <v/>
      </c>
      <c r="D254" s="51">
        <f>Enrollment!N254</f>
        <v/>
      </c>
      <c r="E254" s="29" t="n"/>
      <c r="F254" s="29" t="n"/>
      <c r="G254" s="29" t="n"/>
      <c r="H254" s="29" t="n"/>
      <c r="I254" s="29" t="n"/>
      <c r="J254" s="29" t="n"/>
      <c r="K254" s="29" t="n"/>
      <c r="L254" s="29" t="n"/>
      <c r="M254" s="29" t="n"/>
      <c r="N254" s="29" t="n"/>
      <c r="O254" s="2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210">
        <f>COUNTIF(E254:AI254,"1")</f>
        <v/>
      </c>
      <c r="AK254" s="210">
        <f>COUNTIFS(E254:AI254,"1")+COUNTIF(E254:AI254,"0")</f>
        <v/>
      </c>
      <c r="AL254" s="47">
        <f>AJ254/AK254</f>
        <v/>
      </c>
    </row>
    <row r="255">
      <c r="A255" s="10">
        <f>A254+1</f>
        <v/>
      </c>
      <c r="B255" s="210">
        <f>Enrollment!B255</f>
        <v/>
      </c>
      <c r="C255" s="209">
        <f>Enrollment!D255</f>
        <v/>
      </c>
      <c r="D255" s="51">
        <f>Enrollment!N255</f>
        <v/>
      </c>
      <c r="E255" s="29" t="n"/>
      <c r="F255" s="29" t="n"/>
      <c r="G255" s="29" t="n"/>
      <c r="H255" s="29" t="n"/>
      <c r="I255" s="29" t="n"/>
      <c r="J255" s="29" t="n"/>
      <c r="K255" s="29" t="n"/>
      <c r="L255" s="29" t="n"/>
      <c r="M255" s="29" t="n"/>
      <c r="N255" s="29" t="n"/>
      <c r="O255" s="2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210">
        <f>COUNTIF(E255:AI255,"1")</f>
        <v/>
      </c>
      <c r="AK255" s="210">
        <f>COUNTIFS(E255:AI255,"1")+COUNTIF(E255:AI255,"0")</f>
        <v/>
      </c>
      <c r="AL255" s="47">
        <f>AJ255/AK255</f>
        <v/>
      </c>
    </row>
    <row r="256">
      <c r="A256" s="10">
        <f>A255+1</f>
        <v/>
      </c>
      <c r="B256" s="210">
        <f>Enrollment!B256</f>
        <v/>
      </c>
      <c r="C256" s="209">
        <f>Enrollment!D256</f>
        <v/>
      </c>
      <c r="D256" s="51">
        <f>Enrollment!N256</f>
        <v/>
      </c>
      <c r="E256" s="29" t="n"/>
      <c r="F256" s="29" t="n"/>
      <c r="G256" s="29" t="n"/>
      <c r="H256" s="29" t="n"/>
      <c r="I256" s="29" t="n"/>
      <c r="J256" s="29" t="n"/>
      <c r="K256" s="29" t="n"/>
      <c r="L256" s="29" t="n"/>
      <c r="M256" s="29" t="n"/>
      <c r="N256" s="29" t="n"/>
      <c r="O256" s="2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210">
        <f>COUNTIF(E256:AI256,"1")</f>
        <v/>
      </c>
      <c r="AK256" s="210">
        <f>COUNTIFS(E256:AI256,"1")+COUNTIF(E256:AI256,"0")</f>
        <v/>
      </c>
      <c r="AL256" s="47">
        <f>AJ256/AK256</f>
        <v/>
      </c>
    </row>
    <row r="257">
      <c r="A257" s="10">
        <f>A256+1</f>
        <v/>
      </c>
      <c r="B257" s="210">
        <f>Enrollment!B257</f>
        <v/>
      </c>
      <c r="C257" s="209">
        <f>Enrollment!D257</f>
        <v/>
      </c>
      <c r="D257" s="51">
        <f>Enrollment!N257</f>
        <v/>
      </c>
      <c r="E257" s="29" t="n"/>
      <c r="F257" s="29" t="n"/>
      <c r="G257" s="29" t="n"/>
      <c r="H257" s="29" t="n"/>
      <c r="I257" s="29" t="n"/>
      <c r="J257" s="29" t="n"/>
      <c r="K257" s="29" t="n"/>
      <c r="L257" s="29" t="n"/>
      <c r="M257" s="29" t="n"/>
      <c r="N257" s="29" t="n"/>
      <c r="O257" s="2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210">
        <f>COUNTIF(E257:AI257,"1")</f>
        <v/>
      </c>
      <c r="AK257" s="210">
        <f>COUNTIFS(E257:AI257,"1")+COUNTIF(E257:AI257,"0")</f>
        <v/>
      </c>
      <c r="AL257" s="47">
        <f>AJ257/AK257</f>
        <v/>
      </c>
    </row>
    <row r="258">
      <c r="A258" s="10">
        <f>A257+1</f>
        <v/>
      </c>
      <c r="B258" s="210">
        <f>Enrollment!B258</f>
        <v/>
      </c>
      <c r="C258" s="209">
        <f>Enrollment!D258</f>
        <v/>
      </c>
      <c r="D258" s="51">
        <f>Enrollment!N258</f>
        <v/>
      </c>
      <c r="E258" s="29" t="n"/>
      <c r="F258" s="29" t="n"/>
      <c r="G258" s="29" t="n"/>
      <c r="H258" s="29" t="n"/>
      <c r="I258" s="29" t="n"/>
      <c r="J258" s="29" t="n"/>
      <c r="K258" s="29" t="n"/>
      <c r="L258" s="29" t="n"/>
      <c r="M258" s="29" t="n"/>
      <c r="N258" s="29" t="n"/>
      <c r="O258" s="2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210">
        <f>COUNTIF(E258:AI258,"1")</f>
        <v/>
      </c>
      <c r="AK258" s="210">
        <f>COUNTIFS(E258:AI258,"1")+COUNTIF(E258:AI258,"0")</f>
        <v/>
      </c>
      <c r="AL258" s="47">
        <f>AJ258/AK258</f>
        <v/>
      </c>
    </row>
    <row r="259">
      <c r="A259" s="10">
        <f>A258+1</f>
        <v/>
      </c>
      <c r="B259" s="210">
        <f>Enrollment!B259</f>
        <v/>
      </c>
      <c r="C259" s="209">
        <f>Enrollment!D259</f>
        <v/>
      </c>
      <c r="D259" s="51">
        <f>Enrollment!N259</f>
        <v/>
      </c>
      <c r="E259" s="29" t="n"/>
      <c r="F259" s="29" t="n"/>
      <c r="G259" s="29" t="n"/>
      <c r="H259" s="29" t="n"/>
      <c r="I259" s="29" t="n"/>
      <c r="J259" s="29" t="n"/>
      <c r="K259" s="29" t="n"/>
      <c r="L259" s="29" t="n"/>
      <c r="M259" s="29" t="n"/>
      <c r="N259" s="29" t="n"/>
      <c r="O259" s="2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210">
        <f>COUNTIF(E259:AI259,"1")</f>
        <v/>
      </c>
      <c r="AK259" s="210">
        <f>COUNTIFS(E259:AI259,"1")+COUNTIF(E259:AI259,"0")</f>
        <v/>
      </c>
      <c r="AL259" s="47">
        <f>AJ259/AK259</f>
        <v/>
      </c>
    </row>
    <row r="260">
      <c r="A260" s="10">
        <f>A259+1</f>
        <v/>
      </c>
      <c r="B260" s="210">
        <f>Enrollment!B260</f>
        <v/>
      </c>
      <c r="C260" s="209">
        <f>Enrollment!D260</f>
        <v/>
      </c>
      <c r="D260" s="51">
        <f>Enrollment!N260</f>
        <v/>
      </c>
      <c r="E260" s="29" t="n"/>
      <c r="F260" s="29" t="n"/>
      <c r="G260" s="29" t="n"/>
      <c r="H260" s="29" t="n"/>
      <c r="I260" s="29" t="n"/>
      <c r="J260" s="29" t="n"/>
      <c r="K260" s="29" t="n"/>
      <c r="L260" s="29" t="n"/>
      <c r="M260" s="29" t="n"/>
      <c r="N260" s="29" t="n"/>
      <c r="O260" s="2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210">
        <f>COUNTIF(E260:AI260,"1")</f>
        <v/>
      </c>
      <c r="AK260" s="210">
        <f>COUNTIFS(E260:AI260,"1")+COUNTIF(E260:AI260,"0")</f>
        <v/>
      </c>
      <c r="AL260" s="47">
        <f>AJ260/AK260</f>
        <v/>
      </c>
    </row>
    <row r="261">
      <c r="A261" s="10">
        <f>A260+1</f>
        <v/>
      </c>
      <c r="B261" s="210">
        <f>Enrollment!B261</f>
        <v/>
      </c>
      <c r="C261" s="209">
        <f>Enrollment!D261</f>
        <v/>
      </c>
      <c r="D261" s="51">
        <f>Enrollment!N261</f>
        <v/>
      </c>
      <c r="E261" s="29" t="n"/>
      <c r="F261" s="29" t="n"/>
      <c r="G261" s="29" t="n"/>
      <c r="H261" s="29" t="n"/>
      <c r="I261" s="29" t="n"/>
      <c r="J261" s="29" t="n"/>
      <c r="K261" s="29" t="n"/>
      <c r="L261" s="29" t="n"/>
      <c r="M261" s="29" t="n"/>
      <c r="N261" s="29" t="n"/>
      <c r="O261" s="2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210">
        <f>COUNTIF(E261:AI261,"1")</f>
        <v/>
      </c>
      <c r="AK261" s="210">
        <f>COUNTIFS(E261:AI261,"1")+COUNTIF(E261:AI261,"0")</f>
        <v/>
      </c>
      <c r="AL261" s="47">
        <f>AJ261/AK261</f>
        <v/>
      </c>
    </row>
    <row r="262">
      <c r="A262" s="10">
        <f>A261+1</f>
        <v/>
      </c>
      <c r="B262" s="210">
        <f>Enrollment!B262</f>
        <v/>
      </c>
      <c r="C262" s="209">
        <f>Enrollment!D262</f>
        <v/>
      </c>
      <c r="D262" s="51">
        <f>Enrollment!N262</f>
        <v/>
      </c>
      <c r="E262" s="29" t="n"/>
      <c r="F262" s="29" t="n"/>
      <c r="G262" s="29" t="n"/>
      <c r="H262" s="29" t="n"/>
      <c r="I262" s="29" t="n"/>
      <c r="J262" s="29" t="n"/>
      <c r="K262" s="29" t="n"/>
      <c r="L262" s="29" t="n"/>
      <c r="M262" s="29" t="n"/>
      <c r="N262" s="29" t="n"/>
      <c r="O262" s="2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210">
        <f>COUNTIF(E262:AI262,"1")</f>
        <v/>
      </c>
      <c r="AK262" s="210">
        <f>COUNTIFS(E262:AI262,"1")+COUNTIF(E262:AI262,"0")</f>
        <v/>
      </c>
      <c r="AL262" s="47">
        <f>AJ262/AK262</f>
        <v/>
      </c>
    </row>
    <row r="263">
      <c r="A263" s="10">
        <f>A262+1</f>
        <v/>
      </c>
      <c r="B263" s="210">
        <f>Enrollment!B263</f>
        <v/>
      </c>
      <c r="C263" s="209">
        <f>Enrollment!D263</f>
        <v/>
      </c>
      <c r="D263" s="51">
        <f>Enrollment!N263</f>
        <v/>
      </c>
      <c r="E263" s="29" t="n"/>
      <c r="F263" s="29" t="n"/>
      <c r="G263" s="29" t="n"/>
      <c r="H263" s="29" t="n"/>
      <c r="I263" s="29" t="n"/>
      <c r="J263" s="29" t="n"/>
      <c r="K263" s="29" t="n"/>
      <c r="L263" s="29" t="n"/>
      <c r="M263" s="29" t="n"/>
      <c r="N263" s="29" t="n"/>
      <c r="O263" s="2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210">
        <f>COUNTIF(E263:AI263,"1")</f>
        <v/>
      </c>
      <c r="AK263" s="210">
        <f>COUNTIFS(E263:AI263,"1")+COUNTIF(E263:AI263,"0")</f>
        <v/>
      </c>
      <c r="AL263" s="47">
        <f>AJ263/AK263</f>
        <v/>
      </c>
    </row>
    <row r="264">
      <c r="A264" s="10">
        <f>A263+1</f>
        <v/>
      </c>
      <c r="B264" s="210">
        <f>Enrollment!B264</f>
        <v/>
      </c>
      <c r="C264" s="209">
        <f>Enrollment!D264</f>
        <v/>
      </c>
      <c r="D264" s="51">
        <f>Enrollment!N264</f>
        <v/>
      </c>
      <c r="E264" s="29" t="n"/>
      <c r="F264" s="29" t="n"/>
      <c r="G264" s="29" t="n"/>
      <c r="H264" s="29" t="n"/>
      <c r="I264" s="29" t="n"/>
      <c r="J264" s="29" t="n"/>
      <c r="K264" s="29" t="n"/>
      <c r="L264" s="29" t="n"/>
      <c r="M264" s="29" t="n"/>
      <c r="N264" s="29" t="n"/>
      <c r="O264" s="2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210">
        <f>COUNTIF(E264:AI264,"1")</f>
        <v/>
      </c>
      <c r="AK264" s="210">
        <f>COUNTIFS(E264:AI264,"1")+COUNTIF(E264:AI264,"0")</f>
        <v/>
      </c>
      <c r="AL264" s="47">
        <f>AJ264/AK264</f>
        <v/>
      </c>
    </row>
    <row r="265">
      <c r="A265" s="10">
        <f>A264+1</f>
        <v/>
      </c>
      <c r="B265" s="210">
        <f>Enrollment!B265</f>
        <v/>
      </c>
      <c r="C265" s="209">
        <f>Enrollment!D265</f>
        <v/>
      </c>
      <c r="D265" s="51">
        <f>Enrollment!N265</f>
        <v/>
      </c>
      <c r="E265" s="29" t="n"/>
      <c r="F265" s="29" t="n"/>
      <c r="G265" s="29" t="n"/>
      <c r="H265" s="29" t="n"/>
      <c r="I265" s="29" t="n"/>
      <c r="J265" s="29" t="n"/>
      <c r="K265" s="29" t="n"/>
      <c r="L265" s="29" t="n"/>
      <c r="M265" s="29" t="n"/>
      <c r="N265" s="29" t="n"/>
      <c r="O265" s="2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210">
        <f>COUNTIF(E265:AI265,"1")</f>
        <v/>
      </c>
      <c r="AK265" s="210">
        <f>COUNTIFS(E265:AI265,"1")+COUNTIF(E265:AI265,"0")</f>
        <v/>
      </c>
      <c r="AL265" s="47">
        <f>AJ265/AK265</f>
        <v/>
      </c>
    </row>
    <row r="266">
      <c r="A266" s="10">
        <f>A265+1</f>
        <v/>
      </c>
      <c r="B266" s="210">
        <f>Enrollment!B266</f>
        <v/>
      </c>
      <c r="C266" s="209">
        <f>Enrollment!D266</f>
        <v/>
      </c>
      <c r="D266" s="51">
        <f>Enrollment!N266</f>
        <v/>
      </c>
      <c r="E266" s="29" t="n"/>
      <c r="F266" s="29" t="n"/>
      <c r="G266" s="29" t="n"/>
      <c r="H266" s="29" t="n"/>
      <c r="I266" s="29" t="n"/>
      <c r="J266" s="29" t="n"/>
      <c r="K266" s="29" t="n"/>
      <c r="L266" s="29" t="n"/>
      <c r="M266" s="29" t="n"/>
      <c r="N266" s="29" t="n"/>
      <c r="O266" s="2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210">
        <f>COUNTIF(E266:AI266,"1")</f>
        <v/>
      </c>
      <c r="AK266" s="210">
        <f>COUNTIFS(E266:AI266,"1")+COUNTIF(E266:AI266,"0")</f>
        <v/>
      </c>
      <c r="AL266" s="47">
        <f>AJ266/AK266</f>
        <v/>
      </c>
    </row>
    <row r="267">
      <c r="A267" s="10">
        <f>A266+1</f>
        <v/>
      </c>
      <c r="B267" s="210">
        <f>Enrollment!B267</f>
        <v/>
      </c>
      <c r="C267" s="209">
        <f>Enrollment!D267</f>
        <v/>
      </c>
      <c r="D267" s="51">
        <f>Enrollment!N267</f>
        <v/>
      </c>
      <c r="E267" s="29" t="n"/>
      <c r="F267" s="29" t="n"/>
      <c r="G267" s="29" t="n"/>
      <c r="H267" s="29" t="n"/>
      <c r="I267" s="29" t="n"/>
      <c r="J267" s="29" t="n"/>
      <c r="K267" s="29" t="n"/>
      <c r="L267" s="29" t="n"/>
      <c r="M267" s="29" t="n"/>
      <c r="N267" s="29" t="n"/>
      <c r="O267" s="2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210">
        <f>COUNTIF(E267:AI267,"1")</f>
        <v/>
      </c>
      <c r="AK267" s="210">
        <f>COUNTIFS(E267:AI267,"1")+COUNTIF(E267:AI267,"0")</f>
        <v/>
      </c>
      <c r="AL267" s="47">
        <f>AJ267/AK267</f>
        <v/>
      </c>
    </row>
    <row r="268">
      <c r="A268" s="10">
        <f>A267+1</f>
        <v/>
      </c>
      <c r="B268" s="210">
        <f>Enrollment!B268</f>
        <v/>
      </c>
      <c r="C268" s="209">
        <f>Enrollment!D268</f>
        <v/>
      </c>
      <c r="D268" s="51">
        <f>Enrollment!N268</f>
        <v/>
      </c>
      <c r="E268" s="29" t="n"/>
      <c r="F268" s="29" t="n"/>
      <c r="G268" s="29" t="n"/>
      <c r="H268" s="29" t="n"/>
      <c r="I268" s="29" t="n"/>
      <c r="J268" s="29" t="n"/>
      <c r="K268" s="29" t="n"/>
      <c r="L268" s="29" t="n"/>
      <c r="M268" s="29" t="n"/>
      <c r="N268" s="29" t="n"/>
      <c r="O268" s="2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210">
        <f>COUNTIF(E268:AI268,"1")</f>
        <v/>
      </c>
      <c r="AK268" s="210">
        <f>COUNTIFS(E268:AI268,"1")+COUNTIF(E268:AI268,"0")</f>
        <v/>
      </c>
      <c r="AL268" s="47">
        <f>AJ268/AK268</f>
        <v/>
      </c>
    </row>
    <row r="269">
      <c r="A269" s="10">
        <f>A268+1</f>
        <v/>
      </c>
      <c r="B269" s="210">
        <f>Enrollment!B269</f>
        <v/>
      </c>
      <c r="C269" s="209">
        <f>Enrollment!D269</f>
        <v/>
      </c>
      <c r="D269" s="51">
        <f>Enrollment!N269</f>
        <v/>
      </c>
      <c r="E269" s="29" t="n"/>
      <c r="F269" s="29" t="n"/>
      <c r="G269" s="29" t="n"/>
      <c r="H269" s="29" t="n"/>
      <c r="I269" s="29" t="n"/>
      <c r="J269" s="29" t="n"/>
      <c r="K269" s="29" t="n"/>
      <c r="L269" s="29" t="n"/>
      <c r="M269" s="29" t="n"/>
      <c r="N269" s="29" t="n"/>
      <c r="O269" s="2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210">
        <f>COUNTIF(E269:AI269,"1")</f>
        <v/>
      </c>
      <c r="AK269" s="210">
        <f>COUNTIFS(E269:AI269,"1")+COUNTIF(E269:AI269,"0")</f>
        <v/>
      </c>
      <c r="AL269" s="47">
        <f>AJ269/AK269</f>
        <v/>
      </c>
    </row>
    <row r="270">
      <c r="A270" s="10">
        <f>A269+1</f>
        <v/>
      </c>
      <c r="B270" s="210">
        <f>Enrollment!B270</f>
        <v/>
      </c>
      <c r="C270" s="209">
        <f>Enrollment!D270</f>
        <v/>
      </c>
      <c r="D270" s="51">
        <f>Enrollment!N270</f>
        <v/>
      </c>
      <c r="E270" s="29" t="n"/>
      <c r="F270" s="29" t="n"/>
      <c r="G270" s="29" t="n"/>
      <c r="H270" s="29" t="n"/>
      <c r="I270" s="29" t="n"/>
      <c r="J270" s="29" t="n"/>
      <c r="K270" s="29" t="n"/>
      <c r="L270" s="29" t="n"/>
      <c r="M270" s="29" t="n"/>
      <c r="N270" s="29" t="n"/>
      <c r="O270" s="2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210">
        <f>COUNTIF(E270:AI270,"1")</f>
        <v/>
      </c>
      <c r="AK270" s="210">
        <f>COUNTIFS(E270:AI270,"1")+COUNTIF(E270:AI270,"0")</f>
        <v/>
      </c>
      <c r="AL270" s="47">
        <f>AJ270/AK270</f>
        <v/>
      </c>
    </row>
    <row r="271">
      <c r="A271" s="10">
        <f>A270+1</f>
        <v/>
      </c>
      <c r="B271" s="210">
        <f>Enrollment!B271</f>
        <v/>
      </c>
      <c r="C271" s="209">
        <f>Enrollment!D271</f>
        <v/>
      </c>
      <c r="D271" s="51">
        <f>Enrollment!N271</f>
        <v/>
      </c>
      <c r="E271" s="29" t="n"/>
      <c r="F271" s="29" t="n"/>
      <c r="G271" s="29" t="n"/>
      <c r="H271" s="29" t="n"/>
      <c r="I271" s="29" t="n"/>
      <c r="J271" s="29" t="n"/>
      <c r="K271" s="29" t="n"/>
      <c r="L271" s="29" t="n"/>
      <c r="M271" s="29" t="n"/>
      <c r="N271" s="29" t="n"/>
      <c r="O271" s="2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210">
        <f>COUNTIF(E271:AI271,"1")</f>
        <v/>
      </c>
      <c r="AK271" s="210">
        <f>COUNTIFS(E271:AI271,"1")+COUNTIF(E271:AI271,"0")</f>
        <v/>
      </c>
      <c r="AL271" s="47">
        <f>AJ271/AK271</f>
        <v/>
      </c>
    </row>
    <row r="272">
      <c r="A272" s="10">
        <f>A271+1</f>
        <v/>
      </c>
      <c r="B272" s="210">
        <f>Enrollment!B272</f>
        <v/>
      </c>
      <c r="C272" s="209">
        <f>Enrollment!D272</f>
        <v/>
      </c>
      <c r="D272" s="51">
        <f>Enrollment!N272</f>
        <v/>
      </c>
      <c r="E272" s="29" t="n"/>
      <c r="F272" s="29" t="n"/>
      <c r="G272" s="29" t="n"/>
      <c r="H272" s="29" t="n"/>
      <c r="I272" s="29" t="n"/>
      <c r="J272" s="29" t="n"/>
      <c r="K272" s="29" t="n"/>
      <c r="L272" s="29" t="n"/>
      <c r="M272" s="29" t="n"/>
      <c r="N272" s="29" t="n"/>
      <c r="O272" s="2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210">
        <f>COUNTIF(E272:AI272,"1")</f>
        <v/>
      </c>
      <c r="AK272" s="210">
        <f>COUNTIFS(E272:AI272,"1")+COUNTIF(E272:AI272,"0")</f>
        <v/>
      </c>
      <c r="AL272" s="47">
        <f>AJ272/AK272</f>
        <v/>
      </c>
    </row>
    <row r="273">
      <c r="A273" s="10">
        <f>A272+1</f>
        <v/>
      </c>
      <c r="B273" s="210">
        <f>Enrollment!B273</f>
        <v/>
      </c>
      <c r="C273" s="209">
        <f>Enrollment!D273</f>
        <v/>
      </c>
      <c r="D273" s="51">
        <f>Enrollment!N273</f>
        <v/>
      </c>
      <c r="E273" s="29" t="n"/>
      <c r="F273" s="29" t="n"/>
      <c r="G273" s="29" t="n"/>
      <c r="H273" s="29" t="n"/>
      <c r="I273" s="29" t="n"/>
      <c r="J273" s="29" t="n"/>
      <c r="K273" s="29" t="n"/>
      <c r="L273" s="29" t="n"/>
      <c r="M273" s="29" t="n"/>
      <c r="N273" s="29" t="n"/>
      <c r="O273" s="2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210">
        <f>COUNTIF(E273:AI273,"1")</f>
        <v/>
      </c>
      <c r="AK273" s="210">
        <f>COUNTIFS(E273:AI273,"1")+COUNTIF(E273:AI273,"0")</f>
        <v/>
      </c>
      <c r="AL273" s="47">
        <f>AJ273/AK273</f>
        <v/>
      </c>
    </row>
    <row r="274">
      <c r="A274" s="10">
        <f>A273+1</f>
        <v/>
      </c>
      <c r="B274" s="210">
        <f>Enrollment!B274</f>
        <v/>
      </c>
      <c r="C274" s="209">
        <f>Enrollment!D274</f>
        <v/>
      </c>
      <c r="D274" s="51">
        <f>Enrollment!N274</f>
        <v/>
      </c>
      <c r="E274" s="29" t="n"/>
      <c r="F274" s="29" t="n"/>
      <c r="G274" s="29" t="n"/>
      <c r="H274" s="29" t="n"/>
      <c r="I274" s="29" t="n"/>
      <c r="J274" s="29" t="n"/>
      <c r="K274" s="29" t="n"/>
      <c r="L274" s="29" t="n"/>
      <c r="M274" s="29" t="n"/>
      <c r="N274" s="29" t="n"/>
      <c r="O274" s="2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210">
        <f>COUNTIF(E274:AI274,"1")</f>
        <v/>
      </c>
      <c r="AK274" s="210">
        <f>COUNTIFS(E274:AI274,"1")+COUNTIF(E274:AI274,"0")</f>
        <v/>
      </c>
      <c r="AL274" s="47">
        <f>AJ274/AK274</f>
        <v/>
      </c>
    </row>
    <row r="275">
      <c r="A275" s="10">
        <f>A274+1</f>
        <v/>
      </c>
      <c r="B275" s="210">
        <f>Enrollment!B275</f>
        <v/>
      </c>
      <c r="C275" s="209">
        <f>Enrollment!D275</f>
        <v/>
      </c>
      <c r="D275" s="51">
        <f>Enrollment!N275</f>
        <v/>
      </c>
      <c r="E275" s="29" t="n"/>
      <c r="F275" s="29" t="n"/>
      <c r="G275" s="29" t="n"/>
      <c r="H275" s="29" t="n"/>
      <c r="I275" s="29" t="n"/>
      <c r="J275" s="29" t="n"/>
      <c r="K275" s="29" t="n"/>
      <c r="L275" s="29" t="n"/>
      <c r="M275" s="29" t="n"/>
      <c r="N275" s="29" t="n"/>
      <c r="O275" s="2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210">
        <f>COUNTIF(E275:AI275,"1")</f>
        <v/>
      </c>
      <c r="AK275" s="210">
        <f>COUNTIFS(E275:AI275,"1")+COUNTIF(E275:AI275,"0")</f>
        <v/>
      </c>
      <c r="AL275" s="47">
        <f>AJ275/AK275</f>
        <v/>
      </c>
    </row>
    <row r="276">
      <c r="A276" s="10">
        <f>A275+1</f>
        <v/>
      </c>
      <c r="B276" s="210">
        <f>Enrollment!B276</f>
        <v/>
      </c>
      <c r="C276" s="209">
        <f>Enrollment!D276</f>
        <v/>
      </c>
      <c r="D276" s="51">
        <f>Enrollment!N276</f>
        <v/>
      </c>
      <c r="E276" s="29" t="n"/>
      <c r="F276" s="29" t="n"/>
      <c r="G276" s="29" t="n"/>
      <c r="H276" s="29" t="n"/>
      <c r="I276" s="29" t="n"/>
      <c r="J276" s="29" t="n"/>
      <c r="K276" s="29" t="n"/>
      <c r="L276" s="29" t="n"/>
      <c r="M276" s="29" t="n"/>
      <c r="N276" s="29" t="n"/>
      <c r="O276" s="2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210">
        <f>COUNTIF(E276:AI276,"1")</f>
        <v/>
      </c>
      <c r="AK276" s="210">
        <f>COUNTIFS(E276:AI276,"1")+COUNTIF(E276:AI276,"0")</f>
        <v/>
      </c>
      <c r="AL276" s="47">
        <f>AJ276/AK276</f>
        <v/>
      </c>
    </row>
    <row r="277">
      <c r="A277" s="10">
        <f>A276+1</f>
        <v/>
      </c>
      <c r="B277" s="210">
        <f>Enrollment!B277</f>
        <v/>
      </c>
      <c r="C277" s="209">
        <f>Enrollment!D277</f>
        <v/>
      </c>
      <c r="D277" s="51">
        <f>Enrollment!N277</f>
        <v/>
      </c>
      <c r="E277" s="29" t="n"/>
      <c r="F277" s="29" t="n"/>
      <c r="G277" s="29" t="n"/>
      <c r="H277" s="29" t="n"/>
      <c r="I277" s="29" t="n"/>
      <c r="J277" s="29" t="n"/>
      <c r="K277" s="29" t="n"/>
      <c r="L277" s="29" t="n"/>
      <c r="M277" s="29" t="n"/>
      <c r="N277" s="29" t="n"/>
      <c r="O277" s="2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210">
        <f>COUNTIF(E277:AI277,"1")</f>
        <v/>
      </c>
      <c r="AK277" s="210">
        <f>COUNTIFS(E277:AI277,"1")+COUNTIF(E277:AI277,"0")</f>
        <v/>
      </c>
      <c r="AL277" s="47">
        <f>AJ277/AK277</f>
        <v/>
      </c>
    </row>
    <row r="278">
      <c r="A278" s="10">
        <f>A277+1</f>
        <v/>
      </c>
      <c r="B278" s="210">
        <f>Enrollment!B278</f>
        <v/>
      </c>
      <c r="C278" s="209">
        <f>Enrollment!D278</f>
        <v/>
      </c>
      <c r="D278" s="51">
        <f>Enrollment!N278</f>
        <v/>
      </c>
      <c r="E278" s="29" t="n"/>
      <c r="F278" s="29" t="n"/>
      <c r="G278" s="29" t="n"/>
      <c r="H278" s="29" t="n"/>
      <c r="I278" s="29" t="n"/>
      <c r="J278" s="29" t="n"/>
      <c r="K278" s="29" t="n"/>
      <c r="L278" s="29" t="n"/>
      <c r="M278" s="29" t="n"/>
      <c r="N278" s="29" t="n"/>
      <c r="O278" s="2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210">
        <f>COUNTIF(E278:AI278,"1")</f>
        <v/>
      </c>
      <c r="AK278" s="210">
        <f>COUNTIFS(E278:AI278,"1")+COUNTIF(E278:AI278,"0")</f>
        <v/>
      </c>
      <c r="AL278" s="47">
        <f>AJ278/AK278</f>
        <v/>
      </c>
    </row>
    <row r="279">
      <c r="A279" s="10">
        <f>A278+1</f>
        <v/>
      </c>
      <c r="B279" s="210">
        <f>Enrollment!B279</f>
        <v/>
      </c>
      <c r="C279" s="209">
        <f>Enrollment!D279</f>
        <v/>
      </c>
      <c r="D279" s="51">
        <f>Enrollment!N279</f>
        <v/>
      </c>
      <c r="E279" s="29" t="n"/>
      <c r="F279" s="29" t="n"/>
      <c r="G279" s="29" t="n"/>
      <c r="H279" s="29" t="n"/>
      <c r="I279" s="29" t="n"/>
      <c r="J279" s="29" t="n"/>
      <c r="K279" s="29" t="n"/>
      <c r="L279" s="29" t="n"/>
      <c r="M279" s="29" t="n"/>
      <c r="N279" s="29" t="n"/>
      <c r="O279" s="2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210">
        <f>COUNTIF(E279:AI279,"1")</f>
        <v/>
      </c>
      <c r="AK279" s="210">
        <f>COUNTIFS(E279:AI279,"1")+COUNTIF(E279:AI279,"0")</f>
        <v/>
      </c>
      <c r="AL279" s="47">
        <f>AJ279/AK279</f>
        <v/>
      </c>
    </row>
    <row r="280">
      <c r="A280" s="10">
        <f>A279+1</f>
        <v/>
      </c>
      <c r="B280" s="210">
        <f>Enrollment!B280</f>
        <v/>
      </c>
      <c r="C280" s="209">
        <f>Enrollment!D280</f>
        <v/>
      </c>
      <c r="D280" s="51">
        <f>Enrollment!N280</f>
        <v/>
      </c>
      <c r="E280" s="29" t="n"/>
      <c r="F280" s="29" t="n"/>
      <c r="G280" s="29" t="n"/>
      <c r="H280" s="29" t="n"/>
      <c r="I280" s="29" t="n"/>
      <c r="J280" s="29" t="n"/>
      <c r="K280" s="29" t="n"/>
      <c r="L280" s="29" t="n"/>
      <c r="M280" s="29" t="n"/>
      <c r="N280" s="29" t="n"/>
      <c r="O280" s="2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210">
        <f>COUNTIF(E280:AI280,"1")</f>
        <v/>
      </c>
      <c r="AK280" s="210">
        <f>COUNTIFS(E280:AI280,"1")+COUNTIF(E280:AI280,"0")</f>
        <v/>
      </c>
      <c r="AL280" s="47">
        <f>AJ280/AK280</f>
        <v/>
      </c>
    </row>
    <row r="281">
      <c r="A281" s="10">
        <f>A280+1</f>
        <v/>
      </c>
      <c r="B281" s="210">
        <f>Enrollment!B281</f>
        <v/>
      </c>
      <c r="C281" s="209">
        <f>Enrollment!D281</f>
        <v/>
      </c>
      <c r="D281" s="51">
        <f>Enrollment!N281</f>
        <v/>
      </c>
      <c r="E281" s="29" t="n"/>
      <c r="F281" s="29" t="n"/>
      <c r="G281" s="29" t="n"/>
      <c r="H281" s="29" t="n"/>
      <c r="I281" s="29" t="n"/>
      <c r="J281" s="29" t="n"/>
      <c r="K281" s="29" t="n"/>
      <c r="L281" s="29" t="n"/>
      <c r="M281" s="29" t="n"/>
      <c r="N281" s="29" t="n"/>
      <c r="O281" s="2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210">
        <f>COUNTIF(E281:AI281,"1")</f>
        <v/>
      </c>
      <c r="AK281" s="210">
        <f>COUNTIFS(E281:AI281,"1")+COUNTIF(E281:AI281,"0")</f>
        <v/>
      </c>
      <c r="AL281" s="47">
        <f>AJ281/AK281</f>
        <v/>
      </c>
    </row>
    <row r="282">
      <c r="A282" s="10">
        <f>A281+1</f>
        <v/>
      </c>
      <c r="B282" s="210">
        <f>Enrollment!B282</f>
        <v/>
      </c>
      <c r="C282" s="209">
        <f>Enrollment!D282</f>
        <v/>
      </c>
      <c r="D282" s="51">
        <f>Enrollment!N282</f>
        <v/>
      </c>
      <c r="E282" s="29" t="n"/>
      <c r="F282" s="29" t="n"/>
      <c r="G282" s="29" t="n"/>
      <c r="H282" s="29" t="n"/>
      <c r="I282" s="29" t="n"/>
      <c r="J282" s="29" t="n"/>
      <c r="K282" s="29" t="n"/>
      <c r="L282" s="29" t="n"/>
      <c r="M282" s="29" t="n"/>
      <c r="N282" s="29" t="n"/>
      <c r="O282" s="2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210">
        <f>COUNTIF(E282:AI282,"1")</f>
        <v/>
      </c>
      <c r="AK282" s="210">
        <f>COUNTIFS(E282:AI282,"1")+COUNTIF(E282:AI282,"0")</f>
        <v/>
      </c>
      <c r="AL282" s="47">
        <f>AJ282/AK282</f>
        <v/>
      </c>
    </row>
    <row r="283">
      <c r="A283" s="10">
        <f>A282+1</f>
        <v/>
      </c>
      <c r="B283" s="210">
        <f>Enrollment!B283</f>
        <v/>
      </c>
      <c r="C283" s="209">
        <f>Enrollment!D283</f>
        <v/>
      </c>
      <c r="D283" s="51">
        <f>Enrollment!N283</f>
        <v/>
      </c>
      <c r="E283" s="29" t="n"/>
      <c r="F283" s="29" t="n"/>
      <c r="G283" s="29" t="n"/>
      <c r="H283" s="29" t="n"/>
      <c r="I283" s="29" t="n"/>
      <c r="J283" s="29" t="n"/>
      <c r="K283" s="29" t="n"/>
      <c r="L283" s="29" t="n"/>
      <c r="M283" s="29" t="n"/>
      <c r="N283" s="29" t="n"/>
      <c r="O283" s="2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210">
        <f>COUNTIF(E283:AI283,"1")</f>
        <v/>
      </c>
      <c r="AK283" s="210">
        <f>COUNTIFS(E283:AI283,"1")+COUNTIF(E283:AI283,"0")</f>
        <v/>
      </c>
      <c r="AL283" s="47">
        <f>AJ283/AK283</f>
        <v/>
      </c>
    </row>
    <row r="284">
      <c r="A284" s="10">
        <f>A283+1</f>
        <v/>
      </c>
      <c r="B284" s="210">
        <f>Enrollment!B284</f>
        <v/>
      </c>
      <c r="C284" s="209">
        <f>Enrollment!D284</f>
        <v/>
      </c>
      <c r="D284" s="51">
        <f>Enrollment!N284</f>
        <v/>
      </c>
      <c r="E284" s="29" t="n"/>
      <c r="F284" s="29" t="n"/>
      <c r="G284" s="29" t="n"/>
      <c r="H284" s="29" t="n"/>
      <c r="I284" s="29" t="n"/>
      <c r="J284" s="29" t="n"/>
      <c r="K284" s="29" t="n"/>
      <c r="L284" s="29" t="n"/>
      <c r="M284" s="29" t="n"/>
      <c r="N284" s="29" t="n"/>
      <c r="O284" s="2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210">
        <f>COUNTIF(E284:AI284,"1")</f>
        <v/>
      </c>
      <c r="AK284" s="210">
        <f>COUNTIFS(E284:AI284,"1")+COUNTIF(E284:AI284,"0")</f>
        <v/>
      </c>
      <c r="AL284" s="47">
        <f>AJ284/AK284</f>
        <v/>
      </c>
    </row>
    <row r="285">
      <c r="A285" s="10">
        <f>A284+1</f>
        <v/>
      </c>
      <c r="B285" s="210">
        <f>Enrollment!B285</f>
        <v/>
      </c>
      <c r="C285" s="209">
        <f>Enrollment!D285</f>
        <v/>
      </c>
      <c r="D285" s="51">
        <f>Enrollment!N285</f>
        <v/>
      </c>
      <c r="E285" s="29" t="n"/>
      <c r="F285" s="29" t="n"/>
      <c r="G285" s="29" t="n"/>
      <c r="H285" s="29" t="n"/>
      <c r="I285" s="29" t="n"/>
      <c r="J285" s="29" t="n"/>
      <c r="K285" s="29" t="n"/>
      <c r="L285" s="29" t="n"/>
      <c r="M285" s="29" t="n"/>
      <c r="N285" s="29" t="n"/>
      <c r="O285" s="2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210">
        <f>COUNTIF(E285:AI285,"1")</f>
        <v/>
      </c>
      <c r="AK285" s="210">
        <f>COUNTIFS(E285:AI285,"1")+COUNTIF(E285:AI285,"0")</f>
        <v/>
      </c>
      <c r="AL285" s="47">
        <f>AJ285/AK285</f>
        <v/>
      </c>
    </row>
    <row r="286">
      <c r="A286" s="10">
        <f>A285+1</f>
        <v/>
      </c>
      <c r="B286" s="210">
        <f>Enrollment!B286</f>
        <v/>
      </c>
      <c r="C286" s="209">
        <f>Enrollment!D286</f>
        <v/>
      </c>
      <c r="D286" s="51">
        <f>Enrollment!N286</f>
        <v/>
      </c>
      <c r="E286" s="29" t="n"/>
      <c r="F286" s="29" t="n"/>
      <c r="G286" s="29" t="n"/>
      <c r="H286" s="29" t="n"/>
      <c r="I286" s="29" t="n"/>
      <c r="J286" s="29" t="n"/>
      <c r="K286" s="29" t="n"/>
      <c r="L286" s="29" t="n"/>
      <c r="M286" s="29" t="n"/>
      <c r="N286" s="29" t="n"/>
      <c r="O286" s="2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210">
        <f>COUNTIF(E286:AI286,"1")</f>
        <v/>
      </c>
      <c r="AK286" s="210">
        <f>COUNTIFS(E286:AI286,"1")+COUNTIF(E286:AI286,"0")</f>
        <v/>
      </c>
      <c r="AL286" s="47">
        <f>AJ286/AK286</f>
        <v/>
      </c>
    </row>
    <row r="287">
      <c r="A287" s="10">
        <f>A286+1</f>
        <v/>
      </c>
      <c r="B287" s="210">
        <f>Enrollment!B287</f>
        <v/>
      </c>
      <c r="C287" s="209">
        <f>Enrollment!D287</f>
        <v/>
      </c>
      <c r="D287" s="51">
        <f>Enrollment!N287</f>
        <v/>
      </c>
      <c r="E287" s="29" t="n"/>
      <c r="F287" s="29" t="n"/>
      <c r="G287" s="29" t="n"/>
      <c r="H287" s="29" t="n"/>
      <c r="I287" s="29" t="n"/>
      <c r="J287" s="29" t="n"/>
      <c r="K287" s="29" t="n"/>
      <c r="L287" s="29" t="n"/>
      <c r="M287" s="29" t="n"/>
      <c r="N287" s="29" t="n"/>
      <c r="O287" s="2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210">
        <f>COUNTIF(E287:AI287,"1")</f>
        <v/>
      </c>
      <c r="AK287" s="210">
        <f>COUNTIFS(E287:AI287,"1")+COUNTIF(E287:AI287,"0")</f>
        <v/>
      </c>
      <c r="AL287" s="47">
        <f>AJ287/AK287</f>
        <v/>
      </c>
    </row>
    <row r="288">
      <c r="A288" s="10">
        <f>A287+1</f>
        <v/>
      </c>
      <c r="B288" s="210">
        <f>Enrollment!B288</f>
        <v/>
      </c>
      <c r="C288" s="209">
        <f>Enrollment!D288</f>
        <v/>
      </c>
      <c r="D288" s="51">
        <f>Enrollment!N288</f>
        <v/>
      </c>
      <c r="E288" s="29" t="n"/>
      <c r="F288" s="29" t="n"/>
      <c r="G288" s="29" t="n"/>
      <c r="H288" s="29" t="n"/>
      <c r="I288" s="29" t="n"/>
      <c r="J288" s="29" t="n"/>
      <c r="K288" s="29" t="n"/>
      <c r="L288" s="29" t="n"/>
      <c r="M288" s="29" t="n"/>
      <c r="N288" s="29" t="n"/>
      <c r="O288" s="2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210">
        <f>COUNTIF(E288:AI288,"1")</f>
        <v/>
      </c>
      <c r="AK288" s="210">
        <f>COUNTIFS(E288:AI288,"1")+COUNTIF(E288:AI288,"0")</f>
        <v/>
      </c>
      <c r="AL288" s="47">
        <f>AJ288/AK288</f>
        <v/>
      </c>
    </row>
    <row r="289">
      <c r="A289" s="10">
        <f>A288+1</f>
        <v/>
      </c>
      <c r="B289" s="210">
        <f>Enrollment!B289</f>
        <v/>
      </c>
      <c r="C289" s="209">
        <f>Enrollment!D289</f>
        <v/>
      </c>
      <c r="D289" s="51">
        <f>Enrollment!N289</f>
        <v/>
      </c>
      <c r="E289" s="29" t="n"/>
      <c r="F289" s="29" t="n"/>
      <c r="G289" s="29" t="n"/>
      <c r="H289" s="29" t="n"/>
      <c r="I289" s="29" t="n"/>
      <c r="J289" s="29" t="n"/>
      <c r="K289" s="29" t="n"/>
      <c r="L289" s="29" t="n"/>
      <c r="M289" s="29" t="n"/>
      <c r="N289" s="29" t="n"/>
      <c r="O289" s="2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210">
        <f>COUNTIF(E289:AI289,"1")</f>
        <v/>
      </c>
      <c r="AK289" s="210">
        <f>COUNTIFS(E289:AI289,"1")+COUNTIF(E289:AI289,"0")</f>
        <v/>
      </c>
      <c r="AL289" s="47">
        <f>AJ289/AK289</f>
        <v/>
      </c>
    </row>
    <row r="290">
      <c r="A290" s="10">
        <f>A289+1</f>
        <v/>
      </c>
      <c r="B290" s="210">
        <f>Enrollment!B290</f>
        <v/>
      </c>
      <c r="C290" s="209">
        <f>Enrollment!D290</f>
        <v/>
      </c>
      <c r="D290" s="51">
        <f>Enrollment!N290</f>
        <v/>
      </c>
      <c r="E290" s="29" t="n"/>
      <c r="F290" s="29" t="n"/>
      <c r="G290" s="29" t="n"/>
      <c r="H290" s="29" t="n"/>
      <c r="I290" s="29" t="n"/>
      <c r="J290" s="29" t="n"/>
      <c r="K290" s="29" t="n"/>
      <c r="L290" s="29" t="n"/>
      <c r="M290" s="29" t="n"/>
      <c r="N290" s="29" t="n"/>
      <c r="O290" s="2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210">
        <f>COUNTIF(E290:AI290,"1")</f>
        <v/>
      </c>
      <c r="AK290" s="210">
        <f>COUNTIFS(E290:AI290,"1")+COUNTIF(E290:AI290,"0")</f>
        <v/>
      </c>
      <c r="AL290" s="47">
        <f>AJ290/AK290</f>
        <v/>
      </c>
    </row>
    <row r="291">
      <c r="A291" s="10">
        <f>A290+1</f>
        <v/>
      </c>
      <c r="B291" s="210">
        <f>Enrollment!B291</f>
        <v/>
      </c>
      <c r="C291" s="209">
        <f>Enrollment!D291</f>
        <v/>
      </c>
      <c r="D291" s="51">
        <f>Enrollment!N291</f>
        <v/>
      </c>
      <c r="E291" s="29" t="n"/>
      <c r="F291" s="29" t="n"/>
      <c r="G291" s="29" t="n"/>
      <c r="H291" s="29" t="n"/>
      <c r="I291" s="29" t="n"/>
      <c r="J291" s="29" t="n"/>
      <c r="K291" s="29" t="n"/>
      <c r="L291" s="29" t="n"/>
      <c r="M291" s="29" t="n"/>
      <c r="N291" s="29" t="n"/>
      <c r="O291" s="2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210">
        <f>COUNTIF(E291:AI291,"1")</f>
        <v/>
      </c>
      <c r="AK291" s="210">
        <f>COUNTIFS(E291:AI291,"1")+COUNTIF(E291:AI291,"0")</f>
        <v/>
      </c>
      <c r="AL291" s="47">
        <f>AJ291/AK291</f>
        <v/>
      </c>
    </row>
    <row r="292">
      <c r="A292" s="10">
        <f>A291+1</f>
        <v/>
      </c>
      <c r="B292" s="210">
        <f>Enrollment!B292</f>
        <v/>
      </c>
      <c r="C292" s="209">
        <f>Enrollment!D292</f>
        <v/>
      </c>
      <c r="D292" s="51">
        <f>Enrollment!N292</f>
        <v/>
      </c>
      <c r="E292" s="29" t="n"/>
      <c r="F292" s="29" t="n"/>
      <c r="G292" s="29" t="n"/>
      <c r="H292" s="29" t="n"/>
      <c r="I292" s="29" t="n"/>
      <c r="J292" s="29" t="n"/>
      <c r="K292" s="29" t="n"/>
      <c r="L292" s="29" t="n"/>
      <c r="M292" s="29" t="n"/>
      <c r="N292" s="29" t="n"/>
      <c r="O292" s="2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210">
        <f>COUNTIF(E292:AI292,"1")</f>
        <v/>
      </c>
      <c r="AK292" s="210">
        <f>COUNTIFS(E292:AI292,"1")+COUNTIF(E292:AI292,"0")</f>
        <v/>
      </c>
      <c r="AL292" s="47">
        <f>AJ292/AK292</f>
        <v/>
      </c>
    </row>
    <row r="293">
      <c r="A293" s="10">
        <f>A292+1</f>
        <v/>
      </c>
      <c r="B293" s="210">
        <f>Enrollment!B293</f>
        <v/>
      </c>
      <c r="C293" s="209">
        <f>Enrollment!D293</f>
        <v/>
      </c>
      <c r="D293" s="51">
        <f>Enrollment!N293</f>
        <v/>
      </c>
      <c r="E293" s="29" t="n"/>
      <c r="F293" s="29" t="n"/>
      <c r="G293" s="29" t="n"/>
      <c r="H293" s="29" t="n"/>
      <c r="I293" s="29" t="n"/>
      <c r="J293" s="29" t="n"/>
      <c r="K293" s="29" t="n"/>
      <c r="L293" s="29" t="n"/>
      <c r="M293" s="29" t="n"/>
      <c r="N293" s="29" t="n"/>
      <c r="O293" s="2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210">
        <f>COUNTIF(E293:AI293,"1")</f>
        <v/>
      </c>
      <c r="AK293" s="210">
        <f>COUNTIFS(E293:AI293,"1")+COUNTIF(E293:AI293,"0")</f>
        <v/>
      </c>
      <c r="AL293" s="47">
        <f>AJ293/AK293</f>
        <v/>
      </c>
    </row>
    <row r="294">
      <c r="A294" s="10">
        <f>A293+1</f>
        <v/>
      </c>
      <c r="B294" s="210">
        <f>Enrollment!B294</f>
        <v/>
      </c>
      <c r="C294" s="209">
        <f>Enrollment!D294</f>
        <v/>
      </c>
      <c r="D294" s="51">
        <f>Enrollment!N294</f>
        <v/>
      </c>
      <c r="E294" s="29" t="n"/>
      <c r="F294" s="29" t="n"/>
      <c r="G294" s="29" t="n"/>
      <c r="H294" s="29" t="n"/>
      <c r="I294" s="29" t="n"/>
      <c r="J294" s="29" t="n"/>
      <c r="K294" s="29" t="n"/>
      <c r="L294" s="29" t="n"/>
      <c r="M294" s="29" t="n"/>
      <c r="N294" s="29" t="n"/>
      <c r="O294" s="2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210">
        <f>COUNTIF(E294:AI294,"1")</f>
        <v/>
      </c>
      <c r="AK294" s="210">
        <f>COUNTIFS(E294:AI294,"1")+COUNTIF(E294:AI294,"0")</f>
        <v/>
      </c>
      <c r="AL294" s="47">
        <f>AJ294/AK294</f>
        <v/>
      </c>
    </row>
    <row r="295">
      <c r="A295" s="10">
        <f>A294+1</f>
        <v/>
      </c>
      <c r="B295" s="210">
        <f>Enrollment!B295</f>
        <v/>
      </c>
      <c r="C295" s="209">
        <f>Enrollment!D295</f>
        <v/>
      </c>
      <c r="D295" s="51">
        <f>Enrollment!N295</f>
        <v/>
      </c>
      <c r="E295" s="29" t="n"/>
      <c r="F295" s="29" t="n"/>
      <c r="G295" s="29" t="n"/>
      <c r="H295" s="29" t="n"/>
      <c r="I295" s="29" t="n"/>
      <c r="J295" s="29" t="n"/>
      <c r="K295" s="29" t="n"/>
      <c r="L295" s="29" t="n"/>
      <c r="M295" s="29" t="n"/>
      <c r="N295" s="29" t="n"/>
      <c r="O295" s="2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210">
        <f>COUNTIF(E295:AI295,"1")</f>
        <v/>
      </c>
      <c r="AK295" s="210">
        <f>COUNTIFS(E295:AI295,"1")+COUNTIF(E295:AI295,"0")</f>
        <v/>
      </c>
      <c r="AL295" s="47">
        <f>AJ295/AK295</f>
        <v/>
      </c>
    </row>
    <row r="296">
      <c r="A296" s="10">
        <f>A295+1</f>
        <v/>
      </c>
      <c r="B296" s="210">
        <f>Enrollment!B296</f>
        <v/>
      </c>
      <c r="C296" s="209">
        <f>Enrollment!D296</f>
        <v/>
      </c>
      <c r="D296" s="51">
        <f>Enrollment!N296</f>
        <v/>
      </c>
      <c r="E296" s="29" t="n"/>
      <c r="F296" s="29" t="n"/>
      <c r="G296" s="29" t="n"/>
      <c r="H296" s="29" t="n"/>
      <c r="I296" s="29" t="n"/>
      <c r="J296" s="29" t="n"/>
      <c r="K296" s="29" t="n"/>
      <c r="L296" s="29" t="n"/>
      <c r="M296" s="29" t="n"/>
      <c r="N296" s="29" t="n"/>
      <c r="O296" s="2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210">
        <f>COUNTIF(E296:AI296,"1")</f>
        <v/>
      </c>
      <c r="AK296" s="210">
        <f>COUNTIFS(E296:AI296,"1")+COUNTIF(E296:AI296,"0")</f>
        <v/>
      </c>
      <c r="AL296" s="47">
        <f>AJ296/AK296</f>
        <v/>
      </c>
    </row>
    <row r="297">
      <c r="A297" s="10">
        <f>A296+1</f>
        <v/>
      </c>
      <c r="B297" s="210">
        <f>Enrollment!B297</f>
        <v/>
      </c>
      <c r="C297" s="209">
        <f>Enrollment!D297</f>
        <v/>
      </c>
      <c r="D297" s="51">
        <f>Enrollment!N297</f>
        <v/>
      </c>
      <c r="E297" s="29" t="n"/>
      <c r="F297" s="29" t="n"/>
      <c r="G297" s="29" t="n"/>
      <c r="H297" s="29" t="n"/>
      <c r="I297" s="29" t="n"/>
      <c r="J297" s="29" t="n"/>
      <c r="K297" s="29" t="n"/>
      <c r="L297" s="29" t="n"/>
      <c r="M297" s="29" t="n"/>
      <c r="N297" s="29" t="n"/>
      <c r="O297" s="2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210">
        <f>COUNTIF(E297:AI297,"1")</f>
        <v/>
      </c>
      <c r="AK297" s="210">
        <f>COUNTIFS(E297:AI297,"1")+COUNTIF(E297:AI297,"0")</f>
        <v/>
      </c>
      <c r="AL297" s="47">
        <f>AJ297/AK297</f>
        <v/>
      </c>
    </row>
    <row r="298">
      <c r="A298" s="10">
        <f>A297+1</f>
        <v/>
      </c>
      <c r="B298" s="210">
        <f>Enrollment!B298</f>
        <v/>
      </c>
      <c r="C298" s="209">
        <f>Enrollment!D298</f>
        <v/>
      </c>
      <c r="D298" s="51">
        <f>Enrollment!N298</f>
        <v/>
      </c>
      <c r="E298" s="29" t="n"/>
      <c r="F298" s="29" t="n"/>
      <c r="G298" s="29" t="n"/>
      <c r="H298" s="29" t="n"/>
      <c r="I298" s="29" t="n"/>
      <c r="J298" s="29" t="n"/>
      <c r="K298" s="29" t="n"/>
      <c r="L298" s="29" t="n"/>
      <c r="M298" s="29" t="n"/>
      <c r="N298" s="29" t="n"/>
      <c r="O298" s="2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210">
        <f>COUNTIF(E298:AI298,"1")</f>
        <v/>
      </c>
      <c r="AK298" s="210">
        <f>COUNTIFS(E298:AI298,"1")+COUNTIF(E298:AI298,"0")</f>
        <v/>
      </c>
      <c r="AL298" s="47">
        <f>AJ298/AK298</f>
        <v/>
      </c>
    </row>
    <row r="299">
      <c r="A299" s="10">
        <f>A298+1</f>
        <v/>
      </c>
      <c r="B299" s="210">
        <f>Enrollment!B299</f>
        <v/>
      </c>
      <c r="C299" s="209">
        <f>Enrollment!D299</f>
        <v/>
      </c>
      <c r="D299" s="51">
        <f>Enrollment!N299</f>
        <v/>
      </c>
      <c r="E299" s="29" t="n"/>
      <c r="F299" s="29" t="n"/>
      <c r="G299" s="29" t="n"/>
      <c r="H299" s="29" t="n"/>
      <c r="I299" s="29" t="n"/>
      <c r="J299" s="29" t="n"/>
      <c r="K299" s="29" t="n"/>
      <c r="L299" s="29" t="n"/>
      <c r="M299" s="29" t="n"/>
      <c r="N299" s="29" t="n"/>
      <c r="O299" s="2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210">
        <f>COUNTIF(E299:AI299,"1")</f>
        <v/>
      </c>
      <c r="AK299" s="210">
        <f>COUNTIFS(E299:AI299,"1")+COUNTIF(E299:AI299,"0")</f>
        <v/>
      </c>
      <c r="AL299" s="47">
        <f>AJ299/AK299</f>
        <v/>
      </c>
    </row>
    <row r="300">
      <c r="A300" s="10">
        <f>A299+1</f>
        <v/>
      </c>
      <c r="B300" s="210">
        <f>Enrollment!B300</f>
        <v/>
      </c>
      <c r="C300" s="209">
        <f>Enrollment!D300</f>
        <v/>
      </c>
      <c r="D300" s="51">
        <f>Enrollment!N300</f>
        <v/>
      </c>
      <c r="E300" s="29" t="n"/>
      <c r="F300" s="29" t="n"/>
      <c r="G300" s="29" t="n"/>
      <c r="H300" s="29" t="n"/>
      <c r="I300" s="29" t="n"/>
      <c r="J300" s="29" t="n"/>
      <c r="K300" s="29" t="n"/>
      <c r="L300" s="29" t="n"/>
      <c r="M300" s="29" t="n"/>
      <c r="N300" s="29" t="n"/>
      <c r="O300" s="2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210">
        <f>COUNTIF(E300:AI300,"1")</f>
        <v/>
      </c>
      <c r="AK300" s="210">
        <f>COUNTIFS(E300:AI300,"1")+COUNTIF(E300:AI300,"0")</f>
        <v/>
      </c>
      <c r="AL300" s="47">
        <f>AJ300/AK300</f>
        <v/>
      </c>
    </row>
    <row r="301">
      <c r="A301" s="10">
        <f>A300+1</f>
        <v/>
      </c>
      <c r="B301" s="210">
        <f>Enrollment!B301</f>
        <v/>
      </c>
      <c r="C301" s="209">
        <f>Enrollment!D301</f>
        <v/>
      </c>
      <c r="D301" s="51">
        <f>Enrollment!N301</f>
        <v/>
      </c>
      <c r="E301" s="29" t="n"/>
      <c r="F301" s="29" t="n"/>
      <c r="G301" s="29" t="n"/>
      <c r="H301" s="29" t="n"/>
      <c r="I301" s="29" t="n"/>
      <c r="J301" s="29" t="n"/>
      <c r="K301" s="29" t="n"/>
      <c r="L301" s="29" t="n"/>
      <c r="M301" s="29" t="n"/>
      <c r="N301" s="29" t="n"/>
      <c r="O301" s="2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210">
        <f>COUNTIF(E301:AI301,"1")</f>
        <v/>
      </c>
      <c r="AK301" s="210">
        <f>COUNTIFS(E301:AI301,"1")+COUNTIF(E301:AI301,"0")</f>
        <v/>
      </c>
      <c r="AL301" s="47">
        <f>AJ301/AK301</f>
        <v/>
      </c>
    </row>
    <row r="302">
      <c r="E302" s="39">
        <f>COUNTIF(E2:E301,"1")</f>
        <v/>
      </c>
      <c r="F302" s="39">
        <f>COUNTIF(F2:F301,"1")</f>
        <v/>
      </c>
      <c r="G302" s="39">
        <f>COUNTIF(G2:G301,"1")</f>
        <v/>
      </c>
      <c r="H302" s="39">
        <f>COUNTIF(H2:H301,"1")</f>
        <v/>
      </c>
      <c r="I302" s="39">
        <f>COUNTIF(I2:I301,"1")</f>
        <v/>
      </c>
      <c r="J302" s="39">
        <f>COUNTIF(J2:J301,"1")</f>
        <v/>
      </c>
      <c r="K302" s="39">
        <f>COUNTIF(K2:K301,"1")</f>
        <v/>
      </c>
      <c r="L302" s="39">
        <f>COUNTIF(L2:L301,"1")</f>
        <v/>
      </c>
      <c r="M302" s="39">
        <f>COUNTIF(M2:M301,"1")</f>
        <v/>
      </c>
      <c r="N302" s="39">
        <f>COUNTIF(N2:N301,"1")</f>
        <v/>
      </c>
      <c r="O302" s="39">
        <f>COUNTIF(O2:O301,"1")</f>
        <v/>
      </c>
      <c r="P302" s="39">
        <f>COUNTIF(P2:P301,"1")</f>
        <v/>
      </c>
      <c r="Q302" s="39">
        <f>COUNTIF(Q2:Q301,"1")</f>
        <v/>
      </c>
      <c r="R302" s="39">
        <f>COUNTIF(R2:R301,"1")</f>
        <v/>
      </c>
      <c r="S302" s="39">
        <f>COUNTIF(S2:S301,"1")</f>
        <v/>
      </c>
      <c r="T302" s="39">
        <f>COUNTIF(T2:T301,"1")</f>
        <v/>
      </c>
      <c r="U302" s="39">
        <f>COUNTIF(U2:U301,"1")</f>
        <v/>
      </c>
      <c r="V302" s="39">
        <f>COUNTIF(V2:V301,"1")</f>
        <v/>
      </c>
      <c r="W302" s="39">
        <f>COUNTIF(W2:W301,"1")</f>
        <v/>
      </c>
      <c r="X302" s="39">
        <f>COUNTIF(X2:X301,"1")</f>
        <v/>
      </c>
      <c r="Y302" s="39">
        <f>COUNTIF(Y2:Y301,"1")</f>
        <v/>
      </c>
      <c r="Z302" s="39">
        <f>COUNTIF(Z2:Z301,"1")</f>
        <v/>
      </c>
      <c r="AA302" s="39">
        <f>COUNTIF(AA2:AA301,"1")</f>
        <v/>
      </c>
      <c r="AB302" s="39">
        <f>COUNTIF(AB2:AB301,"1")</f>
        <v/>
      </c>
      <c r="AC302" s="39">
        <f>COUNTIF(AC2:AC301,"1")</f>
        <v/>
      </c>
      <c r="AD302" s="39">
        <f>COUNTIF(AD2:AD301,"1")</f>
        <v/>
      </c>
      <c r="AE302" s="39">
        <f>COUNTIF(AE2:AE301,"1")</f>
        <v/>
      </c>
      <c r="AF302" s="39">
        <f>COUNTIF(AF2:AF301,"1")</f>
        <v/>
      </c>
      <c r="AG302" s="39">
        <f>COUNTIF(AG2:AG301,"1")</f>
        <v/>
      </c>
      <c r="AH302" s="39">
        <f>COUNTIF(AH2:AH301,"1")</f>
        <v/>
      </c>
      <c r="AI302" s="39">
        <f>COUNTIF(AI2:AI301,"1")</f>
        <v/>
      </c>
    </row>
    <row r="303">
      <c r="E303" s="129">
        <f>COUNTIF(E2:E301,"1")+COUNTIF(E2:E301,"0")</f>
        <v/>
      </c>
      <c r="F303" s="129">
        <f>COUNTIF(F2:F301,"1")+COUNTIF(F2:F301,"0")</f>
        <v/>
      </c>
      <c r="G303" s="129">
        <f>COUNTIF(G2:G301,"1")+COUNTIF(G2:G301,"0")</f>
        <v/>
      </c>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row>
  </sheetData>
  <sheetProtection selectLockedCells="0" selectUnlockedCells="0" algorithmName="SHA-512" sheet="1" objects="1" insertRows="1" insertHyperlinks="1" autoFilter="1" scenarios="1" formatColumns="1" deleteColumns="1" insertColumns="1" pivotTables="1" deleteRows="1" formatCells="1" saltValue="KTfC50n5rW2yfOtkvBuSjg==" formatRows="1" sort="1" spinCount="100000" hashValue="3pmBcklcSdF9T3ILtJwtzPx0A3bfIgAvf+EN1WmJRnjHMfBe2Yw8UQFS2VfODT8uzIxtY7VOmFTAjMjwvUz/nQ=="/>
  <conditionalFormatting sqref="B2:AL301">
    <cfRule type="expression" priority="1" dxfId="0">
      <formula>MOD(ROW(),2)</formula>
    </cfRule>
  </conditionalFormatting>
  <pageMargins left="0.25" right="0.25" top="0.75" bottom="0.75" header="0.3" footer="0.3"/>
  <pageSetup orientation="landscape"/>
</worksheet>
</file>

<file path=xl/worksheets/sheet5.xml><?xml version="1.0" encoding="utf-8"?>
<worksheet xmlns="http://schemas.openxmlformats.org/spreadsheetml/2006/main">
  <sheetPr codeName="Sheet3">
    <tabColor rgb="FFFFC000"/>
    <outlinePr summaryBelow="1" summaryRight="1"/>
    <pageSetUpPr/>
  </sheetPr>
  <dimension ref="A1:X302"/>
  <sheetViews>
    <sheetView tabSelected="1" zoomScale="71" zoomScaleNormal="71" workbookViewId="0">
      <pane xSplit="5" ySplit="1" topLeftCell="F263" activePane="bottomRight" state="frozen"/>
      <selection pane="topRight" activeCell="F1" sqref="F1"/>
      <selection pane="bottomLeft" activeCell="A2" sqref="A2"/>
      <selection pane="bottomRight" activeCell="J263" sqref="J263"/>
    </sheetView>
  </sheetViews>
  <sheetFormatPr baseColWidth="8" defaultColWidth="9.140625" defaultRowHeight="30" customHeight="1"/>
  <cols>
    <col width="6.140625" customWidth="1" style="153" min="1" max="1"/>
    <col width="21" customWidth="1" style="204" min="2" max="2"/>
    <col width="16.42578125" customWidth="1" style="204" min="3" max="3"/>
    <col width="21.140625" customWidth="1" style="204" min="4" max="4"/>
    <col width="7.7109375" bestFit="1" customWidth="1" style="204" min="5" max="5"/>
    <col width="17.42578125" customWidth="1" style="201" min="6" max="6"/>
    <col width="15.140625" customWidth="1" style="201" min="7" max="7"/>
    <col width="27.7109375" customWidth="1" style="201" min="8" max="8"/>
    <col width="15.5703125" customWidth="1" style="201" min="9" max="10"/>
    <col width="16.5703125" customWidth="1" style="201" min="11" max="11"/>
    <col width="13.42578125" customWidth="1" style="201" min="12" max="12"/>
    <col width="31.140625" customWidth="1" style="201" min="13" max="13"/>
    <col width="10.42578125" customWidth="1" style="201" min="14" max="14"/>
    <col width="17.85546875" customWidth="1" style="201" min="15" max="15"/>
    <col width="15.5703125" customWidth="1" style="201" min="16" max="18"/>
    <col width="19.42578125" customWidth="1" style="201" min="19" max="19"/>
    <col width="18.140625" customWidth="1" style="204" min="20" max="20"/>
    <col width="22.42578125" customWidth="1" style="50" min="21" max="21"/>
    <col width="14.5703125" customWidth="1" style="50" min="22" max="23"/>
    <col width="22.140625" customWidth="1" style="204" min="24" max="24"/>
    <col width="9.140625" customWidth="1" style="204" min="25" max="16384"/>
  </cols>
  <sheetData>
    <row r="1" ht="102.95" customFormat="1" customHeight="1" s="2">
      <c r="A1" s="97" t="inlineStr">
        <is>
          <t>No</t>
        </is>
      </c>
      <c r="B1" s="98" t="inlineStr">
        <is>
          <t>Last Name</t>
        </is>
      </c>
      <c r="C1" s="98" t="inlineStr">
        <is>
          <t>Middle Name</t>
        </is>
      </c>
      <c r="D1" s="98" t="inlineStr">
        <is>
          <t>First Name</t>
        </is>
      </c>
      <c r="E1" s="98" t="inlineStr">
        <is>
          <t>Suffix
 (e.g., "Jr., III, etc.")</t>
        </is>
      </c>
      <c r="F1" s="99" t="inlineStr">
        <is>
          <t>Date of Birth (mm/dd/yyyy)</t>
        </is>
      </c>
      <c r="G1" s="98" t="inlineStr">
        <is>
          <t>BCPSS Student ID (if BCPSS Student)</t>
        </is>
      </c>
      <c r="H1" s="98" t="inlineStr">
        <is>
          <t>Race</t>
        </is>
      </c>
      <c r="I1" s="98" t="inlineStr">
        <is>
          <t>Ethnicity</t>
        </is>
      </c>
      <c r="J1" s="98" t="inlineStr">
        <is>
          <t>Gender</t>
        </is>
      </c>
      <c r="K1" s="98" t="inlineStr">
        <is>
          <t>Special Education Student? (optional)</t>
        </is>
      </c>
      <c r="L1" s="98" t="inlineStr">
        <is>
          <t>ESOL Student? (optional)</t>
        </is>
      </c>
      <c r="M1" s="98" t="inlineStr">
        <is>
          <t>School Name (can select Opportunity Youth, Home School, or Other if applicable)</t>
        </is>
      </c>
      <c r="N1" s="98" t="inlineStr">
        <is>
          <t>Grade</t>
        </is>
      </c>
      <c r="O1" s="98" t="inlineStr">
        <is>
          <t>Street Address</t>
        </is>
      </c>
      <c r="P1" s="98" t="inlineStr">
        <is>
          <t>Zip Code</t>
        </is>
      </c>
      <c r="Q1" s="99" t="inlineStr">
        <is>
          <t>Date Student First Attended Program
(mm/dd/yyyy)</t>
        </is>
      </c>
      <c r="R1" s="99" t="inlineStr">
        <is>
          <t>Date Student Last Attended Program
(mm/dd/yyyy)</t>
        </is>
      </c>
      <c r="S1" s="99" t="inlineStr">
        <is>
          <t>Dismissal Reason</t>
        </is>
      </c>
      <c r="T1" s="98" t="inlineStr">
        <is>
          <t>Date Consent Form Signed</t>
        </is>
      </c>
      <c r="U1" s="98" t="inlineStr">
        <is>
          <t>Consent Given? (Yes/No)</t>
        </is>
      </c>
      <c r="V1" s="98" t="inlineStr">
        <is>
          <t>Did Student Participate in SY 2019-2020? (optional)</t>
        </is>
      </c>
      <c r="W1" s="100" t="inlineStr">
        <is>
          <t>Which Group Does Student Participate In?
(optional)</t>
        </is>
      </c>
      <c r="X1" s="100" t="inlineStr">
        <is>
          <t>Notes 
(optional)</t>
        </is>
      </c>
    </row>
    <row r="2" ht="30" customHeight="1" s="50">
      <c r="A2" s="95" t="n">
        <v>1</v>
      </c>
      <c r="B2" s="30" t="inlineStr">
        <is>
          <t xml:space="preserve"> Carter Jr.</t>
        </is>
      </c>
      <c r="C2" s="203" t="n"/>
      <c r="D2" s="30" t="inlineStr">
        <is>
          <t xml:space="preserve">Terrill </t>
        </is>
      </c>
      <c r="E2" s="203" t="n"/>
      <c r="F2" s="4" t="inlineStr">
        <is>
          <t>1/24/2007</t>
        </is>
      </c>
      <c r="G2" s="27" t="n"/>
      <c r="H2" s="37" t="inlineStr">
        <is>
          <t>Did not disclose</t>
        </is>
      </c>
      <c r="I2" s="37" t="inlineStr">
        <is>
          <t>Did not disclose</t>
        </is>
      </c>
      <c r="J2" s="37" t="inlineStr">
        <is>
          <t>Male</t>
        </is>
      </c>
      <c r="K2" s="37" t="n"/>
      <c r="L2" s="37" t="n"/>
      <c r="M2" s="37" t="inlineStr">
        <is>
          <t>Waverly Elementary/Middle School</t>
        </is>
      </c>
      <c r="N2" s="37" t="n">
        <v>8</v>
      </c>
      <c r="O2" s="27" t="inlineStr">
        <is>
          <t>830 Argonne Dr</t>
        </is>
      </c>
      <c r="P2" s="27" t="n">
        <v>21218</v>
      </c>
      <c r="Q2" s="4" t="n"/>
      <c r="R2" s="4" t="n"/>
      <c r="S2" s="38" t="n"/>
      <c r="T2" s="203" t="n"/>
      <c r="U2" s="203" t="n"/>
      <c r="V2" s="203" t="n"/>
      <c r="W2" s="88" t="n"/>
      <c r="X2" s="88" t="n"/>
    </row>
    <row r="3" ht="30" customHeight="1" s="50">
      <c r="A3" s="95" t="n">
        <v>2</v>
      </c>
      <c r="B3" s="30" t="inlineStr">
        <is>
          <t>Blye</t>
        </is>
      </c>
      <c r="C3" s="203" t="n"/>
      <c r="D3" s="30" t="inlineStr">
        <is>
          <t>Christian</t>
        </is>
      </c>
      <c r="E3" s="203" t="n"/>
      <c r="F3" s="4" t="inlineStr">
        <is>
          <t>10/26/2007</t>
        </is>
      </c>
      <c r="G3" s="27" t="n"/>
      <c r="H3" s="37" t="inlineStr">
        <is>
          <t>Black or African American</t>
        </is>
      </c>
      <c r="I3" s="37" t="inlineStr">
        <is>
          <t>Did not disclose</t>
        </is>
      </c>
      <c r="J3" s="37" t="inlineStr">
        <is>
          <t>Male</t>
        </is>
      </c>
      <c r="K3" s="37" t="n"/>
      <c r="L3" s="37" t="n"/>
      <c r="M3" s="37" t="inlineStr">
        <is>
          <t>Glenmount Elementary/Middle School</t>
        </is>
      </c>
      <c r="N3" s="37" t="n">
        <v>7</v>
      </c>
      <c r="O3" s="27" t="inlineStr">
        <is>
          <t>1751 E. Northern Parkway</t>
        </is>
      </c>
      <c r="P3" s="27" t="n">
        <v>21239</v>
      </c>
      <c r="Q3" s="4" t="n"/>
      <c r="R3" s="4" t="n"/>
      <c r="S3" s="38" t="n"/>
      <c r="T3" s="203" t="n"/>
      <c r="U3" s="203" t="n"/>
      <c r="V3" s="203" t="n"/>
      <c r="W3" s="88" t="n"/>
      <c r="X3" s="88" t="n"/>
    </row>
    <row r="4" ht="30" customHeight="1" s="50">
      <c r="A4" s="95" t="n">
        <v>3</v>
      </c>
      <c r="B4" s="30" t="inlineStr">
        <is>
          <t>Small</t>
        </is>
      </c>
      <c r="C4" s="203" t="n"/>
      <c r="D4" s="30" t="inlineStr">
        <is>
          <t>David</t>
        </is>
      </c>
      <c r="E4" s="203" t="n"/>
      <c r="F4" s="4" t="inlineStr">
        <is>
          <t>2/17/2008</t>
        </is>
      </c>
      <c r="G4" s="27" t="n"/>
      <c r="H4" s="37" t="inlineStr">
        <is>
          <t>Black or African American</t>
        </is>
      </c>
      <c r="I4" s="37" t="inlineStr">
        <is>
          <t>Did not disclose</t>
        </is>
      </c>
      <c r="J4" s="37" t="inlineStr">
        <is>
          <t>Male</t>
        </is>
      </c>
      <c r="K4" s="37" t="n"/>
      <c r="L4" s="37" t="n"/>
      <c r="M4" s="37" t="inlineStr">
        <is>
          <t>The Mount Washington School</t>
        </is>
      </c>
      <c r="N4" s="37" t="n">
        <v>7</v>
      </c>
      <c r="O4" s="27" t="inlineStr">
        <is>
          <t>2231 St. Paul st</t>
        </is>
      </c>
      <c r="P4" s="27" t="n">
        <v>21218</v>
      </c>
      <c r="Q4" s="4" t="n"/>
      <c r="R4" s="4" t="n"/>
      <c r="S4" s="38" t="n"/>
      <c r="T4" s="203" t="n"/>
      <c r="U4" s="203" t="n"/>
      <c r="V4" s="203" t="n"/>
      <c r="W4" s="88" t="n"/>
      <c r="X4" s="88" t="n"/>
    </row>
    <row r="5" ht="30" customHeight="1" s="50">
      <c r="A5" s="95" t="n">
        <v>4</v>
      </c>
      <c r="B5" s="30" t="inlineStr">
        <is>
          <t>Pineda</t>
        </is>
      </c>
      <c r="C5" s="203" t="n"/>
      <c r="D5" s="30" t="inlineStr">
        <is>
          <t xml:space="preserve">Cristal </t>
        </is>
      </c>
      <c r="E5" s="203" t="n"/>
      <c r="F5" s="4" t="inlineStr">
        <is>
          <t>7/8/2008</t>
        </is>
      </c>
      <c r="G5" s="27" t="n"/>
      <c r="H5" s="37" t="inlineStr">
        <is>
          <t>Did not disclose</t>
        </is>
      </c>
      <c r="I5" s="37" t="inlineStr">
        <is>
          <t>Did not disclose</t>
        </is>
      </c>
      <c r="J5" s="37" t="inlineStr">
        <is>
          <t>No response</t>
        </is>
      </c>
      <c r="K5" s="37" t="n"/>
      <c r="L5" s="37" t="n"/>
      <c r="M5" s="37" t="inlineStr">
        <is>
          <t>Other</t>
        </is>
      </c>
      <c r="N5" s="37" t="n">
        <v>7</v>
      </c>
      <c r="O5" s="27" t="inlineStr">
        <is>
          <t xml:space="preserve">1824 bank St </t>
        </is>
      </c>
      <c r="P5" s="27" t="n">
        <v>21231</v>
      </c>
      <c r="Q5" s="4" t="n"/>
      <c r="R5" s="4" t="n"/>
      <c r="S5" s="38" t="n"/>
      <c r="T5" s="203" t="n"/>
      <c r="U5" s="203" t="n"/>
      <c r="V5" s="203" t="n"/>
      <c r="W5" s="88" t="n"/>
      <c r="X5" s="88" t="n"/>
    </row>
    <row r="6" ht="30" customHeight="1" s="50">
      <c r="A6" s="95" t="n">
        <v>5</v>
      </c>
      <c r="B6" s="30" t="inlineStr">
        <is>
          <t>Brooks</t>
        </is>
      </c>
      <c r="C6" s="203" t="n"/>
      <c r="D6" s="30" t="inlineStr">
        <is>
          <t xml:space="preserve">Támi  </t>
        </is>
      </c>
      <c r="E6" s="203" t="n"/>
      <c r="F6" s="4" t="inlineStr">
        <is>
          <t>12/25/2007</t>
        </is>
      </c>
      <c r="G6" s="27" t="n"/>
      <c r="H6" s="37" t="inlineStr">
        <is>
          <t>Did not disclose</t>
        </is>
      </c>
      <c r="I6" s="37" t="inlineStr">
        <is>
          <t>Did not disclose</t>
        </is>
      </c>
      <c r="J6" s="37" t="inlineStr">
        <is>
          <t>Male</t>
        </is>
      </c>
      <c r="K6" s="37" t="n"/>
      <c r="L6" s="37" t="n"/>
      <c r="M6" s="37" t="inlineStr">
        <is>
          <t>Mount Royal Elementary/Middle School</t>
        </is>
      </c>
      <c r="N6" s="37" t="n">
        <v>7</v>
      </c>
      <c r="O6" s="27" t="inlineStr">
        <is>
          <t>3703 Ferndale ave</t>
        </is>
      </c>
      <c r="P6" s="27" t="n">
        <v>21207</v>
      </c>
      <c r="Q6" s="4" t="n"/>
      <c r="R6" s="4" t="n"/>
      <c r="S6" s="38" t="n"/>
      <c r="T6" s="203" t="n"/>
      <c r="U6" s="203" t="n"/>
      <c r="V6" s="203" t="n"/>
      <c r="W6" s="88" t="n"/>
      <c r="X6" s="88" t="n"/>
    </row>
    <row r="7" ht="30" customHeight="1" s="50">
      <c r="A7" s="95" t="n">
        <v>6</v>
      </c>
      <c r="B7" s="30" t="inlineStr">
        <is>
          <t>Boldon</t>
        </is>
      </c>
      <c r="C7" s="203" t="n"/>
      <c r="D7" s="30" t="inlineStr">
        <is>
          <t xml:space="preserve">Naomi </t>
        </is>
      </c>
      <c r="E7" s="203" t="n"/>
      <c r="F7" s="4" t="n">
        <v/>
      </c>
      <c r="G7" s="27" t="n"/>
      <c r="H7" s="37" t="inlineStr">
        <is>
          <t>Black or African American</t>
        </is>
      </c>
      <c r="I7" s="37" t="inlineStr">
        <is>
          <t>Did not disclose</t>
        </is>
      </c>
      <c r="J7" s="37" t="inlineStr">
        <is>
          <t>Female</t>
        </is>
      </c>
      <c r="K7" s="37" t="n"/>
      <c r="L7" s="37" t="n"/>
      <c r="M7" s="37" t="inlineStr">
        <is>
          <t>Mount Royal Elementary/Middle School</t>
        </is>
      </c>
      <c r="N7" s="37" t="n">
        <v>7</v>
      </c>
      <c r="O7" s="27" t="inlineStr">
        <is>
          <t>2435 Everton Road</t>
        </is>
      </c>
      <c r="P7" s="27" t="n">
        <v>21209</v>
      </c>
      <c r="Q7" s="4" t="n"/>
      <c r="R7" s="4" t="n"/>
      <c r="S7" s="38" t="n"/>
      <c r="T7" s="203" t="n"/>
      <c r="U7" s="203" t="n"/>
      <c r="V7" s="203" t="n"/>
      <c r="W7" s="88" t="n"/>
      <c r="X7" s="88" t="n"/>
    </row>
    <row r="8" ht="30" customHeight="1" s="50">
      <c r="A8" s="95" t="n">
        <v>7</v>
      </c>
      <c r="B8" s="30" t="inlineStr">
        <is>
          <t>Fogleman</t>
        </is>
      </c>
      <c r="C8" s="203" t="n"/>
      <c r="D8" s="30" t="inlineStr">
        <is>
          <t>Annabel</t>
        </is>
      </c>
      <c r="E8" s="203" t="n"/>
      <c r="F8" s="4" t="inlineStr">
        <is>
          <t>8/10/2008</t>
        </is>
      </c>
      <c r="G8" s="27" t="n"/>
      <c r="H8" s="37" t="inlineStr">
        <is>
          <t>White</t>
        </is>
      </c>
      <c r="I8" s="37" t="inlineStr">
        <is>
          <t>Did not disclose</t>
        </is>
      </c>
      <c r="J8" s="37" t="inlineStr">
        <is>
          <t>Female</t>
        </is>
      </c>
      <c r="K8" s="37" t="n"/>
      <c r="L8" s="37" t="n"/>
      <c r="M8" s="37" t="inlineStr">
        <is>
          <t>Hampstead Hill Academy</t>
        </is>
      </c>
      <c r="N8" s="37" t="n">
        <v>7</v>
      </c>
      <c r="O8" s="27" t="inlineStr">
        <is>
          <t>726 S. Clinton Street</t>
        </is>
      </c>
      <c r="P8" s="27" t="n">
        <v>21224</v>
      </c>
      <c r="Q8" s="4" t="n"/>
      <c r="R8" s="4" t="n"/>
      <c r="S8" s="38" t="n"/>
      <c r="T8" s="203" t="n"/>
      <c r="U8" s="203" t="n"/>
      <c r="V8" s="203" t="n"/>
      <c r="W8" s="88" t="n"/>
      <c r="X8" s="88" t="n"/>
    </row>
    <row r="9" ht="30" customHeight="1" s="50">
      <c r="A9" s="95" t="n">
        <v>8</v>
      </c>
      <c r="B9" s="30" t="inlineStr">
        <is>
          <t>Washington</t>
        </is>
      </c>
      <c r="C9" s="203" t="n"/>
      <c r="D9" s="30" t="inlineStr">
        <is>
          <t>Shantrice</t>
        </is>
      </c>
      <c r="E9" s="203" t="n"/>
      <c r="F9" s="4" t="inlineStr">
        <is>
          <t>4/19/2008</t>
        </is>
      </c>
      <c r="G9" s="27" t="n"/>
      <c r="H9" s="37" t="inlineStr">
        <is>
          <t>Black or African American</t>
        </is>
      </c>
      <c r="I9" s="37" t="inlineStr">
        <is>
          <t>Did not disclose</t>
        </is>
      </c>
      <c r="J9" s="37" t="inlineStr">
        <is>
          <t>Female</t>
        </is>
      </c>
      <c r="K9" s="37" t="n"/>
      <c r="L9" s="37" t="n"/>
      <c r="M9" s="37" t="inlineStr">
        <is>
          <t>Mount Royal Elementary/Middle School</t>
        </is>
      </c>
      <c r="N9" s="37" t="n">
        <v>7</v>
      </c>
      <c r="O9" s="27" t="inlineStr">
        <is>
          <t>3801 Boarman Ave</t>
        </is>
      </c>
      <c r="P9" s="27" t="n">
        <v>21215</v>
      </c>
      <c r="Q9" s="4" t="n"/>
      <c r="R9" s="4" t="n"/>
      <c r="S9" s="38" t="n"/>
      <c r="T9" s="203" t="n"/>
      <c r="U9" s="203" t="n"/>
      <c r="V9" s="203" t="n"/>
      <c r="W9" s="88" t="n"/>
      <c r="X9" s="88" t="n"/>
    </row>
    <row r="10" ht="30" customHeight="1" s="50">
      <c r="A10" s="95" t="n">
        <v>9</v>
      </c>
      <c r="B10" s="30" t="inlineStr">
        <is>
          <t xml:space="preserve">Juknevicius </t>
        </is>
      </c>
      <c r="C10" s="203" t="n"/>
      <c r="D10" s="30" t="inlineStr">
        <is>
          <t>Gus</t>
        </is>
      </c>
      <c r="E10" s="203" t="n"/>
      <c r="F10" s="4" t="inlineStr">
        <is>
          <t>1/18/2009</t>
        </is>
      </c>
      <c r="G10" s="27" t="n"/>
      <c r="H10" s="37" t="inlineStr">
        <is>
          <t>White</t>
        </is>
      </c>
      <c r="I10" s="37" t="inlineStr">
        <is>
          <t>Did not disclose</t>
        </is>
      </c>
      <c r="J10" s="37" t="inlineStr">
        <is>
          <t>Male</t>
        </is>
      </c>
      <c r="K10" s="37" t="n"/>
      <c r="L10" s="37" t="n"/>
      <c r="M10" s="37" t="inlineStr">
        <is>
          <t>Hampstead Hill Academy</t>
        </is>
      </c>
      <c r="N10" s="37" t="n">
        <v>6</v>
      </c>
      <c r="O10" s="27" t="inlineStr">
        <is>
          <t>25 N Collington Ave</t>
        </is>
      </c>
      <c r="P10" s="27" t="n">
        <v>21231</v>
      </c>
      <c r="Q10" s="4" t="n"/>
      <c r="R10" s="4" t="n"/>
      <c r="S10" s="38" t="n"/>
      <c r="T10" s="203" t="n"/>
      <c r="U10" s="203" t="n"/>
      <c r="V10" s="203" t="n"/>
      <c r="W10" s="88" t="n"/>
      <c r="X10" s="88" t="n"/>
    </row>
    <row r="11" ht="30" customHeight="1" s="50">
      <c r="A11" s="95" t="n">
        <v>10</v>
      </c>
      <c r="B11" s="30" t="inlineStr">
        <is>
          <t>Fulton</t>
        </is>
      </c>
      <c r="C11" s="203" t="n"/>
      <c r="D11" s="30" t="inlineStr">
        <is>
          <t xml:space="preserve">Kemoni </t>
        </is>
      </c>
      <c r="E11" s="203" t="n"/>
      <c r="F11" s="4" t="inlineStr">
        <is>
          <t>11/18/2010</t>
        </is>
      </c>
      <c r="G11" s="27" t="n"/>
      <c r="H11" s="37" t="inlineStr">
        <is>
          <t>Black or African American</t>
        </is>
      </c>
      <c r="I11" s="37" t="inlineStr">
        <is>
          <t>Did not disclose</t>
        </is>
      </c>
      <c r="J11" s="37" t="inlineStr">
        <is>
          <t>No response</t>
        </is>
      </c>
      <c r="K11" s="37" t="n"/>
      <c r="L11" s="37" t="n"/>
      <c r="M11" s="37" t="inlineStr">
        <is>
          <t>Lakeland Elementary/Middle School</t>
        </is>
      </c>
      <c r="N11" s="37" t="n">
        <v>5</v>
      </c>
      <c r="O11" s="27" t="inlineStr">
        <is>
          <t>804 North Hilton Street</t>
        </is>
      </c>
      <c r="P11" s="27" t="n">
        <v>21229</v>
      </c>
      <c r="Q11" s="4" t="n"/>
      <c r="R11" s="4" t="n"/>
      <c r="S11" s="38" t="n"/>
      <c r="T11" s="203" t="n"/>
      <c r="U11" s="203" t="n"/>
      <c r="V11" s="203" t="n"/>
      <c r="W11" s="88" t="n"/>
      <c r="X11" s="88" t="n"/>
    </row>
    <row r="12" ht="30" customHeight="1" s="50">
      <c r="A12" s="95" t="n">
        <v>11</v>
      </c>
      <c r="B12" s="30" t="inlineStr">
        <is>
          <t>Gadhia</t>
        </is>
      </c>
      <c r="C12" s="203" t="n"/>
      <c r="D12" s="30" t="inlineStr">
        <is>
          <t xml:space="preserve">Jai </t>
        </is>
      </c>
      <c r="E12" s="203" t="n"/>
      <c r="F12" s="4" t="inlineStr">
        <is>
          <t>4/27/2011</t>
        </is>
      </c>
      <c r="G12" s="27" t="n"/>
      <c r="H12" s="37" t="inlineStr">
        <is>
          <t>Did not disclose</t>
        </is>
      </c>
      <c r="I12" s="37" t="inlineStr">
        <is>
          <t>Did not disclose</t>
        </is>
      </c>
      <c r="J12" s="37" t="inlineStr">
        <is>
          <t>No response</t>
        </is>
      </c>
      <c r="K12" s="37" t="n"/>
      <c r="L12" s="37" t="n"/>
      <c r="M12" s="37" t="inlineStr">
        <is>
          <t>Waverly Elementary/Middle School</t>
        </is>
      </c>
      <c r="N12" s="37" t="n">
        <v>4</v>
      </c>
      <c r="O12" s="27" t="inlineStr">
        <is>
          <t>10371 Wetherburn Rd.</t>
        </is>
      </c>
      <c r="P12" s="27" t="n">
        <v>21163</v>
      </c>
      <c r="Q12" s="4" t="n"/>
      <c r="R12" s="4" t="n"/>
      <c r="S12" s="38" t="n"/>
      <c r="T12" s="203" t="n"/>
      <c r="U12" s="203" t="n"/>
      <c r="V12" s="203" t="n"/>
      <c r="W12" s="88" t="n"/>
      <c r="X12" s="88" t="n"/>
    </row>
    <row r="13" ht="30" customHeight="1" s="50">
      <c r="A13" s="95" t="n">
        <v>12</v>
      </c>
      <c r="B13" s="30" t="inlineStr">
        <is>
          <t>Cartwright</t>
        </is>
      </c>
      <c r="C13" s="203" t="n"/>
      <c r="D13" s="30" t="inlineStr">
        <is>
          <t>Amir</t>
        </is>
      </c>
      <c r="E13" s="203" t="n"/>
      <c r="F13" s="4" t="inlineStr">
        <is>
          <t>2/11/2011</t>
        </is>
      </c>
      <c r="G13" s="27" t="n"/>
      <c r="H13" s="37" t="inlineStr">
        <is>
          <t>Did not disclose</t>
        </is>
      </c>
      <c r="I13" s="37" t="inlineStr">
        <is>
          <t>Did not disclose</t>
        </is>
      </c>
      <c r="J13" s="37" t="inlineStr">
        <is>
          <t>No response</t>
        </is>
      </c>
      <c r="K13" s="37" t="n"/>
      <c r="L13" s="37" t="n"/>
      <c r="M13" s="37" t="inlineStr">
        <is>
          <t>Baltimore International Academy</t>
        </is>
      </c>
      <c r="N13" s="37" t="n">
        <v>4</v>
      </c>
      <c r="O13" s="27" t="inlineStr">
        <is>
          <t>5107 Eugene Ave</t>
        </is>
      </c>
      <c r="P13" s="27" t="n">
        <v>21206</v>
      </c>
      <c r="Q13" s="4" t="n"/>
      <c r="R13" s="4" t="n"/>
      <c r="S13" s="38" t="n"/>
      <c r="T13" s="203" t="n"/>
      <c r="U13" s="203" t="n"/>
      <c r="V13" s="203" t="n"/>
      <c r="W13" s="88" t="n"/>
      <c r="X13" s="88" t="n"/>
    </row>
    <row r="14" ht="30" customHeight="1" s="50">
      <c r="A14" s="95" t="n">
        <v>13</v>
      </c>
      <c r="B14" s="30" t="inlineStr">
        <is>
          <t>Jeffers</t>
        </is>
      </c>
      <c r="C14" s="203" t="n"/>
      <c r="D14" s="30" t="inlineStr">
        <is>
          <t>Nicholas</t>
        </is>
      </c>
      <c r="E14" s="203" t="n"/>
      <c r="F14" s="4" t="inlineStr">
        <is>
          <t>3/9/2008</t>
        </is>
      </c>
      <c r="G14" s="27" t="n"/>
      <c r="H14" s="37" t="inlineStr">
        <is>
          <t>Black or African American</t>
        </is>
      </c>
      <c r="I14" s="37" t="inlineStr">
        <is>
          <t>Did not disclose</t>
        </is>
      </c>
      <c r="J14" s="37" t="inlineStr">
        <is>
          <t>Male</t>
        </is>
      </c>
      <c r="K14" s="37" t="n"/>
      <c r="L14" s="37" t="n"/>
      <c r="M14" s="37" t="inlineStr">
        <is>
          <t>Mount Royal Elementary/Middle School</t>
        </is>
      </c>
      <c r="N14" s="37" t="n">
        <v>7</v>
      </c>
      <c r="O14" s="27" t="inlineStr">
        <is>
          <t>3606 Eversley street</t>
        </is>
      </c>
      <c r="P14" s="27" t="n">
        <v>21229</v>
      </c>
      <c r="Q14" s="4" t="n"/>
      <c r="R14" s="4" t="n"/>
      <c r="S14" s="38" t="n"/>
      <c r="T14" s="203" t="n"/>
      <c r="U14" s="203" t="n"/>
      <c r="V14" s="203" t="n"/>
      <c r="W14" s="88" t="n"/>
      <c r="X14" s="88" t="n"/>
    </row>
    <row r="15" ht="30" customHeight="1" s="50">
      <c r="A15" s="95" t="n">
        <v>14</v>
      </c>
      <c r="B15" s="31" t="inlineStr">
        <is>
          <t>Bushyager</t>
        </is>
      </c>
      <c r="C15" s="203" t="n"/>
      <c r="D15" s="31" t="inlineStr">
        <is>
          <t xml:space="preserve">Eleanor </t>
        </is>
      </c>
      <c r="E15" s="203" t="n"/>
      <c r="F15" s="4" t="inlineStr">
        <is>
          <t>3/5/2008</t>
        </is>
      </c>
      <c r="G15" s="27" t="n"/>
      <c r="H15" s="37" t="inlineStr">
        <is>
          <t>Did not disclose</t>
        </is>
      </c>
      <c r="I15" s="37" t="inlineStr">
        <is>
          <t>Did not disclose</t>
        </is>
      </c>
      <c r="J15" s="37" t="inlineStr">
        <is>
          <t>Female</t>
        </is>
      </c>
      <c r="K15" s="37" t="n"/>
      <c r="L15" s="37" t="n"/>
      <c r="M15" s="37" t="inlineStr">
        <is>
          <t>Mount Royal Elementary/Middle School</t>
        </is>
      </c>
      <c r="N15" s="37" t="n">
        <v>7</v>
      </c>
      <c r="O15" s="27" t="inlineStr">
        <is>
          <t>2909 Guilford Ave</t>
        </is>
      </c>
      <c r="P15" s="27" t="n">
        <v>21218</v>
      </c>
      <c r="Q15" s="4" t="n"/>
      <c r="R15" s="4" t="n"/>
      <c r="S15" s="38" t="n"/>
      <c r="T15" s="203" t="n"/>
      <c r="U15" s="203" t="n"/>
      <c r="V15" s="203" t="n"/>
      <c r="W15" s="88" t="n"/>
      <c r="X15" s="88" t="n"/>
    </row>
    <row r="16" ht="30" customHeight="1" s="50">
      <c r="A16" s="95" t="n">
        <v>15</v>
      </c>
      <c r="B16" s="203" t="inlineStr">
        <is>
          <t>Burell</t>
        </is>
      </c>
      <c r="C16" s="203" t="n"/>
      <c r="D16" s="203" t="inlineStr">
        <is>
          <t>Madeleine</t>
        </is>
      </c>
      <c r="E16" s="203" t="n"/>
      <c r="F16" s="4" t="inlineStr">
        <is>
          <t>7/15/2008</t>
        </is>
      </c>
      <c r="G16" s="27" t="n"/>
      <c r="H16" s="37" t="inlineStr">
        <is>
          <t>White</t>
        </is>
      </c>
      <c r="I16" s="37" t="inlineStr">
        <is>
          <t>Not Hispanic</t>
        </is>
      </c>
      <c r="J16" s="37" t="inlineStr">
        <is>
          <t>Female</t>
        </is>
      </c>
      <c r="K16" s="37" t="n"/>
      <c r="L16" s="37" t="n"/>
      <c r="M16" s="37" t="inlineStr">
        <is>
          <t>Mount Royal Elementary/Middle School</t>
        </is>
      </c>
      <c r="N16" s="37" t="n">
        <v>7</v>
      </c>
      <c r="O16" s="27" t="inlineStr">
        <is>
          <t>2214 Ken Oak Rd.</t>
        </is>
      </c>
      <c r="P16" s="27" t="n">
        <v>21209</v>
      </c>
      <c r="Q16" s="4" t="n"/>
      <c r="R16" s="4" t="n"/>
      <c r="S16" s="38" t="n"/>
      <c r="T16" s="203" t="n"/>
      <c r="U16" s="203" t="n"/>
      <c r="V16" s="203" t="n"/>
      <c r="W16" s="88" t="n"/>
      <c r="X16" s="88" t="n"/>
    </row>
    <row r="17" ht="30" customHeight="1" s="50">
      <c r="A17" s="95" t="n">
        <v>16</v>
      </c>
      <c r="B17" s="30" t="inlineStr">
        <is>
          <t>Carey</t>
        </is>
      </c>
      <c r="C17" s="203" t="n"/>
      <c r="D17" s="30" t="inlineStr">
        <is>
          <t xml:space="preserve">Aniya </t>
        </is>
      </c>
      <c r="E17" s="203" t="n"/>
      <c r="F17" s="4" t="inlineStr">
        <is>
          <t>9/5/2005</t>
        </is>
      </c>
      <c r="G17" s="27" t="n"/>
      <c r="H17" s="37" t="inlineStr">
        <is>
          <t>Black or African American</t>
        </is>
      </c>
      <c r="I17" s="37" t="inlineStr">
        <is>
          <t>Not Hispanic</t>
        </is>
      </c>
      <c r="J17" s="37" t="inlineStr">
        <is>
          <t>Female</t>
        </is>
      </c>
      <c r="K17" s="37" t="n"/>
      <c r="L17" s="37" t="n"/>
      <c r="M17" s="37" t="inlineStr">
        <is>
          <t>Paul Laurence Dunbar High School</t>
        </is>
      </c>
      <c r="N17" s="37" t="n">
        <v>9</v>
      </c>
      <c r="O17" s="27" t="inlineStr">
        <is>
          <t>800 N Milton Ave</t>
        </is>
      </c>
      <c r="P17" s="27" t="n">
        <v>21205</v>
      </c>
      <c r="Q17" s="4" t="n"/>
      <c r="R17" s="4" t="n"/>
      <c r="S17" s="38" t="n"/>
      <c r="T17" s="203" t="n"/>
      <c r="U17" s="203" t="n"/>
      <c r="V17" s="203" t="n"/>
      <c r="W17" s="88" t="n"/>
      <c r="X17" s="88" t="n"/>
    </row>
    <row r="18" ht="30" customHeight="1" s="50">
      <c r="A18" s="95" t="n">
        <v>17</v>
      </c>
      <c r="B18" s="34" t="inlineStr">
        <is>
          <t>Winthrop</t>
        </is>
      </c>
      <c r="C18" s="203" t="n"/>
      <c r="D18" s="34" t="inlineStr">
        <is>
          <t>Warrith</t>
        </is>
      </c>
      <c r="E18" s="203" t="n"/>
      <c r="F18" s="4" t="inlineStr">
        <is>
          <t>6/22/2008</t>
        </is>
      </c>
      <c r="G18" s="27" t="n"/>
      <c r="H18" s="37" t="inlineStr">
        <is>
          <t>Black or African American</t>
        </is>
      </c>
      <c r="I18" s="37" t="inlineStr">
        <is>
          <t>Not Hispanic</t>
        </is>
      </c>
      <c r="J18" s="37" t="inlineStr">
        <is>
          <t>Male</t>
        </is>
      </c>
      <c r="K18" s="37" t="n"/>
      <c r="L18" s="37" t="n"/>
      <c r="M18" s="37" t="inlineStr">
        <is>
          <t>Baltimore Collegiate School for Boys</t>
        </is>
      </c>
      <c r="N18" s="37" t="n">
        <v>7</v>
      </c>
      <c r="O18" s="27" t="inlineStr">
        <is>
          <t>5715 Loch Raven Blvd</t>
        </is>
      </c>
      <c r="P18" s="27" t="n">
        <v>21239</v>
      </c>
      <c r="Q18" s="4" t="n"/>
      <c r="R18" s="4" t="n"/>
      <c r="S18" s="38" t="n"/>
      <c r="T18" s="203" t="n"/>
      <c r="U18" s="203" t="n"/>
      <c r="V18" s="203" t="n"/>
      <c r="W18" s="88" t="n"/>
      <c r="X18" s="88" t="n"/>
    </row>
    <row r="19" ht="30" customHeight="1" s="50">
      <c r="A19" s="95" t="n">
        <v>18</v>
      </c>
      <c r="B19" s="34" t="inlineStr">
        <is>
          <t>Turner</t>
        </is>
      </c>
      <c r="C19" s="203" t="n"/>
      <c r="D19" s="34" t="inlineStr">
        <is>
          <t>Kamorie</t>
        </is>
      </c>
      <c r="E19" s="203" t="n"/>
      <c r="F19" s="4" t="inlineStr">
        <is>
          <t>2/10/2010</t>
        </is>
      </c>
      <c r="G19" s="27" t="n"/>
      <c r="H19" s="37" t="inlineStr">
        <is>
          <t>Black or African American</t>
        </is>
      </c>
      <c r="I19" s="37" t="inlineStr">
        <is>
          <t>Not Hispanic</t>
        </is>
      </c>
      <c r="J19" s="37" t="inlineStr">
        <is>
          <t>Female</t>
        </is>
      </c>
      <c r="K19" s="37" t="n"/>
      <c r="L19" s="37" t="n"/>
      <c r="M19" s="37" t="inlineStr">
        <is>
          <t>Margaret Brent Elementary/Middle School</t>
        </is>
      </c>
      <c r="N19" s="37" t="n">
        <v>5</v>
      </c>
      <c r="O19" s="27" t="inlineStr">
        <is>
          <t>3011 fallstaff manor court Apt D</t>
        </is>
      </c>
      <c r="P19" s="27" t="n">
        <v>21209</v>
      </c>
      <c r="Q19" s="4" t="n"/>
      <c r="R19" s="4" t="n"/>
      <c r="S19" s="38" t="n"/>
      <c r="T19" s="203" t="n"/>
      <c r="U19" s="203" t="n"/>
      <c r="V19" s="203" t="n"/>
      <c r="W19" s="88" t="n"/>
      <c r="X19" s="88" t="n"/>
    </row>
    <row r="20" ht="30" customHeight="1" s="50">
      <c r="A20" s="95" t="n">
        <v>19</v>
      </c>
      <c r="B20" s="34" t="n"/>
      <c r="C20" s="203" t="n"/>
      <c r="D20" s="34" t="n"/>
      <c r="E20" s="203" t="n"/>
      <c r="F20" s="4" t="n"/>
      <c r="G20" s="27" t="n"/>
      <c r="H20" s="37" t="n"/>
      <c r="I20" s="37" t="n"/>
      <c r="J20" s="37" t="n"/>
      <c r="K20" s="37" t="n"/>
      <c r="L20" s="37" t="n"/>
      <c r="M20" s="37" t="n"/>
      <c r="N20" s="37" t="n"/>
      <c r="O20" s="27" t="n"/>
      <c r="P20" s="27" t="n"/>
      <c r="Q20" s="4" t="n"/>
      <c r="R20" s="4" t="n"/>
      <c r="S20" s="38" t="n"/>
      <c r="T20" s="203" t="n"/>
      <c r="U20" s="203" t="n"/>
      <c r="V20" s="203" t="n"/>
      <c r="W20" s="88" t="n"/>
      <c r="X20" s="88" t="n"/>
    </row>
    <row r="21" ht="30" customHeight="1" s="50">
      <c r="A21" s="95" t="n">
        <v>20</v>
      </c>
      <c r="B21" s="34" t="n"/>
      <c r="C21" s="203" t="n"/>
      <c r="D21" s="34" t="n"/>
      <c r="E21" s="203" t="n"/>
      <c r="F21" s="4" t="n"/>
      <c r="G21" s="27" t="n"/>
      <c r="H21" s="37" t="n"/>
      <c r="I21" s="37" t="n"/>
      <c r="J21" s="37" t="n"/>
      <c r="K21" s="37" t="n"/>
      <c r="L21" s="37" t="n"/>
      <c r="M21" s="37" t="n"/>
      <c r="N21" s="37" t="n"/>
      <c r="O21" s="27" t="n"/>
      <c r="P21" s="27" t="n"/>
      <c r="Q21" s="4" t="n"/>
      <c r="R21" s="4" t="n"/>
      <c r="S21" s="38" t="n"/>
      <c r="T21" s="203" t="n"/>
      <c r="U21" s="203" t="n"/>
      <c r="V21" s="203" t="n"/>
      <c r="W21" s="88" t="n"/>
      <c r="X21" s="88" t="n"/>
    </row>
    <row r="22" ht="30" customHeight="1" s="50">
      <c r="A22" s="95" t="n">
        <v>21</v>
      </c>
      <c r="B22" s="34" t="n"/>
      <c r="C22" s="203" t="n"/>
      <c r="D22" s="34" t="n"/>
      <c r="E22" s="203" t="n"/>
      <c r="F22" s="4" t="n"/>
      <c r="G22" s="27" t="n"/>
      <c r="H22" s="37" t="n"/>
      <c r="I22" s="37" t="n"/>
      <c r="J22" s="37" t="n"/>
      <c r="K22" s="37" t="n"/>
      <c r="L22" s="37" t="n"/>
      <c r="M22" s="37" t="n"/>
      <c r="N22" s="37" t="n"/>
      <c r="O22" s="27" t="n"/>
      <c r="P22" s="27" t="n"/>
      <c r="Q22" s="4" t="n"/>
      <c r="R22" s="4" t="n"/>
      <c r="S22" s="38" t="n"/>
      <c r="T22" s="203" t="n"/>
      <c r="U22" s="203" t="n"/>
      <c r="V22" s="203" t="n"/>
      <c r="W22" s="88" t="n"/>
      <c r="X22" s="88" t="n"/>
    </row>
    <row r="23" ht="30" customHeight="1" s="50">
      <c r="A23" s="95" t="n">
        <v>22</v>
      </c>
      <c r="B23" s="34" t="n"/>
      <c r="C23" s="203" t="n"/>
      <c r="D23" s="34" t="n"/>
      <c r="E23" s="203" t="n"/>
      <c r="F23" s="4" t="n"/>
      <c r="G23" s="27" t="n"/>
      <c r="H23" s="37" t="n"/>
      <c r="I23" s="37" t="n"/>
      <c r="J23" s="37" t="n"/>
      <c r="K23" s="37" t="n"/>
      <c r="L23" s="37" t="n"/>
      <c r="M23" s="37" t="n"/>
      <c r="N23" s="37" t="n"/>
      <c r="O23" s="27" t="n"/>
      <c r="P23" s="27" t="n"/>
      <c r="Q23" s="4" t="n"/>
      <c r="R23" s="4" t="n"/>
      <c r="S23" s="38" t="n"/>
      <c r="T23" s="203" t="n"/>
      <c r="U23" s="203" t="n"/>
      <c r="V23" s="203" t="n"/>
      <c r="W23" s="88" t="n"/>
      <c r="X23" s="88" t="n"/>
    </row>
    <row r="24" ht="30" customHeight="1" s="50">
      <c r="A24" s="95" t="n">
        <v>23</v>
      </c>
      <c r="B24" s="34" t="n"/>
      <c r="C24" s="203" t="n"/>
      <c r="D24" s="34" t="n"/>
      <c r="E24" s="203" t="n"/>
      <c r="F24" s="4" t="n"/>
      <c r="G24" s="27" t="n"/>
      <c r="H24" s="37" t="n"/>
      <c r="I24" s="37" t="n"/>
      <c r="J24" s="37" t="n"/>
      <c r="K24" s="37" t="n"/>
      <c r="L24" s="37" t="n"/>
      <c r="M24" s="37" t="n"/>
      <c r="N24" s="37" t="n"/>
      <c r="O24" s="27" t="n"/>
      <c r="P24" s="27" t="n"/>
      <c r="Q24" s="4" t="n"/>
      <c r="R24" s="4" t="n"/>
      <c r="S24" s="38" t="n"/>
      <c r="T24" s="203" t="n"/>
      <c r="U24" s="203" t="n"/>
      <c r="V24" s="203" t="n"/>
      <c r="W24" s="88" t="n"/>
      <c r="X24" s="88" t="n"/>
    </row>
    <row r="25" ht="30" customHeight="1" s="50">
      <c r="A25" s="95" t="n">
        <v>24</v>
      </c>
      <c r="B25" s="34" t="n"/>
      <c r="C25" s="203" t="n"/>
      <c r="D25" s="34" t="n"/>
      <c r="E25" s="203" t="n"/>
      <c r="F25" s="4" t="n"/>
      <c r="G25" s="27" t="n"/>
      <c r="H25" s="37" t="n"/>
      <c r="I25" s="37" t="n"/>
      <c r="J25" s="37" t="n"/>
      <c r="K25" s="37" t="n"/>
      <c r="L25" s="37" t="n"/>
      <c r="M25" s="37" t="n"/>
      <c r="N25" s="37" t="n"/>
      <c r="O25" s="27" t="n"/>
      <c r="P25" s="27" t="n"/>
      <c r="Q25" s="4" t="n"/>
      <c r="R25" s="4" t="n"/>
      <c r="S25" s="38" t="n"/>
      <c r="T25" s="203" t="n"/>
      <c r="U25" s="203" t="n"/>
      <c r="V25" s="203" t="n"/>
      <c r="W25" s="88" t="n"/>
      <c r="X25" s="88" t="n"/>
    </row>
    <row r="26" ht="30" customHeight="1" s="50">
      <c r="A26" s="95" t="n">
        <v>25</v>
      </c>
      <c r="B26" s="34" t="n"/>
      <c r="C26" s="203" t="n"/>
      <c r="D26" s="34" t="n"/>
      <c r="E26" s="203" t="n"/>
      <c r="F26" s="4" t="n"/>
      <c r="G26" s="27" t="n"/>
      <c r="H26" s="37" t="n"/>
      <c r="I26" s="37" t="n"/>
      <c r="J26" s="37" t="n"/>
      <c r="K26" s="37" t="n"/>
      <c r="L26" s="37" t="n"/>
      <c r="M26" s="37" t="n"/>
      <c r="N26" s="37" t="n"/>
      <c r="O26" s="27" t="n"/>
      <c r="P26" s="27" t="n"/>
      <c r="Q26" s="4" t="n"/>
      <c r="R26" s="4" t="n"/>
      <c r="S26" s="38" t="n"/>
      <c r="T26" s="203" t="n"/>
      <c r="U26" s="203" t="n"/>
      <c r="V26" s="203" t="n"/>
      <c r="W26" s="88" t="n"/>
      <c r="X26" s="88" t="n"/>
    </row>
    <row r="27" ht="30" customHeight="1" s="50">
      <c r="A27" s="95" t="n">
        <v>26</v>
      </c>
      <c r="B27" s="34" t="n"/>
      <c r="C27" s="203" t="n"/>
      <c r="D27" s="34" t="n"/>
      <c r="E27" s="203" t="n"/>
      <c r="F27" s="4" t="n"/>
      <c r="G27" s="27" t="n"/>
      <c r="H27" s="37" t="n"/>
      <c r="I27" s="37" t="n"/>
      <c r="J27" s="37" t="n"/>
      <c r="K27" s="37" t="n"/>
      <c r="L27" s="37" t="n"/>
      <c r="M27" s="37" t="n"/>
      <c r="N27" s="37" t="n"/>
      <c r="O27" s="27" t="n"/>
      <c r="P27" s="27" t="n"/>
      <c r="Q27" s="4" t="n"/>
      <c r="R27" s="4" t="n"/>
      <c r="S27" s="38" t="n"/>
      <c r="T27" s="203" t="n"/>
      <c r="U27" s="203" t="n"/>
      <c r="V27" s="203" t="n"/>
      <c r="W27" s="88" t="n"/>
      <c r="X27" s="88" t="n"/>
    </row>
    <row r="28" ht="30" customHeight="1" s="50">
      <c r="A28" s="95" t="n">
        <v>27</v>
      </c>
      <c r="B28" s="203" t="n"/>
      <c r="C28" s="203" t="n"/>
      <c r="D28" s="203" t="n"/>
      <c r="E28" s="203" t="n"/>
      <c r="F28" s="4" t="n"/>
      <c r="G28" s="27" t="n"/>
      <c r="H28" s="37" t="n"/>
      <c r="I28" s="37" t="n"/>
      <c r="J28" s="37" t="n"/>
      <c r="K28" s="37" t="n"/>
      <c r="L28" s="37" t="n"/>
      <c r="M28" s="37" t="n"/>
      <c r="N28" s="37" t="n"/>
      <c r="O28" s="27" t="n"/>
      <c r="P28" s="27" t="n"/>
      <c r="Q28" s="4" t="n"/>
      <c r="R28" s="4" t="n"/>
      <c r="S28" s="38" t="n"/>
      <c r="T28" s="203" t="n"/>
      <c r="U28" s="203" t="n"/>
      <c r="V28" s="203" t="n"/>
      <c r="W28" s="88" t="n"/>
      <c r="X28" s="88" t="n"/>
    </row>
    <row r="29" ht="30" customHeight="1" s="50">
      <c r="A29" s="95" t="n">
        <v>28</v>
      </c>
      <c r="B29" s="34" t="n"/>
      <c r="C29" s="203" t="n"/>
      <c r="D29" s="34" t="n"/>
      <c r="E29" s="203" t="n"/>
      <c r="F29" s="4" t="n"/>
      <c r="G29" s="27" t="n"/>
      <c r="H29" s="37" t="n"/>
      <c r="I29" s="37" t="n"/>
      <c r="J29" s="37" t="n"/>
      <c r="K29" s="37" t="n"/>
      <c r="L29" s="37" t="n"/>
      <c r="M29" s="37" t="n"/>
      <c r="N29" s="37" t="n"/>
      <c r="O29" s="27" t="n"/>
      <c r="P29" s="27" t="n"/>
      <c r="Q29" s="4" t="n"/>
      <c r="R29" s="4" t="n"/>
      <c r="S29" s="38" t="n"/>
      <c r="T29" s="203" t="n"/>
      <c r="U29" s="203" t="n"/>
      <c r="V29" s="203" t="n"/>
      <c r="W29" s="88" t="n"/>
      <c r="X29" s="88" t="n"/>
    </row>
    <row r="30" ht="30" customHeight="1" s="50">
      <c r="A30" s="95" t="n">
        <v>29</v>
      </c>
      <c r="B30" s="34" t="n"/>
      <c r="C30" s="203" t="n"/>
      <c r="D30" s="34" t="n"/>
      <c r="E30" s="203" t="n"/>
      <c r="F30" s="4" t="n"/>
      <c r="G30" s="27" t="n"/>
      <c r="H30" s="37" t="n"/>
      <c r="I30" s="37" t="n"/>
      <c r="J30" s="37" t="n"/>
      <c r="K30" s="37" t="n"/>
      <c r="L30" s="37" t="n"/>
      <c r="M30" s="37" t="n"/>
      <c r="N30" s="37" t="n"/>
      <c r="O30" s="27" t="n"/>
      <c r="P30" s="27" t="n"/>
      <c r="Q30" s="4" t="n"/>
      <c r="R30" s="4" t="n"/>
      <c r="S30" s="38" t="n"/>
      <c r="T30" s="203" t="n"/>
      <c r="U30" s="203" t="n"/>
      <c r="V30" s="203" t="n"/>
      <c r="W30" s="88" t="n"/>
      <c r="X30" s="88" t="n"/>
    </row>
    <row r="31" ht="30" customHeight="1" s="50">
      <c r="A31" s="95" t="n">
        <v>30</v>
      </c>
      <c r="B31" s="34" t="n"/>
      <c r="C31" s="203" t="n"/>
      <c r="D31" s="34" t="n"/>
      <c r="E31" s="203" t="n"/>
      <c r="F31" s="4" t="n"/>
      <c r="G31" s="27" t="n"/>
      <c r="H31" s="37" t="n"/>
      <c r="I31" s="37" t="n"/>
      <c r="J31" s="37" t="n"/>
      <c r="K31" s="37" t="n"/>
      <c r="L31" s="37" t="n"/>
      <c r="M31" s="37" t="n"/>
      <c r="N31" s="37" t="n"/>
      <c r="O31" s="27" t="n"/>
      <c r="P31" s="27" t="n"/>
      <c r="Q31" s="4" t="n"/>
      <c r="R31" s="4" t="n"/>
      <c r="S31" s="38" t="n"/>
      <c r="T31" s="203" t="n"/>
      <c r="U31" s="203" t="n"/>
      <c r="V31" s="203" t="n"/>
      <c r="W31" s="88" t="n"/>
      <c r="X31" s="88" t="n"/>
    </row>
    <row r="32" ht="30" customHeight="1" s="50">
      <c r="A32" s="95" t="n">
        <v>31</v>
      </c>
      <c r="B32" s="34" t="n"/>
      <c r="C32" s="203" t="n"/>
      <c r="D32" s="34" t="n"/>
      <c r="E32" s="203" t="n"/>
      <c r="F32" s="4" t="n"/>
      <c r="G32" s="27" t="n"/>
      <c r="H32" s="37" t="n"/>
      <c r="I32" s="37" t="n"/>
      <c r="J32" s="37" t="n"/>
      <c r="K32" s="37" t="n"/>
      <c r="L32" s="37" t="n"/>
      <c r="M32" s="37" t="n"/>
      <c r="N32" s="37" t="n"/>
      <c r="O32" s="27" t="n"/>
      <c r="P32" s="27" t="n"/>
      <c r="Q32" s="4" t="n"/>
      <c r="R32" s="4" t="n"/>
      <c r="S32" s="38" t="n"/>
      <c r="T32" s="203" t="n"/>
      <c r="U32" s="203" t="n"/>
      <c r="V32" s="203" t="n"/>
      <c r="W32" s="88" t="n"/>
      <c r="X32" s="88" t="n"/>
    </row>
    <row r="33" ht="30" customHeight="1" s="50">
      <c r="A33" s="95" t="n">
        <v>32</v>
      </c>
      <c r="B33" s="34" t="n"/>
      <c r="C33" s="203" t="n"/>
      <c r="D33" s="34" t="n"/>
      <c r="E33" s="203" t="n"/>
      <c r="F33" s="4" t="n"/>
      <c r="G33" s="27" t="n"/>
      <c r="H33" s="37" t="n"/>
      <c r="I33" s="37" t="n"/>
      <c r="J33" s="37" t="n"/>
      <c r="K33" s="37" t="n"/>
      <c r="L33" s="37" t="n"/>
      <c r="M33" s="37" t="n"/>
      <c r="N33" s="37" t="n"/>
      <c r="O33" s="27" t="n"/>
      <c r="P33" s="27" t="n"/>
      <c r="Q33" s="4" t="n"/>
      <c r="R33" s="4" t="n"/>
      <c r="S33" s="38" t="n"/>
      <c r="T33" s="203" t="n"/>
      <c r="U33" s="203" t="n"/>
      <c r="V33" s="203" t="n"/>
      <c r="W33" s="88" t="n"/>
      <c r="X33" s="88" t="n"/>
    </row>
    <row r="34" ht="30" customHeight="1" s="50">
      <c r="A34" s="95" t="n">
        <v>33</v>
      </c>
      <c r="B34" s="34" t="n"/>
      <c r="C34" s="203" t="n"/>
      <c r="D34" s="34" t="n"/>
      <c r="E34" s="203" t="n"/>
      <c r="F34" s="4" t="n"/>
      <c r="G34" s="27" t="n"/>
      <c r="H34" s="37" t="n"/>
      <c r="I34" s="37" t="n"/>
      <c r="J34" s="37" t="n"/>
      <c r="K34" s="37" t="n"/>
      <c r="L34" s="37" t="n"/>
      <c r="M34" s="37" t="n"/>
      <c r="N34" s="37" t="n"/>
      <c r="O34" s="27" t="n"/>
      <c r="P34" s="27" t="n"/>
      <c r="Q34" s="4" t="n"/>
      <c r="R34" s="4" t="n"/>
      <c r="S34" s="38" t="n"/>
      <c r="T34" s="203" t="n"/>
      <c r="U34" s="203" t="n"/>
      <c r="V34" s="203" t="n"/>
      <c r="W34" s="88" t="n"/>
      <c r="X34" s="88" t="n"/>
    </row>
    <row r="35" ht="30" customHeight="1" s="50">
      <c r="A35" s="95" t="n">
        <v>34</v>
      </c>
      <c r="B35" s="34" t="n"/>
      <c r="C35" s="203" t="n"/>
      <c r="D35" s="34" t="n"/>
      <c r="E35" s="203" t="n"/>
      <c r="F35" s="4" t="n"/>
      <c r="G35" s="27" t="n"/>
      <c r="H35" s="37" t="n"/>
      <c r="I35" s="37" t="n"/>
      <c r="J35" s="37" t="n"/>
      <c r="K35" s="37" t="n"/>
      <c r="L35" s="37" t="n"/>
      <c r="M35" s="37" t="n"/>
      <c r="N35" s="37" t="n"/>
      <c r="O35" s="27" t="n"/>
      <c r="P35" s="27" t="n"/>
      <c r="Q35" s="4" t="n"/>
      <c r="R35" s="4" t="n"/>
      <c r="S35" s="38" t="n"/>
      <c r="T35" s="203" t="n"/>
      <c r="U35" s="203" t="n"/>
      <c r="V35" s="203" t="n"/>
      <c r="W35" s="88" t="n"/>
      <c r="X35" s="88" t="n"/>
    </row>
    <row r="36" ht="30" customHeight="1" s="50">
      <c r="A36" s="95" t="n">
        <v>35</v>
      </c>
      <c r="B36" s="34" t="n"/>
      <c r="C36" s="203" t="n"/>
      <c r="D36" s="34" t="n"/>
      <c r="E36" s="203" t="n"/>
      <c r="F36" s="4" t="n"/>
      <c r="G36" s="27" t="n"/>
      <c r="H36" s="37" t="n"/>
      <c r="I36" s="37" t="n"/>
      <c r="J36" s="37" t="n"/>
      <c r="K36" s="37" t="n"/>
      <c r="L36" s="37" t="n"/>
      <c r="M36" s="37" t="n"/>
      <c r="N36" s="37" t="n"/>
      <c r="O36" s="27" t="n"/>
      <c r="P36" s="27" t="n"/>
      <c r="Q36" s="4" t="n"/>
      <c r="R36" s="4" t="n"/>
      <c r="S36" s="38" t="n"/>
      <c r="T36" s="203" t="n"/>
      <c r="U36" s="203" t="n"/>
      <c r="V36" s="203" t="n"/>
      <c r="W36" s="88" t="n"/>
      <c r="X36" s="88" t="n"/>
    </row>
    <row r="37" ht="30" customHeight="1" s="50">
      <c r="A37" s="95" t="n">
        <v>36</v>
      </c>
      <c r="B37" s="203" t="n"/>
      <c r="C37" s="203" t="n"/>
      <c r="D37" s="203" t="n"/>
      <c r="E37" s="203" t="n"/>
      <c r="F37" s="4" t="n"/>
      <c r="G37" s="27" t="n"/>
      <c r="H37" s="37" t="n"/>
      <c r="I37" s="37" t="n"/>
      <c r="J37" s="37" t="n"/>
      <c r="K37" s="37" t="n"/>
      <c r="L37" s="37" t="n"/>
      <c r="M37" s="37" t="n"/>
      <c r="N37" s="37" t="n"/>
      <c r="O37" s="27" t="n"/>
      <c r="P37" s="27" t="n"/>
      <c r="Q37" s="4" t="n"/>
      <c r="R37" s="4" t="n"/>
      <c r="S37" s="38" t="n"/>
      <c r="T37" s="203" t="n"/>
      <c r="U37" s="203" t="n"/>
      <c r="V37" s="203" t="n"/>
      <c r="W37" s="88" t="n"/>
      <c r="X37" s="88" t="n"/>
    </row>
    <row r="38" ht="30" customHeight="1" s="50">
      <c r="A38" s="95" t="n">
        <v>37</v>
      </c>
      <c r="B38" s="34" t="n"/>
      <c r="C38" s="203" t="n"/>
      <c r="D38" s="34" t="n"/>
      <c r="E38" s="203" t="n"/>
      <c r="F38" s="4" t="n"/>
      <c r="G38" s="27" t="n"/>
      <c r="H38" s="37" t="n"/>
      <c r="I38" s="37" t="n"/>
      <c r="J38" s="37" t="n"/>
      <c r="K38" s="37" t="n"/>
      <c r="L38" s="37" t="n"/>
      <c r="M38" s="37" t="n"/>
      <c r="N38" s="37" t="n"/>
      <c r="O38" s="27" t="n"/>
      <c r="P38" s="27" t="n"/>
      <c r="Q38" s="4" t="n"/>
      <c r="R38" s="4" t="n"/>
      <c r="S38" s="38" t="n"/>
      <c r="T38" s="203" t="n"/>
      <c r="U38" s="203" t="n"/>
      <c r="V38" s="203" t="n"/>
      <c r="W38" s="88" t="n"/>
      <c r="X38" s="88" t="n"/>
    </row>
    <row r="39" ht="30" customHeight="1" s="50">
      <c r="A39" s="95" t="n">
        <v>38</v>
      </c>
      <c r="B39" s="34" t="n"/>
      <c r="C39" s="203" t="n"/>
      <c r="D39" s="34" t="n"/>
      <c r="E39" s="203" t="n"/>
      <c r="F39" s="4" t="n"/>
      <c r="G39" s="27" t="n"/>
      <c r="H39" s="37" t="n"/>
      <c r="I39" s="37" t="n"/>
      <c r="J39" s="37" t="n"/>
      <c r="K39" s="37" t="n"/>
      <c r="L39" s="37" t="n"/>
      <c r="M39" s="37" t="n"/>
      <c r="N39" s="37" t="n"/>
      <c r="O39" s="27" t="n"/>
      <c r="P39" s="27" t="n"/>
      <c r="Q39" s="4" t="n"/>
      <c r="R39" s="4" t="n"/>
      <c r="S39" s="38" t="n"/>
      <c r="T39" s="203" t="n"/>
      <c r="U39" s="203" t="n"/>
      <c r="V39" s="203" t="n"/>
      <c r="W39" s="88" t="n"/>
      <c r="X39" s="88" t="n"/>
    </row>
    <row r="40" ht="30" customHeight="1" s="50">
      <c r="A40" s="95" t="n">
        <v>39</v>
      </c>
      <c r="B40" s="34" t="n"/>
      <c r="C40" s="203" t="n"/>
      <c r="D40" s="34" t="n"/>
      <c r="E40" s="203" t="n"/>
      <c r="F40" s="4" t="n"/>
      <c r="G40" s="27" t="n"/>
      <c r="H40" s="37" t="n"/>
      <c r="I40" s="37" t="n"/>
      <c r="J40" s="37" t="n"/>
      <c r="K40" s="37" t="n"/>
      <c r="L40" s="37" t="n"/>
      <c r="M40" s="37" t="n"/>
      <c r="N40" s="37" t="n"/>
      <c r="O40" s="27" t="n"/>
      <c r="P40" s="27" t="n"/>
      <c r="Q40" s="4" t="n"/>
      <c r="R40" s="4" t="n"/>
      <c r="S40" s="38" t="n"/>
      <c r="T40" s="203" t="n"/>
      <c r="U40" s="203" t="n"/>
      <c r="V40" s="203" t="n"/>
      <c r="W40" s="88" t="n"/>
      <c r="X40" s="88" t="n"/>
    </row>
    <row r="41" ht="30" customHeight="1" s="50">
      <c r="A41" s="95" t="n">
        <v>40</v>
      </c>
      <c r="B41" s="34" t="n"/>
      <c r="C41" s="203" t="n"/>
      <c r="D41" s="34" t="n"/>
      <c r="E41" s="203" t="n"/>
      <c r="F41" s="4" t="n"/>
      <c r="G41" s="27" t="n"/>
      <c r="H41" s="37" t="n"/>
      <c r="I41" s="37" t="n"/>
      <c r="J41" s="37" t="n"/>
      <c r="K41" s="37" t="n"/>
      <c r="L41" s="37" t="n"/>
      <c r="M41" s="37" t="n"/>
      <c r="N41" s="37" t="n"/>
      <c r="O41" s="27" t="n"/>
      <c r="P41" s="27" t="n"/>
      <c r="Q41" s="4" t="n"/>
      <c r="R41" s="4" t="n"/>
      <c r="S41" s="38" t="n"/>
      <c r="T41" s="203" t="n"/>
      <c r="U41" s="203" t="n"/>
      <c r="V41" s="203" t="n"/>
      <c r="W41" s="88" t="n"/>
      <c r="X41" s="88" t="n"/>
    </row>
    <row r="42" ht="30" customHeight="1" s="50">
      <c r="A42" s="95" t="n">
        <v>41</v>
      </c>
      <c r="B42" s="34" t="n"/>
      <c r="C42" s="203" t="n"/>
      <c r="D42" s="34" t="n"/>
      <c r="E42" s="203" t="n"/>
      <c r="F42" s="4" t="n"/>
      <c r="G42" s="27" t="n"/>
      <c r="H42" s="37" t="n"/>
      <c r="I42" s="37" t="n"/>
      <c r="J42" s="37" t="n"/>
      <c r="K42" s="37" t="n"/>
      <c r="L42" s="37" t="n"/>
      <c r="M42" s="37" t="n"/>
      <c r="N42" s="37" t="n"/>
      <c r="O42" s="27" t="n"/>
      <c r="P42" s="27" t="n"/>
      <c r="Q42" s="4" t="n"/>
      <c r="R42" s="4" t="n"/>
      <c r="S42" s="38" t="n"/>
      <c r="T42" s="203" t="n"/>
      <c r="U42" s="203" t="n"/>
      <c r="V42" s="203" t="n"/>
      <c r="W42" s="88" t="n"/>
      <c r="X42" s="88" t="n"/>
    </row>
    <row r="43" ht="30" customHeight="1" s="50">
      <c r="A43" s="95" t="n">
        <v>42</v>
      </c>
      <c r="B43" s="34" t="n"/>
      <c r="C43" s="203" t="n"/>
      <c r="D43" s="34" t="n"/>
      <c r="E43" s="203" t="n"/>
      <c r="F43" s="4" t="n"/>
      <c r="G43" s="27" t="n"/>
      <c r="H43" s="37" t="n"/>
      <c r="I43" s="37" t="n"/>
      <c r="J43" s="37" t="n"/>
      <c r="K43" s="37" t="n"/>
      <c r="L43" s="37" t="n"/>
      <c r="M43" s="37" t="n"/>
      <c r="N43" s="37" t="n"/>
      <c r="O43" s="27" t="n"/>
      <c r="P43" s="27" t="n"/>
      <c r="Q43" s="4" t="n"/>
      <c r="R43" s="4" t="n"/>
      <c r="S43" s="38" t="n"/>
      <c r="T43" s="203" t="n"/>
      <c r="U43" s="203" t="n"/>
      <c r="V43" s="203" t="n"/>
      <c r="W43" s="88" t="n"/>
      <c r="X43" s="88" t="n"/>
    </row>
    <row r="44" ht="30" customHeight="1" s="50">
      <c r="A44" s="95" t="n">
        <v>43</v>
      </c>
      <c r="B44" s="34" t="n"/>
      <c r="C44" s="203" t="n"/>
      <c r="D44" s="34" t="n"/>
      <c r="E44" s="203" t="n"/>
      <c r="F44" s="4" t="n"/>
      <c r="G44" s="27" t="n"/>
      <c r="H44" s="37" t="n"/>
      <c r="I44" s="37" t="n"/>
      <c r="J44" s="37" t="n"/>
      <c r="K44" s="37" t="n"/>
      <c r="L44" s="37" t="n"/>
      <c r="M44" s="37" t="n"/>
      <c r="N44" s="37" t="n"/>
      <c r="O44" s="27" t="n"/>
      <c r="P44" s="27" t="n"/>
      <c r="Q44" s="4" t="n"/>
      <c r="R44" s="4" t="n"/>
      <c r="S44" s="38" t="n"/>
      <c r="T44" s="203" t="n"/>
      <c r="U44" s="203" t="n"/>
      <c r="V44" s="203" t="n"/>
      <c r="W44" s="88" t="n"/>
      <c r="X44" s="88" t="n"/>
    </row>
    <row r="45" ht="30" customHeight="1" s="50">
      <c r="A45" s="95" t="n">
        <v>44</v>
      </c>
      <c r="B45" s="34" t="n"/>
      <c r="C45" s="203" t="n"/>
      <c r="D45" s="34" t="n"/>
      <c r="E45" s="203" t="n"/>
      <c r="F45" s="4" t="n"/>
      <c r="G45" s="27" t="n"/>
      <c r="H45" s="37" t="n"/>
      <c r="I45" s="37" t="n"/>
      <c r="J45" s="37" t="n"/>
      <c r="K45" s="37" t="n"/>
      <c r="L45" s="37" t="n"/>
      <c r="M45" s="37" t="n"/>
      <c r="N45" s="37" t="n"/>
      <c r="O45" s="27" t="n"/>
      <c r="P45" s="27" t="n"/>
      <c r="Q45" s="4" t="n"/>
      <c r="R45" s="4" t="n"/>
      <c r="S45" s="38" t="n"/>
      <c r="T45" s="203" t="n"/>
      <c r="U45" s="203" t="n"/>
      <c r="V45" s="203" t="n"/>
      <c r="W45" s="88" t="n"/>
      <c r="X45" s="88" t="n"/>
    </row>
    <row r="46" ht="30" customHeight="1" s="50">
      <c r="A46" s="95" t="n">
        <v>45</v>
      </c>
      <c r="B46" s="34" t="n"/>
      <c r="C46" s="203" t="n"/>
      <c r="D46" s="34" t="n"/>
      <c r="E46" s="203" t="n"/>
      <c r="F46" s="4" t="n"/>
      <c r="G46" s="27" t="n"/>
      <c r="H46" s="37" t="n"/>
      <c r="I46" s="37" t="n"/>
      <c r="J46" s="37" t="n"/>
      <c r="K46" s="37" t="n"/>
      <c r="L46" s="37" t="n"/>
      <c r="M46" s="37" t="n"/>
      <c r="N46" s="37" t="n"/>
      <c r="O46" s="27" t="n"/>
      <c r="P46" s="27" t="n"/>
      <c r="Q46" s="4" t="n"/>
      <c r="R46" s="4" t="n"/>
      <c r="S46" s="38" t="n"/>
      <c r="T46" s="203" t="n"/>
      <c r="U46" s="203" t="n"/>
      <c r="V46" s="203" t="n"/>
      <c r="W46" s="88" t="n"/>
      <c r="X46" s="88" t="n"/>
    </row>
    <row r="47" ht="30" customHeight="1" s="50">
      <c r="A47" s="95" t="n">
        <v>46</v>
      </c>
      <c r="B47" s="34" t="n"/>
      <c r="C47" s="203" t="n"/>
      <c r="D47" s="34" t="n"/>
      <c r="E47" s="203" t="n"/>
      <c r="F47" s="4" t="n"/>
      <c r="G47" s="27" t="n"/>
      <c r="H47" s="37" t="n"/>
      <c r="I47" s="37" t="n"/>
      <c r="J47" s="37" t="n"/>
      <c r="K47" s="37" t="n"/>
      <c r="L47" s="37" t="n"/>
      <c r="M47" s="37" t="n"/>
      <c r="N47" s="37" t="n"/>
      <c r="O47" s="27" t="n"/>
      <c r="P47" s="27" t="n"/>
      <c r="Q47" s="4" t="n"/>
      <c r="R47" s="4" t="n"/>
      <c r="S47" s="38" t="n"/>
      <c r="T47" s="203" t="n"/>
      <c r="U47" s="203" t="n"/>
      <c r="V47" s="203" t="n"/>
      <c r="W47" s="88" t="n"/>
      <c r="X47" s="88" t="n"/>
    </row>
    <row r="48" ht="30" customHeight="1" s="50">
      <c r="A48" s="95" t="n">
        <v>47</v>
      </c>
      <c r="B48" s="34" t="n"/>
      <c r="C48" s="203" t="n"/>
      <c r="D48" s="34" t="n"/>
      <c r="E48" s="203" t="n"/>
      <c r="F48" s="4" t="n"/>
      <c r="G48" s="27" t="n"/>
      <c r="H48" s="37" t="n"/>
      <c r="I48" s="37" t="n"/>
      <c r="J48" s="37" t="n"/>
      <c r="K48" s="37" t="n"/>
      <c r="L48" s="37" t="n"/>
      <c r="M48" s="37" t="n"/>
      <c r="N48" s="37" t="n"/>
      <c r="O48" s="27" t="n"/>
      <c r="P48" s="27" t="n"/>
      <c r="Q48" s="4" t="n"/>
      <c r="R48" s="4" t="n"/>
      <c r="S48" s="38" t="n"/>
      <c r="T48" s="203" t="n"/>
      <c r="U48" s="203" t="n"/>
      <c r="V48" s="203" t="n"/>
      <c r="W48" s="88" t="n"/>
      <c r="X48" s="88" t="n"/>
    </row>
    <row r="49" ht="30" customHeight="1" s="50">
      <c r="A49" s="95" t="n">
        <v>48</v>
      </c>
      <c r="B49" s="34" t="n"/>
      <c r="C49" s="203" t="n"/>
      <c r="D49" s="34" t="n"/>
      <c r="E49" s="203" t="n"/>
      <c r="F49" s="4" t="n"/>
      <c r="G49" s="27" t="n"/>
      <c r="H49" s="37" t="n"/>
      <c r="I49" s="37" t="n"/>
      <c r="J49" s="37" t="n"/>
      <c r="K49" s="37" t="n"/>
      <c r="L49" s="37" t="n"/>
      <c r="M49" s="37" t="n"/>
      <c r="N49" s="37" t="n"/>
      <c r="O49" s="27" t="n"/>
      <c r="P49" s="27" t="n"/>
      <c r="Q49" s="4" t="n"/>
      <c r="R49" s="4" t="n"/>
      <c r="S49" s="38" t="n"/>
      <c r="T49" s="203" t="n"/>
      <c r="U49" s="203" t="n"/>
      <c r="V49" s="203" t="n"/>
      <c r="W49" s="88" t="n"/>
      <c r="X49" s="88" t="n"/>
    </row>
    <row r="50" ht="30" customHeight="1" s="50">
      <c r="A50" s="95" t="n">
        <v>49</v>
      </c>
      <c r="B50" s="34" t="n"/>
      <c r="C50" s="203" t="n"/>
      <c r="D50" s="34" t="n"/>
      <c r="E50" s="203" t="n"/>
      <c r="F50" s="4" t="n"/>
      <c r="G50" s="27" t="n"/>
      <c r="H50" s="37" t="n"/>
      <c r="I50" s="37" t="n"/>
      <c r="J50" s="37" t="n"/>
      <c r="K50" s="37" t="n"/>
      <c r="L50" s="37" t="n"/>
      <c r="M50" s="37" t="n"/>
      <c r="N50" s="37" t="n"/>
      <c r="O50" s="27" t="n"/>
      <c r="P50" s="27" t="n"/>
      <c r="Q50" s="4" t="n"/>
      <c r="R50" s="4" t="n"/>
      <c r="S50" s="38" t="n"/>
      <c r="T50" s="203" t="n"/>
      <c r="U50" s="203" t="n"/>
      <c r="V50" s="203" t="n"/>
      <c r="W50" s="88" t="n"/>
      <c r="X50" s="88" t="n"/>
    </row>
    <row r="51" ht="30" customHeight="1" s="50">
      <c r="A51" s="95" t="n">
        <v>50</v>
      </c>
      <c r="B51" s="34" t="n"/>
      <c r="C51" s="203" t="n"/>
      <c r="D51" s="34" t="n"/>
      <c r="E51" s="203" t="n"/>
      <c r="F51" s="4" t="n"/>
      <c r="G51" s="27" t="n"/>
      <c r="H51" s="37" t="n"/>
      <c r="I51" s="37" t="n"/>
      <c r="J51" s="37" t="n"/>
      <c r="K51" s="37" t="n"/>
      <c r="L51" s="37" t="n"/>
      <c r="M51" s="37" t="n"/>
      <c r="N51" s="37" t="n"/>
      <c r="O51" s="27" t="n"/>
      <c r="P51" s="27" t="n"/>
      <c r="Q51" s="4" t="n"/>
      <c r="R51" s="4" t="n"/>
      <c r="S51" s="38" t="n"/>
      <c r="T51" s="203" t="n"/>
      <c r="U51" s="203" t="n"/>
      <c r="V51" s="203" t="n"/>
      <c r="W51" s="88" t="n"/>
      <c r="X51" s="88" t="n"/>
    </row>
    <row r="52" ht="30" customHeight="1" s="50">
      <c r="A52" s="95" t="n">
        <v>51</v>
      </c>
      <c r="B52" s="34" t="n"/>
      <c r="C52" s="203" t="n"/>
      <c r="D52" s="34" t="n"/>
      <c r="E52" s="203" t="n"/>
      <c r="F52" s="4" t="n"/>
      <c r="G52" s="27" t="n"/>
      <c r="H52" s="37" t="n"/>
      <c r="I52" s="37" t="n"/>
      <c r="J52" s="37" t="n"/>
      <c r="K52" s="37" t="n"/>
      <c r="L52" s="37" t="n"/>
      <c r="M52" s="37" t="n"/>
      <c r="N52" s="37" t="n"/>
      <c r="O52" s="27" t="n"/>
      <c r="P52" s="27" t="n"/>
      <c r="Q52" s="4" t="n"/>
      <c r="R52" s="4" t="n"/>
      <c r="S52" s="38" t="n"/>
      <c r="T52" s="4" t="n"/>
      <c r="U52" s="203" t="n"/>
      <c r="V52" s="203" t="n"/>
      <c r="W52" s="88" t="n"/>
      <c r="X52" s="88" t="n"/>
    </row>
    <row r="53" ht="30" customHeight="1" s="50">
      <c r="A53" s="95" t="n">
        <v>52</v>
      </c>
      <c r="B53" s="34" t="n"/>
      <c r="C53" s="203" t="n"/>
      <c r="D53" s="34" t="n"/>
      <c r="E53" s="203" t="n"/>
      <c r="F53" s="4" t="n"/>
      <c r="G53" s="27" t="n"/>
      <c r="H53" s="37" t="n"/>
      <c r="I53" s="37" t="n"/>
      <c r="J53" s="37" t="n"/>
      <c r="K53" s="37" t="n"/>
      <c r="L53" s="37" t="n"/>
      <c r="M53" s="37" t="n"/>
      <c r="N53" s="37" t="n"/>
      <c r="O53" s="27" t="n"/>
      <c r="P53" s="27" t="n"/>
      <c r="Q53" s="4" t="n"/>
      <c r="R53" s="4" t="n"/>
      <c r="S53" s="38" t="n"/>
      <c r="T53" s="4" t="n"/>
      <c r="U53" s="203" t="n"/>
      <c r="V53" s="203" t="n"/>
      <c r="W53" s="88" t="n"/>
      <c r="X53" s="88" t="n"/>
    </row>
    <row r="54" ht="30" customHeight="1" s="50">
      <c r="A54" s="95" t="n">
        <v>53</v>
      </c>
      <c r="B54" s="34" t="n"/>
      <c r="C54" s="203" t="n"/>
      <c r="D54" s="34" t="n"/>
      <c r="E54" s="203" t="n"/>
      <c r="F54" s="4" t="n"/>
      <c r="G54" s="27" t="n"/>
      <c r="H54" s="37" t="n"/>
      <c r="I54" s="37" t="n"/>
      <c r="J54" s="37" t="n"/>
      <c r="K54" s="37" t="n"/>
      <c r="L54" s="37" t="n"/>
      <c r="M54" s="37" t="n"/>
      <c r="N54" s="37" t="n"/>
      <c r="O54" s="27" t="n"/>
      <c r="P54" s="27" t="n"/>
      <c r="Q54" s="4" t="n"/>
      <c r="R54" s="4" t="n"/>
      <c r="S54" s="38" t="n"/>
      <c r="T54" s="203" t="n"/>
      <c r="U54" s="203" t="n"/>
      <c r="V54" s="203" t="n"/>
      <c r="W54" s="88" t="n"/>
      <c r="X54" s="88" t="n"/>
    </row>
    <row r="55" ht="30" customHeight="1" s="50">
      <c r="A55" s="95" t="n">
        <v>54</v>
      </c>
      <c r="B55" s="34" t="n"/>
      <c r="C55" s="203" t="n"/>
      <c r="D55" s="34" t="n"/>
      <c r="E55" s="203" t="n"/>
      <c r="F55" s="4" t="n"/>
      <c r="G55" s="27" t="n"/>
      <c r="H55" s="37" t="n"/>
      <c r="I55" s="37" t="n"/>
      <c r="J55" s="37" t="n"/>
      <c r="K55" s="37" t="n"/>
      <c r="L55" s="37" t="n"/>
      <c r="M55" s="37" t="n"/>
      <c r="N55" s="37" t="n"/>
      <c r="O55" s="27" t="n"/>
      <c r="P55" s="27" t="n"/>
      <c r="Q55" s="4" t="n"/>
      <c r="R55" s="4" t="n"/>
      <c r="S55" s="38" t="n"/>
      <c r="T55" s="203" t="n"/>
      <c r="U55" s="203" t="n"/>
      <c r="V55" s="203" t="n"/>
      <c r="W55" s="88" t="n"/>
      <c r="X55" s="88" t="n"/>
    </row>
    <row r="56" ht="30" customHeight="1" s="50">
      <c r="A56" s="95" t="n">
        <v>55</v>
      </c>
      <c r="B56" s="34" t="n"/>
      <c r="C56" s="203" t="n"/>
      <c r="D56" s="34" t="n"/>
      <c r="E56" s="203" t="n"/>
      <c r="F56" s="4" t="n"/>
      <c r="G56" s="27" t="n"/>
      <c r="H56" s="37" t="n"/>
      <c r="I56" s="37" t="n"/>
      <c r="J56" s="37" t="n"/>
      <c r="K56" s="37" t="n"/>
      <c r="L56" s="37" t="n"/>
      <c r="M56" s="37" t="n"/>
      <c r="N56" s="37" t="n"/>
      <c r="O56" s="27" t="n"/>
      <c r="P56" s="27" t="n"/>
      <c r="Q56" s="4" t="n"/>
      <c r="R56" s="4" t="n"/>
      <c r="S56" s="38" t="n"/>
      <c r="T56" s="203" t="n"/>
      <c r="U56" s="203" t="n"/>
      <c r="V56" s="203" t="n"/>
      <c r="W56" s="88" t="n"/>
      <c r="X56" s="88" t="n"/>
    </row>
    <row r="57" ht="30" customHeight="1" s="50">
      <c r="A57" s="95" t="n">
        <v>56</v>
      </c>
      <c r="B57" s="34" t="n"/>
      <c r="C57" s="203" t="n"/>
      <c r="D57" s="34" t="n"/>
      <c r="E57" s="203" t="n"/>
      <c r="F57" s="4" t="n"/>
      <c r="G57" s="27" t="n"/>
      <c r="H57" s="37" t="n"/>
      <c r="I57" s="37" t="n"/>
      <c r="J57" s="37" t="n"/>
      <c r="K57" s="37" t="n"/>
      <c r="L57" s="37" t="n"/>
      <c r="M57" s="37" t="n"/>
      <c r="N57" s="37" t="n"/>
      <c r="O57" s="27" t="n"/>
      <c r="P57" s="27" t="n"/>
      <c r="Q57" s="4" t="n"/>
      <c r="R57" s="4" t="n"/>
      <c r="S57" s="38" t="n"/>
      <c r="T57" s="203" t="n"/>
      <c r="U57" s="203" t="n"/>
      <c r="V57" s="203" t="n"/>
      <c r="W57" s="88" t="n"/>
      <c r="X57" s="88" t="n"/>
    </row>
    <row r="58" ht="30" customHeight="1" s="50">
      <c r="A58" s="95" t="n">
        <v>57</v>
      </c>
      <c r="B58" s="34" t="n"/>
      <c r="C58" s="203" t="n"/>
      <c r="D58" s="34" t="n"/>
      <c r="E58" s="203" t="n"/>
      <c r="F58" s="4" t="n"/>
      <c r="G58" s="27" t="n"/>
      <c r="H58" s="37" t="n"/>
      <c r="I58" s="37" t="n"/>
      <c r="J58" s="37" t="n"/>
      <c r="K58" s="37" t="n"/>
      <c r="L58" s="37" t="n"/>
      <c r="M58" s="37" t="n"/>
      <c r="N58" s="37" t="n"/>
      <c r="O58" s="27" t="n"/>
      <c r="P58" s="27" t="n"/>
      <c r="Q58" s="4" t="n"/>
      <c r="R58" s="4" t="n"/>
      <c r="S58" s="38" t="n"/>
      <c r="T58" s="203" t="n"/>
      <c r="U58" s="203" t="n"/>
      <c r="V58" s="203" t="n"/>
      <c r="W58" s="88" t="n"/>
      <c r="X58" s="88" t="n"/>
    </row>
    <row r="59" ht="30" customHeight="1" s="50">
      <c r="A59" s="95" t="n">
        <v>58</v>
      </c>
      <c r="B59" s="34" t="n"/>
      <c r="C59" s="203" t="n"/>
      <c r="D59" s="34" t="n"/>
      <c r="E59" s="203" t="n"/>
      <c r="F59" s="4" t="n"/>
      <c r="G59" s="27" t="n"/>
      <c r="H59" s="37" t="n"/>
      <c r="I59" s="37" t="n"/>
      <c r="J59" s="37" t="n"/>
      <c r="K59" s="37" t="n"/>
      <c r="L59" s="37" t="n"/>
      <c r="M59" s="37" t="n"/>
      <c r="N59" s="37" t="n"/>
      <c r="O59" s="27" t="n"/>
      <c r="P59" s="27" t="n"/>
      <c r="Q59" s="4" t="n"/>
      <c r="R59" s="4" t="n"/>
      <c r="S59" s="38" t="n"/>
      <c r="T59" s="203" t="n"/>
      <c r="U59" s="203" t="n"/>
      <c r="V59" s="203" t="n"/>
      <c r="W59" s="88" t="n"/>
      <c r="X59" s="88" t="n"/>
    </row>
    <row r="60" ht="30" customHeight="1" s="50">
      <c r="A60" s="95" t="n">
        <v>59</v>
      </c>
      <c r="B60" s="34" t="n"/>
      <c r="C60" s="203" t="n"/>
      <c r="D60" s="34" t="n"/>
      <c r="E60" s="203" t="n"/>
      <c r="F60" s="4" t="n"/>
      <c r="G60" s="27" t="n"/>
      <c r="H60" s="37" t="n"/>
      <c r="I60" s="37" t="n"/>
      <c r="J60" s="37" t="n"/>
      <c r="K60" s="37" t="n"/>
      <c r="L60" s="37" t="n"/>
      <c r="M60" s="37" t="n"/>
      <c r="N60" s="37" t="n"/>
      <c r="O60" s="27" t="n"/>
      <c r="P60" s="27" t="n"/>
      <c r="Q60" s="4" t="n"/>
      <c r="R60" s="4" t="n"/>
      <c r="S60" s="38" t="n"/>
      <c r="T60" s="203" t="n"/>
      <c r="U60" s="203" t="n"/>
      <c r="V60" s="203" t="n"/>
      <c r="W60" s="88" t="n"/>
      <c r="X60" s="88" t="n"/>
    </row>
    <row r="61" ht="30" customHeight="1" s="50">
      <c r="A61" s="95" t="n">
        <v>60</v>
      </c>
      <c r="B61" s="34" t="n"/>
      <c r="C61" s="203" t="n"/>
      <c r="D61" s="34" t="n"/>
      <c r="E61" s="203" t="n"/>
      <c r="F61" s="4" t="n"/>
      <c r="G61" s="27" t="n"/>
      <c r="H61" s="37" t="n"/>
      <c r="I61" s="37" t="n"/>
      <c r="J61" s="37" t="n"/>
      <c r="K61" s="37" t="n"/>
      <c r="L61" s="37" t="n"/>
      <c r="M61" s="37" t="n"/>
      <c r="N61" s="37" t="n"/>
      <c r="O61" s="27" t="n"/>
      <c r="P61" s="27" t="n"/>
      <c r="Q61" s="4" t="n"/>
      <c r="R61" s="4" t="n"/>
      <c r="S61" s="38" t="n"/>
      <c r="T61" s="203" t="n"/>
      <c r="U61" s="203" t="n"/>
      <c r="V61" s="203" t="n"/>
      <c r="W61" s="88" t="n"/>
      <c r="X61" s="88" t="n"/>
    </row>
    <row r="62" ht="30" customHeight="1" s="50">
      <c r="A62" s="95" t="n">
        <v>61</v>
      </c>
      <c r="B62" s="34" t="n"/>
      <c r="C62" s="203" t="n"/>
      <c r="D62" s="34" t="n"/>
      <c r="E62" s="203" t="n"/>
      <c r="F62" s="4" t="n"/>
      <c r="G62" s="27" t="n"/>
      <c r="H62" s="37" t="n"/>
      <c r="I62" s="37" t="n"/>
      <c r="J62" s="37" t="n"/>
      <c r="K62" s="37" t="n"/>
      <c r="L62" s="37" t="n"/>
      <c r="M62" s="37" t="n"/>
      <c r="N62" s="37" t="n"/>
      <c r="O62" s="27" t="n"/>
      <c r="P62" s="27" t="n"/>
      <c r="Q62" s="4" t="n"/>
      <c r="R62" s="4" t="n"/>
      <c r="S62" s="38" t="n"/>
      <c r="T62" s="203" t="n"/>
      <c r="U62" s="203" t="n"/>
      <c r="V62" s="203" t="n"/>
      <c r="W62" s="88" t="n"/>
      <c r="X62" s="88" t="n"/>
    </row>
    <row r="63" ht="30" customHeight="1" s="50">
      <c r="A63" s="95" t="n">
        <v>62</v>
      </c>
      <c r="B63" s="35" t="n"/>
      <c r="C63" s="203" t="n"/>
      <c r="D63" s="35" t="n"/>
      <c r="E63" s="203" t="n"/>
      <c r="F63" s="4" t="n"/>
      <c r="G63" s="27" t="n"/>
      <c r="H63" s="37" t="n"/>
      <c r="I63" s="37" t="n"/>
      <c r="J63" s="37" t="n"/>
      <c r="K63" s="37" t="n"/>
      <c r="L63" s="37" t="n"/>
      <c r="M63" s="37" t="n"/>
      <c r="N63" s="37" t="n"/>
      <c r="O63" s="27" t="n"/>
      <c r="P63" s="27" t="n"/>
      <c r="Q63" s="4" t="n"/>
      <c r="R63" s="4" t="n"/>
      <c r="S63" s="38" t="n"/>
      <c r="T63" s="203" t="n"/>
      <c r="U63" s="203" t="n"/>
      <c r="V63" s="203" t="n"/>
      <c r="W63" s="88" t="n"/>
      <c r="X63" s="88" t="n"/>
    </row>
    <row r="64" ht="30" customHeight="1" s="50">
      <c r="A64" s="95" t="n">
        <v>63</v>
      </c>
      <c r="B64" s="35" t="n"/>
      <c r="C64" s="203" t="n"/>
      <c r="D64" s="35" t="n"/>
      <c r="E64" s="203" t="n"/>
      <c r="F64" s="4" t="n"/>
      <c r="G64" s="27" t="n"/>
      <c r="H64" s="37" t="n"/>
      <c r="I64" s="37" t="n"/>
      <c r="J64" s="37" t="n"/>
      <c r="K64" s="37" t="n"/>
      <c r="L64" s="37" t="n"/>
      <c r="M64" s="37" t="n"/>
      <c r="N64" s="37" t="n"/>
      <c r="O64" s="27" t="n"/>
      <c r="P64" s="27" t="n"/>
      <c r="Q64" s="4" t="n"/>
      <c r="R64" s="4" t="n"/>
      <c r="S64" s="38" t="n"/>
      <c r="T64" s="203" t="n"/>
      <c r="U64" s="203" t="n"/>
      <c r="V64" s="203" t="n"/>
      <c r="W64" s="88" t="n"/>
      <c r="X64" s="88" t="n"/>
    </row>
    <row r="65" ht="30" customHeight="1" s="50">
      <c r="A65" s="95" t="n">
        <v>64</v>
      </c>
      <c r="B65" s="35" t="n"/>
      <c r="C65" s="203" t="n"/>
      <c r="D65" s="35" t="n"/>
      <c r="E65" s="203" t="n"/>
      <c r="F65" s="4" t="n"/>
      <c r="G65" s="27" t="n"/>
      <c r="H65" s="37" t="n"/>
      <c r="I65" s="37" t="n"/>
      <c r="J65" s="37" t="n"/>
      <c r="K65" s="37" t="n"/>
      <c r="L65" s="37" t="n"/>
      <c r="M65" s="37" t="n"/>
      <c r="N65" s="37" t="n"/>
      <c r="O65" s="27" t="n"/>
      <c r="P65" s="27" t="n"/>
      <c r="Q65" s="4" t="n"/>
      <c r="R65" s="4" t="n"/>
      <c r="S65" s="38" t="n"/>
      <c r="T65" s="203" t="n"/>
      <c r="U65" s="203" t="n"/>
      <c r="V65" s="203" t="n"/>
      <c r="W65" s="88" t="n"/>
      <c r="X65" s="88" t="n"/>
    </row>
    <row r="66" ht="30" customHeight="1" s="50">
      <c r="A66" s="95" t="n">
        <v>65</v>
      </c>
      <c r="B66" s="36" t="n"/>
      <c r="C66" s="203" t="n"/>
      <c r="D66" s="36" t="n"/>
      <c r="E66" s="203" t="n"/>
      <c r="F66" s="4" t="n"/>
      <c r="G66" s="27" t="n"/>
      <c r="H66" s="37" t="n"/>
      <c r="I66" s="37" t="n"/>
      <c r="J66" s="37" t="n"/>
      <c r="K66" s="37" t="n"/>
      <c r="L66" s="37" t="n"/>
      <c r="M66" s="37" t="n"/>
      <c r="N66" s="37" t="n"/>
      <c r="O66" s="27" t="n"/>
      <c r="P66" s="27" t="n"/>
      <c r="Q66" s="4" t="n"/>
      <c r="R66" s="4" t="n"/>
      <c r="S66" s="38" t="n"/>
      <c r="T66" s="203" t="n"/>
      <c r="U66" s="203" t="n"/>
      <c r="V66" s="203" t="n"/>
      <c r="W66" s="88" t="n"/>
      <c r="X66" s="88" t="n"/>
    </row>
    <row r="67" ht="30" customHeight="1" s="50">
      <c r="A67" s="95" t="n">
        <v>66</v>
      </c>
      <c r="B67" s="34" t="n"/>
      <c r="C67" s="203" t="n"/>
      <c r="D67" s="34" t="n"/>
      <c r="E67" s="203" t="n"/>
      <c r="F67" s="4" t="n"/>
      <c r="G67" s="27" t="n"/>
      <c r="H67" s="37" t="n"/>
      <c r="I67" s="37" t="n"/>
      <c r="J67" s="37" t="n"/>
      <c r="K67" s="37" t="n"/>
      <c r="L67" s="37" t="n"/>
      <c r="M67" s="37" t="n"/>
      <c r="N67" s="37" t="n"/>
      <c r="O67" s="27" t="n"/>
      <c r="P67" s="27" t="n"/>
      <c r="Q67" s="4" t="n"/>
      <c r="R67" s="4" t="n"/>
      <c r="S67" s="38" t="n"/>
      <c r="T67" s="203" t="n"/>
      <c r="U67" s="203" t="n"/>
      <c r="V67" s="203" t="n"/>
      <c r="W67" s="88" t="n"/>
      <c r="X67" s="88" t="n"/>
    </row>
    <row r="68" ht="30" customHeight="1" s="50">
      <c r="A68" s="95" t="n">
        <v>67</v>
      </c>
      <c r="B68" s="34" t="n"/>
      <c r="C68" s="203" t="n"/>
      <c r="D68" s="34" t="n"/>
      <c r="E68" s="203" t="n"/>
      <c r="F68" s="4" t="n"/>
      <c r="G68" s="27" t="n"/>
      <c r="H68" s="37" t="n"/>
      <c r="I68" s="37" t="n"/>
      <c r="J68" s="37" t="n"/>
      <c r="K68" s="37" t="n"/>
      <c r="L68" s="37" t="n"/>
      <c r="M68" s="37" t="n"/>
      <c r="N68" s="37" t="n"/>
      <c r="O68" s="27" t="n"/>
      <c r="P68" s="27" t="n"/>
      <c r="Q68" s="4" t="n"/>
      <c r="R68" s="4" t="n"/>
      <c r="S68" s="38" t="n"/>
      <c r="T68" s="203" t="n"/>
      <c r="U68" s="203" t="n"/>
      <c r="V68" s="203" t="n"/>
      <c r="W68" s="88" t="n"/>
      <c r="X68" s="88" t="n"/>
    </row>
    <row r="69" ht="30" customHeight="1" s="50">
      <c r="A69" s="95" t="n">
        <v>68</v>
      </c>
      <c r="B69" s="34" t="n"/>
      <c r="C69" s="203" t="n"/>
      <c r="D69" s="34" t="n"/>
      <c r="E69" s="203" t="n"/>
      <c r="F69" s="4" t="n"/>
      <c r="G69" s="27" t="n"/>
      <c r="H69" s="37" t="n"/>
      <c r="I69" s="37" t="n"/>
      <c r="J69" s="37" t="n"/>
      <c r="K69" s="37" t="n"/>
      <c r="L69" s="37" t="n"/>
      <c r="M69" s="37" t="n"/>
      <c r="N69" s="37" t="n"/>
      <c r="O69" s="27" t="n"/>
      <c r="P69" s="27" t="n"/>
      <c r="Q69" s="4" t="n"/>
      <c r="R69" s="4" t="n"/>
      <c r="S69" s="38" t="n"/>
      <c r="T69" s="203" t="n"/>
      <c r="U69" s="203" t="n"/>
      <c r="V69" s="203" t="n"/>
      <c r="W69" s="88" t="n"/>
      <c r="X69" s="88" t="n"/>
    </row>
    <row r="70" ht="30" customHeight="1" s="50">
      <c r="A70" s="95" t="n">
        <v>69</v>
      </c>
      <c r="B70" s="34" t="n"/>
      <c r="C70" s="203" t="n"/>
      <c r="D70" s="34" t="n"/>
      <c r="E70" s="203" t="n"/>
      <c r="F70" s="4" t="n"/>
      <c r="G70" s="27" t="n"/>
      <c r="H70" s="37" t="n"/>
      <c r="I70" s="37" t="n"/>
      <c r="J70" s="37" t="n"/>
      <c r="K70" s="37" t="n"/>
      <c r="L70" s="37" t="n"/>
      <c r="M70" s="37" t="n"/>
      <c r="N70" s="37" t="n"/>
      <c r="O70" s="27" t="n"/>
      <c r="P70" s="27" t="n"/>
      <c r="Q70" s="4" t="n"/>
      <c r="R70" s="4" t="n"/>
      <c r="S70" s="38" t="n"/>
      <c r="T70" s="203" t="n"/>
      <c r="U70" s="203" t="n"/>
      <c r="V70" s="203" t="n"/>
      <c r="W70" s="88" t="n"/>
      <c r="X70" s="88" t="n"/>
    </row>
    <row r="71" ht="30" customHeight="1" s="50">
      <c r="A71" s="95" t="n">
        <v>70</v>
      </c>
      <c r="B71" s="36" t="n"/>
      <c r="C71" s="203" t="n"/>
      <c r="D71" s="36" t="n"/>
      <c r="E71" s="203" t="n"/>
      <c r="F71" s="4" t="n"/>
      <c r="G71" s="27" t="n"/>
      <c r="H71" s="37" t="n"/>
      <c r="I71" s="37" t="n"/>
      <c r="J71" s="37" t="n"/>
      <c r="K71" s="37" t="n"/>
      <c r="L71" s="37" t="n"/>
      <c r="M71" s="37" t="n"/>
      <c r="N71" s="37" t="n"/>
      <c r="O71" s="27" t="n"/>
      <c r="P71" s="27" t="n"/>
      <c r="Q71" s="4" t="n"/>
      <c r="R71" s="4" t="n"/>
      <c r="S71" s="38" t="n"/>
      <c r="T71" s="203" t="n"/>
      <c r="U71" s="203" t="n"/>
      <c r="V71" s="203" t="n"/>
      <c r="W71" s="88" t="n"/>
      <c r="X71" s="88" t="n"/>
    </row>
    <row r="72" ht="30" customHeight="1" s="50">
      <c r="A72" s="95" t="n">
        <v>71</v>
      </c>
      <c r="B72" s="36" t="n"/>
      <c r="C72" s="203" t="n"/>
      <c r="D72" s="36" t="n"/>
      <c r="E72" s="203" t="n"/>
      <c r="F72" s="4" t="n"/>
      <c r="G72" s="27" t="n"/>
      <c r="H72" s="37" t="n"/>
      <c r="I72" s="37" t="n"/>
      <c r="J72" s="37" t="n"/>
      <c r="K72" s="37" t="n"/>
      <c r="L72" s="37" t="n"/>
      <c r="M72" s="37" t="n"/>
      <c r="N72" s="37" t="n"/>
      <c r="O72" s="27" t="n"/>
      <c r="P72" s="27" t="n"/>
      <c r="Q72" s="4" t="n"/>
      <c r="R72" s="4" t="n"/>
      <c r="S72" s="38" t="n"/>
      <c r="T72" s="203" t="n"/>
      <c r="U72" s="203" t="n"/>
      <c r="V72" s="203" t="n"/>
      <c r="W72" s="88" t="n"/>
      <c r="X72" s="88" t="n"/>
    </row>
    <row r="73" ht="30" customHeight="1" s="50">
      <c r="A73" s="95" t="n">
        <v>72</v>
      </c>
      <c r="B73" s="203" t="n"/>
      <c r="C73" s="203" t="n"/>
      <c r="D73" s="203" t="n"/>
      <c r="E73" s="203" t="n"/>
      <c r="F73" s="4" t="n"/>
      <c r="G73" s="27" t="n"/>
      <c r="H73" s="37" t="n"/>
      <c r="I73" s="37" t="n"/>
      <c r="J73" s="37" t="n"/>
      <c r="K73" s="37" t="n"/>
      <c r="L73" s="37" t="n"/>
      <c r="M73" s="37" t="n"/>
      <c r="N73" s="37" t="n"/>
      <c r="O73" s="27" t="n"/>
      <c r="P73" s="27" t="n"/>
      <c r="Q73" s="4" t="n"/>
      <c r="R73" s="4" t="n"/>
      <c r="S73" s="38" t="n"/>
      <c r="T73" s="203" t="n"/>
      <c r="U73" s="203" t="n"/>
      <c r="V73" s="203" t="n"/>
      <c r="W73" s="88" t="n"/>
      <c r="X73" s="88" t="n"/>
    </row>
    <row r="74" ht="30" customHeight="1" s="50">
      <c r="A74" s="95" t="n">
        <v>73</v>
      </c>
      <c r="B74" s="203" t="n"/>
      <c r="C74" s="203" t="n"/>
      <c r="D74" s="203" t="n"/>
      <c r="E74" s="203" t="n"/>
      <c r="F74" s="4" t="n"/>
      <c r="G74" s="27" t="n"/>
      <c r="H74" s="37" t="n"/>
      <c r="I74" s="37" t="n"/>
      <c r="J74" s="37" t="n"/>
      <c r="K74" s="37" t="n"/>
      <c r="L74" s="37" t="n"/>
      <c r="M74" s="37" t="n"/>
      <c r="N74" s="37" t="n"/>
      <c r="O74" s="27" t="n"/>
      <c r="P74" s="27" t="n"/>
      <c r="Q74" s="4" t="n"/>
      <c r="R74" s="4" t="n"/>
      <c r="S74" s="38" t="n"/>
      <c r="T74" s="203" t="n"/>
      <c r="U74" s="203" t="n"/>
      <c r="V74" s="203" t="n"/>
      <c r="W74" s="88" t="n"/>
      <c r="X74" s="88" t="n"/>
    </row>
    <row r="75" ht="30" customHeight="1" s="50">
      <c r="A75" s="95" t="n">
        <v>74</v>
      </c>
      <c r="B75" s="203" t="n"/>
      <c r="C75" s="203" t="n"/>
      <c r="D75" s="203" t="n"/>
      <c r="E75" s="203" t="n"/>
      <c r="F75" s="4" t="n"/>
      <c r="G75" s="27" t="n"/>
      <c r="H75" s="37" t="n"/>
      <c r="I75" s="37" t="n"/>
      <c r="J75" s="37" t="n"/>
      <c r="K75" s="37" t="n"/>
      <c r="L75" s="37" t="n"/>
      <c r="M75" s="37" t="n"/>
      <c r="N75" s="37" t="n"/>
      <c r="O75" s="27" t="n"/>
      <c r="P75" s="27" t="n"/>
      <c r="Q75" s="4" t="n"/>
      <c r="R75" s="4" t="n"/>
      <c r="S75" s="38" t="n"/>
      <c r="T75" s="203" t="n"/>
      <c r="U75" s="203" t="n"/>
      <c r="V75" s="203" t="n"/>
      <c r="W75" s="88" t="n"/>
      <c r="X75" s="88" t="n"/>
    </row>
    <row r="76" ht="30" customHeight="1" s="50">
      <c r="A76" s="95" t="n">
        <v>75</v>
      </c>
      <c r="B76" s="203" t="n"/>
      <c r="C76" s="203" t="n"/>
      <c r="D76" s="203" t="n"/>
      <c r="E76" s="203" t="n"/>
      <c r="F76" s="4" t="n"/>
      <c r="G76" s="27" t="n"/>
      <c r="H76" s="37" t="n"/>
      <c r="I76" s="37" t="n"/>
      <c r="J76" s="37" t="n"/>
      <c r="K76" s="37" t="n"/>
      <c r="L76" s="37" t="n"/>
      <c r="M76" s="37" t="n"/>
      <c r="N76" s="37" t="n"/>
      <c r="O76" s="27" t="n"/>
      <c r="P76" s="27" t="n"/>
      <c r="Q76" s="4" t="n"/>
      <c r="R76" s="4" t="n"/>
      <c r="S76" s="38" t="n"/>
      <c r="T76" s="203" t="n"/>
      <c r="U76" s="203" t="n"/>
      <c r="V76" s="203" t="n"/>
      <c r="W76" s="88" t="n"/>
      <c r="X76" s="88" t="n"/>
    </row>
    <row r="77" ht="30" customHeight="1" s="50">
      <c r="A77" s="95" t="n">
        <v>76</v>
      </c>
      <c r="B77" s="203" t="n"/>
      <c r="C77" s="203" t="n"/>
      <c r="D77" s="203" t="n"/>
      <c r="E77" s="203" t="n"/>
      <c r="F77" s="4" t="n"/>
      <c r="G77" s="27" t="n"/>
      <c r="H77" s="37" t="n"/>
      <c r="I77" s="37" t="n"/>
      <c r="J77" s="37" t="n"/>
      <c r="K77" s="37" t="n"/>
      <c r="L77" s="37" t="n"/>
      <c r="M77" s="37" t="n"/>
      <c r="N77" s="37" t="n"/>
      <c r="O77" s="27" t="n"/>
      <c r="P77" s="27" t="n"/>
      <c r="Q77" s="4" t="n"/>
      <c r="R77" s="4" t="n"/>
      <c r="S77" s="38" t="n"/>
      <c r="T77" s="203" t="n"/>
      <c r="U77" s="203" t="n"/>
      <c r="V77" s="203" t="n"/>
      <c r="W77" s="88" t="n"/>
      <c r="X77" s="88" t="n"/>
    </row>
    <row r="78" ht="30" customHeight="1" s="50">
      <c r="A78" s="95" t="n">
        <v>77</v>
      </c>
      <c r="B78" s="203" t="n"/>
      <c r="C78" s="203" t="n"/>
      <c r="D78" s="203" t="n"/>
      <c r="E78" s="203" t="n"/>
      <c r="F78" s="4" t="n"/>
      <c r="G78" s="27" t="n"/>
      <c r="H78" s="37" t="n"/>
      <c r="I78" s="37" t="n"/>
      <c r="J78" s="37" t="n"/>
      <c r="K78" s="37" t="n"/>
      <c r="L78" s="37" t="n"/>
      <c r="M78" s="37" t="n"/>
      <c r="N78" s="37" t="n"/>
      <c r="O78" s="27" t="n"/>
      <c r="P78" s="27" t="n"/>
      <c r="Q78" s="4" t="n"/>
      <c r="R78" s="4" t="n"/>
      <c r="S78" s="38" t="n"/>
      <c r="T78" s="203" t="n"/>
      <c r="U78" s="203" t="n"/>
      <c r="V78" s="203" t="n"/>
      <c r="W78" s="88" t="n"/>
      <c r="X78" s="88" t="n"/>
    </row>
    <row r="79" ht="30" customHeight="1" s="50">
      <c r="A79" s="95" t="n">
        <v>78</v>
      </c>
      <c r="B79" s="203" t="n"/>
      <c r="C79" s="203" t="n"/>
      <c r="D79" s="203" t="n"/>
      <c r="E79" s="203" t="n"/>
      <c r="F79" s="4" t="n"/>
      <c r="G79" s="27" t="n"/>
      <c r="H79" s="37" t="n"/>
      <c r="I79" s="37" t="n"/>
      <c r="J79" s="37" t="n"/>
      <c r="K79" s="37" t="n"/>
      <c r="L79" s="37" t="n"/>
      <c r="M79" s="37" t="n"/>
      <c r="N79" s="37" t="n"/>
      <c r="O79" s="27" t="n"/>
      <c r="P79" s="27" t="n"/>
      <c r="Q79" s="4" t="n"/>
      <c r="R79" s="4" t="n"/>
      <c r="S79" s="38" t="n"/>
      <c r="T79" s="203" t="n"/>
      <c r="U79" s="203" t="n"/>
      <c r="V79" s="203" t="n"/>
      <c r="W79" s="88" t="n"/>
      <c r="X79" s="88" t="n"/>
    </row>
    <row r="80" ht="30" customHeight="1" s="50">
      <c r="A80" s="95" t="n">
        <v>79</v>
      </c>
      <c r="B80" s="203" t="n"/>
      <c r="C80" s="203" t="n"/>
      <c r="D80" s="203" t="n"/>
      <c r="E80" s="203" t="n"/>
      <c r="F80" s="4" t="n"/>
      <c r="G80" s="27" t="n"/>
      <c r="H80" s="37" t="n"/>
      <c r="I80" s="37" t="n"/>
      <c r="J80" s="37" t="n"/>
      <c r="K80" s="37" t="n"/>
      <c r="L80" s="37" t="n"/>
      <c r="M80" s="37" t="n"/>
      <c r="N80" s="37" t="n"/>
      <c r="O80" s="27" t="n"/>
      <c r="P80" s="27" t="n"/>
      <c r="Q80" s="4" t="n"/>
      <c r="R80" s="4" t="n"/>
      <c r="S80" s="38" t="n"/>
      <c r="T80" s="203" t="n"/>
      <c r="U80" s="203" t="n"/>
      <c r="V80" s="203" t="n"/>
      <c r="W80" s="88" t="n"/>
      <c r="X80" s="88" t="n"/>
    </row>
    <row r="81" ht="30" customHeight="1" s="50">
      <c r="A81" s="95" t="n">
        <v>80</v>
      </c>
      <c r="B81" s="203" t="n"/>
      <c r="C81" s="203" t="n"/>
      <c r="D81" s="203" t="n"/>
      <c r="E81" s="203" t="n"/>
      <c r="F81" s="4" t="n"/>
      <c r="G81" s="27" t="n"/>
      <c r="H81" s="37" t="n"/>
      <c r="I81" s="37" t="n"/>
      <c r="J81" s="37" t="n"/>
      <c r="K81" s="37" t="n"/>
      <c r="L81" s="37" t="n"/>
      <c r="M81" s="37" t="n"/>
      <c r="N81" s="37" t="n"/>
      <c r="O81" s="27" t="n"/>
      <c r="P81" s="27" t="n"/>
      <c r="Q81" s="4" t="n"/>
      <c r="R81" s="4" t="n"/>
      <c r="S81" s="38" t="n"/>
      <c r="T81" s="203" t="n"/>
      <c r="U81" s="203" t="n"/>
      <c r="V81" s="203" t="n"/>
      <c r="W81" s="88" t="n"/>
      <c r="X81" s="88" t="n"/>
    </row>
    <row r="82" ht="30" customHeight="1" s="50">
      <c r="A82" s="95" t="n">
        <v>81</v>
      </c>
      <c r="B82" s="203" t="n"/>
      <c r="C82" s="203" t="n"/>
      <c r="D82" s="203" t="n"/>
      <c r="E82" s="203" t="n"/>
      <c r="F82" s="4" t="n"/>
      <c r="G82" s="27" t="n"/>
      <c r="H82" s="37" t="n"/>
      <c r="I82" s="37" t="n"/>
      <c r="J82" s="37" t="n"/>
      <c r="K82" s="37" t="n"/>
      <c r="L82" s="37" t="n"/>
      <c r="M82" s="37" t="n"/>
      <c r="N82" s="37" t="n"/>
      <c r="O82" s="27" t="n"/>
      <c r="P82" s="27" t="n"/>
      <c r="Q82" s="4" t="n"/>
      <c r="R82" s="4" t="n"/>
      <c r="S82" s="38" t="n"/>
      <c r="T82" s="203" t="n"/>
      <c r="U82" s="203" t="n"/>
      <c r="V82" s="203" t="n"/>
      <c r="W82" s="88" t="n"/>
      <c r="X82" s="88" t="n"/>
    </row>
    <row r="83" ht="30" customHeight="1" s="50">
      <c r="A83" s="95" t="n">
        <v>82</v>
      </c>
      <c r="B83" s="203" t="n"/>
      <c r="C83" s="203" t="n"/>
      <c r="D83" s="203" t="n"/>
      <c r="E83" s="203" t="n"/>
      <c r="F83" s="4" t="n"/>
      <c r="G83" s="27" t="n"/>
      <c r="H83" s="37" t="n"/>
      <c r="I83" s="37" t="n"/>
      <c r="J83" s="37" t="n"/>
      <c r="K83" s="37" t="n"/>
      <c r="L83" s="37" t="n"/>
      <c r="M83" s="37" t="n"/>
      <c r="N83" s="37" t="n"/>
      <c r="O83" s="27" t="n"/>
      <c r="P83" s="27" t="n"/>
      <c r="Q83" s="4" t="n"/>
      <c r="R83" s="4" t="n"/>
      <c r="S83" s="38" t="n"/>
      <c r="T83" s="203" t="n"/>
      <c r="U83" s="203" t="n"/>
      <c r="V83" s="203" t="n"/>
      <c r="W83" s="88" t="n"/>
      <c r="X83" s="88" t="n"/>
    </row>
    <row r="84" ht="30" customHeight="1" s="50">
      <c r="A84" s="95" t="n">
        <v>83</v>
      </c>
      <c r="B84" s="203" t="n"/>
      <c r="C84" s="203" t="n"/>
      <c r="D84" s="203" t="n"/>
      <c r="E84" s="203" t="n"/>
      <c r="F84" s="4" t="n"/>
      <c r="G84" s="27" t="n"/>
      <c r="H84" s="37" t="n"/>
      <c r="I84" s="37" t="n"/>
      <c r="J84" s="37" t="n"/>
      <c r="K84" s="37" t="n"/>
      <c r="L84" s="37" t="n"/>
      <c r="M84" s="37" t="n"/>
      <c r="N84" s="37" t="n"/>
      <c r="O84" s="27" t="n"/>
      <c r="P84" s="27" t="n"/>
      <c r="Q84" s="4" t="n"/>
      <c r="R84" s="4" t="n"/>
      <c r="S84" s="38" t="n"/>
      <c r="T84" s="203" t="n"/>
      <c r="U84" s="203" t="n"/>
      <c r="V84" s="203" t="n"/>
      <c r="W84" s="88" t="n"/>
      <c r="X84" s="88" t="n"/>
    </row>
    <row r="85" ht="30" customHeight="1" s="50">
      <c r="A85" s="95" t="n">
        <v>84</v>
      </c>
      <c r="B85" s="203" t="n"/>
      <c r="C85" s="203" t="n"/>
      <c r="D85" s="203" t="n"/>
      <c r="E85" s="203" t="n"/>
      <c r="F85" s="4" t="n"/>
      <c r="G85" s="27" t="n"/>
      <c r="H85" s="37" t="n"/>
      <c r="I85" s="37" t="n"/>
      <c r="J85" s="37" t="n"/>
      <c r="K85" s="37" t="n"/>
      <c r="L85" s="37" t="n"/>
      <c r="M85" s="37" t="n"/>
      <c r="N85" s="37" t="n"/>
      <c r="O85" s="27" t="n"/>
      <c r="P85" s="27" t="n"/>
      <c r="Q85" s="4" t="n"/>
      <c r="R85" s="4" t="n"/>
      <c r="S85" s="38" t="n"/>
      <c r="T85" s="203" t="n"/>
      <c r="U85" s="203" t="n"/>
      <c r="V85" s="203" t="n"/>
      <c r="W85" s="88" t="n"/>
      <c r="X85" s="88" t="n"/>
    </row>
    <row r="86" ht="30" customHeight="1" s="50">
      <c r="A86" s="95" t="n">
        <v>85</v>
      </c>
      <c r="B86" s="203" t="n"/>
      <c r="C86" s="203" t="n"/>
      <c r="D86" s="203" t="n"/>
      <c r="E86" s="203" t="n"/>
      <c r="F86" s="4" t="n"/>
      <c r="G86" s="27" t="n"/>
      <c r="H86" s="37" t="n"/>
      <c r="I86" s="37" t="n"/>
      <c r="J86" s="37" t="n"/>
      <c r="K86" s="37" t="n"/>
      <c r="L86" s="37" t="n"/>
      <c r="M86" s="37" t="n"/>
      <c r="N86" s="37" t="n"/>
      <c r="O86" s="27" t="n"/>
      <c r="P86" s="27" t="n"/>
      <c r="Q86" s="4" t="n"/>
      <c r="R86" s="4" t="n"/>
      <c r="S86" s="38" t="n"/>
      <c r="T86" s="203" t="n"/>
      <c r="U86" s="203" t="n"/>
      <c r="V86" s="203" t="n"/>
      <c r="W86" s="88" t="n"/>
      <c r="X86" s="88" t="n"/>
    </row>
    <row r="87" ht="30" customHeight="1" s="50">
      <c r="A87" s="95" t="n">
        <v>86</v>
      </c>
      <c r="B87" s="203" t="n"/>
      <c r="C87" s="203" t="n"/>
      <c r="D87" s="203" t="n"/>
      <c r="E87" s="203" t="n"/>
      <c r="F87" s="4" t="n"/>
      <c r="G87" s="27" t="n"/>
      <c r="H87" s="37" t="n"/>
      <c r="I87" s="37" t="n"/>
      <c r="J87" s="37" t="n"/>
      <c r="K87" s="37" t="n"/>
      <c r="L87" s="37" t="n"/>
      <c r="M87" s="37" t="n"/>
      <c r="N87" s="37" t="n"/>
      <c r="O87" s="27" t="n"/>
      <c r="P87" s="27" t="n"/>
      <c r="Q87" s="4" t="n"/>
      <c r="R87" s="4" t="n"/>
      <c r="S87" s="38" t="n"/>
      <c r="T87" s="203" t="n"/>
      <c r="U87" s="203" t="n"/>
      <c r="V87" s="203" t="n"/>
      <c r="W87" s="88" t="n"/>
      <c r="X87" s="88" t="n"/>
    </row>
    <row r="88" ht="30" customHeight="1" s="50">
      <c r="A88" s="95" t="n">
        <v>87</v>
      </c>
      <c r="B88" s="203" t="n"/>
      <c r="C88" s="203" t="n"/>
      <c r="D88" s="203" t="n"/>
      <c r="E88" s="203" t="n"/>
      <c r="F88" s="4" t="n"/>
      <c r="G88" s="27" t="n"/>
      <c r="H88" s="37" t="n"/>
      <c r="I88" s="37" t="n"/>
      <c r="J88" s="37" t="n"/>
      <c r="K88" s="37" t="n"/>
      <c r="L88" s="37" t="n"/>
      <c r="M88" s="37" t="n"/>
      <c r="N88" s="37" t="n"/>
      <c r="O88" s="27" t="n"/>
      <c r="P88" s="27" t="n"/>
      <c r="Q88" s="4" t="n"/>
      <c r="R88" s="4" t="n"/>
      <c r="S88" s="38" t="n"/>
      <c r="T88" s="203" t="n"/>
      <c r="U88" s="203" t="n"/>
      <c r="V88" s="203" t="n"/>
      <c r="W88" s="88" t="n"/>
      <c r="X88" s="88" t="n"/>
    </row>
    <row r="89" ht="30" customHeight="1" s="50">
      <c r="A89" s="95" t="n">
        <v>88</v>
      </c>
      <c r="B89" s="203" t="n"/>
      <c r="C89" s="203" t="n"/>
      <c r="D89" s="203" t="n"/>
      <c r="E89" s="203" t="n"/>
      <c r="F89" s="4" t="n"/>
      <c r="G89" s="27" t="n"/>
      <c r="H89" s="37" t="n"/>
      <c r="I89" s="37" t="n"/>
      <c r="J89" s="37" t="n"/>
      <c r="K89" s="37" t="n"/>
      <c r="L89" s="37" t="n"/>
      <c r="M89" s="37" t="n"/>
      <c r="N89" s="37" t="n"/>
      <c r="O89" s="27" t="n"/>
      <c r="P89" s="27" t="n"/>
      <c r="Q89" s="4" t="n"/>
      <c r="R89" s="4" t="n"/>
      <c r="S89" s="38" t="n"/>
      <c r="T89" s="203" t="n"/>
      <c r="U89" s="203" t="n"/>
      <c r="V89" s="203" t="n"/>
      <c r="W89" s="88" t="n"/>
      <c r="X89" s="88" t="n"/>
    </row>
    <row r="90" ht="30" customHeight="1" s="50">
      <c r="A90" s="95" t="n">
        <v>89</v>
      </c>
      <c r="B90" s="203" t="n"/>
      <c r="C90" s="203" t="n"/>
      <c r="D90" s="203" t="n"/>
      <c r="E90" s="203" t="n"/>
      <c r="F90" s="4" t="n"/>
      <c r="G90" s="27" t="n"/>
      <c r="H90" s="37" t="n"/>
      <c r="I90" s="37" t="n"/>
      <c r="J90" s="37" t="n"/>
      <c r="K90" s="37" t="n"/>
      <c r="L90" s="37" t="n"/>
      <c r="M90" s="37" t="n"/>
      <c r="N90" s="37" t="n"/>
      <c r="O90" s="27" t="n"/>
      <c r="P90" s="27" t="n"/>
      <c r="Q90" s="4" t="n"/>
      <c r="R90" s="4" t="n"/>
      <c r="S90" s="38" t="n"/>
      <c r="T90" s="203" t="n"/>
      <c r="U90" s="203" t="n"/>
      <c r="V90" s="203" t="n"/>
      <c r="W90" s="88" t="n"/>
      <c r="X90" s="88" t="n"/>
    </row>
    <row r="91" ht="30" customHeight="1" s="50">
      <c r="A91" s="95" t="n">
        <v>90</v>
      </c>
      <c r="B91" s="203" t="n"/>
      <c r="C91" s="203" t="n"/>
      <c r="D91" s="203" t="n"/>
      <c r="E91" s="203" t="n"/>
      <c r="F91" s="4" t="n"/>
      <c r="G91" s="27" t="n"/>
      <c r="H91" s="37" t="n"/>
      <c r="I91" s="37" t="n"/>
      <c r="J91" s="37" t="n"/>
      <c r="K91" s="37" t="n"/>
      <c r="L91" s="37" t="n"/>
      <c r="M91" s="37" t="n"/>
      <c r="N91" s="37" t="n"/>
      <c r="O91" s="27" t="n"/>
      <c r="P91" s="27" t="n"/>
      <c r="Q91" s="4" t="n"/>
      <c r="R91" s="4" t="n"/>
      <c r="S91" s="38" t="n"/>
      <c r="T91" s="203" t="n"/>
      <c r="U91" s="203" t="n"/>
      <c r="V91" s="203" t="n"/>
      <c r="W91" s="88" t="n"/>
      <c r="X91" s="88" t="n"/>
    </row>
    <row r="92" ht="30" customHeight="1" s="50">
      <c r="A92" s="95" t="n">
        <v>91</v>
      </c>
      <c r="B92" s="203" t="n"/>
      <c r="C92" s="203" t="n"/>
      <c r="D92" s="203" t="n"/>
      <c r="E92" s="203" t="n"/>
      <c r="F92" s="4" t="n"/>
      <c r="G92" s="27" t="n"/>
      <c r="H92" s="37" t="n"/>
      <c r="I92" s="37" t="n"/>
      <c r="J92" s="37" t="n"/>
      <c r="K92" s="37" t="n"/>
      <c r="L92" s="37" t="n"/>
      <c r="M92" s="37" t="n"/>
      <c r="N92" s="37" t="n"/>
      <c r="O92" s="27" t="n"/>
      <c r="P92" s="27" t="n"/>
      <c r="Q92" s="4" t="n"/>
      <c r="R92" s="4" t="n"/>
      <c r="S92" s="38" t="n"/>
      <c r="T92" s="203" t="n"/>
      <c r="U92" s="203" t="n"/>
      <c r="V92" s="203" t="n"/>
      <c r="W92" s="88" t="n"/>
      <c r="X92" s="88" t="n"/>
    </row>
    <row r="93" ht="30" customHeight="1" s="50">
      <c r="A93" s="95" t="n">
        <v>92</v>
      </c>
      <c r="B93" s="203" t="n"/>
      <c r="C93" s="203" t="n"/>
      <c r="D93" s="203" t="n"/>
      <c r="E93" s="203" t="n"/>
      <c r="F93" s="4" t="n"/>
      <c r="G93" s="27" t="n"/>
      <c r="H93" s="37" t="n"/>
      <c r="I93" s="37" t="n"/>
      <c r="J93" s="37" t="n"/>
      <c r="K93" s="37" t="n"/>
      <c r="L93" s="37" t="n"/>
      <c r="M93" s="37" t="n"/>
      <c r="N93" s="37" t="n"/>
      <c r="O93" s="27" t="n"/>
      <c r="P93" s="27" t="n"/>
      <c r="Q93" s="4" t="n"/>
      <c r="R93" s="4" t="n"/>
      <c r="S93" s="38" t="n"/>
      <c r="T93" s="203" t="n"/>
      <c r="U93" s="203" t="n"/>
      <c r="V93" s="203" t="n"/>
      <c r="W93" s="88" t="n"/>
      <c r="X93" s="88" t="n"/>
    </row>
    <row r="94" ht="30" customHeight="1" s="50">
      <c r="A94" s="95" t="n">
        <v>93</v>
      </c>
      <c r="B94" s="203" t="n"/>
      <c r="C94" s="203" t="n"/>
      <c r="D94" s="203" t="n"/>
      <c r="E94" s="203" t="n"/>
      <c r="F94" s="4" t="n"/>
      <c r="G94" s="27" t="n"/>
      <c r="H94" s="37" t="n"/>
      <c r="I94" s="37" t="n"/>
      <c r="J94" s="37" t="n"/>
      <c r="K94" s="37" t="n"/>
      <c r="L94" s="37" t="n"/>
      <c r="M94" s="37" t="n"/>
      <c r="N94" s="37" t="n"/>
      <c r="O94" s="27" t="n"/>
      <c r="P94" s="27" t="n"/>
      <c r="Q94" s="4" t="n"/>
      <c r="R94" s="4" t="n"/>
      <c r="S94" s="38" t="n"/>
      <c r="T94" s="203" t="n"/>
      <c r="U94" s="203" t="n"/>
      <c r="V94" s="203" t="n"/>
      <c r="W94" s="88" t="n"/>
      <c r="X94" s="88" t="n"/>
    </row>
    <row r="95" ht="30" customHeight="1" s="50">
      <c r="A95" s="95" t="n">
        <v>94</v>
      </c>
      <c r="B95" s="203" t="n"/>
      <c r="C95" s="203" t="n"/>
      <c r="D95" s="203" t="n"/>
      <c r="E95" s="203" t="n"/>
      <c r="F95" s="4" t="n"/>
      <c r="G95" s="27" t="n"/>
      <c r="H95" s="37" t="n"/>
      <c r="I95" s="37" t="n"/>
      <c r="J95" s="37" t="n"/>
      <c r="K95" s="37" t="n"/>
      <c r="L95" s="37" t="n"/>
      <c r="M95" s="37" t="n"/>
      <c r="N95" s="37" t="n"/>
      <c r="O95" s="27" t="n"/>
      <c r="P95" s="27" t="n"/>
      <c r="Q95" s="4" t="n"/>
      <c r="R95" s="4" t="n"/>
      <c r="S95" s="38" t="n"/>
      <c r="T95" s="203" t="n"/>
      <c r="U95" s="203" t="n"/>
      <c r="V95" s="203" t="n"/>
      <c r="W95" s="88" t="n"/>
      <c r="X95" s="88" t="n"/>
    </row>
    <row r="96" ht="30" customHeight="1" s="50">
      <c r="A96" s="95" t="n">
        <v>95</v>
      </c>
      <c r="B96" s="203" t="n"/>
      <c r="C96" s="203" t="n"/>
      <c r="D96" s="203" t="n"/>
      <c r="E96" s="203" t="n"/>
      <c r="F96" s="4" t="n"/>
      <c r="G96" s="27" t="n"/>
      <c r="H96" s="37" t="n"/>
      <c r="I96" s="37" t="n"/>
      <c r="J96" s="37" t="n"/>
      <c r="K96" s="37" t="n"/>
      <c r="L96" s="37" t="n"/>
      <c r="M96" s="37" t="n"/>
      <c r="N96" s="37" t="n"/>
      <c r="O96" s="27" t="n"/>
      <c r="P96" s="27" t="n"/>
      <c r="Q96" s="4" t="n"/>
      <c r="R96" s="4" t="n"/>
      <c r="S96" s="38" t="n"/>
      <c r="T96" s="203" t="n"/>
      <c r="U96" s="203" t="n"/>
      <c r="V96" s="203" t="n"/>
      <c r="W96" s="88" t="n"/>
      <c r="X96" s="88" t="n"/>
    </row>
    <row r="97" ht="30" customHeight="1" s="50">
      <c r="A97" s="95" t="n">
        <v>96</v>
      </c>
      <c r="B97" s="203" t="n"/>
      <c r="C97" s="203" t="n"/>
      <c r="D97" s="203" t="n"/>
      <c r="E97" s="203" t="n"/>
      <c r="F97" s="4" t="n"/>
      <c r="G97" s="27" t="n"/>
      <c r="H97" s="37" t="n"/>
      <c r="I97" s="37" t="n"/>
      <c r="J97" s="37" t="n"/>
      <c r="K97" s="37" t="n"/>
      <c r="L97" s="37" t="n"/>
      <c r="M97" s="37" t="n"/>
      <c r="N97" s="37" t="n"/>
      <c r="O97" s="27" t="n"/>
      <c r="P97" s="27" t="n"/>
      <c r="Q97" s="4" t="n"/>
      <c r="R97" s="4" t="n"/>
      <c r="S97" s="38" t="n"/>
      <c r="T97" s="203" t="n"/>
      <c r="U97" s="203" t="n"/>
      <c r="V97" s="203" t="n"/>
      <c r="W97" s="88" t="n"/>
      <c r="X97" s="88" t="n"/>
    </row>
    <row r="98" ht="30" customHeight="1" s="50">
      <c r="A98" s="95" t="n">
        <v>97</v>
      </c>
      <c r="B98" s="203" t="n"/>
      <c r="C98" s="203" t="n"/>
      <c r="D98" s="203" t="n"/>
      <c r="E98" s="203" t="n"/>
      <c r="F98" s="4" t="n"/>
      <c r="G98" s="27" t="n"/>
      <c r="H98" s="37" t="n"/>
      <c r="I98" s="37" t="n"/>
      <c r="J98" s="37" t="n"/>
      <c r="K98" s="37" t="n"/>
      <c r="L98" s="37" t="n"/>
      <c r="M98" s="37" t="n"/>
      <c r="N98" s="37" t="n"/>
      <c r="O98" s="27" t="n"/>
      <c r="P98" s="27" t="n"/>
      <c r="Q98" s="4" t="n"/>
      <c r="R98" s="4" t="n"/>
      <c r="S98" s="38" t="n"/>
      <c r="T98" s="203" t="n"/>
      <c r="U98" s="203" t="n"/>
      <c r="V98" s="203" t="n"/>
      <c r="W98" s="88" t="n"/>
      <c r="X98" s="88" t="n"/>
    </row>
    <row r="99" ht="30" customHeight="1" s="50">
      <c r="A99" s="95" t="n">
        <v>98</v>
      </c>
      <c r="B99" s="203" t="n"/>
      <c r="C99" s="203" t="n"/>
      <c r="D99" s="203" t="n"/>
      <c r="E99" s="203" t="n"/>
      <c r="F99" s="4" t="n"/>
      <c r="G99" s="27" t="n"/>
      <c r="H99" s="37" t="n"/>
      <c r="I99" s="37" t="n"/>
      <c r="J99" s="37" t="n"/>
      <c r="K99" s="37" t="n"/>
      <c r="L99" s="37" t="n"/>
      <c r="M99" s="37" t="n"/>
      <c r="N99" s="37" t="n"/>
      <c r="O99" s="27" t="n"/>
      <c r="P99" s="27" t="n"/>
      <c r="Q99" s="4" t="n"/>
      <c r="R99" s="4" t="n"/>
      <c r="S99" s="38" t="n"/>
      <c r="T99" s="203" t="n"/>
      <c r="U99" s="203" t="n"/>
      <c r="V99" s="203" t="n"/>
      <c r="W99" s="88" t="n"/>
      <c r="X99" s="88" t="n"/>
    </row>
    <row r="100" ht="30" customHeight="1" s="50">
      <c r="A100" s="95" t="n">
        <v>99</v>
      </c>
      <c r="B100" s="203" t="n"/>
      <c r="C100" s="203" t="n"/>
      <c r="D100" s="203" t="n"/>
      <c r="E100" s="203" t="n"/>
      <c r="F100" s="4" t="n"/>
      <c r="G100" s="27" t="n"/>
      <c r="H100" s="37" t="n"/>
      <c r="I100" s="37" t="n"/>
      <c r="J100" s="37" t="n"/>
      <c r="K100" s="37" t="n"/>
      <c r="L100" s="37" t="n"/>
      <c r="M100" s="37" t="n"/>
      <c r="N100" s="37" t="n"/>
      <c r="O100" s="27" t="n"/>
      <c r="P100" s="27" t="n"/>
      <c r="Q100" s="4" t="n"/>
      <c r="R100" s="4" t="n"/>
      <c r="S100" s="38" t="n"/>
      <c r="T100" s="203" t="n"/>
      <c r="U100" s="203" t="n"/>
      <c r="V100" s="203" t="n"/>
      <c r="W100" s="88" t="n"/>
      <c r="X100" s="88" t="n"/>
    </row>
    <row r="101" ht="30" customHeight="1" s="50">
      <c r="A101" s="95" t="n">
        <v>100</v>
      </c>
      <c r="B101" s="203" t="n"/>
      <c r="C101" s="203" t="n"/>
      <c r="D101" s="203" t="n"/>
      <c r="E101" s="203" t="n"/>
      <c r="F101" s="4" t="n"/>
      <c r="G101" s="27" t="n"/>
      <c r="H101" s="37" t="n"/>
      <c r="I101" s="37" t="n"/>
      <c r="J101" s="37" t="n"/>
      <c r="K101" s="37" t="n"/>
      <c r="L101" s="37" t="n"/>
      <c r="M101" s="37" t="n"/>
      <c r="N101" s="37" t="n"/>
      <c r="O101" s="27" t="n"/>
      <c r="P101" s="27" t="n"/>
      <c r="Q101" s="4" t="n"/>
      <c r="R101" s="4" t="n"/>
      <c r="S101" s="38" t="n"/>
      <c r="T101" s="203" t="n"/>
      <c r="U101" s="203" t="n"/>
      <c r="V101" s="203" t="n"/>
      <c r="W101" s="88" t="n"/>
      <c r="X101" s="88" t="n"/>
    </row>
    <row r="102" ht="30" customHeight="1" s="50">
      <c r="A102" s="95" t="n">
        <v>101</v>
      </c>
      <c r="B102" s="203" t="n"/>
      <c r="C102" s="203" t="n"/>
      <c r="D102" s="203" t="n"/>
      <c r="E102" s="203" t="n"/>
      <c r="F102" s="4" t="n"/>
      <c r="G102" s="27" t="n"/>
      <c r="H102" s="37" t="n"/>
      <c r="I102" s="37" t="n"/>
      <c r="J102" s="37" t="n"/>
      <c r="K102" s="37" t="n"/>
      <c r="L102" s="37" t="n"/>
      <c r="M102" s="37" t="n"/>
      <c r="N102" s="37" t="n"/>
      <c r="O102" s="27" t="n"/>
      <c r="P102" s="27" t="n"/>
      <c r="Q102" s="4" t="n"/>
      <c r="R102" s="4" t="n"/>
      <c r="S102" s="38" t="n"/>
      <c r="T102" s="203" t="n"/>
      <c r="U102" s="203" t="n"/>
      <c r="V102" s="203" t="n"/>
      <c r="W102" s="88" t="n"/>
      <c r="X102" s="88" t="n"/>
    </row>
    <row r="103" ht="30" customHeight="1" s="50">
      <c r="A103" s="95" t="n">
        <v>102</v>
      </c>
      <c r="B103" s="203" t="n"/>
      <c r="C103" s="203" t="n"/>
      <c r="D103" s="203" t="n"/>
      <c r="E103" s="203" t="n"/>
      <c r="F103" s="4" t="n"/>
      <c r="G103" s="27" t="n"/>
      <c r="H103" s="37" t="n"/>
      <c r="I103" s="37" t="n"/>
      <c r="J103" s="37" t="n"/>
      <c r="K103" s="37" t="n"/>
      <c r="L103" s="37" t="n"/>
      <c r="M103" s="37" t="n"/>
      <c r="N103" s="37" t="n"/>
      <c r="O103" s="27" t="n"/>
      <c r="P103" s="27" t="n"/>
      <c r="Q103" s="4" t="n"/>
      <c r="R103" s="4" t="n"/>
      <c r="S103" s="38" t="n"/>
      <c r="T103" s="203" t="n"/>
      <c r="U103" s="203" t="n"/>
      <c r="V103" s="203" t="n"/>
      <c r="W103" s="88" t="n"/>
      <c r="X103" s="88" t="n"/>
    </row>
    <row r="104" ht="30" customHeight="1" s="50">
      <c r="A104" s="95" t="n">
        <v>103</v>
      </c>
      <c r="B104" s="203" t="n"/>
      <c r="C104" s="203" t="n"/>
      <c r="D104" s="203" t="n"/>
      <c r="E104" s="203" t="n"/>
      <c r="F104" s="4" t="n"/>
      <c r="G104" s="27" t="n"/>
      <c r="H104" s="37" t="n"/>
      <c r="I104" s="37" t="n"/>
      <c r="J104" s="37" t="n"/>
      <c r="K104" s="37" t="n"/>
      <c r="L104" s="37" t="n"/>
      <c r="M104" s="37" t="n"/>
      <c r="N104" s="37" t="n"/>
      <c r="O104" s="27" t="n"/>
      <c r="P104" s="27" t="n"/>
      <c r="Q104" s="4" t="n"/>
      <c r="R104" s="4" t="n"/>
      <c r="S104" s="38" t="n"/>
      <c r="T104" s="203" t="n"/>
      <c r="U104" s="203" t="n"/>
      <c r="V104" s="203" t="n"/>
      <c r="W104" s="88" t="n"/>
      <c r="X104" s="88" t="n"/>
    </row>
    <row r="105" ht="30" customHeight="1" s="50">
      <c r="A105" s="95" t="n">
        <v>104</v>
      </c>
      <c r="B105" s="203" t="n"/>
      <c r="C105" s="203" t="n"/>
      <c r="D105" s="203" t="n"/>
      <c r="E105" s="203" t="n"/>
      <c r="F105" s="4" t="n"/>
      <c r="G105" s="27" t="n"/>
      <c r="H105" s="37" t="n"/>
      <c r="I105" s="37" t="n"/>
      <c r="J105" s="37" t="n"/>
      <c r="K105" s="37" t="n"/>
      <c r="L105" s="37" t="n"/>
      <c r="M105" s="37" t="n"/>
      <c r="N105" s="37" t="n"/>
      <c r="O105" s="27" t="n"/>
      <c r="P105" s="27" t="n"/>
      <c r="Q105" s="4" t="n"/>
      <c r="R105" s="4" t="n"/>
      <c r="S105" s="38" t="n"/>
      <c r="T105" s="203" t="n"/>
      <c r="U105" s="203" t="n"/>
      <c r="V105" s="203" t="n"/>
      <c r="W105" s="88" t="n"/>
      <c r="X105" s="88" t="n"/>
    </row>
    <row r="106" ht="30" customHeight="1" s="50">
      <c r="A106" s="95" t="n">
        <v>105</v>
      </c>
      <c r="B106" s="203" t="n"/>
      <c r="C106" s="203" t="n"/>
      <c r="D106" s="203" t="n"/>
      <c r="E106" s="203" t="n"/>
      <c r="F106" s="4" t="n"/>
      <c r="G106" s="27" t="n"/>
      <c r="H106" s="37" t="n"/>
      <c r="I106" s="37" t="n"/>
      <c r="J106" s="37" t="n"/>
      <c r="K106" s="37" t="n"/>
      <c r="L106" s="37" t="n"/>
      <c r="M106" s="37" t="n"/>
      <c r="N106" s="37" t="n"/>
      <c r="O106" s="27" t="n"/>
      <c r="P106" s="27" t="n"/>
      <c r="Q106" s="4" t="n"/>
      <c r="R106" s="4" t="n"/>
      <c r="S106" s="38" t="n"/>
      <c r="T106" s="203" t="n"/>
      <c r="U106" s="203" t="n"/>
      <c r="V106" s="203" t="n"/>
      <c r="W106" s="88" t="n"/>
      <c r="X106" s="88" t="n"/>
    </row>
    <row r="107" ht="30" customHeight="1" s="50">
      <c r="A107" s="95" t="n">
        <v>106</v>
      </c>
      <c r="B107" s="203" t="n"/>
      <c r="C107" s="203" t="n"/>
      <c r="D107" s="203" t="n"/>
      <c r="E107" s="203" t="n"/>
      <c r="F107" s="4" t="n"/>
      <c r="G107" s="27" t="n"/>
      <c r="H107" s="37" t="n"/>
      <c r="I107" s="37" t="n"/>
      <c r="J107" s="37" t="n"/>
      <c r="K107" s="37" t="n"/>
      <c r="L107" s="37" t="n"/>
      <c r="M107" s="37" t="n"/>
      <c r="N107" s="37" t="n"/>
      <c r="O107" s="27" t="n"/>
      <c r="P107" s="27" t="n"/>
      <c r="Q107" s="4" t="n"/>
      <c r="R107" s="4" t="n"/>
      <c r="S107" s="38" t="n"/>
      <c r="T107" s="203" t="n"/>
      <c r="U107" s="203" t="n"/>
      <c r="V107" s="203" t="n"/>
      <c r="W107" s="88" t="n"/>
      <c r="X107" s="88" t="n"/>
    </row>
    <row r="108" ht="30" customHeight="1" s="50">
      <c r="A108" s="95" t="n">
        <v>107</v>
      </c>
      <c r="B108" s="203" t="n"/>
      <c r="C108" s="203" t="n"/>
      <c r="D108" s="203" t="n"/>
      <c r="E108" s="203" t="n"/>
      <c r="F108" s="4" t="n"/>
      <c r="G108" s="27" t="n"/>
      <c r="H108" s="37" t="n"/>
      <c r="I108" s="37" t="n"/>
      <c r="J108" s="37" t="n"/>
      <c r="K108" s="37" t="n"/>
      <c r="L108" s="37" t="n"/>
      <c r="M108" s="37" t="n"/>
      <c r="N108" s="37" t="n"/>
      <c r="O108" s="27" t="n"/>
      <c r="P108" s="27" t="n"/>
      <c r="Q108" s="4" t="n"/>
      <c r="R108" s="4" t="n"/>
      <c r="S108" s="38" t="n"/>
      <c r="T108" s="203" t="n"/>
      <c r="U108" s="203" t="n"/>
      <c r="V108" s="203" t="n"/>
      <c r="W108" s="88" t="n"/>
      <c r="X108" s="88" t="n"/>
    </row>
    <row r="109" ht="30" customHeight="1" s="50">
      <c r="A109" s="95" t="n">
        <v>108</v>
      </c>
      <c r="B109" s="203" t="n"/>
      <c r="C109" s="203" t="n"/>
      <c r="D109" s="203" t="n"/>
      <c r="E109" s="203" t="n"/>
      <c r="F109" s="4" t="n"/>
      <c r="G109" s="27" t="n"/>
      <c r="H109" s="37" t="n"/>
      <c r="I109" s="37" t="n"/>
      <c r="J109" s="37" t="n"/>
      <c r="K109" s="37" t="n"/>
      <c r="L109" s="37" t="n"/>
      <c r="M109" s="37" t="n"/>
      <c r="N109" s="37" t="n"/>
      <c r="O109" s="27" t="n"/>
      <c r="P109" s="27" t="n"/>
      <c r="Q109" s="4" t="n"/>
      <c r="R109" s="4" t="n"/>
      <c r="S109" s="38" t="n"/>
      <c r="T109" s="203" t="n"/>
      <c r="U109" s="203" t="n"/>
      <c r="V109" s="203" t="n"/>
      <c r="W109" s="88" t="n"/>
      <c r="X109" s="88" t="n"/>
    </row>
    <row r="110" ht="30" customHeight="1" s="50">
      <c r="A110" s="95" t="n">
        <v>109</v>
      </c>
      <c r="B110" s="203" t="n"/>
      <c r="C110" s="203" t="n"/>
      <c r="D110" s="203" t="n"/>
      <c r="E110" s="203" t="n"/>
      <c r="F110" s="4" t="n"/>
      <c r="G110" s="27" t="n"/>
      <c r="H110" s="37" t="n"/>
      <c r="I110" s="37" t="n"/>
      <c r="J110" s="37" t="n"/>
      <c r="K110" s="37" t="n"/>
      <c r="L110" s="37" t="n"/>
      <c r="M110" s="37" t="n"/>
      <c r="N110" s="37" t="n"/>
      <c r="O110" s="27" t="n"/>
      <c r="P110" s="27" t="n"/>
      <c r="Q110" s="4" t="n"/>
      <c r="R110" s="4" t="n"/>
      <c r="S110" s="38" t="n"/>
      <c r="T110" s="203" t="n"/>
      <c r="U110" s="203" t="n"/>
      <c r="V110" s="203" t="n"/>
      <c r="W110" s="88" t="n"/>
      <c r="X110" s="88" t="n"/>
    </row>
    <row r="111" ht="30" customHeight="1" s="50">
      <c r="A111" s="95" t="n">
        <v>110</v>
      </c>
      <c r="B111" s="203" t="n"/>
      <c r="C111" s="203" t="n"/>
      <c r="D111" s="203" t="n"/>
      <c r="E111" s="203" t="n"/>
      <c r="F111" s="4" t="n"/>
      <c r="G111" s="27" t="n"/>
      <c r="H111" s="37" t="n"/>
      <c r="I111" s="37" t="n"/>
      <c r="J111" s="37" t="n"/>
      <c r="K111" s="37" t="n"/>
      <c r="L111" s="37" t="n"/>
      <c r="M111" s="37" t="n"/>
      <c r="N111" s="37" t="n"/>
      <c r="O111" s="27" t="n"/>
      <c r="P111" s="27" t="n"/>
      <c r="Q111" s="4" t="n"/>
      <c r="R111" s="4" t="n"/>
      <c r="S111" s="38" t="n"/>
      <c r="T111" s="203" t="n"/>
      <c r="U111" s="203" t="n"/>
      <c r="V111" s="203" t="n"/>
      <c r="W111" s="88" t="n"/>
      <c r="X111" s="88" t="n"/>
    </row>
    <row r="112" ht="30" customHeight="1" s="50">
      <c r="A112" s="95" t="n">
        <v>111</v>
      </c>
      <c r="B112" s="203" t="n"/>
      <c r="C112" s="203" t="n"/>
      <c r="D112" s="203" t="n"/>
      <c r="E112" s="203" t="n"/>
      <c r="F112" s="4" t="n"/>
      <c r="G112" s="27" t="n"/>
      <c r="H112" s="37" t="n"/>
      <c r="I112" s="37" t="n"/>
      <c r="J112" s="37" t="n"/>
      <c r="K112" s="37" t="n"/>
      <c r="L112" s="37" t="n"/>
      <c r="M112" s="37" t="n"/>
      <c r="N112" s="37" t="n"/>
      <c r="O112" s="27" t="n"/>
      <c r="P112" s="27" t="n"/>
      <c r="Q112" s="4" t="n"/>
      <c r="R112" s="4" t="n"/>
      <c r="S112" s="38" t="n"/>
      <c r="T112" s="203" t="n"/>
      <c r="U112" s="203" t="n"/>
      <c r="V112" s="203" t="n"/>
      <c r="W112" s="88" t="n"/>
      <c r="X112" s="88" t="n"/>
    </row>
    <row r="113" ht="30" customHeight="1" s="50">
      <c r="A113" s="95" t="n">
        <v>112</v>
      </c>
      <c r="B113" s="203" t="n"/>
      <c r="C113" s="203" t="n"/>
      <c r="D113" s="203" t="n"/>
      <c r="E113" s="203" t="n"/>
      <c r="F113" s="4" t="n"/>
      <c r="G113" s="27" t="n"/>
      <c r="H113" s="37" t="n"/>
      <c r="I113" s="37" t="n"/>
      <c r="J113" s="37" t="n"/>
      <c r="K113" s="37" t="n"/>
      <c r="L113" s="37" t="n"/>
      <c r="M113" s="37" t="n"/>
      <c r="N113" s="37" t="n"/>
      <c r="O113" s="27" t="n"/>
      <c r="P113" s="27" t="n"/>
      <c r="Q113" s="4" t="n"/>
      <c r="R113" s="4" t="n"/>
      <c r="S113" s="38" t="n"/>
      <c r="T113" s="203" t="n"/>
      <c r="U113" s="203" t="n"/>
      <c r="V113" s="203" t="n"/>
      <c r="W113" s="88" t="n"/>
      <c r="X113" s="88" t="n"/>
    </row>
    <row r="114" ht="30" customHeight="1" s="50">
      <c r="A114" s="95" t="n">
        <v>113</v>
      </c>
      <c r="B114" s="203" t="n"/>
      <c r="C114" s="203" t="n"/>
      <c r="D114" s="203" t="n"/>
      <c r="E114" s="203" t="n"/>
      <c r="F114" s="4" t="n"/>
      <c r="G114" s="27" t="n"/>
      <c r="H114" s="37" t="n"/>
      <c r="I114" s="37" t="n"/>
      <c r="J114" s="37" t="n"/>
      <c r="K114" s="37" t="n"/>
      <c r="L114" s="37" t="n"/>
      <c r="M114" s="37" t="n"/>
      <c r="N114" s="37" t="n"/>
      <c r="O114" s="27" t="n"/>
      <c r="P114" s="27" t="n"/>
      <c r="Q114" s="4" t="n"/>
      <c r="R114" s="4" t="n"/>
      <c r="S114" s="38" t="n"/>
      <c r="T114" s="203" t="n"/>
      <c r="U114" s="203" t="n"/>
      <c r="V114" s="203" t="n"/>
      <c r="W114" s="88" t="n"/>
      <c r="X114" s="88" t="n"/>
    </row>
    <row r="115" ht="30" customHeight="1" s="50">
      <c r="A115" s="95" t="n">
        <v>114</v>
      </c>
      <c r="B115" s="203" t="n"/>
      <c r="C115" s="203" t="n"/>
      <c r="D115" s="203" t="n"/>
      <c r="E115" s="203" t="n"/>
      <c r="F115" s="4" t="n"/>
      <c r="G115" s="27" t="n"/>
      <c r="H115" s="37" t="n"/>
      <c r="I115" s="37" t="n"/>
      <c r="J115" s="37" t="n"/>
      <c r="K115" s="37" t="n"/>
      <c r="L115" s="37" t="n"/>
      <c r="M115" s="37" t="n"/>
      <c r="N115" s="37" t="n"/>
      <c r="O115" s="27" t="n"/>
      <c r="P115" s="27" t="n"/>
      <c r="Q115" s="4" t="n"/>
      <c r="R115" s="4" t="n"/>
      <c r="S115" s="38" t="n"/>
      <c r="T115" s="203" t="n"/>
      <c r="U115" s="203" t="n"/>
      <c r="V115" s="203" t="n"/>
      <c r="W115" s="88" t="n"/>
      <c r="X115" s="88" t="n"/>
    </row>
    <row r="116" ht="30" customHeight="1" s="50">
      <c r="A116" s="95" t="n">
        <v>115</v>
      </c>
      <c r="B116" s="203" t="n"/>
      <c r="C116" s="203" t="n"/>
      <c r="D116" s="203" t="n"/>
      <c r="E116" s="203" t="n"/>
      <c r="F116" s="4" t="n"/>
      <c r="G116" s="27" t="n"/>
      <c r="H116" s="37" t="n"/>
      <c r="I116" s="37" t="n"/>
      <c r="J116" s="37" t="n"/>
      <c r="K116" s="37" t="n"/>
      <c r="L116" s="37" t="n"/>
      <c r="M116" s="37" t="n"/>
      <c r="N116" s="37" t="n"/>
      <c r="O116" s="27" t="n"/>
      <c r="P116" s="27" t="n"/>
      <c r="Q116" s="4" t="n"/>
      <c r="R116" s="4" t="n"/>
      <c r="S116" s="38" t="n"/>
      <c r="T116" s="203" t="n"/>
      <c r="U116" s="203" t="n"/>
      <c r="V116" s="203" t="n"/>
      <c r="W116" s="88" t="n"/>
      <c r="X116" s="88" t="n"/>
    </row>
    <row r="117" ht="30" customHeight="1" s="50">
      <c r="A117" s="95" t="n">
        <v>116</v>
      </c>
      <c r="B117" s="203" t="n"/>
      <c r="C117" s="203" t="n"/>
      <c r="D117" s="203" t="n"/>
      <c r="E117" s="203" t="n"/>
      <c r="F117" s="4" t="n"/>
      <c r="G117" s="27" t="n"/>
      <c r="H117" s="37" t="n"/>
      <c r="I117" s="37" t="n"/>
      <c r="J117" s="37" t="n"/>
      <c r="K117" s="37" t="n"/>
      <c r="L117" s="37" t="n"/>
      <c r="M117" s="37" t="n"/>
      <c r="N117" s="37" t="n"/>
      <c r="O117" s="27" t="n"/>
      <c r="P117" s="27" t="n"/>
      <c r="Q117" s="4" t="n"/>
      <c r="R117" s="4" t="n"/>
      <c r="S117" s="38" t="n"/>
      <c r="T117" s="203" t="n"/>
      <c r="U117" s="203" t="n"/>
      <c r="V117" s="203" t="n"/>
      <c r="W117" s="88" t="n"/>
      <c r="X117" s="88" t="n"/>
    </row>
    <row r="118" ht="30" customHeight="1" s="50">
      <c r="A118" s="95" t="n">
        <v>117</v>
      </c>
      <c r="B118" s="203" t="n"/>
      <c r="C118" s="203" t="n"/>
      <c r="D118" s="203" t="n"/>
      <c r="E118" s="203" t="n"/>
      <c r="F118" s="4" t="n"/>
      <c r="G118" s="27" t="n"/>
      <c r="H118" s="37" t="n"/>
      <c r="I118" s="37" t="n"/>
      <c r="J118" s="37" t="n"/>
      <c r="K118" s="37" t="n"/>
      <c r="L118" s="37" t="n"/>
      <c r="M118" s="37" t="n"/>
      <c r="N118" s="37" t="n"/>
      <c r="O118" s="27" t="n"/>
      <c r="P118" s="27" t="n"/>
      <c r="Q118" s="4" t="n"/>
      <c r="R118" s="4" t="n"/>
      <c r="S118" s="38" t="n"/>
      <c r="T118" s="203" t="n"/>
      <c r="U118" s="203" t="n"/>
      <c r="V118" s="203" t="n"/>
      <c r="W118" s="88" t="n"/>
      <c r="X118" s="88" t="n"/>
    </row>
    <row r="119" ht="30" customHeight="1" s="50">
      <c r="A119" s="95" t="n">
        <v>118</v>
      </c>
      <c r="B119" s="203" t="n"/>
      <c r="C119" s="203" t="n"/>
      <c r="D119" s="203" t="n"/>
      <c r="E119" s="203" t="n"/>
      <c r="F119" s="4" t="n"/>
      <c r="G119" s="27" t="n"/>
      <c r="H119" s="37" t="n"/>
      <c r="I119" s="37" t="n"/>
      <c r="J119" s="37" t="n"/>
      <c r="K119" s="37" t="n"/>
      <c r="L119" s="37" t="n"/>
      <c r="M119" s="37" t="n"/>
      <c r="N119" s="37" t="n"/>
      <c r="O119" s="27" t="n"/>
      <c r="P119" s="27" t="n"/>
      <c r="Q119" s="4" t="n"/>
      <c r="R119" s="4" t="n"/>
      <c r="S119" s="38" t="n"/>
      <c r="T119" s="203" t="n"/>
      <c r="U119" s="203" t="n"/>
      <c r="V119" s="203" t="n"/>
      <c r="W119" s="88" t="n"/>
      <c r="X119" s="88" t="n"/>
    </row>
    <row r="120" ht="30" customHeight="1" s="50">
      <c r="A120" s="95" t="n">
        <v>119</v>
      </c>
      <c r="B120" s="203" t="n"/>
      <c r="C120" s="203" t="n"/>
      <c r="D120" s="203" t="n"/>
      <c r="E120" s="203" t="n"/>
      <c r="F120" s="4" t="n"/>
      <c r="G120" s="27" t="n"/>
      <c r="H120" s="37" t="n"/>
      <c r="I120" s="37" t="n"/>
      <c r="J120" s="37" t="n"/>
      <c r="K120" s="37" t="n"/>
      <c r="L120" s="37" t="n"/>
      <c r="M120" s="37" t="n"/>
      <c r="N120" s="37" t="n"/>
      <c r="O120" s="27" t="n"/>
      <c r="P120" s="27" t="n"/>
      <c r="Q120" s="4" t="n"/>
      <c r="R120" s="4" t="n"/>
      <c r="S120" s="38" t="n"/>
      <c r="T120" s="203" t="n"/>
      <c r="U120" s="203" t="n"/>
      <c r="V120" s="203" t="n"/>
      <c r="W120" s="88" t="n"/>
      <c r="X120" s="88" t="n"/>
    </row>
    <row r="121" ht="30" customHeight="1" s="50">
      <c r="A121" s="95" t="n">
        <v>120</v>
      </c>
      <c r="B121" s="203" t="n"/>
      <c r="C121" s="203" t="n"/>
      <c r="D121" s="203" t="n"/>
      <c r="E121" s="203" t="n"/>
      <c r="F121" s="4" t="n"/>
      <c r="G121" s="27" t="n"/>
      <c r="H121" s="37" t="n"/>
      <c r="I121" s="37" t="n"/>
      <c r="J121" s="37" t="n"/>
      <c r="K121" s="37" t="n"/>
      <c r="L121" s="37" t="n"/>
      <c r="M121" s="37" t="n"/>
      <c r="N121" s="37" t="n"/>
      <c r="O121" s="27" t="n"/>
      <c r="P121" s="27" t="n"/>
      <c r="Q121" s="4" t="n"/>
      <c r="R121" s="4" t="n"/>
      <c r="S121" s="38" t="n"/>
      <c r="T121" s="203" t="n"/>
      <c r="U121" s="203" t="n"/>
      <c r="V121" s="203" t="n"/>
      <c r="W121" s="88" t="n"/>
      <c r="X121" s="88" t="n"/>
    </row>
    <row r="122" ht="30" customHeight="1" s="50">
      <c r="A122" s="95" t="n">
        <v>121</v>
      </c>
      <c r="B122" s="203" t="n"/>
      <c r="C122" s="203" t="n"/>
      <c r="D122" s="203" t="n"/>
      <c r="E122" s="203" t="n"/>
      <c r="F122" s="4" t="n"/>
      <c r="G122" s="27" t="n"/>
      <c r="H122" s="37" t="n"/>
      <c r="I122" s="37" t="n"/>
      <c r="J122" s="37" t="n"/>
      <c r="K122" s="37" t="n"/>
      <c r="L122" s="37" t="n"/>
      <c r="M122" s="37" t="n"/>
      <c r="N122" s="37" t="n"/>
      <c r="O122" s="27" t="n"/>
      <c r="P122" s="27" t="n"/>
      <c r="Q122" s="4" t="n"/>
      <c r="R122" s="4" t="n"/>
      <c r="S122" s="38" t="n"/>
      <c r="T122" s="203" t="n"/>
      <c r="U122" s="203" t="n"/>
      <c r="V122" s="203" t="n"/>
      <c r="W122" s="88" t="n"/>
      <c r="X122" s="88" t="n"/>
    </row>
    <row r="123" ht="30" customHeight="1" s="50">
      <c r="A123" s="95" t="n">
        <v>122</v>
      </c>
      <c r="B123" s="203" t="n"/>
      <c r="C123" s="203" t="n"/>
      <c r="D123" s="203" t="n"/>
      <c r="E123" s="203" t="n"/>
      <c r="F123" s="4" t="n"/>
      <c r="G123" s="27" t="n"/>
      <c r="H123" s="37" t="n"/>
      <c r="I123" s="37" t="n"/>
      <c r="J123" s="37" t="n"/>
      <c r="K123" s="37" t="n"/>
      <c r="L123" s="37" t="n"/>
      <c r="M123" s="37" t="n"/>
      <c r="N123" s="37" t="n"/>
      <c r="O123" s="27" t="n"/>
      <c r="P123" s="27" t="n"/>
      <c r="Q123" s="4" t="n"/>
      <c r="R123" s="4" t="n"/>
      <c r="S123" s="38" t="n"/>
      <c r="T123" s="203" t="n"/>
      <c r="U123" s="203" t="n"/>
      <c r="V123" s="203" t="n"/>
      <c r="W123" s="88" t="n"/>
      <c r="X123" s="88" t="n"/>
    </row>
    <row r="124" ht="30" customHeight="1" s="50">
      <c r="A124" s="95" t="n">
        <v>123</v>
      </c>
      <c r="B124" s="203" t="n"/>
      <c r="C124" s="203" t="n"/>
      <c r="D124" s="203" t="n"/>
      <c r="E124" s="203" t="n"/>
      <c r="F124" s="4" t="n"/>
      <c r="G124" s="27" t="n"/>
      <c r="H124" s="37" t="n"/>
      <c r="I124" s="37" t="n"/>
      <c r="J124" s="37" t="n"/>
      <c r="K124" s="37" t="n"/>
      <c r="L124" s="37" t="n"/>
      <c r="M124" s="37" t="n"/>
      <c r="N124" s="37" t="n"/>
      <c r="O124" s="27" t="n"/>
      <c r="P124" s="27" t="n"/>
      <c r="Q124" s="4" t="n"/>
      <c r="R124" s="4" t="n"/>
      <c r="S124" s="38" t="n"/>
      <c r="T124" s="203" t="n"/>
      <c r="U124" s="203" t="n"/>
      <c r="V124" s="203" t="n"/>
      <c r="W124" s="88" t="n"/>
      <c r="X124" s="88" t="n"/>
    </row>
    <row r="125" ht="30" customHeight="1" s="50">
      <c r="A125" s="95" t="n">
        <v>124</v>
      </c>
      <c r="B125" s="203" t="n"/>
      <c r="C125" s="203" t="n"/>
      <c r="D125" s="203" t="n"/>
      <c r="E125" s="203" t="n"/>
      <c r="F125" s="4" t="n"/>
      <c r="G125" s="27" t="n"/>
      <c r="H125" s="37" t="n"/>
      <c r="I125" s="37" t="n"/>
      <c r="J125" s="37" t="n"/>
      <c r="K125" s="37" t="n"/>
      <c r="L125" s="37" t="n"/>
      <c r="M125" s="37" t="n"/>
      <c r="N125" s="37" t="n"/>
      <c r="O125" s="27" t="n"/>
      <c r="P125" s="27" t="n"/>
      <c r="Q125" s="4" t="n"/>
      <c r="R125" s="4" t="n"/>
      <c r="S125" s="38" t="n"/>
      <c r="T125" s="203" t="n"/>
      <c r="U125" s="203" t="n"/>
      <c r="V125" s="203" t="n"/>
      <c r="W125" s="88" t="n"/>
      <c r="X125" s="88" t="n"/>
    </row>
    <row r="126" ht="30" customHeight="1" s="50">
      <c r="A126" s="95" t="n">
        <v>125</v>
      </c>
      <c r="B126" s="203" t="n"/>
      <c r="C126" s="203" t="n"/>
      <c r="D126" s="203" t="n"/>
      <c r="E126" s="203" t="n"/>
      <c r="F126" s="4" t="n"/>
      <c r="G126" s="27" t="n"/>
      <c r="H126" s="37" t="n"/>
      <c r="I126" s="37" t="n"/>
      <c r="J126" s="37" t="n"/>
      <c r="K126" s="37" t="n"/>
      <c r="L126" s="37" t="n"/>
      <c r="M126" s="37" t="n"/>
      <c r="N126" s="37" t="n"/>
      <c r="O126" s="27" t="n"/>
      <c r="P126" s="27" t="n"/>
      <c r="Q126" s="4" t="n"/>
      <c r="R126" s="4" t="n"/>
      <c r="S126" s="38" t="n"/>
      <c r="T126" s="203" t="n"/>
      <c r="U126" s="203" t="n"/>
      <c r="V126" s="203" t="n"/>
      <c r="W126" s="88" t="n"/>
      <c r="X126" s="88" t="n"/>
    </row>
    <row r="127" ht="30" customHeight="1" s="50">
      <c r="A127" s="95" t="n">
        <v>126</v>
      </c>
      <c r="B127" s="203" t="n"/>
      <c r="C127" s="203" t="n"/>
      <c r="D127" s="203" t="n"/>
      <c r="E127" s="203" t="n"/>
      <c r="F127" s="4" t="n"/>
      <c r="G127" s="27" t="n"/>
      <c r="H127" s="37" t="n"/>
      <c r="I127" s="37" t="n"/>
      <c r="J127" s="37" t="n"/>
      <c r="K127" s="37" t="n"/>
      <c r="L127" s="37" t="n"/>
      <c r="M127" s="37" t="n"/>
      <c r="N127" s="37" t="n"/>
      <c r="O127" s="27" t="n"/>
      <c r="P127" s="27" t="n"/>
      <c r="Q127" s="4" t="n"/>
      <c r="R127" s="4" t="n"/>
      <c r="S127" s="38" t="n"/>
      <c r="T127" s="203" t="n"/>
      <c r="U127" s="203" t="n"/>
      <c r="V127" s="203" t="n"/>
      <c r="W127" s="88" t="n"/>
      <c r="X127" s="88" t="n"/>
    </row>
    <row r="128" ht="30" customHeight="1" s="50">
      <c r="A128" s="95" t="n">
        <v>127</v>
      </c>
      <c r="B128" s="203" t="n"/>
      <c r="C128" s="203" t="n"/>
      <c r="D128" s="203" t="n"/>
      <c r="E128" s="203" t="n"/>
      <c r="F128" s="4" t="n"/>
      <c r="G128" s="27" t="n"/>
      <c r="H128" s="37" t="n"/>
      <c r="I128" s="37" t="n"/>
      <c r="J128" s="37" t="n"/>
      <c r="K128" s="37" t="n"/>
      <c r="L128" s="37" t="n"/>
      <c r="M128" s="37" t="n"/>
      <c r="N128" s="37" t="n"/>
      <c r="O128" s="27" t="n"/>
      <c r="P128" s="27" t="n"/>
      <c r="Q128" s="4" t="n"/>
      <c r="R128" s="4" t="n"/>
      <c r="S128" s="38" t="n"/>
      <c r="T128" s="203" t="n"/>
      <c r="U128" s="203" t="n"/>
      <c r="V128" s="203" t="n"/>
      <c r="W128" s="88" t="n"/>
      <c r="X128" s="88" t="n"/>
    </row>
    <row r="129" ht="30" customHeight="1" s="50">
      <c r="A129" s="95" t="n">
        <v>128</v>
      </c>
      <c r="B129" s="203" t="n"/>
      <c r="C129" s="203" t="n"/>
      <c r="D129" s="203" t="n"/>
      <c r="E129" s="203" t="n"/>
      <c r="F129" s="4" t="n"/>
      <c r="G129" s="27" t="n"/>
      <c r="H129" s="37" t="n"/>
      <c r="I129" s="37" t="n"/>
      <c r="J129" s="37" t="n"/>
      <c r="K129" s="37" t="n"/>
      <c r="L129" s="37" t="n"/>
      <c r="M129" s="37" t="n"/>
      <c r="N129" s="37" t="n"/>
      <c r="O129" s="27" t="n"/>
      <c r="P129" s="27" t="n"/>
      <c r="Q129" s="4" t="n"/>
      <c r="R129" s="4" t="n"/>
      <c r="S129" s="38" t="n"/>
      <c r="T129" s="203" t="n"/>
      <c r="U129" s="203" t="n"/>
      <c r="V129" s="203" t="n"/>
      <c r="W129" s="88" t="n"/>
      <c r="X129" s="88" t="n"/>
    </row>
    <row r="130" ht="30" customHeight="1" s="50">
      <c r="A130" s="95" t="n">
        <v>129</v>
      </c>
      <c r="B130" s="203" t="n"/>
      <c r="C130" s="203" t="n"/>
      <c r="D130" s="203" t="n"/>
      <c r="E130" s="203" t="n"/>
      <c r="F130" s="4" t="n"/>
      <c r="G130" s="27" t="n"/>
      <c r="H130" s="37" t="n"/>
      <c r="I130" s="37" t="n"/>
      <c r="J130" s="37" t="n"/>
      <c r="K130" s="37" t="n"/>
      <c r="L130" s="37" t="n"/>
      <c r="M130" s="37" t="n"/>
      <c r="N130" s="37" t="n"/>
      <c r="O130" s="27" t="n"/>
      <c r="P130" s="27" t="n"/>
      <c r="Q130" s="4" t="n"/>
      <c r="R130" s="4" t="n"/>
      <c r="S130" s="38" t="n"/>
      <c r="T130" s="203" t="n"/>
      <c r="U130" s="203" t="n"/>
      <c r="V130" s="203" t="n"/>
      <c r="W130" s="88" t="n"/>
      <c r="X130" s="88" t="n"/>
    </row>
    <row r="131" ht="30" customHeight="1" s="50">
      <c r="A131" s="95" t="n">
        <v>130</v>
      </c>
      <c r="B131" s="203" t="n"/>
      <c r="C131" s="203" t="n"/>
      <c r="D131" s="203" t="n"/>
      <c r="E131" s="203" t="n"/>
      <c r="F131" s="4" t="n"/>
      <c r="G131" s="27" t="n"/>
      <c r="H131" s="37" t="n"/>
      <c r="I131" s="37" t="n"/>
      <c r="J131" s="37" t="n"/>
      <c r="K131" s="37" t="n"/>
      <c r="L131" s="37" t="n"/>
      <c r="M131" s="37" t="n"/>
      <c r="N131" s="37" t="n"/>
      <c r="O131" s="27" t="n"/>
      <c r="P131" s="27" t="n"/>
      <c r="Q131" s="4" t="n"/>
      <c r="R131" s="4" t="n"/>
      <c r="S131" s="38" t="n"/>
      <c r="T131" s="203" t="n"/>
      <c r="U131" s="203" t="n"/>
      <c r="V131" s="203" t="n"/>
      <c r="W131" s="88" t="n"/>
      <c r="X131" s="88" t="n"/>
    </row>
    <row r="132" ht="30" customHeight="1" s="50">
      <c r="A132" s="95" t="n">
        <v>131</v>
      </c>
      <c r="B132" s="203" t="n"/>
      <c r="C132" s="203" t="n"/>
      <c r="D132" s="203" t="n"/>
      <c r="E132" s="203" t="n"/>
      <c r="F132" s="4" t="n"/>
      <c r="G132" s="27" t="n"/>
      <c r="H132" s="37" t="n"/>
      <c r="I132" s="37" t="n"/>
      <c r="J132" s="37" t="n"/>
      <c r="K132" s="37" t="n"/>
      <c r="L132" s="37" t="n"/>
      <c r="M132" s="37" t="n"/>
      <c r="N132" s="37" t="n"/>
      <c r="O132" s="27" t="n"/>
      <c r="P132" s="27" t="n"/>
      <c r="Q132" s="4" t="n"/>
      <c r="R132" s="4" t="n"/>
      <c r="S132" s="38" t="n"/>
      <c r="T132" s="203" t="n"/>
      <c r="U132" s="203" t="n"/>
      <c r="V132" s="203" t="n"/>
      <c r="W132" s="88" t="n"/>
      <c r="X132" s="88" t="n"/>
    </row>
    <row r="133" ht="30" customHeight="1" s="50">
      <c r="A133" s="95" t="n">
        <v>132</v>
      </c>
      <c r="B133" s="203" t="n"/>
      <c r="C133" s="203" t="n"/>
      <c r="D133" s="203" t="n"/>
      <c r="E133" s="203" t="n"/>
      <c r="F133" s="4" t="n"/>
      <c r="G133" s="27" t="n"/>
      <c r="H133" s="37" t="n"/>
      <c r="I133" s="37" t="n"/>
      <c r="J133" s="37" t="n"/>
      <c r="K133" s="37" t="n"/>
      <c r="L133" s="37" t="n"/>
      <c r="M133" s="37" t="n"/>
      <c r="N133" s="37" t="n"/>
      <c r="O133" s="27" t="n"/>
      <c r="P133" s="27" t="n"/>
      <c r="Q133" s="4" t="n"/>
      <c r="R133" s="4" t="n"/>
      <c r="S133" s="38" t="n"/>
      <c r="T133" s="203" t="n"/>
      <c r="U133" s="203" t="n"/>
      <c r="V133" s="203" t="n"/>
      <c r="W133" s="88" t="n"/>
      <c r="X133" s="88" t="n"/>
    </row>
    <row r="134" ht="30" customHeight="1" s="50">
      <c r="A134" s="95" t="n">
        <v>133</v>
      </c>
      <c r="B134" s="203" t="n"/>
      <c r="C134" s="203" t="n"/>
      <c r="D134" s="203" t="n"/>
      <c r="E134" s="203" t="n"/>
      <c r="F134" s="4" t="n"/>
      <c r="G134" s="27" t="n"/>
      <c r="H134" s="37" t="n"/>
      <c r="I134" s="37" t="n"/>
      <c r="J134" s="37" t="n"/>
      <c r="K134" s="37" t="n"/>
      <c r="L134" s="37" t="n"/>
      <c r="M134" s="37" t="n"/>
      <c r="N134" s="37" t="n"/>
      <c r="O134" s="27" t="n"/>
      <c r="P134" s="27" t="n"/>
      <c r="Q134" s="4" t="n"/>
      <c r="R134" s="4" t="n"/>
      <c r="S134" s="38" t="n"/>
      <c r="T134" s="203" t="n"/>
      <c r="U134" s="203" t="n"/>
      <c r="V134" s="203" t="n"/>
      <c r="W134" s="88" t="n"/>
      <c r="X134" s="88" t="n"/>
    </row>
    <row r="135" ht="30" customHeight="1" s="50">
      <c r="A135" s="95" t="n">
        <v>134</v>
      </c>
      <c r="B135" s="203" t="n"/>
      <c r="C135" s="203" t="n"/>
      <c r="D135" s="203" t="n"/>
      <c r="E135" s="203" t="n"/>
      <c r="F135" s="4" t="n"/>
      <c r="G135" s="27" t="n"/>
      <c r="H135" s="37" t="n"/>
      <c r="I135" s="37" t="n"/>
      <c r="J135" s="37" t="n"/>
      <c r="K135" s="37" t="n"/>
      <c r="L135" s="37" t="n"/>
      <c r="M135" s="37" t="n"/>
      <c r="N135" s="37" t="n"/>
      <c r="O135" s="27" t="n"/>
      <c r="P135" s="27" t="n"/>
      <c r="Q135" s="4" t="n"/>
      <c r="R135" s="4" t="n"/>
      <c r="S135" s="38" t="n"/>
      <c r="T135" s="203" t="n"/>
      <c r="U135" s="203" t="n"/>
      <c r="V135" s="203" t="n"/>
      <c r="W135" s="88" t="n"/>
      <c r="X135" s="88" t="n"/>
    </row>
    <row r="136" ht="30" customHeight="1" s="50">
      <c r="A136" s="95" t="n">
        <v>135</v>
      </c>
      <c r="B136" s="203" t="n"/>
      <c r="C136" s="203" t="n"/>
      <c r="D136" s="203" t="n"/>
      <c r="E136" s="203" t="n"/>
      <c r="F136" s="4" t="n"/>
      <c r="G136" s="27" t="n"/>
      <c r="H136" s="37" t="n"/>
      <c r="I136" s="37" t="n"/>
      <c r="J136" s="37" t="n"/>
      <c r="K136" s="37" t="n"/>
      <c r="L136" s="37" t="n"/>
      <c r="M136" s="37" t="n"/>
      <c r="N136" s="37" t="n"/>
      <c r="O136" s="27" t="n"/>
      <c r="P136" s="27" t="n"/>
      <c r="Q136" s="4" t="n"/>
      <c r="R136" s="4" t="n"/>
      <c r="S136" s="38" t="n"/>
      <c r="T136" s="203" t="n"/>
      <c r="U136" s="203" t="n"/>
      <c r="V136" s="203" t="n"/>
      <c r="W136" s="88" t="n"/>
      <c r="X136" s="88" t="n"/>
    </row>
    <row r="137" ht="30" customHeight="1" s="50">
      <c r="A137" s="95" t="n">
        <v>136</v>
      </c>
      <c r="B137" s="203" t="n"/>
      <c r="C137" s="203" t="n"/>
      <c r="D137" s="203" t="n"/>
      <c r="E137" s="203" t="n"/>
      <c r="F137" s="4" t="n"/>
      <c r="G137" s="27" t="n"/>
      <c r="H137" s="37" t="n"/>
      <c r="I137" s="37" t="n"/>
      <c r="J137" s="37" t="n"/>
      <c r="K137" s="37" t="n"/>
      <c r="L137" s="37" t="n"/>
      <c r="M137" s="37" t="n"/>
      <c r="N137" s="37" t="n"/>
      <c r="O137" s="27" t="n"/>
      <c r="P137" s="27" t="n"/>
      <c r="Q137" s="4" t="n"/>
      <c r="R137" s="4" t="n"/>
      <c r="S137" s="38" t="n"/>
      <c r="T137" s="203" t="n"/>
      <c r="U137" s="203" t="n"/>
      <c r="V137" s="203" t="n"/>
      <c r="W137" s="88" t="n"/>
      <c r="X137" s="88" t="n"/>
    </row>
    <row r="138" ht="30" customHeight="1" s="50">
      <c r="A138" s="95" t="n">
        <v>137</v>
      </c>
      <c r="B138" s="203" t="n"/>
      <c r="C138" s="203" t="n"/>
      <c r="D138" s="203" t="n"/>
      <c r="E138" s="203" t="n"/>
      <c r="F138" s="4" t="n"/>
      <c r="G138" s="27" t="n"/>
      <c r="H138" s="37" t="n"/>
      <c r="I138" s="37" t="n"/>
      <c r="J138" s="37" t="n"/>
      <c r="K138" s="37" t="n"/>
      <c r="L138" s="37" t="n"/>
      <c r="M138" s="37" t="n"/>
      <c r="N138" s="37" t="n"/>
      <c r="O138" s="27" t="n"/>
      <c r="P138" s="27" t="n"/>
      <c r="Q138" s="4" t="n"/>
      <c r="R138" s="4" t="n"/>
      <c r="S138" s="38" t="n"/>
      <c r="T138" s="203" t="n"/>
      <c r="U138" s="203" t="n"/>
      <c r="V138" s="203" t="n"/>
      <c r="W138" s="88" t="n"/>
      <c r="X138" s="88" t="n"/>
    </row>
    <row r="139" ht="30" customHeight="1" s="50">
      <c r="A139" s="95" t="n">
        <v>138</v>
      </c>
      <c r="B139" s="203" t="n"/>
      <c r="C139" s="203" t="n"/>
      <c r="D139" s="203" t="n"/>
      <c r="E139" s="203" t="n"/>
      <c r="F139" s="4" t="n"/>
      <c r="G139" s="27" t="n"/>
      <c r="H139" s="37" t="n"/>
      <c r="I139" s="37" t="n"/>
      <c r="J139" s="37" t="n"/>
      <c r="K139" s="37" t="n"/>
      <c r="L139" s="37" t="n"/>
      <c r="M139" s="37" t="n"/>
      <c r="N139" s="37" t="n"/>
      <c r="O139" s="27" t="n"/>
      <c r="P139" s="27" t="n"/>
      <c r="Q139" s="4" t="n"/>
      <c r="R139" s="4" t="n"/>
      <c r="S139" s="38" t="n"/>
      <c r="T139" s="203" t="n"/>
      <c r="U139" s="203" t="n"/>
      <c r="V139" s="203" t="n"/>
      <c r="W139" s="88" t="n"/>
      <c r="X139" s="88" t="n"/>
    </row>
    <row r="140" ht="30" customHeight="1" s="50">
      <c r="A140" s="95" t="n">
        <v>139</v>
      </c>
      <c r="B140" s="203" t="n"/>
      <c r="C140" s="203" t="n"/>
      <c r="D140" s="203" t="n"/>
      <c r="E140" s="203" t="n"/>
      <c r="F140" s="4" t="n"/>
      <c r="G140" s="27" t="n"/>
      <c r="H140" s="37" t="n"/>
      <c r="I140" s="37" t="n"/>
      <c r="J140" s="37" t="n"/>
      <c r="K140" s="37" t="n"/>
      <c r="L140" s="37" t="n"/>
      <c r="M140" s="37" t="n"/>
      <c r="N140" s="37" t="n"/>
      <c r="O140" s="27" t="n"/>
      <c r="P140" s="27" t="n"/>
      <c r="Q140" s="4" t="n"/>
      <c r="R140" s="4" t="n"/>
      <c r="S140" s="38" t="n"/>
      <c r="T140" s="203" t="n"/>
      <c r="U140" s="203" t="n"/>
      <c r="V140" s="203" t="n"/>
      <c r="W140" s="88" t="n"/>
      <c r="X140" s="88" t="n"/>
    </row>
    <row r="141" ht="30" customHeight="1" s="50">
      <c r="A141" s="95" t="n">
        <v>140</v>
      </c>
      <c r="B141" s="203" t="n"/>
      <c r="C141" s="203" t="n"/>
      <c r="D141" s="203" t="n"/>
      <c r="E141" s="203" t="n"/>
      <c r="F141" s="4" t="n"/>
      <c r="G141" s="27" t="n"/>
      <c r="H141" s="37" t="n"/>
      <c r="I141" s="37" t="n"/>
      <c r="J141" s="37" t="n"/>
      <c r="K141" s="37" t="n"/>
      <c r="L141" s="37" t="n"/>
      <c r="M141" s="37" t="n"/>
      <c r="N141" s="37" t="n"/>
      <c r="O141" s="27" t="n"/>
      <c r="P141" s="27" t="n"/>
      <c r="Q141" s="4" t="n"/>
      <c r="R141" s="4" t="n"/>
      <c r="S141" s="38" t="n"/>
      <c r="T141" s="203" t="n"/>
      <c r="U141" s="203" t="n"/>
      <c r="V141" s="203" t="n"/>
      <c r="W141" s="88" t="n"/>
      <c r="X141" s="88" t="n"/>
    </row>
    <row r="142" ht="30" customHeight="1" s="50">
      <c r="A142" s="95" t="n">
        <v>141</v>
      </c>
      <c r="B142" s="203" t="n"/>
      <c r="C142" s="203" t="n"/>
      <c r="D142" s="203" t="n"/>
      <c r="E142" s="203" t="n"/>
      <c r="F142" s="4" t="n"/>
      <c r="G142" s="27" t="n"/>
      <c r="H142" s="37" t="n"/>
      <c r="I142" s="37" t="n"/>
      <c r="J142" s="37" t="n"/>
      <c r="K142" s="37" t="n"/>
      <c r="L142" s="37" t="n"/>
      <c r="M142" s="37" t="n"/>
      <c r="N142" s="37" t="n"/>
      <c r="O142" s="27" t="n"/>
      <c r="P142" s="27" t="n"/>
      <c r="Q142" s="4" t="n"/>
      <c r="R142" s="4" t="n"/>
      <c r="S142" s="38" t="n"/>
      <c r="T142" s="203" t="n"/>
      <c r="U142" s="203" t="n"/>
      <c r="V142" s="203" t="n"/>
      <c r="W142" s="88" t="n"/>
      <c r="X142" s="88" t="n"/>
    </row>
    <row r="143" ht="30" customHeight="1" s="50">
      <c r="A143" s="95" t="n">
        <v>142</v>
      </c>
      <c r="B143" s="203" t="n"/>
      <c r="C143" s="203" t="n"/>
      <c r="D143" s="203" t="n"/>
      <c r="E143" s="203" t="n"/>
      <c r="F143" s="4" t="n"/>
      <c r="G143" s="27" t="n"/>
      <c r="H143" s="37" t="n"/>
      <c r="I143" s="37" t="n"/>
      <c r="J143" s="37" t="n"/>
      <c r="K143" s="37" t="n"/>
      <c r="L143" s="37" t="n"/>
      <c r="M143" s="37" t="n"/>
      <c r="N143" s="37" t="n"/>
      <c r="O143" s="27" t="n"/>
      <c r="P143" s="27" t="n"/>
      <c r="Q143" s="4" t="n"/>
      <c r="R143" s="4" t="n"/>
      <c r="S143" s="38" t="n"/>
      <c r="T143" s="203" t="n"/>
      <c r="U143" s="203" t="n"/>
      <c r="V143" s="203" t="n"/>
      <c r="W143" s="88" t="n"/>
      <c r="X143" s="88" t="n"/>
    </row>
    <row r="144" ht="30" customHeight="1" s="50">
      <c r="A144" s="95" t="n">
        <v>143</v>
      </c>
      <c r="B144" s="203" t="n"/>
      <c r="C144" s="203" t="n"/>
      <c r="D144" s="203" t="n"/>
      <c r="E144" s="203" t="n"/>
      <c r="F144" s="4" t="n"/>
      <c r="G144" s="27" t="n"/>
      <c r="H144" s="37" t="n"/>
      <c r="I144" s="37" t="n"/>
      <c r="J144" s="37" t="n"/>
      <c r="K144" s="37" t="n"/>
      <c r="L144" s="37" t="n"/>
      <c r="M144" s="37" t="n"/>
      <c r="N144" s="37" t="n"/>
      <c r="O144" s="27" t="n"/>
      <c r="P144" s="27" t="n"/>
      <c r="Q144" s="4" t="n"/>
      <c r="R144" s="4" t="n"/>
      <c r="S144" s="38" t="n"/>
      <c r="T144" s="203" t="n"/>
      <c r="U144" s="203" t="n"/>
      <c r="V144" s="203" t="n"/>
      <c r="W144" s="88" t="n"/>
      <c r="X144" s="88" t="n"/>
    </row>
    <row r="145" ht="30" customHeight="1" s="50">
      <c r="A145" s="95" t="n">
        <v>144</v>
      </c>
      <c r="B145" s="203" t="n"/>
      <c r="C145" s="203" t="n"/>
      <c r="D145" s="203" t="n"/>
      <c r="E145" s="203" t="n"/>
      <c r="F145" s="4" t="n"/>
      <c r="G145" s="27" t="n"/>
      <c r="H145" s="37" t="n"/>
      <c r="I145" s="37" t="n"/>
      <c r="J145" s="37" t="n"/>
      <c r="K145" s="37" t="n"/>
      <c r="L145" s="37" t="n"/>
      <c r="M145" s="37" t="n"/>
      <c r="N145" s="37" t="n"/>
      <c r="O145" s="27" t="n"/>
      <c r="P145" s="27" t="n"/>
      <c r="Q145" s="4" t="n"/>
      <c r="R145" s="4" t="n"/>
      <c r="S145" s="38" t="n"/>
      <c r="T145" s="203" t="n"/>
      <c r="U145" s="203" t="n"/>
      <c r="V145" s="203" t="n"/>
      <c r="W145" s="88" t="n"/>
      <c r="X145" s="88" t="n"/>
    </row>
    <row r="146" ht="30" customHeight="1" s="50">
      <c r="A146" s="95" t="n">
        <v>145</v>
      </c>
      <c r="B146" s="203" t="n"/>
      <c r="C146" s="203" t="n"/>
      <c r="D146" s="203" t="n"/>
      <c r="E146" s="203" t="n"/>
      <c r="F146" s="4" t="n"/>
      <c r="G146" s="27" t="n"/>
      <c r="H146" s="37" t="n"/>
      <c r="I146" s="37" t="n"/>
      <c r="J146" s="37" t="n"/>
      <c r="K146" s="37" t="n"/>
      <c r="L146" s="37" t="n"/>
      <c r="M146" s="37" t="n"/>
      <c r="N146" s="37" t="n"/>
      <c r="O146" s="27" t="n"/>
      <c r="P146" s="27" t="n"/>
      <c r="Q146" s="4" t="n"/>
      <c r="R146" s="4" t="n"/>
      <c r="S146" s="38" t="n"/>
      <c r="T146" s="203" t="n"/>
      <c r="U146" s="203" t="n"/>
      <c r="V146" s="203" t="n"/>
      <c r="W146" s="88" t="n"/>
      <c r="X146" s="88" t="n"/>
    </row>
    <row r="147" ht="30" customHeight="1" s="50">
      <c r="A147" s="95" t="n">
        <v>146</v>
      </c>
      <c r="B147" s="203" t="n"/>
      <c r="C147" s="203" t="n"/>
      <c r="D147" s="203" t="n"/>
      <c r="E147" s="203" t="n"/>
      <c r="F147" s="4" t="n"/>
      <c r="G147" s="27" t="n"/>
      <c r="H147" s="37" t="n"/>
      <c r="I147" s="37" t="n"/>
      <c r="J147" s="37" t="n"/>
      <c r="K147" s="37" t="n"/>
      <c r="L147" s="37" t="n"/>
      <c r="M147" s="37" t="n"/>
      <c r="N147" s="37" t="n"/>
      <c r="O147" s="27" t="n"/>
      <c r="P147" s="27" t="n"/>
      <c r="Q147" s="4" t="n"/>
      <c r="R147" s="4" t="n"/>
      <c r="S147" s="38" t="n"/>
      <c r="T147" s="203" t="n"/>
      <c r="U147" s="203" t="n"/>
      <c r="V147" s="203" t="n"/>
      <c r="W147" s="88" t="n"/>
      <c r="X147" s="88" t="n"/>
    </row>
    <row r="148" ht="30" customHeight="1" s="50">
      <c r="A148" s="95" t="n">
        <v>147</v>
      </c>
      <c r="B148" s="203" t="n"/>
      <c r="C148" s="203" t="n"/>
      <c r="D148" s="203" t="n"/>
      <c r="E148" s="203" t="n"/>
      <c r="F148" s="4" t="n"/>
      <c r="G148" s="27" t="n"/>
      <c r="H148" s="37" t="n"/>
      <c r="I148" s="37" t="n"/>
      <c r="J148" s="37" t="n"/>
      <c r="K148" s="37" t="n"/>
      <c r="L148" s="37" t="n"/>
      <c r="M148" s="37" t="n"/>
      <c r="N148" s="37" t="n"/>
      <c r="O148" s="27" t="n"/>
      <c r="P148" s="27" t="n"/>
      <c r="Q148" s="4" t="n"/>
      <c r="R148" s="4" t="n"/>
      <c r="S148" s="38" t="n"/>
      <c r="T148" s="203" t="n"/>
      <c r="U148" s="203" t="n"/>
      <c r="V148" s="203" t="n"/>
      <c r="W148" s="88" t="n"/>
      <c r="X148" s="88" t="n"/>
    </row>
    <row r="149" ht="30" customHeight="1" s="50">
      <c r="A149" s="95" t="n">
        <v>148</v>
      </c>
      <c r="B149" s="203" t="n"/>
      <c r="C149" s="203" t="n"/>
      <c r="D149" s="203" t="n"/>
      <c r="E149" s="203" t="n"/>
      <c r="F149" s="4" t="n"/>
      <c r="G149" s="27" t="n"/>
      <c r="H149" s="37" t="n"/>
      <c r="I149" s="37" t="n"/>
      <c r="J149" s="37" t="n"/>
      <c r="K149" s="37" t="n"/>
      <c r="L149" s="37" t="n"/>
      <c r="M149" s="37" t="n"/>
      <c r="N149" s="37" t="n"/>
      <c r="O149" s="27" t="n"/>
      <c r="P149" s="27" t="n"/>
      <c r="Q149" s="4" t="n"/>
      <c r="R149" s="4" t="n"/>
      <c r="S149" s="38" t="n"/>
      <c r="T149" s="203" t="n"/>
      <c r="U149" s="203" t="n"/>
      <c r="V149" s="203" t="n"/>
      <c r="W149" s="88" t="n"/>
      <c r="X149" s="88" t="n"/>
    </row>
    <row r="150" ht="30" customHeight="1" s="50">
      <c r="A150" s="95" t="n">
        <v>149</v>
      </c>
      <c r="B150" s="203" t="n"/>
      <c r="C150" s="203" t="n"/>
      <c r="D150" s="203" t="n"/>
      <c r="E150" s="203" t="n"/>
      <c r="F150" s="4" t="n"/>
      <c r="G150" s="27" t="n"/>
      <c r="H150" s="37" t="n"/>
      <c r="I150" s="37" t="n"/>
      <c r="J150" s="37" t="n"/>
      <c r="K150" s="37" t="n"/>
      <c r="L150" s="37" t="n"/>
      <c r="M150" s="37" t="n"/>
      <c r="N150" s="37" t="n"/>
      <c r="O150" s="27" t="n"/>
      <c r="P150" s="27" t="n"/>
      <c r="Q150" s="4" t="n"/>
      <c r="R150" s="4" t="n"/>
      <c r="S150" s="38" t="n"/>
      <c r="T150" s="203" t="n"/>
      <c r="U150" s="203" t="n"/>
      <c r="V150" s="203" t="n"/>
      <c r="W150" s="88" t="n"/>
      <c r="X150" s="88" t="n"/>
    </row>
    <row r="151" ht="30" customHeight="1" s="50">
      <c r="A151" s="95" t="n">
        <v>150</v>
      </c>
      <c r="B151" s="203" t="n"/>
      <c r="C151" s="203" t="n"/>
      <c r="D151" s="203" t="n"/>
      <c r="E151" s="203" t="n"/>
      <c r="F151" s="4" t="n"/>
      <c r="G151" s="27" t="n"/>
      <c r="H151" s="37" t="n"/>
      <c r="I151" s="37" t="n"/>
      <c r="J151" s="37" t="n"/>
      <c r="K151" s="37" t="n"/>
      <c r="L151" s="37" t="n"/>
      <c r="M151" s="37" t="n"/>
      <c r="N151" s="37" t="n"/>
      <c r="O151" s="27" t="n"/>
      <c r="P151" s="27" t="n"/>
      <c r="Q151" s="4" t="n"/>
      <c r="R151" s="4" t="n"/>
      <c r="S151" s="38" t="n"/>
      <c r="T151" s="203" t="n"/>
      <c r="U151" s="203" t="n"/>
      <c r="V151" s="203" t="n"/>
      <c r="W151" s="88" t="n"/>
      <c r="X151" s="88" t="n"/>
    </row>
    <row r="152" ht="30" customHeight="1" s="50">
      <c r="A152" s="95" t="n">
        <v>151</v>
      </c>
      <c r="B152" s="203" t="n"/>
      <c r="C152" s="203" t="n"/>
      <c r="D152" s="203" t="n"/>
      <c r="E152" s="203" t="n"/>
      <c r="F152" s="4" t="n"/>
      <c r="G152" s="27" t="n"/>
      <c r="H152" s="37" t="n"/>
      <c r="I152" s="37" t="n"/>
      <c r="J152" s="37" t="n"/>
      <c r="K152" s="37" t="n"/>
      <c r="L152" s="37" t="n"/>
      <c r="M152" s="37" t="n"/>
      <c r="N152" s="37" t="n"/>
      <c r="O152" s="27" t="n"/>
      <c r="P152" s="27" t="n"/>
      <c r="Q152" s="4" t="n"/>
      <c r="R152" s="4" t="n"/>
      <c r="S152" s="38" t="n"/>
      <c r="T152" s="203" t="n"/>
      <c r="U152" s="203" t="n"/>
      <c r="V152" s="203" t="n"/>
      <c r="W152" s="88" t="n"/>
      <c r="X152" s="88" t="n"/>
    </row>
    <row r="153" ht="30" customHeight="1" s="50">
      <c r="A153" s="95" t="n">
        <v>152</v>
      </c>
      <c r="B153" s="203" t="n"/>
      <c r="C153" s="203" t="n"/>
      <c r="D153" s="203" t="n"/>
      <c r="E153" s="203" t="n"/>
      <c r="F153" s="4" t="n"/>
      <c r="G153" s="27" t="n"/>
      <c r="H153" s="37" t="n"/>
      <c r="I153" s="37" t="n"/>
      <c r="J153" s="37" t="n"/>
      <c r="K153" s="37" t="n"/>
      <c r="L153" s="37" t="n"/>
      <c r="M153" s="37" t="n"/>
      <c r="N153" s="37" t="n"/>
      <c r="O153" s="27" t="n"/>
      <c r="P153" s="27" t="n"/>
      <c r="Q153" s="4" t="n"/>
      <c r="R153" s="4" t="n"/>
      <c r="S153" s="38" t="n"/>
      <c r="T153" s="203" t="n"/>
      <c r="U153" s="203" t="n"/>
      <c r="V153" s="203" t="n"/>
      <c r="W153" s="88" t="n"/>
      <c r="X153" s="88" t="n"/>
    </row>
    <row r="154" ht="30" customHeight="1" s="50">
      <c r="A154" s="95" t="n">
        <v>153</v>
      </c>
      <c r="B154" s="203" t="n"/>
      <c r="C154" s="203" t="n"/>
      <c r="D154" s="203" t="n"/>
      <c r="E154" s="203" t="n"/>
      <c r="F154" s="4" t="n"/>
      <c r="G154" s="27" t="n"/>
      <c r="H154" s="37" t="n"/>
      <c r="I154" s="37" t="n"/>
      <c r="J154" s="37" t="n"/>
      <c r="K154" s="37" t="n"/>
      <c r="L154" s="37" t="n"/>
      <c r="M154" s="37" t="n"/>
      <c r="N154" s="37" t="n"/>
      <c r="O154" s="27" t="n"/>
      <c r="P154" s="27" t="n"/>
      <c r="Q154" s="4" t="n"/>
      <c r="R154" s="4" t="n"/>
      <c r="S154" s="38" t="n"/>
      <c r="T154" s="203" t="n"/>
      <c r="U154" s="203" t="n"/>
      <c r="V154" s="203" t="n"/>
      <c r="W154" s="88" t="n"/>
      <c r="X154" s="88" t="n"/>
    </row>
    <row r="155" ht="30" customHeight="1" s="50">
      <c r="A155" s="95" t="n">
        <v>154</v>
      </c>
      <c r="B155" s="203" t="n"/>
      <c r="C155" s="203" t="n"/>
      <c r="D155" s="203" t="n"/>
      <c r="E155" s="203" t="n"/>
      <c r="F155" s="4" t="n"/>
      <c r="G155" s="27" t="n"/>
      <c r="H155" s="37" t="n"/>
      <c r="I155" s="37" t="n"/>
      <c r="J155" s="37" t="n"/>
      <c r="K155" s="37" t="n"/>
      <c r="L155" s="37" t="n"/>
      <c r="M155" s="37" t="n"/>
      <c r="N155" s="37" t="n"/>
      <c r="O155" s="27" t="n"/>
      <c r="P155" s="27" t="n"/>
      <c r="Q155" s="4" t="n"/>
      <c r="R155" s="4" t="n"/>
      <c r="S155" s="38" t="n"/>
      <c r="T155" s="203" t="n"/>
      <c r="U155" s="203" t="n"/>
      <c r="V155" s="203" t="n"/>
      <c r="W155" s="88" t="n"/>
      <c r="X155" s="88" t="n"/>
    </row>
    <row r="156" ht="30" customHeight="1" s="50">
      <c r="A156" s="95" t="n">
        <v>155</v>
      </c>
      <c r="B156" s="203" t="n"/>
      <c r="C156" s="203" t="n"/>
      <c r="D156" s="203" t="n"/>
      <c r="E156" s="203" t="n"/>
      <c r="F156" s="4" t="n"/>
      <c r="G156" s="27" t="n"/>
      <c r="H156" s="37" t="n"/>
      <c r="I156" s="37" t="n"/>
      <c r="J156" s="37" t="n"/>
      <c r="K156" s="37" t="n"/>
      <c r="L156" s="37" t="n"/>
      <c r="M156" s="37" t="n"/>
      <c r="N156" s="37" t="n"/>
      <c r="O156" s="27" t="n"/>
      <c r="P156" s="27" t="n"/>
      <c r="Q156" s="4" t="n"/>
      <c r="R156" s="4" t="n"/>
      <c r="S156" s="38" t="n"/>
      <c r="T156" s="203" t="n"/>
      <c r="U156" s="203" t="n"/>
      <c r="V156" s="203" t="n"/>
      <c r="W156" s="88" t="n"/>
      <c r="X156" s="88" t="n"/>
    </row>
    <row r="157" ht="30" customHeight="1" s="50">
      <c r="A157" s="95" t="n">
        <v>156</v>
      </c>
      <c r="B157" s="203" t="n"/>
      <c r="C157" s="203" t="n"/>
      <c r="D157" s="203" t="n"/>
      <c r="E157" s="203" t="n"/>
      <c r="F157" s="4" t="n"/>
      <c r="G157" s="27" t="n"/>
      <c r="H157" s="37" t="n"/>
      <c r="I157" s="37" t="n"/>
      <c r="J157" s="37" t="n"/>
      <c r="K157" s="37" t="n"/>
      <c r="L157" s="37" t="n"/>
      <c r="M157" s="37" t="n"/>
      <c r="N157" s="37" t="n"/>
      <c r="O157" s="27" t="n"/>
      <c r="P157" s="27" t="n"/>
      <c r="Q157" s="4" t="n"/>
      <c r="R157" s="4" t="n"/>
      <c r="S157" s="38" t="n"/>
      <c r="T157" s="203" t="n"/>
      <c r="U157" s="203" t="n"/>
      <c r="V157" s="203" t="n"/>
      <c r="W157" s="88" t="n"/>
      <c r="X157" s="88" t="n"/>
    </row>
    <row r="158" ht="30" customHeight="1" s="50">
      <c r="A158" s="95" t="n">
        <v>157</v>
      </c>
      <c r="B158" s="203" t="n"/>
      <c r="C158" s="203" t="n"/>
      <c r="D158" s="203" t="n"/>
      <c r="E158" s="203" t="n"/>
      <c r="F158" s="4" t="n"/>
      <c r="G158" s="27" t="n"/>
      <c r="H158" s="37" t="n"/>
      <c r="I158" s="37" t="n"/>
      <c r="J158" s="37" t="n"/>
      <c r="K158" s="37" t="n"/>
      <c r="L158" s="37" t="n"/>
      <c r="M158" s="37" t="n"/>
      <c r="N158" s="37" t="n"/>
      <c r="O158" s="27" t="n"/>
      <c r="P158" s="27" t="n"/>
      <c r="Q158" s="4" t="n"/>
      <c r="R158" s="4" t="n"/>
      <c r="S158" s="38" t="n"/>
      <c r="T158" s="203" t="n"/>
      <c r="U158" s="203" t="n"/>
      <c r="V158" s="203" t="n"/>
      <c r="W158" s="88" t="n"/>
      <c r="X158" s="88" t="n"/>
    </row>
    <row r="159" ht="30" customHeight="1" s="50">
      <c r="A159" s="95" t="n">
        <v>158</v>
      </c>
      <c r="B159" s="203" t="n"/>
      <c r="C159" s="203" t="n"/>
      <c r="D159" s="203" t="n"/>
      <c r="E159" s="203" t="n"/>
      <c r="F159" s="4" t="n"/>
      <c r="G159" s="27" t="n"/>
      <c r="H159" s="37" t="n"/>
      <c r="I159" s="37" t="n"/>
      <c r="J159" s="37" t="n"/>
      <c r="K159" s="37" t="n"/>
      <c r="L159" s="37" t="n"/>
      <c r="M159" s="37" t="n"/>
      <c r="N159" s="37" t="n"/>
      <c r="O159" s="27" t="n"/>
      <c r="P159" s="27" t="n"/>
      <c r="Q159" s="4" t="n"/>
      <c r="R159" s="4" t="n"/>
      <c r="S159" s="38" t="n"/>
      <c r="T159" s="203" t="n"/>
      <c r="U159" s="203" t="n"/>
      <c r="V159" s="203" t="n"/>
      <c r="W159" s="88" t="n"/>
      <c r="X159" s="88" t="n"/>
    </row>
    <row r="160" ht="30" customHeight="1" s="50">
      <c r="A160" s="95" t="n">
        <v>159</v>
      </c>
      <c r="B160" s="203" t="n"/>
      <c r="C160" s="203" t="n"/>
      <c r="D160" s="203" t="n"/>
      <c r="E160" s="203" t="n"/>
      <c r="F160" s="4" t="n"/>
      <c r="G160" s="27" t="n"/>
      <c r="H160" s="37" t="n"/>
      <c r="I160" s="37" t="n"/>
      <c r="J160" s="37" t="n"/>
      <c r="K160" s="37" t="n"/>
      <c r="L160" s="37" t="n"/>
      <c r="M160" s="37" t="n"/>
      <c r="N160" s="37" t="n"/>
      <c r="O160" s="27" t="n"/>
      <c r="P160" s="27" t="n"/>
      <c r="Q160" s="4" t="n"/>
      <c r="R160" s="4" t="n"/>
      <c r="S160" s="38" t="n"/>
      <c r="T160" s="203" t="n"/>
      <c r="U160" s="203" t="n"/>
      <c r="V160" s="203" t="n"/>
      <c r="W160" s="88" t="n"/>
      <c r="X160" s="88" t="n"/>
    </row>
    <row r="161" ht="30" customHeight="1" s="50">
      <c r="A161" s="95" t="n">
        <v>160</v>
      </c>
      <c r="B161" s="203" t="n"/>
      <c r="C161" s="203" t="n"/>
      <c r="D161" s="203" t="n"/>
      <c r="E161" s="203" t="n"/>
      <c r="F161" s="4" t="n"/>
      <c r="G161" s="27" t="n"/>
      <c r="H161" s="37" t="n"/>
      <c r="I161" s="37" t="n"/>
      <c r="J161" s="37" t="n"/>
      <c r="K161" s="37" t="n"/>
      <c r="L161" s="37" t="n"/>
      <c r="M161" s="37" t="n"/>
      <c r="N161" s="37" t="n"/>
      <c r="O161" s="27" t="n"/>
      <c r="P161" s="27" t="n"/>
      <c r="Q161" s="4" t="n"/>
      <c r="R161" s="4" t="n"/>
      <c r="S161" s="38" t="n"/>
      <c r="T161" s="203" t="n"/>
      <c r="U161" s="203" t="n"/>
      <c r="V161" s="203" t="n"/>
      <c r="W161" s="88" t="n"/>
      <c r="X161" s="88" t="n"/>
    </row>
    <row r="162" ht="30" customHeight="1" s="50">
      <c r="A162" s="95" t="n">
        <v>161</v>
      </c>
      <c r="B162" s="203" t="n"/>
      <c r="C162" s="203" t="n"/>
      <c r="D162" s="203" t="n"/>
      <c r="E162" s="203" t="n"/>
      <c r="F162" s="4" t="n"/>
      <c r="G162" s="27" t="n"/>
      <c r="H162" s="37" t="n"/>
      <c r="I162" s="37" t="n"/>
      <c r="J162" s="37" t="n"/>
      <c r="K162" s="37" t="n"/>
      <c r="L162" s="37" t="n"/>
      <c r="M162" s="37" t="n"/>
      <c r="N162" s="37" t="n"/>
      <c r="O162" s="27" t="n"/>
      <c r="P162" s="27" t="n"/>
      <c r="Q162" s="4" t="n"/>
      <c r="R162" s="4" t="n"/>
      <c r="S162" s="38" t="n"/>
      <c r="T162" s="203" t="n"/>
      <c r="U162" s="203" t="n"/>
      <c r="V162" s="203" t="n"/>
      <c r="W162" s="88" t="n"/>
      <c r="X162" s="88" t="n"/>
    </row>
    <row r="163" ht="30" customHeight="1" s="50">
      <c r="A163" s="95" t="n">
        <v>162</v>
      </c>
      <c r="B163" s="203" t="n"/>
      <c r="C163" s="203" t="n"/>
      <c r="D163" s="203" t="n"/>
      <c r="E163" s="203" t="n"/>
      <c r="F163" s="4" t="n"/>
      <c r="G163" s="27" t="n"/>
      <c r="H163" s="37" t="n"/>
      <c r="I163" s="37" t="n"/>
      <c r="J163" s="37" t="n"/>
      <c r="K163" s="37" t="n"/>
      <c r="L163" s="37" t="n"/>
      <c r="M163" s="37" t="n"/>
      <c r="N163" s="37" t="n"/>
      <c r="O163" s="27" t="n"/>
      <c r="P163" s="27" t="n"/>
      <c r="Q163" s="4" t="n"/>
      <c r="R163" s="4" t="n"/>
      <c r="S163" s="38" t="n"/>
      <c r="T163" s="203" t="n"/>
      <c r="U163" s="203" t="n"/>
      <c r="V163" s="203" t="n"/>
      <c r="W163" s="88" t="n"/>
      <c r="X163" s="88" t="n"/>
    </row>
    <row r="164" ht="30" customHeight="1" s="50">
      <c r="A164" s="95" t="n">
        <v>163</v>
      </c>
      <c r="B164" s="203" t="n"/>
      <c r="C164" s="203" t="n"/>
      <c r="D164" s="203" t="n"/>
      <c r="E164" s="203" t="n"/>
      <c r="F164" s="4" t="n"/>
      <c r="G164" s="27" t="n"/>
      <c r="H164" s="37" t="n"/>
      <c r="I164" s="37" t="n"/>
      <c r="J164" s="37" t="n"/>
      <c r="K164" s="37" t="n"/>
      <c r="L164" s="37" t="n"/>
      <c r="M164" s="37" t="n"/>
      <c r="N164" s="37" t="n"/>
      <c r="O164" s="27" t="n"/>
      <c r="P164" s="27" t="n"/>
      <c r="Q164" s="4" t="n"/>
      <c r="R164" s="4" t="n"/>
      <c r="S164" s="38" t="n"/>
      <c r="T164" s="203" t="n"/>
      <c r="U164" s="203" t="n"/>
      <c r="V164" s="203" t="n"/>
      <c r="W164" s="88" t="n"/>
      <c r="X164" s="88" t="n"/>
    </row>
    <row r="165" ht="30" customHeight="1" s="50">
      <c r="A165" s="95" t="n">
        <v>164</v>
      </c>
      <c r="B165" s="203" t="n"/>
      <c r="C165" s="203" t="n"/>
      <c r="D165" s="203" t="n"/>
      <c r="E165" s="203" t="n"/>
      <c r="F165" s="4" t="n"/>
      <c r="G165" s="27" t="n"/>
      <c r="H165" s="37" t="n"/>
      <c r="I165" s="37" t="n"/>
      <c r="J165" s="37" t="n"/>
      <c r="K165" s="37" t="n"/>
      <c r="L165" s="37" t="n"/>
      <c r="M165" s="37" t="n"/>
      <c r="N165" s="37" t="n"/>
      <c r="O165" s="27" t="n"/>
      <c r="P165" s="27" t="n"/>
      <c r="Q165" s="4" t="n"/>
      <c r="R165" s="4" t="n"/>
      <c r="S165" s="38" t="n"/>
      <c r="T165" s="203" t="n"/>
      <c r="U165" s="203" t="n"/>
      <c r="V165" s="203" t="n"/>
      <c r="W165" s="88" t="n"/>
      <c r="X165" s="88" t="n"/>
    </row>
    <row r="166" ht="30" customHeight="1" s="50">
      <c r="A166" s="95" t="n">
        <v>165</v>
      </c>
      <c r="B166" s="203" t="n"/>
      <c r="C166" s="203" t="n"/>
      <c r="D166" s="203" t="n"/>
      <c r="E166" s="203" t="n"/>
      <c r="F166" s="4" t="n"/>
      <c r="G166" s="27" t="n"/>
      <c r="H166" s="37" t="n"/>
      <c r="I166" s="37" t="n"/>
      <c r="J166" s="37" t="n"/>
      <c r="K166" s="37" t="n"/>
      <c r="L166" s="37" t="n"/>
      <c r="M166" s="37" t="n"/>
      <c r="N166" s="37" t="n"/>
      <c r="O166" s="27" t="n"/>
      <c r="P166" s="27" t="n"/>
      <c r="Q166" s="4" t="n"/>
      <c r="R166" s="4" t="n"/>
      <c r="S166" s="38" t="n"/>
      <c r="T166" s="203" t="n"/>
      <c r="U166" s="203" t="n"/>
      <c r="V166" s="203" t="n"/>
      <c r="W166" s="88" t="n"/>
      <c r="X166" s="88" t="n"/>
    </row>
    <row r="167" ht="30" customHeight="1" s="50">
      <c r="A167" s="95" t="n">
        <v>166</v>
      </c>
      <c r="B167" s="203" t="n"/>
      <c r="C167" s="203" t="n"/>
      <c r="D167" s="203" t="n"/>
      <c r="E167" s="203" t="n"/>
      <c r="F167" s="4" t="n"/>
      <c r="G167" s="27" t="n"/>
      <c r="H167" s="37" t="n"/>
      <c r="I167" s="37" t="n"/>
      <c r="J167" s="37" t="n"/>
      <c r="K167" s="37" t="n"/>
      <c r="L167" s="37" t="n"/>
      <c r="M167" s="37" t="n"/>
      <c r="N167" s="37" t="n"/>
      <c r="O167" s="27" t="n"/>
      <c r="P167" s="27" t="n"/>
      <c r="Q167" s="4" t="n"/>
      <c r="R167" s="4" t="n"/>
      <c r="S167" s="38" t="n"/>
      <c r="T167" s="203" t="n"/>
      <c r="U167" s="203" t="n"/>
      <c r="V167" s="203" t="n"/>
      <c r="W167" s="88" t="n"/>
      <c r="X167" s="88" t="n"/>
    </row>
    <row r="168" ht="30" customHeight="1" s="50">
      <c r="A168" s="95" t="n">
        <v>167</v>
      </c>
      <c r="B168" s="203" t="n"/>
      <c r="C168" s="203" t="n"/>
      <c r="D168" s="203" t="n"/>
      <c r="E168" s="203" t="n"/>
      <c r="F168" s="4" t="n"/>
      <c r="G168" s="27" t="n"/>
      <c r="H168" s="37" t="n"/>
      <c r="I168" s="37" t="n"/>
      <c r="J168" s="37" t="n"/>
      <c r="K168" s="37" t="n"/>
      <c r="L168" s="37" t="n"/>
      <c r="M168" s="37" t="n"/>
      <c r="N168" s="37" t="n"/>
      <c r="O168" s="27" t="n"/>
      <c r="P168" s="27" t="n"/>
      <c r="Q168" s="4" t="n"/>
      <c r="R168" s="4" t="n"/>
      <c r="S168" s="38" t="n"/>
      <c r="T168" s="203" t="n"/>
      <c r="U168" s="203" t="n"/>
      <c r="V168" s="203" t="n"/>
      <c r="W168" s="88" t="n"/>
      <c r="X168" s="88" t="n"/>
    </row>
    <row r="169" ht="30" customHeight="1" s="50">
      <c r="A169" s="95" t="n">
        <v>168</v>
      </c>
      <c r="B169" s="203" t="n"/>
      <c r="C169" s="203" t="n"/>
      <c r="D169" s="203" t="n"/>
      <c r="E169" s="203" t="n"/>
      <c r="F169" s="4" t="n"/>
      <c r="G169" s="27" t="n"/>
      <c r="H169" s="37" t="n"/>
      <c r="I169" s="37" t="n"/>
      <c r="J169" s="37" t="n"/>
      <c r="K169" s="37" t="n"/>
      <c r="L169" s="37" t="n"/>
      <c r="M169" s="37" t="n"/>
      <c r="N169" s="37" t="n"/>
      <c r="O169" s="27" t="n"/>
      <c r="P169" s="27" t="n"/>
      <c r="Q169" s="4" t="n"/>
      <c r="R169" s="4" t="n"/>
      <c r="S169" s="38" t="n"/>
      <c r="T169" s="203" t="n"/>
      <c r="U169" s="203" t="n"/>
      <c r="V169" s="203" t="n"/>
      <c r="W169" s="88" t="n"/>
      <c r="X169" s="88" t="n"/>
    </row>
    <row r="170" ht="30" customHeight="1" s="50">
      <c r="A170" s="95" t="n">
        <v>169</v>
      </c>
      <c r="B170" s="203" t="n"/>
      <c r="C170" s="203" t="n"/>
      <c r="D170" s="203" t="n"/>
      <c r="E170" s="203" t="n"/>
      <c r="F170" s="4" t="n"/>
      <c r="G170" s="27" t="n"/>
      <c r="H170" s="37" t="n"/>
      <c r="I170" s="37" t="n"/>
      <c r="J170" s="37" t="n"/>
      <c r="K170" s="37" t="n"/>
      <c r="L170" s="37" t="n"/>
      <c r="M170" s="37" t="n"/>
      <c r="N170" s="37" t="n"/>
      <c r="O170" s="27" t="n"/>
      <c r="P170" s="27" t="n"/>
      <c r="Q170" s="4" t="n"/>
      <c r="R170" s="4" t="n"/>
      <c r="S170" s="38" t="n"/>
      <c r="T170" s="203" t="n"/>
      <c r="U170" s="203" t="n"/>
      <c r="V170" s="203" t="n"/>
      <c r="W170" s="88" t="n"/>
      <c r="X170" s="88" t="n"/>
    </row>
    <row r="171" ht="30" customHeight="1" s="50">
      <c r="A171" s="95" t="n">
        <v>170</v>
      </c>
      <c r="B171" s="203" t="n"/>
      <c r="C171" s="203" t="n"/>
      <c r="D171" s="203" t="n"/>
      <c r="E171" s="203" t="n"/>
      <c r="F171" s="4" t="n"/>
      <c r="G171" s="27" t="n"/>
      <c r="H171" s="37" t="n"/>
      <c r="I171" s="37" t="n"/>
      <c r="J171" s="37" t="n"/>
      <c r="K171" s="37" t="n"/>
      <c r="L171" s="37" t="n"/>
      <c r="M171" s="37" t="n"/>
      <c r="N171" s="37" t="n"/>
      <c r="O171" s="27" t="n"/>
      <c r="P171" s="27" t="n"/>
      <c r="Q171" s="4" t="n"/>
      <c r="R171" s="4" t="n"/>
      <c r="S171" s="38" t="n"/>
      <c r="T171" s="203" t="n"/>
      <c r="U171" s="203" t="n"/>
      <c r="V171" s="203" t="n"/>
      <c r="W171" s="88" t="n"/>
      <c r="X171" s="88" t="n"/>
    </row>
    <row r="172" ht="30" customHeight="1" s="50">
      <c r="A172" s="95" t="n">
        <v>171</v>
      </c>
      <c r="B172" s="203" t="n"/>
      <c r="C172" s="203" t="n"/>
      <c r="D172" s="203" t="n"/>
      <c r="E172" s="203" t="n"/>
      <c r="F172" s="4" t="n"/>
      <c r="G172" s="27" t="n"/>
      <c r="H172" s="37" t="n"/>
      <c r="I172" s="37" t="n"/>
      <c r="J172" s="37" t="n"/>
      <c r="K172" s="37" t="n"/>
      <c r="L172" s="37" t="n"/>
      <c r="M172" s="37" t="n"/>
      <c r="N172" s="37" t="n"/>
      <c r="O172" s="27" t="n"/>
      <c r="P172" s="27" t="n"/>
      <c r="Q172" s="4" t="n"/>
      <c r="R172" s="4" t="n"/>
      <c r="S172" s="38" t="n"/>
      <c r="T172" s="203" t="n"/>
      <c r="U172" s="203" t="n"/>
      <c r="V172" s="203" t="n"/>
      <c r="W172" s="88" t="n"/>
      <c r="X172" s="88" t="n"/>
    </row>
    <row r="173" ht="30" customHeight="1" s="50">
      <c r="A173" s="95" t="n">
        <v>172</v>
      </c>
      <c r="B173" s="203" t="n"/>
      <c r="C173" s="203" t="n"/>
      <c r="D173" s="203" t="n"/>
      <c r="E173" s="203" t="n"/>
      <c r="F173" s="4" t="n"/>
      <c r="G173" s="27" t="n"/>
      <c r="H173" s="37" t="n"/>
      <c r="I173" s="37" t="n"/>
      <c r="J173" s="37" t="n"/>
      <c r="K173" s="37" t="n"/>
      <c r="L173" s="37" t="n"/>
      <c r="M173" s="37" t="n"/>
      <c r="N173" s="37" t="n"/>
      <c r="O173" s="27" t="n"/>
      <c r="P173" s="27" t="n"/>
      <c r="Q173" s="4" t="n"/>
      <c r="R173" s="4" t="n"/>
      <c r="S173" s="38" t="n"/>
      <c r="T173" s="203" t="n"/>
      <c r="U173" s="203" t="n"/>
      <c r="V173" s="203" t="n"/>
      <c r="W173" s="88" t="n"/>
      <c r="X173" s="88" t="n"/>
    </row>
    <row r="174" ht="30" customHeight="1" s="50">
      <c r="A174" s="95" t="n">
        <v>173</v>
      </c>
      <c r="B174" s="203" t="n"/>
      <c r="C174" s="203" t="n"/>
      <c r="D174" s="203" t="n"/>
      <c r="E174" s="203" t="n"/>
      <c r="F174" s="4" t="n"/>
      <c r="G174" s="27" t="n"/>
      <c r="H174" s="37" t="n"/>
      <c r="I174" s="37" t="n"/>
      <c r="J174" s="37" t="n"/>
      <c r="K174" s="37" t="n"/>
      <c r="L174" s="37" t="n"/>
      <c r="M174" s="37" t="n"/>
      <c r="N174" s="37" t="n"/>
      <c r="O174" s="27" t="n"/>
      <c r="P174" s="27" t="n"/>
      <c r="Q174" s="4" t="n"/>
      <c r="R174" s="4" t="n"/>
      <c r="S174" s="38" t="n"/>
      <c r="T174" s="203" t="n"/>
      <c r="U174" s="203" t="n"/>
      <c r="V174" s="203" t="n"/>
      <c r="W174" s="88" t="n"/>
      <c r="X174" s="88" t="n"/>
    </row>
    <row r="175" ht="30" customHeight="1" s="50">
      <c r="A175" s="95" t="n">
        <v>174</v>
      </c>
      <c r="B175" s="203" t="n"/>
      <c r="C175" s="203" t="n"/>
      <c r="D175" s="203" t="n"/>
      <c r="E175" s="203" t="n"/>
      <c r="F175" s="4" t="n"/>
      <c r="G175" s="27" t="n"/>
      <c r="H175" s="37" t="n"/>
      <c r="I175" s="37" t="n"/>
      <c r="J175" s="37" t="n"/>
      <c r="K175" s="37" t="n"/>
      <c r="L175" s="37" t="n"/>
      <c r="M175" s="37" t="n"/>
      <c r="N175" s="37" t="n"/>
      <c r="O175" s="27" t="n"/>
      <c r="P175" s="27" t="n"/>
      <c r="Q175" s="4" t="n"/>
      <c r="R175" s="4" t="n"/>
      <c r="S175" s="38" t="n"/>
      <c r="T175" s="203" t="n"/>
      <c r="U175" s="203" t="n"/>
      <c r="V175" s="203" t="n"/>
      <c r="W175" s="88" t="n"/>
      <c r="X175" s="88" t="n"/>
    </row>
    <row r="176" ht="30" customHeight="1" s="50">
      <c r="A176" s="95" t="n">
        <v>175</v>
      </c>
      <c r="B176" s="203" t="n"/>
      <c r="C176" s="203" t="n"/>
      <c r="D176" s="203" t="n"/>
      <c r="E176" s="203" t="n"/>
      <c r="F176" s="4" t="n"/>
      <c r="G176" s="27" t="n"/>
      <c r="H176" s="37" t="n"/>
      <c r="I176" s="37" t="n"/>
      <c r="J176" s="37" t="n"/>
      <c r="K176" s="37" t="n"/>
      <c r="L176" s="37" t="n"/>
      <c r="M176" s="37" t="n"/>
      <c r="N176" s="37" t="n"/>
      <c r="O176" s="27" t="n"/>
      <c r="P176" s="27" t="n"/>
      <c r="Q176" s="4" t="n"/>
      <c r="R176" s="4" t="n"/>
      <c r="S176" s="38" t="n"/>
      <c r="T176" s="203" t="n"/>
      <c r="U176" s="203" t="n"/>
      <c r="V176" s="203" t="n"/>
      <c r="W176" s="88" t="n"/>
      <c r="X176" s="88" t="n"/>
    </row>
    <row r="177" ht="30" customHeight="1" s="50">
      <c r="A177" s="95" t="n">
        <v>176</v>
      </c>
      <c r="B177" s="203" t="n"/>
      <c r="C177" s="203" t="n"/>
      <c r="D177" s="203" t="n"/>
      <c r="E177" s="203" t="n"/>
      <c r="F177" s="4" t="n"/>
      <c r="G177" s="27" t="n"/>
      <c r="H177" s="37" t="n"/>
      <c r="I177" s="37" t="n"/>
      <c r="J177" s="37" t="n"/>
      <c r="K177" s="37" t="n"/>
      <c r="L177" s="37" t="n"/>
      <c r="M177" s="37" t="n"/>
      <c r="N177" s="37" t="n"/>
      <c r="O177" s="27" t="n"/>
      <c r="P177" s="27" t="n"/>
      <c r="Q177" s="4" t="n"/>
      <c r="R177" s="4" t="n"/>
      <c r="S177" s="38" t="n"/>
      <c r="T177" s="203" t="n"/>
      <c r="U177" s="203" t="n"/>
      <c r="V177" s="203" t="n"/>
      <c r="W177" s="88" t="n"/>
      <c r="X177" s="88" t="n"/>
    </row>
    <row r="178" ht="30" customHeight="1" s="50">
      <c r="A178" s="95" t="n">
        <v>177</v>
      </c>
      <c r="B178" s="203" t="n"/>
      <c r="C178" s="203" t="n"/>
      <c r="D178" s="203" t="n"/>
      <c r="E178" s="203" t="n"/>
      <c r="F178" s="4" t="n"/>
      <c r="G178" s="27" t="n"/>
      <c r="H178" s="37" t="n"/>
      <c r="I178" s="37" t="n"/>
      <c r="J178" s="37" t="n"/>
      <c r="K178" s="37" t="n"/>
      <c r="L178" s="37" t="n"/>
      <c r="M178" s="37" t="n"/>
      <c r="N178" s="37" t="n"/>
      <c r="O178" s="27" t="n"/>
      <c r="P178" s="27" t="n"/>
      <c r="Q178" s="4" t="n"/>
      <c r="R178" s="4" t="n"/>
      <c r="S178" s="38" t="n"/>
      <c r="T178" s="203" t="n"/>
      <c r="U178" s="203" t="n"/>
      <c r="V178" s="203" t="n"/>
      <c r="W178" s="88" t="n"/>
      <c r="X178" s="88" t="n"/>
    </row>
    <row r="179" ht="30" customHeight="1" s="50">
      <c r="A179" s="95" t="n">
        <v>178</v>
      </c>
      <c r="B179" s="203" t="n"/>
      <c r="C179" s="203" t="n"/>
      <c r="D179" s="203" t="n"/>
      <c r="E179" s="203" t="n"/>
      <c r="F179" s="4" t="n"/>
      <c r="G179" s="27" t="n"/>
      <c r="H179" s="37" t="n"/>
      <c r="I179" s="37" t="n"/>
      <c r="J179" s="37" t="n"/>
      <c r="K179" s="37" t="n"/>
      <c r="L179" s="37" t="n"/>
      <c r="M179" s="37" t="n"/>
      <c r="N179" s="37" t="n"/>
      <c r="O179" s="27" t="n"/>
      <c r="P179" s="27" t="n"/>
      <c r="Q179" s="4" t="n"/>
      <c r="R179" s="4" t="n"/>
      <c r="S179" s="38" t="n"/>
      <c r="T179" s="203" t="n"/>
      <c r="U179" s="203" t="n"/>
      <c r="V179" s="203" t="n"/>
      <c r="W179" s="88" t="n"/>
      <c r="X179" s="88" t="n"/>
    </row>
    <row r="180" ht="30" customHeight="1" s="50">
      <c r="A180" s="95" t="n">
        <v>179</v>
      </c>
      <c r="B180" s="203" t="n"/>
      <c r="C180" s="203" t="n"/>
      <c r="D180" s="203" t="n"/>
      <c r="E180" s="203" t="n"/>
      <c r="F180" s="4" t="n"/>
      <c r="G180" s="27" t="n"/>
      <c r="H180" s="37" t="n"/>
      <c r="I180" s="37" t="n"/>
      <c r="J180" s="37" t="n"/>
      <c r="K180" s="37" t="n"/>
      <c r="L180" s="37" t="n"/>
      <c r="M180" s="37" t="n"/>
      <c r="N180" s="37" t="n"/>
      <c r="O180" s="27" t="n"/>
      <c r="P180" s="27" t="n"/>
      <c r="Q180" s="4" t="n"/>
      <c r="R180" s="4" t="n"/>
      <c r="S180" s="38" t="n"/>
      <c r="T180" s="203" t="n"/>
      <c r="U180" s="203" t="n"/>
      <c r="V180" s="203" t="n"/>
      <c r="W180" s="88" t="n"/>
      <c r="X180" s="88" t="n"/>
    </row>
    <row r="181" ht="30" customHeight="1" s="50">
      <c r="A181" s="95" t="n">
        <v>180</v>
      </c>
      <c r="B181" s="203" t="n"/>
      <c r="C181" s="203" t="n"/>
      <c r="D181" s="203" t="n"/>
      <c r="E181" s="203" t="n"/>
      <c r="F181" s="4" t="n"/>
      <c r="G181" s="27" t="n"/>
      <c r="H181" s="37" t="n"/>
      <c r="I181" s="37" t="n"/>
      <c r="J181" s="37" t="n"/>
      <c r="K181" s="37" t="n"/>
      <c r="L181" s="37" t="n"/>
      <c r="M181" s="37" t="n"/>
      <c r="N181" s="37" t="n"/>
      <c r="O181" s="27" t="n"/>
      <c r="P181" s="27" t="n"/>
      <c r="Q181" s="4" t="n"/>
      <c r="R181" s="4" t="n"/>
      <c r="S181" s="38" t="n"/>
      <c r="T181" s="203" t="n"/>
      <c r="U181" s="203" t="n"/>
      <c r="V181" s="203" t="n"/>
      <c r="W181" s="88" t="n"/>
      <c r="X181" s="88" t="n"/>
    </row>
    <row r="182" ht="30" customHeight="1" s="50">
      <c r="A182" s="95" t="n">
        <v>181</v>
      </c>
      <c r="B182" s="203" t="n"/>
      <c r="C182" s="203" t="n"/>
      <c r="D182" s="203" t="n"/>
      <c r="E182" s="203" t="n"/>
      <c r="F182" s="4" t="n"/>
      <c r="G182" s="27" t="n"/>
      <c r="H182" s="37" t="n"/>
      <c r="I182" s="37" t="n"/>
      <c r="J182" s="37" t="n"/>
      <c r="K182" s="37" t="n"/>
      <c r="L182" s="37" t="n"/>
      <c r="M182" s="37" t="n"/>
      <c r="N182" s="37" t="n"/>
      <c r="O182" s="27" t="n"/>
      <c r="P182" s="27" t="n"/>
      <c r="Q182" s="4" t="n"/>
      <c r="R182" s="4" t="n"/>
      <c r="S182" s="38" t="n"/>
      <c r="T182" s="203" t="n"/>
      <c r="U182" s="203" t="n"/>
      <c r="V182" s="203" t="n"/>
      <c r="W182" s="88" t="n"/>
      <c r="X182" s="88" t="n"/>
    </row>
    <row r="183" ht="30" customHeight="1" s="50">
      <c r="A183" s="95" t="n">
        <v>182</v>
      </c>
      <c r="B183" s="203" t="n"/>
      <c r="C183" s="203" t="n"/>
      <c r="D183" s="203" t="n"/>
      <c r="E183" s="203" t="n"/>
      <c r="F183" s="4" t="n"/>
      <c r="G183" s="27" t="n"/>
      <c r="H183" s="37" t="n"/>
      <c r="I183" s="37" t="n"/>
      <c r="J183" s="37" t="n"/>
      <c r="K183" s="37" t="n"/>
      <c r="L183" s="37" t="n"/>
      <c r="M183" s="37" t="n"/>
      <c r="N183" s="37" t="n"/>
      <c r="O183" s="27" t="n"/>
      <c r="P183" s="27" t="n"/>
      <c r="Q183" s="4" t="n"/>
      <c r="R183" s="4" t="n"/>
      <c r="S183" s="38" t="n"/>
      <c r="T183" s="203" t="n"/>
      <c r="U183" s="203" t="n"/>
      <c r="V183" s="203" t="n"/>
      <c r="W183" s="88" t="n"/>
      <c r="X183" s="88" t="n"/>
    </row>
    <row r="184" ht="30" customHeight="1" s="50">
      <c r="A184" s="95" t="n">
        <v>183</v>
      </c>
      <c r="B184" s="203" t="n"/>
      <c r="C184" s="203" t="n"/>
      <c r="D184" s="203" t="n"/>
      <c r="E184" s="203" t="n"/>
      <c r="F184" s="4" t="n"/>
      <c r="G184" s="27" t="n"/>
      <c r="H184" s="37" t="n"/>
      <c r="I184" s="37" t="n"/>
      <c r="J184" s="37" t="n"/>
      <c r="K184" s="37" t="n"/>
      <c r="L184" s="37" t="n"/>
      <c r="M184" s="37" t="n"/>
      <c r="N184" s="37" t="n"/>
      <c r="O184" s="27" t="n"/>
      <c r="P184" s="27" t="n"/>
      <c r="Q184" s="4" t="n"/>
      <c r="R184" s="4" t="n"/>
      <c r="S184" s="38" t="n"/>
      <c r="T184" s="203" t="n"/>
      <c r="U184" s="203" t="n"/>
      <c r="V184" s="203" t="n"/>
      <c r="W184" s="88" t="n"/>
      <c r="X184" s="88" t="n"/>
    </row>
    <row r="185" ht="30" customHeight="1" s="50">
      <c r="A185" s="95" t="n">
        <v>184</v>
      </c>
      <c r="B185" s="203" t="n"/>
      <c r="C185" s="203" t="n"/>
      <c r="D185" s="203" t="n"/>
      <c r="E185" s="203" t="n"/>
      <c r="F185" s="4" t="n"/>
      <c r="G185" s="27" t="n"/>
      <c r="H185" s="37" t="n"/>
      <c r="I185" s="37" t="n"/>
      <c r="J185" s="37" t="n"/>
      <c r="K185" s="37" t="n"/>
      <c r="L185" s="37" t="n"/>
      <c r="M185" s="37" t="n"/>
      <c r="N185" s="37" t="n"/>
      <c r="O185" s="27" t="n"/>
      <c r="P185" s="27" t="n"/>
      <c r="Q185" s="4" t="n"/>
      <c r="R185" s="4" t="n"/>
      <c r="S185" s="38" t="n"/>
      <c r="T185" s="203" t="n"/>
      <c r="U185" s="203" t="n"/>
      <c r="V185" s="203" t="n"/>
      <c r="W185" s="88" t="n"/>
      <c r="X185" s="88" t="n"/>
    </row>
    <row r="186" ht="30" customHeight="1" s="50">
      <c r="A186" s="95" t="n">
        <v>185</v>
      </c>
      <c r="B186" s="203" t="n"/>
      <c r="C186" s="203" t="n"/>
      <c r="D186" s="203" t="n"/>
      <c r="E186" s="203" t="n"/>
      <c r="F186" s="4" t="n"/>
      <c r="G186" s="27" t="n"/>
      <c r="H186" s="37" t="n"/>
      <c r="I186" s="37" t="n"/>
      <c r="J186" s="37" t="n"/>
      <c r="K186" s="37" t="n"/>
      <c r="L186" s="37" t="n"/>
      <c r="M186" s="37" t="n"/>
      <c r="N186" s="37" t="n"/>
      <c r="O186" s="27" t="n"/>
      <c r="P186" s="27" t="n"/>
      <c r="Q186" s="4" t="n"/>
      <c r="R186" s="4" t="n"/>
      <c r="S186" s="38" t="n"/>
      <c r="T186" s="203" t="n"/>
      <c r="U186" s="203" t="n"/>
      <c r="V186" s="203" t="n"/>
      <c r="W186" s="88" t="n"/>
      <c r="X186" s="88" t="n"/>
    </row>
    <row r="187" ht="30" customHeight="1" s="50">
      <c r="A187" s="95" t="n">
        <v>186</v>
      </c>
      <c r="B187" s="203" t="n"/>
      <c r="C187" s="203" t="n"/>
      <c r="D187" s="203" t="n"/>
      <c r="E187" s="203" t="n"/>
      <c r="F187" s="4" t="n"/>
      <c r="G187" s="27" t="n"/>
      <c r="H187" s="37" t="n"/>
      <c r="I187" s="37" t="n"/>
      <c r="J187" s="37" t="n"/>
      <c r="K187" s="37" t="n"/>
      <c r="L187" s="37" t="n"/>
      <c r="M187" s="37" t="n"/>
      <c r="N187" s="37" t="n"/>
      <c r="O187" s="27" t="n"/>
      <c r="P187" s="27" t="n"/>
      <c r="Q187" s="4" t="n"/>
      <c r="R187" s="4" t="n"/>
      <c r="S187" s="38" t="n"/>
      <c r="T187" s="203" t="n"/>
      <c r="U187" s="203" t="n"/>
      <c r="V187" s="203" t="n"/>
      <c r="W187" s="88" t="n"/>
      <c r="X187" s="88" t="n"/>
    </row>
    <row r="188" ht="30" customHeight="1" s="50">
      <c r="A188" s="95" t="n">
        <v>187</v>
      </c>
      <c r="B188" s="203" t="n"/>
      <c r="C188" s="203" t="n"/>
      <c r="D188" s="203" t="n"/>
      <c r="E188" s="203" t="n"/>
      <c r="F188" s="4" t="n"/>
      <c r="G188" s="27" t="n"/>
      <c r="H188" s="37" t="n"/>
      <c r="I188" s="37" t="n"/>
      <c r="J188" s="37" t="n"/>
      <c r="K188" s="37" t="n"/>
      <c r="L188" s="37" t="n"/>
      <c r="M188" s="37" t="n"/>
      <c r="N188" s="37" t="n"/>
      <c r="O188" s="27" t="n"/>
      <c r="P188" s="27" t="n"/>
      <c r="Q188" s="4" t="n"/>
      <c r="R188" s="4" t="n"/>
      <c r="S188" s="38" t="n"/>
      <c r="T188" s="203" t="n"/>
      <c r="U188" s="203" t="n"/>
      <c r="V188" s="203" t="n"/>
      <c r="W188" s="88" t="n"/>
      <c r="X188" s="88" t="n"/>
    </row>
    <row r="189" ht="30" customHeight="1" s="50">
      <c r="A189" s="95" t="n">
        <v>188</v>
      </c>
      <c r="B189" s="203" t="n"/>
      <c r="C189" s="203" t="n"/>
      <c r="D189" s="203" t="n"/>
      <c r="E189" s="203" t="n"/>
      <c r="F189" s="4" t="n"/>
      <c r="G189" s="27" t="n"/>
      <c r="H189" s="37" t="n"/>
      <c r="I189" s="37" t="n"/>
      <c r="J189" s="37" t="n"/>
      <c r="K189" s="37" t="n"/>
      <c r="L189" s="37" t="n"/>
      <c r="M189" s="37" t="n"/>
      <c r="N189" s="37" t="n"/>
      <c r="O189" s="27" t="n"/>
      <c r="P189" s="27" t="n"/>
      <c r="Q189" s="4" t="n"/>
      <c r="R189" s="4" t="n"/>
      <c r="S189" s="38" t="n"/>
      <c r="T189" s="203" t="n"/>
      <c r="U189" s="203" t="n"/>
      <c r="V189" s="203" t="n"/>
      <c r="W189" s="88" t="n"/>
      <c r="X189" s="88" t="n"/>
    </row>
    <row r="190" ht="30" customHeight="1" s="50">
      <c r="A190" s="95" t="n">
        <v>189</v>
      </c>
      <c r="B190" s="203" t="n"/>
      <c r="C190" s="203" t="n"/>
      <c r="D190" s="203" t="n"/>
      <c r="E190" s="203" t="n"/>
      <c r="F190" s="4" t="n"/>
      <c r="G190" s="27" t="n"/>
      <c r="H190" s="37" t="n"/>
      <c r="I190" s="37" t="n"/>
      <c r="J190" s="37" t="n"/>
      <c r="K190" s="37" t="n"/>
      <c r="L190" s="37" t="n"/>
      <c r="M190" s="37" t="n"/>
      <c r="N190" s="37" t="n"/>
      <c r="O190" s="27" t="n"/>
      <c r="P190" s="27" t="n"/>
      <c r="Q190" s="4" t="n"/>
      <c r="R190" s="4" t="n"/>
      <c r="S190" s="38" t="n"/>
      <c r="T190" s="203" t="n"/>
      <c r="U190" s="203" t="n"/>
      <c r="V190" s="203" t="n"/>
      <c r="W190" s="88" t="n"/>
      <c r="X190" s="88" t="n"/>
    </row>
    <row r="191" ht="30" customHeight="1" s="50">
      <c r="A191" s="95" t="n">
        <v>190</v>
      </c>
      <c r="B191" s="203" t="n"/>
      <c r="C191" s="203" t="n"/>
      <c r="D191" s="203" t="n"/>
      <c r="E191" s="203" t="n"/>
      <c r="F191" s="4" t="n"/>
      <c r="G191" s="27" t="n"/>
      <c r="H191" s="37" t="n"/>
      <c r="I191" s="37" t="n"/>
      <c r="J191" s="37" t="n"/>
      <c r="K191" s="37" t="n"/>
      <c r="L191" s="37" t="n"/>
      <c r="M191" s="37" t="n"/>
      <c r="N191" s="37" t="n"/>
      <c r="O191" s="27" t="n"/>
      <c r="P191" s="27" t="n"/>
      <c r="Q191" s="4" t="n"/>
      <c r="R191" s="4" t="n"/>
      <c r="S191" s="38" t="n"/>
      <c r="T191" s="203" t="n"/>
      <c r="U191" s="203" t="n"/>
      <c r="V191" s="203" t="n"/>
      <c r="W191" s="88" t="n"/>
      <c r="X191" s="88" t="n"/>
    </row>
    <row r="192" ht="30" customHeight="1" s="50">
      <c r="A192" s="95" t="n">
        <v>191</v>
      </c>
      <c r="B192" s="203" t="n"/>
      <c r="C192" s="203" t="n"/>
      <c r="D192" s="203" t="n"/>
      <c r="E192" s="203" t="n"/>
      <c r="F192" s="4" t="n"/>
      <c r="G192" s="27" t="n"/>
      <c r="H192" s="37" t="n"/>
      <c r="I192" s="37" t="n"/>
      <c r="J192" s="37" t="n"/>
      <c r="K192" s="37" t="n"/>
      <c r="L192" s="37" t="n"/>
      <c r="M192" s="37" t="n"/>
      <c r="N192" s="37" t="n"/>
      <c r="O192" s="27" t="n"/>
      <c r="P192" s="27" t="n"/>
      <c r="Q192" s="4" t="n"/>
      <c r="R192" s="4" t="n"/>
      <c r="S192" s="38" t="n"/>
      <c r="T192" s="203" t="n"/>
      <c r="U192" s="203" t="n"/>
      <c r="V192" s="203" t="n"/>
      <c r="W192" s="88" t="n"/>
      <c r="X192" s="88" t="n"/>
    </row>
    <row r="193" ht="30" customHeight="1" s="50">
      <c r="A193" s="95" t="n">
        <v>192</v>
      </c>
      <c r="B193" s="203" t="n"/>
      <c r="C193" s="203" t="n"/>
      <c r="D193" s="203" t="n"/>
      <c r="E193" s="203" t="n"/>
      <c r="F193" s="4" t="n"/>
      <c r="G193" s="27" t="n"/>
      <c r="H193" s="37" t="n"/>
      <c r="I193" s="37" t="n"/>
      <c r="J193" s="37" t="n"/>
      <c r="K193" s="37" t="n"/>
      <c r="L193" s="37" t="n"/>
      <c r="M193" s="37" t="n"/>
      <c r="N193" s="37" t="n"/>
      <c r="O193" s="27" t="n"/>
      <c r="P193" s="27" t="n"/>
      <c r="Q193" s="4" t="n"/>
      <c r="R193" s="4" t="n"/>
      <c r="S193" s="38" t="n"/>
      <c r="T193" s="203" t="n"/>
      <c r="U193" s="203" t="n"/>
      <c r="V193" s="203" t="n"/>
      <c r="W193" s="88" t="n"/>
      <c r="X193" s="88" t="n"/>
    </row>
    <row r="194" ht="30" customHeight="1" s="50">
      <c r="A194" s="95" t="n">
        <v>193</v>
      </c>
      <c r="B194" s="203" t="n"/>
      <c r="C194" s="203" t="n"/>
      <c r="D194" s="203" t="n"/>
      <c r="E194" s="203" t="n"/>
      <c r="F194" s="4" t="n"/>
      <c r="G194" s="27" t="n"/>
      <c r="H194" s="37" t="n"/>
      <c r="I194" s="37" t="n"/>
      <c r="J194" s="37" t="n"/>
      <c r="K194" s="37" t="n"/>
      <c r="L194" s="37" t="n"/>
      <c r="M194" s="37" t="n"/>
      <c r="N194" s="37" t="n"/>
      <c r="O194" s="27" t="n"/>
      <c r="P194" s="27" t="n"/>
      <c r="Q194" s="4" t="n"/>
      <c r="R194" s="4" t="n"/>
      <c r="S194" s="38" t="n"/>
      <c r="T194" s="203" t="n"/>
      <c r="U194" s="203" t="n"/>
      <c r="V194" s="203" t="n"/>
      <c r="W194" s="88" t="n"/>
      <c r="X194" s="88" t="n"/>
    </row>
    <row r="195" ht="30" customHeight="1" s="50">
      <c r="A195" s="95" t="n">
        <v>194</v>
      </c>
      <c r="B195" s="203" t="n"/>
      <c r="C195" s="203" t="n"/>
      <c r="D195" s="203" t="n"/>
      <c r="E195" s="203" t="n"/>
      <c r="F195" s="4" t="n"/>
      <c r="G195" s="27" t="n"/>
      <c r="H195" s="37" t="n"/>
      <c r="I195" s="37" t="n"/>
      <c r="J195" s="37" t="n"/>
      <c r="K195" s="37" t="n"/>
      <c r="L195" s="37" t="n"/>
      <c r="M195" s="37" t="n"/>
      <c r="N195" s="37" t="n"/>
      <c r="O195" s="27" t="n"/>
      <c r="P195" s="27" t="n"/>
      <c r="Q195" s="4" t="n"/>
      <c r="R195" s="4" t="n"/>
      <c r="S195" s="38" t="n"/>
      <c r="T195" s="203" t="n"/>
      <c r="U195" s="203" t="n"/>
      <c r="V195" s="203" t="n"/>
      <c r="W195" s="88" t="n"/>
      <c r="X195" s="88" t="n"/>
    </row>
    <row r="196" ht="30" customHeight="1" s="50">
      <c r="A196" s="95" t="n">
        <v>195</v>
      </c>
      <c r="B196" s="203" t="n"/>
      <c r="C196" s="203" t="n"/>
      <c r="D196" s="203" t="n"/>
      <c r="E196" s="203" t="n"/>
      <c r="F196" s="4" t="n"/>
      <c r="G196" s="27" t="n"/>
      <c r="H196" s="37" t="n"/>
      <c r="I196" s="37" t="n"/>
      <c r="J196" s="37" t="n"/>
      <c r="K196" s="37" t="n"/>
      <c r="L196" s="37" t="n"/>
      <c r="M196" s="37" t="n"/>
      <c r="N196" s="37" t="n"/>
      <c r="O196" s="27" t="n"/>
      <c r="P196" s="27" t="n"/>
      <c r="Q196" s="4" t="n"/>
      <c r="R196" s="4" t="n"/>
      <c r="S196" s="38" t="n"/>
      <c r="T196" s="203" t="n"/>
      <c r="U196" s="203" t="n"/>
      <c r="V196" s="203" t="n"/>
      <c r="W196" s="88" t="n"/>
      <c r="X196" s="88" t="n"/>
    </row>
    <row r="197" ht="30" customHeight="1" s="50">
      <c r="A197" s="95" t="n">
        <v>196</v>
      </c>
      <c r="B197" s="203" t="n"/>
      <c r="C197" s="203" t="n"/>
      <c r="D197" s="203" t="n"/>
      <c r="E197" s="203" t="n"/>
      <c r="F197" s="4" t="n"/>
      <c r="G197" s="27" t="n"/>
      <c r="H197" s="37" t="n"/>
      <c r="I197" s="37" t="n"/>
      <c r="J197" s="37" t="n"/>
      <c r="K197" s="37" t="n"/>
      <c r="L197" s="37" t="n"/>
      <c r="M197" s="37" t="n"/>
      <c r="N197" s="37" t="n"/>
      <c r="O197" s="27" t="n"/>
      <c r="P197" s="27" t="n"/>
      <c r="Q197" s="4" t="n"/>
      <c r="R197" s="4" t="n"/>
      <c r="S197" s="38" t="n"/>
      <c r="T197" s="203" t="n"/>
      <c r="U197" s="203" t="n"/>
      <c r="V197" s="203" t="n"/>
      <c r="W197" s="88" t="n"/>
      <c r="X197" s="88" t="n"/>
    </row>
    <row r="198" ht="30" customHeight="1" s="50">
      <c r="A198" s="95" t="n">
        <v>197</v>
      </c>
      <c r="B198" s="203" t="n"/>
      <c r="C198" s="203" t="n"/>
      <c r="D198" s="203" t="n"/>
      <c r="E198" s="203" t="n"/>
      <c r="F198" s="4" t="n"/>
      <c r="G198" s="27" t="n"/>
      <c r="H198" s="37" t="n"/>
      <c r="I198" s="37" t="n"/>
      <c r="J198" s="37" t="n"/>
      <c r="K198" s="37" t="n"/>
      <c r="L198" s="37" t="n"/>
      <c r="M198" s="37" t="n"/>
      <c r="N198" s="37" t="n"/>
      <c r="O198" s="27" t="n"/>
      <c r="P198" s="27" t="n"/>
      <c r="Q198" s="4" t="n"/>
      <c r="R198" s="4" t="n"/>
      <c r="S198" s="38" t="n"/>
      <c r="T198" s="203" t="n"/>
      <c r="U198" s="203" t="n"/>
      <c r="V198" s="203" t="n"/>
      <c r="W198" s="88" t="n"/>
      <c r="X198" s="88" t="n"/>
    </row>
    <row r="199" ht="30" customHeight="1" s="50">
      <c r="A199" s="95" t="n">
        <v>198</v>
      </c>
      <c r="B199" s="203" t="n"/>
      <c r="C199" s="203" t="n"/>
      <c r="D199" s="203" t="n"/>
      <c r="E199" s="203" t="n"/>
      <c r="F199" s="4" t="n"/>
      <c r="G199" s="27" t="n"/>
      <c r="H199" s="37" t="n"/>
      <c r="I199" s="37" t="n"/>
      <c r="J199" s="37" t="n"/>
      <c r="K199" s="37" t="n"/>
      <c r="L199" s="37" t="n"/>
      <c r="M199" s="37" t="n"/>
      <c r="N199" s="37" t="n"/>
      <c r="O199" s="27" t="n"/>
      <c r="P199" s="27" t="n"/>
      <c r="Q199" s="4" t="n"/>
      <c r="R199" s="4" t="n"/>
      <c r="S199" s="38" t="n"/>
      <c r="T199" s="203" t="n"/>
      <c r="U199" s="203" t="n"/>
      <c r="V199" s="203" t="n"/>
      <c r="W199" s="88" t="n"/>
      <c r="X199" s="88" t="n"/>
    </row>
    <row r="200" ht="30" customHeight="1" s="50">
      <c r="A200" s="95" t="n">
        <v>199</v>
      </c>
      <c r="B200" s="203" t="n"/>
      <c r="C200" s="203" t="n"/>
      <c r="D200" s="203" t="n"/>
      <c r="E200" s="203" t="n"/>
      <c r="F200" s="4" t="n"/>
      <c r="G200" s="27" t="n"/>
      <c r="H200" s="37" t="n"/>
      <c r="I200" s="37" t="n"/>
      <c r="J200" s="37" t="n"/>
      <c r="K200" s="37" t="n"/>
      <c r="L200" s="37" t="n"/>
      <c r="M200" s="37" t="n"/>
      <c r="N200" s="37" t="n"/>
      <c r="O200" s="27" t="n"/>
      <c r="P200" s="27" t="n"/>
      <c r="Q200" s="4" t="n"/>
      <c r="R200" s="4" t="n"/>
      <c r="S200" s="38" t="n"/>
      <c r="T200" s="203" t="n"/>
      <c r="U200" s="203" t="n"/>
      <c r="V200" s="203" t="n"/>
      <c r="W200" s="88" t="n"/>
      <c r="X200" s="88" t="n"/>
    </row>
    <row r="201" ht="30" customHeight="1" s="50">
      <c r="A201" s="95" t="n">
        <v>200</v>
      </c>
      <c r="B201" s="203" t="n"/>
      <c r="C201" s="203" t="n"/>
      <c r="D201" s="203" t="n"/>
      <c r="E201" s="203" t="n"/>
      <c r="F201" s="4" t="n"/>
      <c r="G201" s="27" t="n"/>
      <c r="H201" s="37" t="n"/>
      <c r="I201" s="37" t="n"/>
      <c r="J201" s="37" t="n"/>
      <c r="K201" s="37" t="n"/>
      <c r="L201" s="37" t="n"/>
      <c r="M201" s="37" t="n"/>
      <c r="N201" s="37" t="n"/>
      <c r="O201" s="27" t="n"/>
      <c r="P201" s="27" t="n"/>
      <c r="Q201" s="4" t="n"/>
      <c r="R201" s="4" t="n"/>
      <c r="S201" s="38" t="n"/>
      <c r="T201" s="203" t="n"/>
      <c r="U201" s="203" t="n"/>
      <c r="V201" s="203" t="n"/>
      <c r="W201" s="88" t="n"/>
      <c r="X201" s="88" t="n"/>
    </row>
    <row r="202" ht="30" customHeight="1" s="50">
      <c r="A202" s="95" t="n">
        <v>201</v>
      </c>
      <c r="B202" s="203" t="n"/>
      <c r="C202" s="203" t="n"/>
      <c r="D202" s="203" t="n"/>
      <c r="E202" s="203" t="n"/>
      <c r="F202" s="4" t="n"/>
      <c r="G202" s="27" t="n"/>
      <c r="H202" s="37" t="n"/>
      <c r="I202" s="37" t="n"/>
      <c r="J202" s="37" t="n"/>
      <c r="K202" s="37" t="n"/>
      <c r="L202" s="37" t="n"/>
      <c r="M202" s="37" t="n"/>
      <c r="N202" s="37" t="n"/>
      <c r="O202" s="27" t="n"/>
      <c r="P202" s="27" t="n"/>
      <c r="Q202" s="4" t="n"/>
      <c r="R202" s="4" t="n"/>
      <c r="S202" s="38" t="n"/>
      <c r="T202" s="203" t="n"/>
      <c r="U202" s="203" t="n"/>
      <c r="V202" s="203" t="n"/>
      <c r="W202" s="88" t="n"/>
      <c r="X202" s="88" t="n"/>
    </row>
    <row r="203" ht="30" customHeight="1" s="50">
      <c r="A203" s="95" t="n">
        <v>202</v>
      </c>
      <c r="B203" s="203" t="n"/>
      <c r="C203" s="203" t="n"/>
      <c r="D203" s="203" t="n"/>
      <c r="E203" s="203" t="n"/>
      <c r="F203" s="4" t="n"/>
      <c r="G203" s="27" t="n"/>
      <c r="H203" s="37" t="n"/>
      <c r="I203" s="37" t="n"/>
      <c r="J203" s="37" t="n"/>
      <c r="K203" s="37" t="n"/>
      <c r="L203" s="37" t="n"/>
      <c r="M203" s="37" t="n"/>
      <c r="N203" s="37" t="n"/>
      <c r="O203" s="27" t="n"/>
      <c r="P203" s="27" t="n"/>
      <c r="Q203" s="4" t="n"/>
      <c r="R203" s="4" t="n"/>
      <c r="S203" s="38" t="n"/>
      <c r="T203" s="203" t="n"/>
      <c r="U203" s="203" t="n"/>
      <c r="V203" s="203" t="n"/>
      <c r="W203" s="88" t="n"/>
      <c r="X203" s="88" t="n"/>
    </row>
    <row r="204" ht="30" customHeight="1" s="50">
      <c r="A204" s="95" t="n">
        <v>203</v>
      </c>
      <c r="B204" s="203" t="n"/>
      <c r="C204" s="203" t="n"/>
      <c r="D204" s="203" t="n"/>
      <c r="E204" s="203" t="n"/>
      <c r="F204" s="4" t="n"/>
      <c r="G204" s="27" t="n"/>
      <c r="H204" s="37" t="n"/>
      <c r="I204" s="37" t="n"/>
      <c r="J204" s="37" t="n"/>
      <c r="K204" s="37" t="n"/>
      <c r="L204" s="37" t="n"/>
      <c r="M204" s="37" t="n"/>
      <c r="N204" s="37" t="n"/>
      <c r="O204" s="27" t="n"/>
      <c r="P204" s="27" t="n"/>
      <c r="Q204" s="4" t="n"/>
      <c r="R204" s="4" t="n"/>
      <c r="S204" s="38" t="n"/>
      <c r="T204" s="203" t="n"/>
      <c r="U204" s="203" t="n"/>
      <c r="V204" s="203" t="n"/>
      <c r="W204" s="88" t="n"/>
      <c r="X204" s="88" t="n"/>
    </row>
    <row r="205" ht="30" customHeight="1" s="50">
      <c r="A205" s="95" t="n">
        <v>204</v>
      </c>
      <c r="B205" s="203" t="n"/>
      <c r="C205" s="203" t="n"/>
      <c r="D205" s="203" t="n"/>
      <c r="E205" s="203" t="n"/>
      <c r="F205" s="4" t="n"/>
      <c r="G205" s="27" t="n"/>
      <c r="H205" s="37" t="n"/>
      <c r="I205" s="37" t="n"/>
      <c r="J205" s="37" t="n"/>
      <c r="K205" s="37" t="n"/>
      <c r="L205" s="37" t="n"/>
      <c r="M205" s="37" t="n"/>
      <c r="N205" s="37" t="n"/>
      <c r="O205" s="27" t="n"/>
      <c r="P205" s="27" t="n"/>
      <c r="Q205" s="4" t="n"/>
      <c r="R205" s="4" t="n"/>
      <c r="S205" s="38" t="n"/>
      <c r="T205" s="203" t="n"/>
      <c r="U205" s="203" t="n"/>
      <c r="V205" s="203" t="n"/>
      <c r="W205" s="88" t="n"/>
      <c r="X205" s="88" t="n"/>
    </row>
    <row r="206" ht="30" customHeight="1" s="50">
      <c r="A206" s="95" t="n">
        <v>205</v>
      </c>
      <c r="B206" s="203" t="n"/>
      <c r="C206" s="203" t="n"/>
      <c r="D206" s="203" t="n"/>
      <c r="E206" s="203" t="n"/>
      <c r="F206" s="4" t="n"/>
      <c r="G206" s="27" t="n"/>
      <c r="H206" s="37" t="n"/>
      <c r="I206" s="37" t="n"/>
      <c r="J206" s="37" t="n"/>
      <c r="K206" s="37" t="n"/>
      <c r="L206" s="37" t="n"/>
      <c r="M206" s="37" t="n"/>
      <c r="N206" s="37" t="n"/>
      <c r="O206" s="27" t="n"/>
      <c r="P206" s="27" t="n"/>
      <c r="Q206" s="4" t="n"/>
      <c r="R206" s="4" t="n"/>
      <c r="S206" s="38" t="n"/>
      <c r="T206" s="203" t="n"/>
      <c r="U206" s="203" t="n"/>
      <c r="V206" s="203" t="n"/>
      <c r="W206" s="88" t="n"/>
      <c r="X206" s="88" t="n"/>
    </row>
    <row r="207" ht="30" customHeight="1" s="50">
      <c r="A207" s="95" t="n">
        <v>206</v>
      </c>
      <c r="B207" s="203" t="n"/>
      <c r="C207" s="203" t="n"/>
      <c r="D207" s="203" t="n"/>
      <c r="E207" s="203" t="n"/>
      <c r="F207" s="4" t="n"/>
      <c r="G207" s="27" t="n"/>
      <c r="H207" s="37" t="n"/>
      <c r="I207" s="37" t="n"/>
      <c r="J207" s="37" t="n"/>
      <c r="K207" s="37" t="n"/>
      <c r="L207" s="37" t="n"/>
      <c r="M207" s="37" t="n"/>
      <c r="N207" s="37" t="n"/>
      <c r="O207" s="27" t="n"/>
      <c r="P207" s="27" t="n"/>
      <c r="Q207" s="4" t="n"/>
      <c r="R207" s="4" t="n"/>
      <c r="S207" s="38" t="n"/>
      <c r="T207" s="203" t="n"/>
      <c r="U207" s="203" t="n"/>
      <c r="V207" s="203" t="n"/>
      <c r="W207" s="88" t="n"/>
      <c r="X207" s="88" t="n"/>
    </row>
    <row r="208" ht="30" customHeight="1" s="50">
      <c r="A208" s="95" t="n">
        <v>207</v>
      </c>
      <c r="B208" s="203" t="n"/>
      <c r="C208" s="203" t="n"/>
      <c r="D208" s="203" t="n"/>
      <c r="E208" s="203" t="n"/>
      <c r="F208" s="4" t="n"/>
      <c r="G208" s="27" t="n"/>
      <c r="H208" s="37" t="n"/>
      <c r="I208" s="37" t="n"/>
      <c r="J208" s="37" t="n"/>
      <c r="K208" s="37" t="n"/>
      <c r="L208" s="37" t="n"/>
      <c r="M208" s="37" t="n"/>
      <c r="N208" s="37" t="n"/>
      <c r="O208" s="27" t="n"/>
      <c r="P208" s="27" t="n"/>
      <c r="Q208" s="4" t="n"/>
      <c r="R208" s="4" t="n"/>
      <c r="S208" s="38" t="n"/>
      <c r="T208" s="203" t="n"/>
      <c r="U208" s="203" t="n"/>
      <c r="V208" s="203" t="n"/>
      <c r="W208" s="88" t="n"/>
      <c r="X208" s="88" t="n"/>
    </row>
    <row r="209" ht="30" customHeight="1" s="50">
      <c r="A209" s="95" t="n">
        <v>208</v>
      </c>
      <c r="B209" s="203" t="n"/>
      <c r="C209" s="203" t="n"/>
      <c r="D209" s="203" t="n"/>
      <c r="E209" s="203" t="n"/>
      <c r="F209" s="4" t="n"/>
      <c r="G209" s="27" t="n"/>
      <c r="H209" s="37" t="n"/>
      <c r="I209" s="37" t="n"/>
      <c r="J209" s="37" t="n"/>
      <c r="K209" s="37" t="n"/>
      <c r="L209" s="37" t="n"/>
      <c r="M209" s="37" t="n"/>
      <c r="N209" s="37" t="n"/>
      <c r="O209" s="27" t="n"/>
      <c r="P209" s="27" t="n"/>
      <c r="Q209" s="4" t="n"/>
      <c r="R209" s="4" t="n"/>
      <c r="S209" s="38" t="n"/>
      <c r="T209" s="203" t="n"/>
      <c r="U209" s="203" t="n"/>
      <c r="V209" s="203" t="n"/>
      <c r="W209" s="88" t="n"/>
      <c r="X209" s="88" t="n"/>
    </row>
    <row r="210" ht="30" customHeight="1" s="50">
      <c r="A210" s="95" t="n">
        <v>209</v>
      </c>
      <c r="B210" s="203" t="n"/>
      <c r="C210" s="203" t="n"/>
      <c r="D210" s="203" t="n"/>
      <c r="E210" s="203" t="n"/>
      <c r="F210" s="4" t="n"/>
      <c r="G210" s="27" t="n"/>
      <c r="H210" s="37" t="n"/>
      <c r="I210" s="37" t="n"/>
      <c r="J210" s="37" t="n"/>
      <c r="K210" s="37" t="n"/>
      <c r="L210" s="37" t="n"/>
      <c r="M210" s="37" t="n"/>
      <c r="N210" s="37" t="n"/>
      <c r="O210" s="27" t="n"/>
      <c r="P210" s="27" t="n"/>
      <c r="Q210" s="4" t="n"/>
      <c r="R210" s="4" t="n"/>
      <c r="S210" s="38" t="n"/>
      <c r="T210" s="203" t="n"/>
      <c r="U210" s="203" t="n"/>
      <c r="V210" s="203" t="n"/>
      <c r="W210" s="88" t="n"/>
      <c r="X210" s="88" t="n"/>
    </row>
    <row r="211" ht="30" customHeight="1" s="50">
      <c r="A211" s="95" t="n">
        <v>210</v>
      </c>
      <c r="B211" s="203" t="n"/>
      <c r="C211" s="203" t="n"/>
      <c r="D211" s="203" t="n"/>
      <c r="E211" s="203" t="n"/>
      <c r="F211" s="4" t="n"/>
      <c r="G211" s="27" t="n"/>
      <c r="H211" s="37" t="n"/>
      <c r="I211" s="37" t="n"/>
      <c r="J211" s="37" t="n"/>
      <c r="K211" s="37" t="n"/>
      <c r="L211" s="37" t="n"/>
      <c r="M211" s="37" t="n"/>
      <c r="N211" s="37" t="n"/>
      <c r="O211" s="27" t="n"/>
      <c r="P211" s="27" t="n"/>
      <c r="Q211" s="4" t="n"/>
      <c r="R211" s="4" t="n"/>
      <c r="S211" s="38" t="n"/>
      <c r="T211" s="203" t="n"/>
      <c r="U211" s="203" t="n"/>
      <c r="V211" s="203" t="n"/>
      <c r="W211" s="88" t="n"/>
      <c r="X211" s="88" t="n"/>
    </row>
    <row r="212" ht="30" customHeight="1" s="50">
      <c r="A212" s="95" t="n">
        <v>211</v>
      </c>
      <c r="B212" s="203" t="n"/>
      <c r="C212" s="203" t="n"/>
      <c r="D212" s="203" t="n"/>
      <c r="E212" s="203" t="n"/>
      <c r="F212" s="4" t="n"/>
      <c r="G212" s="27" t="n"/>
      <c r="H212" s="37" t="n"/>
      <c r="I212" s="37" t="n"/>
      <c r="J212" s="37" t="n"/>
      <c r="K212" s="37" t="n"/>
      <c r="L212" s="37" t="n"/>
      <c r="M212" s="37" t="n"/>
      <c r="N212" s="37" t="n"/>
      <c r="O212" s="27" t="n"/>
      <c r="P212" s="27" t="n"/>
      <c r="Q212" s="4" t="n"/>
      <c r="R212" s="4" t="n"/>
      <c r="S212" s="38" t="n"/>
      <c r="T212" s="203" t="n"/>
      <c r="U212" s="203" t="n"/>
      <c r="V212" s="203" t="n"/>
      <c r="W212" s="88" t="n"/>
      <c r="X212" s="88" t="n"/>
    </row>
    <row r="213" ht="30" customHeight="1" s="50">
      <c r="A213" s="95" t="n">
        <v>212</v>
      </c>
      <c r="B213" s="203" t="n"/>
      <c r="C213" s="203" t="n"/>
      <c r="D213" s="203" t="n"/>
      <c r="E213" s="203" t="n"/>
      <c r="F213" s="4" t="n"/>
      <c r="G213" s="27" t="n"/>
      <c r="H213" s="37" t="n"/>
      <c r="I213" s="37" t="n"/>
      <c r="J213" s="37" t="n"/>
      <c r="K213" s="37" t="n"/>
      <c r="L213" s="37" t="n"/>
      <c r="M213" s="37" t="n"/>
      <c r="N213" s="37" t="n"/>
      <c r="O213" s="27" t="n"/>
      <c r="P213" s="27" t="n"/>
      <c r="Q213" s="4" t="n"/>
      <c r="R213" s="4" t="n"/>
      <c r="S213" s="38" t="n"/>
      <c r="T213" s="203" t="n"/>
      <c r="U213" s="203" t="n"/>
      <c r="V213" s="203" t="n"/>
      <c r="W213" s="88" t="n"/>
      <c r="X213" s="88" t="n"/>
    </row>
    <row r="214" ht="30" customHeight="1" s="50">
      <c r="A214" s="95" t="n">
        <v>213</v>
      </c>
      <c r="B214" s="203" t="n"/>
      <c r="C214" s="203" t="n"/>
      <c r="D214" s="203" t="n"/>
      <c r="E214" s="203" t="n"/>
      <c r="F214" s="4" t="n"/>
      <c r="G214" s="27" t="n"/>
      <c r="H214" s="37" t="n"/>
      <c r="I214" s="37" t="n"/>
      <c r="J214" s="37" t="n"/>
      <c r="K214" s="37" t="n"/>
      <c r="L214" s="37" t="n"/>
      <c r="M214" s="37" t="n"/>
      <c r="N214" s="37" t="n"/>
      <c r="O214" s="27" t="n"/>
      <c r="P214" s="27" t="n"/>
      <c r="Q214" s="4" t="n"/>
      <c r="R214" s="4" t="n"/>
      <c r="S214" s="38" t="n"/>
      <c r="T214" s="203" t="n"/>
      <c r="U214" s="203" t="n"/>
      <c r="V214" s="203" t="n"/>
      <c r="W214" s="88" t="n"/>
      <c r="X214" s="88" t="n"/>
    </row>
    <row r="215" ht="30" customHeight="1" s="50">
      <c r="A215" s="95" t="n">
        <v>214</v>
      </c>
      <c r="B215" s="203" t="n"/>
      <c r="C215" s="203" t="n"/>
      <c r="D215" s="203" t="n"/>
      <c r="E215" s="203" t="n"/>
      <c r="F215" s="4" t="n"/>
      <c r="G215" s="27" t="n"/>
      <c r="H215" s="37" t="n"/>
      <c r="I215" s="37" t="n"/>
      <c r="J215" s="37" t="n"/>
      <c r="K215" s="37" t="n"/>
      <c r="L215" s="37" t="n"/>
      <c r="M215" s="37" t="n"/>
      <c r="N215" s="37" t="n"/>
      <c r="O215" s="27" t="n"/>
      <c r="P215" s="27" t="n"/>
      <c r="Q215" s="4" t="n"/>
      <c r="R215" s="4" t="n"/>
      <c r="S215" s="38" t="n"/>
      <c r="T215" s="203" t="n"/>
      <c r="U215" s="203" t="n"/>
      <c r="V215" s="203" t="n"/>
      <c r="W215" s="88" t="n"/>
      <c r="X215" s="88" t="n"/>
    </row>
    <row r="216" ht="30" customHeight="1" s="50">
      <c r="A216" s="95" t="n">
        <v>215</v>
      </c>
      <c r="B216" s="203" t="n"/>
      <c r="C216" s="203" t="n"/>
      <c r="D216" s="203" t="n"/>
      <c r="E216" s="203" t="n"/>
      <c r="F216" s="4" t="n"/>
      <c r="G216" s="27" t="n"/>
      <c r="H216" s="37" t="n"/>
      <c r="I216" s="37" t="n"/>
      <c r="J216" s="37" t="n"/>
      <c r="K216" s="37" t="n"/>
      <c r="L216" s="37" t="n"/>
      <c r="M216" s="37" t="n"/>
      <c r="N216" s="37" t="n"/>
      <c r="O216" s="27" t="n"/>
      <c r="P216" s="27" t="n"/>
      <c r="Q216" s="4" t="n"/>
      <c r="R216" s="4" t="n"/>
      <c r="S216" s="38" t="n"/>
      <c r="T216" s="203" t="n"/>
      <c r="U216" s="203" t="n"/>
      <c r="V216" s="203" t="n"/>
      <c r="W216" s="88" t="n"/>
      <c r="X216" s="88" t="n"/>
    </row>
    <row r="217" ht="30" customHeight="1" s="50">
      <c r="A217" s="95" t="n">
        <v>216</v>
      </c>
      <c r="B217" s="203" t="n"/>
      <c r="C217" s="203" t="n"/>
      <c r="D217" s="203" t="n"/>
      <c r="E217" s="203" t="n"/>
      <c r="F217" s="4" t="n"/>
      <c r="G217" s="27" t="n"/>
      <c r="H217" s="37" t="n"/>
      <c r="I217" s="37" t="n"/>
      <c r="J217" s="37" t="n"/>
      <c r="K217" s="37" t="n"/>
      <c r="L217" s="37" t="n"/>
      <c r="M217" s="37" t="n"/>
      <c r="N217" s="37" t="n"/>
      <c r="O217" s="27" t="n"/>
      <c r="P217" s="27" t="n"/>
      <c r="Q217" s="4" t="n"/>
      <c r="R217" s="4" t="n"/>
      <c r="S217" s="38" t="n"/>
      <c r="T217" s="203" t="n"/>
      <c r="U217" s="203" t="n"/>
      <c r="V217" s="203" t="n"/>
      <c r="W217" s="88" t="n"/>
      <c r="X217" s="88" t="n"/>
    </row>
    <row r="218" ht="30" customHeight="1" s="50">
      <c r="A218" s="95" t="n">
        <v>217</v>
      </c>
      <c r="B218" s="203" t="n"/>
      <c r="C218" s="203" t="n"/>
      <c r="D218" s="203" t="n"/>
      <c r="E218" s="203" t="n"/>
      <c r="F218" s="4" t="n"/>
      <c r="G218" s="27" t="n"/>
      <c r="H218" s="37" t="n"/>
      <c r="I218" s="37" t="n"/>
      <c r="J218" s="37" t="n"/>
      <c r="K218" s="37" t="n"/>
      <c r="L218" s="37" t="n"/>
      <c r="M218" s="37" t="n"/>
      <c r="N218" s="37" t="n"/>
      <c r="O218" s="27" t="n"/>
      <c r="P218" s="27" t="n"/>
      <c r="Q218" s="4" t="n"/>
      <c r="R218" s="4" t="n"/>
      <c r="S218" s="38" t="n"/>
      <c r="T218" s="203" t="n"/>
      <c r="U218" s="203" t="n"/>
      <c r="V218" s="203" t="n"/>
      <c r="W218" s="88" t="n"/>
      <c r="X218" s="88" t="n"/>
    </row>
    <row r="219" ht="30" customHeight="1" s="50">
      <c r="A219" s="95" t="n">
        <v>218</v>
      </c>
      <c r="B219" s="203" t="n"/>
      <c r="C219" s="203" t="n"/>
      <c r="D219" s="203" t="n"/>
      <c r="E219" s="203" t="n"/>
      <c r="F219" s="4" t="n"/>
      <c r="G219" s="27" t="n"/>
      <c r="H219" s="37" t="n"/>
      <c r="I219" s="37" t="n"/>
      <c r="J219" s="37" t="n"/>
      <c r="K219" s="37" t="n"/>
      <c r="L219" s="37" t="n"/>
      <c r="M219" s="37" t="n"/>
      <c r="N219" s="37" t="n"/>
      <c r="O219" s="27" t="n"/>
      <c r="P219" s="27" t="n"/>
      <c r="Q219" s="4" t="n"/>
      <c r="R219" s="4" t="n"/>
      <c r="S219" s="38" t="n"/>
      <c r="T219" s="203" t="n"/>
      <c r="U219" s="203" t="n"/>
      <c r="V219" s="203" t="n"/>
      <c r="W219" s="88" t="n"/>
      <c r="X219" s="88" t="n"/>
    </row>
    <row r="220" ht="30" customHeight="1" s="50">
      <c r="A220" s="95" t="n">
        <v>219</v>
      </c>
      <c r="B220" s="203" t="n"/>
      <c r="C220" s="203" t="n"/>
      <c r="D220" s="203" t="n"/>
      <c r="E220" s="203" t="n"/>
      <c r="F220" s="4" t="n"/>
      <c r="G220" s="27" t="n"/>
      <c r="H220" s="37" t="n"/>
      <c r="I220" s="37" t="n"/>
      <c r="J220" s="37" t="n"/>
      <c r="K220" s="37" t="n"/>
      <c r="L220" s="37" t="n"/>
      <c r="M220" s="37" t="n"/>
      <c r="N220" s="37" t="n"/>
      <c r="O220" s="27" t="n"/>
      <c r="P220" s="27" t="n"/>
      <c r="Q220" s="4" t="n"/>
      <c r="R220" s="4" t="n"/>
      <c r="S220" s="38" t="n"/>
      <c r="T220" s="203" t="n"/>
      <c r="U220" s="203" t="n"/>
      <c r="V220" s="203" t="n"/>
      <c r="W220" s="88" t="n"/>
      <c r="X220" s="88" t="n"/>
    </row>
    <row r="221" ht="30" customHeight="1" s="50">
      <c r="A221" s="95" t="n">
        <v>220</v>
      </c>
      <c r="B221" s="203" t="n"/>
      <c r="C221" s="203" t="n"/>
      <c r="D221" s="203" t="n"/>
      <c r="E221" s="203" t="n"/>
      <c r="F221" s="4" t="n"/>
      <c r="G221" s="27" t="n"/>
      <c r="H221" s="37" t="n"/>
      <c r="I221" s="37" t="n"/>
      <c r="J221" s="37" t="n"/>
      <c r="K221" s="37" t="n"/>
      <c r="L221" s="37" t="n"/>
      <c r="M221" s="37" t="n"/>
      <c r="N221" s="37" t="n"/>
      <c r="O221" s="27" t="n"/>
      <c r="P221" s="27" t="n"/>
      <c r="Q221" s="4" t="n"/>
      <c r="R221" s="4" t="n"/>
      <c r="S221" s="38" t="n"/>
      <c r="T221" s="203" t="n"/>
      <c r="U221" s="203" t="n"/>
      <c r="V221" s="203" t="n"/>
      <c r="W221" s="88" t="n"/>
      <c r="X221" s="88" t="n"/>
    </row>
    <row r="222" ht="30" customHeight="1" s="50">
      <c r="A222" s="95" t="n">
        <v>221</v>
      </c>
      <c r="B222" s="203" t="n"/>
      <c r="C222" s="203" t="n"/>
      <c r="D222" s="203" t="n"/>
      <c r="E222" s="203" t="n"/>
      <c r="F222" s="4" t="n"/>
      <c r="G222" s="27" t="n"/>
      <c r="H222" s="37" t="n"/>
      <c r="I222" s="37" t="n"/>
      <c r="J222" s="37" t="n"/>
      <c r="K222" s="37" t="n"/>
      <c r="L222" s="37" t="n"/>
      <c r="M222" s="37" t="n"/>
      <c r="N222" s="37" t="n"/>
      <c r="O222" s="27" t="n"/>
      <c r="P222" s="27" t="n"/>
      <c r="Q222" s="4" t="n"/>
      <c r="R222" s="4" t="n"/>
      <c r="S222" s="38" t="n"/>
      <c r="T222" s="203" t="n"/>
      <c r="U222" s="203" t="n"/>
      <c r="V222" s="203" t="n"/>
      <c r="W222" s="88" t="n"/>
      <c r="X222" s="88" t="n"/>
    </row>
    <row r="223" ht="30" customHeight="1" s="50">
      <c r="A223" s="95" t="n">
        <v>222</v>
      </c>
      <c r="B223" s="203" t="n"/>
      <c r="C223" s="203" t="n"/>
      <c r="D223" s="203" t="n"/>
      <c r="E223" s="203" t="n"/>
      <c r="F223" s="4" t="n"/>
      <c r="G223" s="27" t="n"/>
      <c r="H223" s="37" t="n"/>
      <c r="I223" s="37" t="n"/>
      <c r="J223" s="37" t="n"/>
      <c r="K223" s="37" t="n"/>
      <c r="L223" s="37" t="n"/>
      <c r="M223" s="37" t="n"/>
      <c r="N223" s="37" t="n"/>
      <c r="O223" s="27" t="n"/>
      <c r="P223" s="27" t="n"/>
      <c r="Q223" s="4" t="n"/>
      <c r="R223" s="4" t="n"/>
      <c r="S223" s="38" t="n"/>
      <c r="T223" s="203" t="n"/>
      <c r="U223" s="203" t="n"/>
      <c r="V223" s="203" t="n"/>
      <c r="W223" s="88" t="n"/>
      <c r="X223" s="88" t="n"/>
    </row>
    <row r="224" ht="30" customHeight="1" s="50">
      <c r="A224" s="95" t="n">
        <v>223</v>
      </c>
      <c r="B224" s="203" t="n"/>
      <c r="C224" s="203" t="n"/>
      <c r="D224" s="203" t="n"/>
      <c r="E224" s="203" t="n"/>
      <c r="F224" s="4" t="n"/>
      <c r="G224" s="27" t="n"/>
      <c r="H224" s="37" t="n"/>
      <c r="I224" s="37" t="n"/>
      <c r="J224" s="37" t="n"/>
      <c r="K224" s="37" t="n"/>
      <c r="L224" s="37" t="n"/>
      <c r="M224" s="37" t="n"/>
      <c r="N224" s="37" t="n"/>
      <c r="O224" s="27" t="n"/>
      <c r="P224" s="27" t="n"/>
      <c r="Q224" s="4" t="n"/>
      <c r="R224" s="4" t="n"/>
      <c r="S224" s="38" t="n"/>
      <c r="T224" s="203" t="n"/>
      <c r="U224" s="203" t="n"/>
      <c r="V224" s="203" t="n"/>
      <c r="W224" s="88" t="n"/>
      <c r="X224" s="88" t="n"/>
    </row>
    <row r="225" ht="30" customHeight="1" s="50">
      <c r="A225" s="95" t="n">
        <v>224</v>
      </c>
      <c r="B225" s="203" t="n"/>
      <c r="C225" s="203" t="n"/>
      <c r="D225" s="203" t="n"/>
      <c r="E225" s="203" t="n"/>
      <c r="F225" s="4" t="n"/>
      <c r="G225" s="27" t="n"/>
      <c r="H225" s="37" t="n"/>
      <c r="I225" s="37" t="n"/>
      <c r="J225" s="37" t="n"/>
      <c r="K225" s="37" t="n"/>
      <c r="L225" s="37" t="n"/>
      <c r="M225" s="37" t="n"/>
      <c r="N225" s="37" t="n"/>
      <c r="O225" s="27" t="n"/>
      <c r="P225" s="27" t="n"/>
      <c r="Q225" s="4" t="n"/>
      <c r="R225" s="4" t="n"/>
      <c r="S225" s="38" t="n"/>
      <c r="T225" s="203" t="n"/>
      <c r="U225" s="203" t="n"/>
      <c r="V225" s="203" t="n"/>
      <c r="W225" s="88" t="n"/>
      <c r="X225" s="88" t="n"/>
    </row>
    <row r="226" ht="30" customHeight="1" s="50">
      <c r="A226" s="95" t="n">
        <v>225</v>
      </c>
      <c r="B226" s="203" t="n"/>
      <c r="C226" s="203" t="n"/>
      <c r="D226" s="203" t="n"/>
      <c r="E226" s="203" t="n"/>
      <c r="F226" s="4" t="n"/>
      <c r="G226" s="27" t="n"/>
      <c r="H226" s="37" t="n"/>
      <c r="I226" s="37" t="n"/>
      <c r="J226" s="37" t="n"/>
      <c r="K226" s="37" t="n"/>
      <c r="L226" s="37" t="n"/>
      <c r="M226" s="37" t="n"/>
      <c r="N226" s="37" t="n"/>
      <c r="O226" s="27" t="n"/>
      <c r="P226" s="27" t="n"/>
      <c r="Q226" s="4" t="n"/>
      <c r="R226" s="4" t="n"/>
      <c r="S226" s="38" t="n"/>
      <c r="T226" s="203" t="n"/>
      <c r="U226" s="203" t="n"/>
      <c r="V226" s="203" t="n"/>
      <c r="W226" s="88" t="n"/>
      <c r="X226" s="88" t="n"/>
    </row>
    <row r="227" ht="30" customHeight="1" s="50">
      <c r="A227" s="95" t="n">
        <v>226</v>
      </c>
      <c r="B227" s="203" t="n"/>
      <c r="C227" s="203" t="n"/>
      <c r="D227" s="203" t="n"/>
      <c r="E227" s="203" t="n"/>
      <c r="F227" s="4" t="n"/>
      <c r="G227" s="27" t="n"/>
      <c r="H227" s="37" t="n"/>
      <c r="I227" s="37" t="n"/>
      <c r="J227" s="37" t="n"/>
      <c r="K227" s="37" t="n"/>
      <c r="L227" s="37" t="n"/>
      <c r="M227" s="37" t="n"/>
      <c r="N227" s="37" t="n"/>
      <c r="O227" s="27" t="n"/>
      <c r="P227" s="27" t="n"/>
      <c r="Q227" s="4" t="n"/>
      <c r="R227" s="4" t="n"/>
      <c r="S227" s="38" t="n"/>
      <c r="T227" s="203" t="n"/>
      <c r="U227" s="203" t="n"/>
      <c r="V227" s="203" t="n"/>
      <c r="W227" s="88" t="n"/>
      <c r="X227" s="88" t="n"/>
    </row>
    <row r="228" ht="30" customHeight="1" s="50">
      <c r="A228" s="95" t="n">
        <v>227</v>
      </c>
      <c r="B228" s="203" t="n"/>
      <c r="C228" s="203" t="n"/>
      <c r="D228" s="203" t="n"/>
      <c r="E228" s="203" t="n"/>
      <c r="F228" s="4" t="n"/>
      <c r="G228" s="27" t="n"/>
      <c r="H228" s="37" t="n"/>
      <c r="I228" s="37" t="n"/>
      <c r="J228" s="37" t="n"/>
      <c r="K228" s="37" t="n"/>
      <c r="L228" s="37" t="n"/>
      <c r="M228" s="37" t="n"/>
      <c r="N228" s="37" t="n"/>
      <c r="O228" s="27" t="n"/>
      <c r="P228" s="27" t="n"/>
      <c r="Q228" s="4" t="n"/>
      <c r="R228" s="4" t="n"/>
      <c r="S228" s="38" t="n"/>
      <c r="T228" s="203" t="n"/>
      <c r="U228" s="203" t="n"/>
      <c r="V228" s="203" t="n"/>
      <c r="W228" s="88" t="n"/>
      <c r="X228" s="88" t="n"/>
    </row>
    <row r="229" ht="30" customHeight="1" s="50">
      <c r="A229" s="95" t="n">
        <v>228</v>
      </c>
      <c r="B229" s="203" t="n"/>
      <c r="C229" s="203" t="n"/>
      <c r="D229" s="203" t="n"/>
      <c r="E229" s="203" t="n"/>
      <c r="F229" s="4" t="n"/>
      <c r="G229" s="27" t="n"/>
      <c r="H229" s="37" t="n"/>
      <c r="I229" s="37" t="n"/>
      <c r="J229" s="37" t="n"/>
      <c r="K229" s="37" t="n"/>
      <c r="L229" s="37" t="n"/>
      <c r="M229" s="37" t="n"/>
      <c r="N229" s="37" t="n"/>
      <c r="O229" s="27" t="n"/>
      <c r="P229" s="27" t="n"/>
      <c r="Q229" s="4" t="n"/>
      <c r="R229" s="4" t="n"/>
      <c r="S229" s="38" t="n"/>
      <c r="T229" s="203" t="n"/>
      <c r="U229" s="203" t="n"/>
      <c r="V229" s="203" t="n"/>
      <c r="W229" s="88" t="n"/>
      <c r="X229" s="88" t="n"/>
    </row>
    <row r="230" ht="30" customHeight="1" s="50">
      <c r="A230" s="95" t="n">
        <v>229</v>
      </c>
      <c r="B230" s="203" t="n"/>
      <c r="C230" s="203" t="n"/>
      <c r="D230" s="203" t="n"/>
      <c r="E230" s="203" t="n"/>
      <c r="F230" s="4" t="n"/>
      <c r="G230" s="27" t="n"/>
      <c r="H230" s="37" t="n"/>
      <c r="I230" s="37" t="n"/>
      <c r="J230" s="37" t="n"/>
      <c r="K230" s="37" t="n"/>
      <c r="L230" s="37" t="n"/>
      <c r="M230" s="37" t="n"/>
      <c r="N230" s="37" t="n"/>
      <c r="O230" s="27" t="n"/>
      <c r="P230" s="27" t="n"/>
      <c r="Q230" s="4" t="n"/>
      <c r="R230" s="4" t="n"/>
      <c r="S230" s="38" t="n"/>
      <c r="T230" s="203" t="n"/>
      <c r="U230" s="203" t="n"/>
      <c r="V230" s="203" t="n"/>
      <c r="W230" s="88" t="n"/>
      <c r="X230" s="88" t="n"/>
    </row>
    <row r="231" ht="30" customHeight="1" s="50">
      <c r="A231" s="95" t="n">
        <v>230</v>
      </c>
      <c r="B231" s="203" t="n"/>
      <c r="C231" s="203" t="n"/>
      <c r="D231" s="203" t="n"/>
      <c r="E231" s="203" t="n"/>
      <c r="F231" s="4" t="n"/>
      <c r="G231" s="27" t="n"/>
      <c r="H231" s="37" t="n"/>
      <c r="I231" s="37" t="n"/>
      <c r="J231" s="37" t="n"/>
      <c r="K231" s="37" t="n"/>
      <c r="L231" s="37" t="n"/>
      <c r="M231" s="37" t="n"/>
      <c r="N231" s="37" t="n"/>
      <c r="O231" s="27" t="n"/>
      <c r="P231" s="27" t="n"/>
      <c r="Q231" s="4" t="n"/>
      <c r="R231" s="4" t="n"/>
      <c r="S231" s="38" t="n"/>
      <c r="T231" s="203" t="n"/>
      <c r="U231" s="203" t="n"/>
      <c r="V231" s="203" t="n"/>
      <c r="W231" s="88" t="n"/>
      <c r="X231" s="88" t="n"/>
    </row>
    <row r="232" ht="30" customHeight="1" s="50">
      <c r="A232" s="95" t="n">
        <v>231</v>
      </c>
      <c r="B232" s="203" t="n"/>
      <c r="C232" s="203" t="n"/>
      <c r="D232" s="203" t="n"/>
      <c r="E232" s="203" t="n"/>
      <c r="F232" s="4" t="n"/>
      <c r="G232" s="27" t="n"/>
      <c r="H232" s="37" t="n"/>
      <c r="I232" s="37" t="n"/>
      <c r="J232" s="37" t="n"/>
      <c r="K232" s="37" t="n"/>
      <c r="L232" s="37" t="n"/>
      <c r="M232" s="37" t="n"/>
      <c r="N232" s="37" t="n"/>
      <c r="O232" s="27" t="n"/>
      <c r="P232" s="27" t="n"/>
      <c r="Q232" s="4" t="n"/>
      <c r="R232" s="4" t="n"/>
      <c r="S232" s="38" t="n"/>
      <c r="T232" s="203" t="n"/>
      <c r="U232" s="203" t="n"/>
      <c r="V232" s="203" t="n"/>
      <c r="W232" s="88" t="n"/>
      <c r="X232" s="88" t="n"/>
    </row>
    <row r="233" ht="30" customHeight="1" s="50">
      <c r="A233" s="95" t="n">
        <v>232</v>
      </c>
      <c r="B233" s="203" t="n"/>
      <c r="C233" s="203" t="n"/>
      <c r="D233" s="203" t="n"/>
      <c r="E233" s="203" t="n"/>
      <c r="F233" s="4" t="n"/>
      <c r="G233" s="27" t="n"/>
      <c r="H233" s="37" t="n"/>
      <c r="I233" s="37" t="n"/>
      <c r="J233" s="37" t="n"/>
      <c r="K233" s="37" t="n"/>
      <c r="L233" s="37" t="n"/>
      <c r="M233" s="37" t="n"/>
      <c r="N233" s="37" t="n"/>
      <c r="O233" s="27" t="n"/>
      <c r="P233" s="27" t="n"/>
      <c r="Q233" s="4" t="n"/>
      <c r="R233" s="4" t="n"/>
      <c r="S233" s="38" t="n"/>
      <c r="T233" s="203" t="n"/>
      <c r="U233" s="203" t="n"/>
      <c r="V233" s="203" t="n"/>
      <c r="W233" s="88" t="n"/>
      <c r="X233" s="88" t="n"/>
    </row>
    <row r="234" ht="30" customHeight="1" s="50">
      <c r="A234" s="95" t="n">
        <v>233</v>
      </c>
      <c r="B234" s="203" t="n"/>
      <c r="C234" s="203" t="n"/>
      <c r="D234" s="203" t="n"/>
      <c r="E234" s="203" t="n"/>
      <c r="F234" s="4" t="n"/>
      <c r="G234" s="27" t="n"/>
      <c r="H234" s="37" t="n"/>
      <c r="I234" s="37" t="n"/>
      <c r="J234" s="37" t="n"/>
      <c r="K234" s="37" t="n"/>
      <c r="L234" s="37" t="n"/>
      <c r="M234" s="37" t="n"/>
      <c r="N234" s="37" t="n"/>
      <c r="O234" s="27" t="n"/>
      <c r="P234" s="27" t="n"/>
      <c r="Q234" s="4" t="n"/>
      <c r="R234" s="4" t="n"/>
      <c r="S234" s="38" t="n"/>
      <c r="T234" s="203" t="n"/>
      <c r="U234" s="203" t="n"/>
      <c r="V234" s="203" t="n"/>
      <c r="W234" s="88" t="n"/>
      <c r="X234" s="88" t="n"/>
    </row>
    <row r="235" ht="30" customHeight="1" s="50">
      <c r="A235" s="95" t="n">
        <v>234</v>
      </c>
      <c r="B235" s="203" t="n"/>
      <c r="C235" s="203" t="n"/>
      <c r="D235" s="203" t="n"/>
      <c r="E235" s="203" t="n"/>
      <c r="F235" s="4" t="n"/>
      <c r="G235" s="27" t="n"/>
      <c r="H235" s="37" t="n"/>
      <c r="I235" s="37" t="n"/>
      <c r="J235" s="37" t="n"/>
      <c r="K235" s="37" t="n"/>
      <c r="L235" s="37" t="n"/>
      <c r="M235" s="37" t="n"/>
      <c r="N235" s="37" t="n"/>
      <c r="O235" s="27" t="n"/>
      <c r="P235" s="27" t="n"/>
      <c r="Q235" s="4" t="n"/>
      <c r="R235" s="4" t="n"/>
      <c r="S235" s="38" t="n"/>
      <c r="T235" s="203" t="n"/>
      <c r="U235" s="203" t="n"/>
      <c r="V235" s="203" t="n"/>
      <c r="W235" s="88" t="n"/>
      <c r="X235" s="88" t="n"/>
    </row>
    <row r="236" ht="30" customHeight="1" s="50">
      <c r="A236" s="95" t="n">
        <v>235</v>
      </c>
      <c r="B236" s="203" t="n"/>
      <c r="C236" s="203" t="n"/>
      <c r="D236" s="203" t="n"/>
      <c r="E236" s="203" t="n"/>
      <c r="F236" s="4" t="n"/>
      <c r="G236" s="27" t="n"/>
      <c r="H236" s="37" t="n"/>
      <c r="I236" s="37" t="n"/>
      <c r="J236" s="37" t="n"/>
      <c r="K236" s="37" t="n"/>
      <c r="L236" s="37" t="n"/>
      <c r="M236" s="37" t="n"/>
      <c r="N236" s="37" t="n"/>
      <c r="O236" s="27" t="n"/>
      <c r="P236" s="27" t="n"/>
      <c r="Q236" s="4" t="n"/>
      <c r="R236" s="4" t="n"/>
      <c r="S236" s="38" t="n"/>
      <c r="T236" s="203" t="n"/>
      <c r="U236" s="203" t="n"/>
      <c r="V236" s="203" t="n"/>
      <c r="W236" s="88" t="n"/>
      <c r="X236" s="88" t="n"/>
    </row>
    <row r="237" ht="30" customHeight="1" s="50">
      <c r="A237" s="95" t="n">
        <v>236</v>
      </c>
      <c r="B237" s="203" t="n"/>
      <c r="C237" s="203" t="n"/>
      <c r="D237" s="203" t="n"/>
      <c r="E237" s="203" t="n"/>
      <c r="F237" s="4" t="n"/>
      <c r="G237" s="27" t="n"/>
      <c r="H237" s="37" t="n"/>
      <c r="I237" s="37" t="n"/>
      <c r="J237" s="37" t="n"/>
      <c r="K237" s="37" t="n"/>
      <c r="L237" s="37" t="n"/>
      <c r="M237" s="37" t="n"/>
      <c r="N237" s="37" t="n"/>
      <c r="O237" s="27" t="n"/>
      <c r="P237" s="27" t="n"/>
      <c r="Q237" s="4" t="n"/>
      <c r="R237" s="4" t="n"/>
      <c r="S237" s="38" t="n"/>
      <c r="T237" s="203" t="n"/>
      <c r="U237" s="203" t="n"/>
      <c r="V237" s="203" t="n"/>
      <c r="W237" s="88" t="n"/>
      <c r="X237" s="88" t="n"/>
    </row>
    <row r="238" ht="30" customHeight="1" s="50">
      <c r="A238" s="95" t="n">
        <v>237</v>
      </c>
      <c r="B238" s="203" t="n"/>
      <c r="C238" s="203" t="n"/>
      <c r="D238" s="203" t="n"/>
      <c r="E238" s="203" t="n"/>
      <c r="F238" s="4" t="n"/>
      <c r="G238" s="27" t="n"/>
      <c r="H238" s="37" t="n"/>
      <c r="I238" s="37" t="n"/>
      <c r="J238" s="37" t="n"/>
      <c r="K238" s="37" t="n"/>
      <c r="L238" s="37" t="n"/>
      <c r="M238" s="37" t="n"/>
      <c r="N238" s="37" t="n"/>
      <c r="O238" s="27" t="n"/>
      <c r="P238" s="27" t="n"/>
      <c r="Q238" s="4" t="n"/>
      <c r="R238" s="4" t="n"/>
      <c r="S238" s="38" t="n"/>
      <c r="T238" s="203" t="n"/>
      <c r="U238" s="203" t="n"/>
      <c r="V238" s="203" t="n"/>
      <c r="W238" s="88" t="n"/>
      <c r="X238" s="88" t="n"/>
    </row>
    <row r="239" ht="30" customHeight="1" s="50">
      <c r="A239" s="95" t="n">
        <v>238</v>
      </c>
      <c r="B239" s="203" t="n"/>
      <c r="C239" s="203" t="n"/>
      <c r="D239" s="203" t="n"/>
      <c r="E239" s="203" t="n"/>
      <c r="F239" s="4" t="n"/>
      <c r="G239" s="27" t="n"/>
      <c r="H239" s="37" t="n"/>
      <c r="I239" s="37" t="n"/>
      <c r="J239" s="37" t="n"/>
      <c r="K239" s="37" t="n"/>
      <c r="L239" s="37" t="n"/>
      <c r="M239" s="37" t="n"/>
      <c r="N239" s="37" t="n"/>
      <c r="O239" s="27" t="n"/>
      <c r="P239" s="27" t="n"/>
      <c r="Q239" s="4" t="n"/>
      <c r="R239" s="4" t="n"/>
      <c r="S239" s="38" t="n"/>
      <c r="T239" s="203" t="n"/>
      <c r="U239" s="203" t="n"/>
      <c r="V239" s="203" t="n"/>
      <c r="W239" s="88" t="n"/>
      <c r="X239" s="88" t="n"/>
    </row>
    <row r="240" ht="30" customHeight="1" s="50">
      <c r="A240" s="95" t="n">
        <v>239</v>
      </c>
      <c r="B240" s="203" t="n"/>
      <c r="C240" s="203" t="n"/>
      <c r="D240" s="203" t="n"/>
      <c r="E240" s="203" t="n"/>
      <c r="F240" s="4" t="n"/>
      <c r="G240" s="27" t="n"/>
      <c r="H240" s="37" t="n"/>
      <c r="I240" s="37" t="n"/>
      <c r="J240" s="37" t="n"/>
      <c r="K240" s="37" t="n"/>
      <c r="L240" s="37" t="n"/>
      <c r="M240" s="37" t="n"/>
      <c r="N240" s="37" t="n"/>
      <c r="O240" s="27" t="n"/>
      <c r="P240" s="27" t="n"/>
      <c r="Q240" s="4" t="n"/>
      <c r="R240" s="4" t="n"/>
      <c r="S240" s="38" t="n"/>
      <c r="T240" s="203" t="n"/>
      <c r="U240" s="203" t="n"/>
      <c r="V240" s="203" t="n"/>
      <c r="W240" s="88" t="n"/>
      <c r="X240" s="88" t="n"/>
    </row>
    <row r="241" ht="30" customHeight="1" s="50">
      <c r="A241" s="95" t="n">
        <v>240</v>
      </c>
      <c r="B241" s="203" t="n"/>
      <c r="C241" s="203" t="n"/>
      <c r="D241" s="203" t="n"/>
      <c r="E241" s="203" t="n"/>
      <c r="F241" s="4" t="n"/>
      <c r="G241" s="27" t="n"/>
      <c r="H241" s="37" t="n"/>
      <c r="I241" s="37" t="n"/>
      <c r="J241" s="37" t="n"/>
      <c r="K241" s="37" t="n"/>
      <c r="L241" s="37" t="n"/>
      <c r="M241" s="37" t="n"/>
      <c r="N241" s="37" t="n"/>
      <c r="O241" s="27" t="n"/>
      <c r="P241" s="27" t="n"/>
      <c r="Q241" s="4" t="n"/>
      <c r="R241" s="4" t="n"/>
      <c r="S241" s="38" t="n"/>
      <c r="T241" s="203" t="n"/>
      <c r="U241" s="203" t="n"/>
      <c r="V241" s="203" t="n"/>
      <c r="W241" s="88" t="n"/>
      <c r="X241" s="88" t="n"/>
    </row>
    <row r="242" ht="30" customHeight="1" s="50">
      <c r="A242" s="95" t="n">
        <v>241</v>
      </c>
      <c r="B242" s="203" t="n"/>
      <c r="C242" s="203" t="n"/>
      <c r="D242" s="203" t="n"/>
      <c r="E242" s="203" t="n"/>
      <c r="F242" s="4" t="n"/>
      <c r="G242" s="27" t="n"/>
      <c r="H242" s="37" t="n"/>
      <c r="I242" s="37" t="n"/>
      <c r="J242" s="37" t="n"/>
      <c r="K242" s="37" t="n"/>
      <c r="L242" s="37" t="n"/>
      <c r="M242" s="37" t="n"/>
      <c r="N242" s="37" t="n"/>
      <c r="O242" s="27" t="n"/>
      <c r="P242" s="27" t="n"/>
      <c r="Q242" s="4" t="n"/>
      <c r="R242" s="4" t="n"/>
      <c r="S242" s="38" t="n"/>
      <c r="T242" s="203" t="n"/>
      <c r="U242" s="203" t="n"/>
      <c r="V242" s="203" t="n"/>
      <c r="W242" s="88" t="n"/>
      <c r="X242" s="88" t="n"/>
    </row>
    <row r="243" ht="30" customHeight="1" s="50">
      <c r="A243" s="95" t="n">
        <v>242</v>
      </c>
      <c r="B243" s="203" t="n"/>
      <c r="C243" s="203" t="n"/>
      <c r="D243" s="203" t="n"/>
      <c r="E243" s="203" t="n"/>
      <c r="F243" s="4" t="n"/>
      <c r="G243" s="27" t="n"/>
      <c r="H243" s="37" t="n"/>
      <c r="I243" s="37" t="n"/>
      <c r="J243" s="37" t="n"/>
      <c r="K243" s="37" t="n"/>
      <c r="L243" s="37" t="n"/>
      <c r="M243" s="37" t="n"/>
      <c r="N243" s="37" t="n"/>
      <c r="O243" s="27" t="n"/>
      <c r="P243" s="27" t="n"/>
      <c r="Q243" s="4" t="n"/>
      <c r="R243" s="4" t="n"/>
      <c r="S243" s="38" t="n"/>
      <c r="T243" s="203" t="n"/>
      <c r="U243" s="203" t="n"/>
      <c r="V243" s="203" t="n"/>
      <c r="W243" s="88" t="n"/>
      <c r="X243" s="88" t="n"/>
    </row>
    <row r="244" ht="30" customHeight="1" s="50">
      <c r="A244" s="95" t="n">
        <v>243</v>
      </c>
      <c r="B244" s="203" t="n"/>
      <c r="C244" s="203" t="n"/>
      <c r="D244" s="203" t="n"/>
      <c r="E244" s="203" t="n"/>
      <c r="F244" s="4" t="n"/>
      <c r="G244" s="27" t="n"/>
      <c r="H244" s="37" t="n"/>
      <c r="I244" s="37" t="n"/>
      <c r="J244" s="37" t="n"/>
      <c r="K244" s="37" t="n"/>
      <c r="L244" s="37" t="n"/>
      <c r="M244" s="37" t="n"/>
      <c r="N244" s="37" t="n"/>
      <c r="O244" s="27" t="n"/>
      <c r="P244" s="27" t="n"/>
      <c r="Q244" s="4" t="n"/>
      <c r="R244" s="4" t="n"/>
      <c r="S244" s="38" t="n"/>
      <c r="T244" s="203" t="n"/>
      <c r="U244" s="203" t="n"/>
      <c r="V244" s="203" t="n"/>
      <c r="W244" s="88" t="n"/>
      <c r="X244" s="88" t="n"/>
    </row>
    <row r="245" ht="30" customHeight="1" s="50">
      <c r="A245" s="95" t="n">
        <v>244</v>
      </c>
      <c r="B245" s="203" t="n"/>
      <c r="C245" s="203" t="n"/>
      <c r="D245" s="203" t="n"/>
      <c r="E245" s="203" t="n"/>
      <c r="F245" s="4" t="n"/>
      <c r="G245" s="27" t="n"/>
      <c r="H245" s="37" t="n"/>
      <c r="I245" s="37" t="n"/>
      <c r="J245" s="37" t="n"/>
      <c r="K245" s="37" t="n"/>
      <c r="L245" s="37" t="n"/>
      <c r="M245" s="37" t="n"/>
      <c r="N245" s="37" t="n"/>
      <c r="O245" s="27" t="n"/>
      <c r="P245" s="27" t="n"/>
      <c r="Q245" s="4" t="n"/>
      <c r="R245" s="4" t="n"/>
      <c r="S245" s="38" t="n"/>
      <c r="T245" s="203" t="n"/>
      <c r="U245" s="203" t="n"/>
      <c r="V245" s="203" t="n"/>
      <c r="W245" s="88" t="n"/>
      <c r="X245" s="88" t="n"/>
    </row>
    <row r="246" ht="30" customHeight="1" s="50">
      <c r="A246" s="95" t="n">
        <v>245</v>
      </c>
      <c r="B246" s="203" t="n"/>
      <c r="C246" s="203" t="n"/>
      <c r="D246" s="203" t="n"/>
      <c r="E246" s="203" t="n"/>
      <c r="F246" s="4" t="n"/>
      <c r="G246" s="27" t="n"/>
      <c r="H246" s="37" t="n"/>
      <c r="I246" s="37" t="n"/>
      <c r="J246" s="37" t="n"/>
      <c r="K246" s="37" t="n"/>
      <c r="L246" s="37" t="n"/>
      <c r="M246" s="37" t="n"/>
      <c r="N246" s="37" t="n"/>
      <c r="O246" s="27" t="n"/>
      <c r="P246" s="27" t="n"/>
      <c r="Q246" s="4" t="n"/>
      <c r="R246" s="4" t="n"/>
      <c r="S246" s="38" t="n"/>
      <c r="T246" s="203" t="n"/>
      <c r="U246" s="203" t="n"/>
      <c r="V246" s="203" t="n"/>
      <c r="W246" s="88" t="n"/>
      <c r="X246" s="88" t="n"/>
    </row>
    <row r="247" ht="30" customHeight="1" s="50">
      <c r="A247" s="95" t="n">
        <v>246</v>
      </c>
      <c r="B247" s="203" t="n"/>
      <c r="C247" s="203" t="n"/>
      <c r="D247" s="203" t="n"/>
      <c r="E247" s="203" t="n"/>
      <c r="F247" s="4" t="n"/>
      <c r="G247" s="27" t="n"/>
      <c r="H247" s="37" t="n"/>
      <c r="I247" s="37" t="n"/>
      <c r="J247" s="37" t="n"/>
      <c r="K247" s="37" t="n"/>
      <c r="L247" s="37" t="n"/>
      <c r="M247" s="37" t="n"/>
      <c r="N247" s="37" t="n"/>
      <c r="O247" s="27" t="n"/>
      <c r="P247" s="27" t="n"/>
      <c r="Q247" s="4" t="n"/>
      <c r="R247" s="4" t="n"/>
      <c r="S247" s="38" t="n"/>
      <c r="T247" s="203" t="n"/>
      <c r="U247" s="203" t="n"/>
      <c r="V247" s="203" t="n"/>
      <c r="W247" s="88" t="n"/>
      <c r="X247" s="88" t="n"/>
    </row>
    <row r="248" ht="30" customHeight="1" s="50">
      <c r="A248" s="95" t="n">
        <v>247</v>
      </c>
      <c r="B248" s="203" t="n"/>
      <c r="C248" s="203" t="n"/>
      <c r="D248" s="203" t="n"/>
      <c r="E248" s="203" t="n"/>
      <c r="F248" s="4" t="n"/>
      <c r="G248" s="27" t="n"/>
      <c r="H248" s="37" t="n"/>
      <c r="I248" s="37" t="n"/>
      <c r="J248" s="37" t="n"/>
      <c r="K248" s="37" t="n"/>
      <c r="L248" s="37" t="n"/>
      <c r="M248" s="37" t="n"/>
      <c r="N248" s="37" t="n"/>
      <c r="O248" s="27" t="n"/>
      <c r="P248" s="27" t="n"/>
      <c r="Q248" s="4" t="n"/>
      <c r="R248" s="4" t="n"/>
      <c r="S248" s="38" t="n"/>
      <c r="T248" s="203" t="n"/>
      <c r="U248" s="203" t="n"/>
      <c r="V248" s="203" t="n"/>
      <c r="W248" s="88" t="n"/>
      <c r="X248" s="88" t="n"/>
    </row>
    <row r="249" ht="30" customHeight="1" s="50">
      <c r="A249" s="95" t="n">
        <v>248</v>
      </c>
      <c r="B249" s="203" t="n"/>
      <c r="C249" s="203" t="n"/>
      <c r="D249" s="203" t="n"/>
      <c r="E249" s="203" t="n"/>
      <c r="F249" s="4" t="n"/>
      <c r="G249" s="27" t="n"/>
      <c r="H249" s="37" t="n"/>
      <c r="I249" s="37" t="n"/>
      <c r="J249" s="37" t="n"/>
      <c r="K249" s="37" t="n"/>
      <c r="L249" s="37" t="n"/>
      <c r="M249" s="37" t="n"/>
      <c r="N249" s="37" t="n"/>
      <c r="O249" s="27" t="n"/>
      <c r="P249" s="27" t="n"/>
      <c r="Q249" s="4" t="n"/>
      <c r="R249" s="4" t="n"/>
      <c r="S249" s="38" t="n"/>
      <c r="T249" s="203" t="n"/>
      <c r="U249" s="203" t="n"/>
      <c r="V249" s="203" t="n"/>
      <c r="W249" s="88" t="n"/>
      <c r="X249" s="88" t="n"/>
    </row>
    <row r="250" ht="30" customHeight="1" s="50">
      <c r="A250" s="95" t="n">
        <v>249</v>
      </c>
      <c r="B250" s="203" t="n"/>
      <c r="C250" s="203" t="n"/>
      <c r="D250" s="203" t="n"/>
      <c r="E250" s="203" t="n"/>
      <c r="F250" s="4" t="n"/>
      <c r="G250" s="27" t="n"/>
      <c r="H250" s="37" t="n"/>
      <c r="I250" s="37" t="n"/>
      <c r="J250" s="37" t="n"/>
      <c r="K250" s="37" t="n"/>
      <c r="L250" s="37" t="n"/>
      <c r="M250" s="37" t="n"/>
      <c r="N250" s="37" t="n"/>
      <c r="O250" s="27" t="n"/>
      <c r="P250" s="27" t="n"/>
      <c r="Q250" s="4" t="n"/>
      <c r="R250" s="4" t="n"/>
      <c r="S250" s="38" t="n"/>
      <c r="T250" s="203" t="n"/>
      <c r="U250" s="203" t="n"/>
      <c r="V250" s="203" t="n"/>
      <c r="W250" s="88" t="n"/>
      <c r="X250" s="88" t="n"/>
    </row>
    <row r="251" ht="30" customHeight="1" s="50">
      <c r="A251" s="95" t="n">
        <v>250</v>
      </c>
      <c r="B251" s="203" t="n"/>
      <c r="C251" s="203" t="n"/>
      <c r="D251" s="203" t="n"/>
      <c r="E251" s="203" t="n"/>
      <c r="F251" s="4" t="n"/>
      <c r="G251" s="27" t="n"/>
      <c r="H251" s="37" t="n"/>
      <c r="I251" s="37" t="n"/>
      <c r="J251" s="37" t="n"/>
      <c r="K251" s="37" t="n"/>
      <c r="L251" s="37" t="n"/>
      <c r="M251" s="37" t="n"/>
      <c r="N251" s="37" t="n"/>
      <c r="O251" s="27" t="n"/>
      <c r="P251" s="27" t="n"/>
      <c r="Q251" s="4" t="n"/>
      <c r="R251" s="4" t="n"/>
      <c r="S251" s="38" t="n"/>
      <c r="T251" s="203" t="n"/>
      <c r="U251" s="203" t="n"/>
      <c r="V251" s="203" t="n"/>
      <c r="W251" s="88" t="n"/>
      <c r="X251" s="88" t="n"/>
    </row>
    <row r="252" ht="30" customHeight="1" s="50">
      <c r="A252" s="95" t="n">
        <v>251</v>
      </c>
      <c r="B252" s="203" t="n"/>
      <c r="C252" s="203" t="n"/>
      <c r="D252" s="203" t="n"/>
      <c r="E252" s="203" t="n"/>
      <c r="F252" s="4" t="n"/>
      <c r="G252" s="27" t="n"/>
      <c r="H252" s="37" t="n"/>
      <c r="I252" s="37" t="n"/>
      <c r="J252" s="37" t="n"/>
      <c r="K252" s="37" t="n"/>
      <c r="L252" s="37" t="n"/>
      <c r="M252" s="37" t="n"/>
      <c r="N252" s="37" t="n"/>
      <c r="O252" s="27" t="n"/>
      <c r="P252" s="27" t="n"/>
      <c r="Q252" s="4" t="n"/>
      <c r="R252" s="4" t="n"/>
      <c r="S252" s="38" t="n"/>
      <c r="T252" s="203" t="n"/>
      <c r="U252" s="203" t="n"/>
      <c r="V252" s="203" t="n"/>
      <c r="W252" s="88" t="n"/>
      <c r="X252" s="88" t="n"/>
    </row>
    <row r="253" ht="30" customHeight="1" s="50">
      <c r="A253" s="95" t="n">
        <v>252</v>
      </c>
      <c r="B253" s="203" t="n"/>
      <c r="C253" s="203" t="n"/>
      <c r="D253" s="203" t="n"/>
      <c r="E253" s="203" t="n"/>
      <c r="F253" s="4" t="n"/>
      <c r="G253" s="27" t="n"/>
      <c r="H253" s="37" t="n"/>
      <c r="I253" s="37" t="n"/>
      <c r="J253" s="37" t="n"/>
      <c r="K253" s="37" t="n"/>
      <c r="L253" s="37" t="n"/>
      <c r="M253" s="37" t="n"/>
      <c r="N253" s="37" t="n"/>
      <c r="O253" s="27" t="n"/>
      <c r="P253" s="27" t="n"/>
      <c r="Q253" s="4" t="n"/>
      <c r="R253" s="4" t="n"/>
      <c r="S253" s="38" t="n"/>
      <c r="T253" s="203" t="n"/>
      <c r="U253" s="203" t="n"/>
      <c r="V253" s="203" t="n"/>
      <c r="W253" s="88" t="n"/>
      <c r="X253" s="88" t="n"/>
    </row>
    <row r="254" ht="30" customHeight="1" s="50">
      <c r="A254" s="95" t="n">
        <v>253</v>
      </c>
      <c r="B254" s="203" t="n"/>
      <c r="C254" s="203" t="n"/>
      <c r="D254" s="203" t="n"/>
      <c r="E254" s="203" t="n"/>
      <c r="F254" s="4" t="n"/>
      <c r="G254" s="27" t="n"/>
      <c r="H254" s="37" t="n"/>
      <c r="I254" s="37" t="n"/>
      <c r="J254" s="37" t="n"/>
      <c r="K254" s="37" t="n"/>
      <c r="L254" s="37" t="n"/>
      <c r="M254" s="37" t="n"/>
      <c r="N254" s="37" t="n"/>
      <c r="O254" s="27" t="n"/>
      <c r="P254" s="27" t="n"/>
      <c r="Q254" s="4" t="n"/>
      <c r="R254" s="4" t="n"/>
      <c r="S254" s="38" t="n"/>
      <c r="T254" s="203" t="n"/>
      <c r="U254" s="203" t="n"/>
      <c r="V254" s="203" t="n"/>
      <c r="W254" s="88" t="n"/>
      <c r="X254" s="88" t="n"/>
    </row>
    <row r="255" ht="30" customHeight="1" s="50">
      <c r="A255" s="95" t="n">
        <v>254</v>
      </c>
      <c r="B255" s="203" t="n"/>
      <c r="C255" s="203" t="n"/>
      <c r="D255" s="203" t="n"/>
      <c r="E255" s="203" t="n"/>
      <c r="F255" s="4" t="n"/>
      <c r="G255" s="27" t="n"/>
      <c r="H255" s="37" t="n"/>
      <c r="I255" s="37" t="n"/>
      <c r="J255" s="37" t="n"/>
      <c r="K255" s="37" t="n"/>
      <c r="L255" s="37" t="n"/>
      <c r="M255" s="37" t="n"/>
      <c r="N255" s="37" t="n"/>
      <c r="O255" s="27" t="n"/>
      <c r="P255" s="27" t="n"/>
      <c r="Q255" s="4" t="n"/>
      <c r="R255" s="4" t="n"/>
      <c r="S255" s="38" t="n"/>
      <c r="T255" s="203" t="n"/>
      <c r="U255" s="203" t="n"/>
      <c r="V255" s="203" t="n"/>
      <c r="W255" s="88" t="n"/>
      <c r="X255" s="88" t="n"/>
    </row>
    <row r="256" ht="30" customHeight="1" s="50">
      <c r="A256" s="95" t="n">
        <v>255</v>
      </c>
      <c r="B256" s="203" t="n"/>
      <c r="C256" s="203" t="n"/>
      <c r="D256" s="203" t="n"/>
      <c r="E256" s="203" t="n"/>
      <c r="F256" s="4" t="n"/>
      <c r="G256" s="27" t="n"/>
      <c r="H256" s="37" t="n"/>
      <c r="I256" s="37" t="n"/>
      <c r="J256" s="37" t="n"/>
      <c r="K256" s="37" t="n"/>
      <c r="L256" s="37" t="n"/>
      <c r="M256" s="37" t="n"/>
      <c r="N256" s="37" t="n"/>
      <c r="O256" s="27" t="n"/>
      <c r="P256" s="27" t="n"/>
      <c r="Q256" s="4" t="n"/>
      <c r="R256" s="4" t="n"/>
      <c r="S256" s="38" t="n"/>
      <c r="T256" s="203" t="n"/>
      <c r="U256" s="203" t="n"/>
      <c r="V256" s="203" t="n"/>
      <c r="W256" s="88" t="n"/>
      <c r="X256" s="88" t="n"/>
    </row>
    <row r="257" ht="30" customHeight="1" s="50">
      <c r="A257" s="95" t="n">
        <v>256</v>
      </c>
      <c r="B257" s="203" t="n"/>
      <c r="C257" s="203" t="n"/>
      <c r="D257" s="203" t="n"/>
      <c r="E257" s="203" t="n"/>
      <c r="F257" s="4" t="n"/>
      <c r="G257" s="27" t="n"/>
      <c r="H257" s="37" t="n"/>
      <c r="I257" s="37" t="n"/>
      <c r="J257" s="37" t="n"/>
      <c r="K257" s="37" t="n"/>
      <c r="L257" s="37" t="n"/>
      <c r="M257" s="37" t="n"/>
      <c r="N257" s="37" t="n"/>
      <c r="O257" s="27" t="n"/>
      <c r="P257" s="27" t="n"/>
      <c r="Q257" s="4" t="n"/>
      <c r="R257" s="4" t="n"/>
      <c r="S257" s="38" t="n"/>
      <c r="T257" s="203" t="n"/>
      <c r="U257" s="203" t="n"/>
      <c r="V257" s="203" t="n"/>
      <c r="W257" s="88" t="n"/>
      <c r="X257" s="88" t="n"/>
    </row>
    <row r="258" ht="30" customHeight="1" s="50">
      <c r="A258" s="95" t="n">
        <v>257</v>
      </c>
      <c r="B258" s="203" t="n"/>
      <c r="C258" s="203" t="n"/>
      <c r="D258" s="203" t="n"/>
      <c r="E258" s="203" t="n"/>
      <c r="F258" s="4" t="n"/>
      <c r="G258" s="27" t="n"/>
      <c r="H258" s="37" t="n"/>
      <c r="I258" s="37" t="n"/>
      <c r="J258" s="37" t="n"/>
      <c r="K258" s="37" t="n"/>
      <c r="L258" s="37" t="n"/>
      <c r="M258" s="37" t="n"/>
      <c r="N258" s="37" t="n"/>
      <c r="O258" s="27" t="n"/>
      <c r="P258" s="27" t="n"/>
      <c r="Q258" s="4" t="n"/>
      <c r="R258" s="4" t="n"/>
      <c r="S258" s="38" t="n"/>
      <c r="T258" s="203" t="n"/>
      <c r="U258" s="203" t="n"/>
      <c r="V258" s="203" t="n"/>
      <c r="W258" s="88" t="n"/>
      <c r="X258" s="88" t="n"/>
    </row>
    <row r="259" ht="30" customHeight="1" s="50">
      <c r="A259" s="95" t="n">
        <v>258</v>
      </c>
      <c r="B259" s="203" t="n"/>
      <c r="C259" s="203" t="n"/>
      <c r="D259" s="203" t="n"/>
      <c r="E259" s="203" t="n"/>
      <c r="F259" s="4" t="n"/>
      <c r="G259" s="27" t="n"/>
      <c r="H259" s="37" t="n"/>
      <c r="I259" s="37" t="n"/>
      <c r="J259" s="37" t="n"/>
      <c r="K259" s="37" t="n"/>
      <c r="L259" s="37" t="n"/>
      <c r="M259" s="37" t="n"/>
      <c r="N259" s="37" t="n"/>
      <c r="O259" s="27" t="n"/>
      <c r="P259" s="27" t="n"/>
      <c r="Q259" s="4" t="n"/>
      <c r="R259" s="4" t="n"/>
      <c r="S259" s="38" t="n"/>
      <c r="T259" s="203" t="n"/>
      <c r="U259" s="203" t="n"/>
      <c r="V259" s="203" t="n"/>
      <c r="W259" s="88" t="n"/>
      <c r="X259" s="88" t="n"/>
    </row>
    <row r="260" ht="30" customHeight="1" s="50">
      <c r="A260" s="95" t="n">
        <v>259</v>
      </c>
      <c r="B260" s="203" t="n"/>
      <c r="C260" s="203" t="n"/>
      <c r="D260" s="203" t="n"/>
      <c r="E260" s="203" t="n"/>
      <c r="F260" s="4" t="n"/>
      <c r="G260" s="27" t="n"/>
      <c r="H260" s="37" t="n"/>
      <c r="I260" s="37" t="n"/>
      <c r="J260" s="37" t="n"/>
      <c r="K260" s="37" t="n"/>
      <c r="L260" s="37" t="n"/>
      <c r="M260" s="37" t="n"/>
      <c r="N260" s="37" t="n"/>
      <c r="O260" s="27" t="n"/>
      <c r="P260" s="27" t="n"/>
      <c r="Q260" s="4" t="n"/>
      <c r="R260" s="4" t="n"/>
      <c r="S260" s="38" t="n"/>
      <c r="T260" s="203" t="n"/>
      <c r="U260" s="203" t="n"/>
      <c r="V260" s="203" t="n"/>
      <c r="W260" s="88" t="n"/>
      <c r="X260" s="88" t="n"/>
    </row>
    <row r="261" ht="30" customHeight="1" s="50">
      <c r="A261" s="95" t="n">
        <v>260</v>
      </c>
      <c r="B261" s="203" t="n"/>
      <c r="C261" s="203" t="n"/>
      <c r="D261" s="203" t="n"/>
      <c r="E261" s="203" t="n"/>
      <c r="F261" s="4" t="n"/>
      <c r="G261" s="27" t="n"/>
      <c r="H261" s="37" t="n"/>
      <c r="I261" s="37" t="n"/>
      <c r="J261" s="37" t="n"/>
      <c r="K261" s="37" t="n"/>
      <c r="L261" s="37" t="n"/>
      <c r="M261" s="37" t="n"/>
      <c r="N261" s="37" t="n"/>
      <c r="O261" s="27" t="n"/>
      <c r="P261" s="27" t="n"/>
      <c r="Q261" s="4" t="n"/>
      <c r="R261" s="4" t="n"/>
      <c r="S261" s="38" t="n"/>
      <c r="T261" s="203" t="n"/>
      <c r="U261" s="203" t="n"/>
      <c r="V261" s="203" t="n"/>
      <c r="W261" s="88" t="n"/>
      <c r="X261" s="88" t="n"/>
    </row>
    <row r="262" ht="30" customHeight="1" s="50">
      <c r="A262" s="95" t="n">
        <v>261</v>
      </c>
      <c r="B262" s="203" t="n"/>
      <c r="C262" s="203" t="n"/>
      <c r="D262" s="203" t="n"/>
      <c r="E262" s="203" t="n"/>
      <c r="F262" s="4" t="n"/>
      <c r="G262" s="27" t="n"/>
      <c r="H262" s="37" t="n"/>
      <c r="I262" s="37" t="n"/>
      <c r="J262" s="37" t="n"/>
      <c r="K262" s="37" t="n"/>
      <c r="L262" s="37" t="n"/>
      <c r="M262" s="37" t="n"/>
      <c r="N262" s="37" t="n"/>
      <c r="O262" s="27" t="n"/>
      <c r="P262" s="27" t="n"/>
      <c r="Q262" s="4" t="n"/>
      <c r="R262" s="4" t="n"/>
      <c r="S262" s="38" t="n"/>
      <c r="T262" s="203" t="n"/>
      <c r="U262" s="203" t="n"/>
      <c r="V262" s="203" t="n"/>
      <c r="W262" s="88" t="n"/>
      <c r="X262" s="88" t="n"/>
    </row>
    <row r="263" ht="30" customHeight="1" s="50">
      <c r="A263" s="95" t="n">
        <v>262</v>
      </c>
      <c r="B263" s="203" t="n"/>
      <c r="C263" s="203" t="n"/>
      <c r="D263" s="203" t="n"/>
      <c r="E263" s="203" t="n"/>
      <c r="F263" s="4" t="n"/>
      <c r="G263" s="27" t="n"/>
      <c r="H263" s="37" t="n"/>
      <c r="I263" s="37" t="n"/>
      <c r="J263" s="37" t="n"/>
      <c r="K263" s="37" t="n"/>
      <c r="L263" s="37" t="n"/>
      <c r="M263" s="37" t="n"/>
      <c r="N263" s="37" t="n"/>
      <c r="O263" s="27" t="n"/>
      <c r="P263" s="27" t="n"/>
      <c r="Q263" s="4" t="n"/>
      <c r="R263" s="4" t="n"/>
      <c r="S263" s="38" t="n"/>
      <c r="T263" s="203" t="n"/>
      <c r="U263" s="203" t="n"/>
      <c r="V263" s="203" t="n"/>
      <c r="W263" s="88" t="n"/>
      <c r="X263" s="88" t="n"/>
    </row>
    <row r="264" ht="30" customHeight="1" s="50">
      <c r="A264" s="95" t="n">
        <v>263</v>
      </c>
      <c r="B264" s="203" t="n"/>
      <c r="C264" s="203" t="n"/>
      <c r="D264" s="203" t="n"/>
      <c r="E264" s="203" t="n"/>
      <c r="F264" s="4" t="n"/>
      <c r="G264" s="27" t="n"/>
      <c r="H264" s="37" t="n"/>
      <c r="I264" s="37" t="n"/>
      <c r="J264" s="37" t="n"/>
      <c r="K264" s="37" t="n"/>
      <c r="L264" s="37" t="n"/>
      <c r="M264" s="37" t="n"/>
      <c r="N264" s="37" t="n"/>
      <c r="O264" s="27" t="n"/>
      <c r="P264" s="27" t="n"/>
      <c r="Q264" s="4" t="n"/>
      <c r="R264" s="4" t="n"/>
      <c r="S264" s="38" t="n"/>
      <c r="T264" s="203" t="n"/>
      <c r="U264" s="203" t="n"/>
      <c r="V264" s="203" t="n"/>
      <c r="W264" s="88" t="n"/>
      <c r="X264" s="88" t="n"/>
    </row>
    <row r="265" ht="30" customHeight="1" s="50">
      <c r="A265" s="95" t="n">
        <v>264</v>
      </c>
      <c r="B265" s="203" t="n"/>
      <c r="C265" s="203" t="n"/>
      <c r="D265" s="203" t="n"/>
      <c r="E265" s="203" t="n"/>
      <c r="F265" s="4" t="n"/>
      <c r="G265" s="27" t="n"/>
      <c r="H265" s="37" t="n"/>
      <c r="I265" s="37" t="n"/>
      <c r="J265" s="37" t="n"/>
      <c r="K265" s="37" t="n"/>
      <c r="L265" s="37" t="n"/>
      <c r="M265" s="37" t="n"/>
      <c r="N265" s="37" t="n"/>
      <c r="O265" s="27" t="n"/>
      <c r="P265" s="27" t="n"/>
      <c r="Q265" s="4" t="n"/>
      <c r="R265" s="4" t="n"/>
      <c r="S265" s="38" t="n"/>
      <c r="T265" s="203" t="n"/>
      <c r="U265" s="203" t="n"/>
      <c r="V265" s="203" t="n"/>
      <c r="W265" s="88" t="n"/>
      <c r="X265" s="88" t="n"/>
    </row>
    <row r="266" ht="30" customHeight="1" s="50">
      <c r="A266" s="95" t="n">
        <v>265</v>
      </c>
      <c r="B266" s="203" t="n"/>
      <c r="C266" s="203" t="n"/>
      <c r="D266" s="203" t="n"/>
      <c r="E266" s="203" t="n"/>
      <c r="F266" s="4" t="n"/>
      <c r="G266" s="27" t="n"/>
      <c r="H266" s="37" t="n"/>
      <c r="I266" s="37" t="n"/>
      <c r="J266" s="37" t="n"/>
      <c r="K266" s="37" t="n"/>
      <c r="L266" s="37" t="n"/>
      <c r="M266" s="37" t="n"/>
      <c r="N266" s="37" t="n"/>
      <c r="O266" s="27" t="n"/>
      <c r="P266" s="27" t="n"/>
      <c r="Q266" s="4" t="n"/>
      <c r="R266" s="4" t="n"/>
      <c r="S266" s="38" t="n"/>
      <c r="T266" s="203" t="n"/>
      <c r="U266" s="203" t="n"/>
      <c r="V266" s="203" t="n"/>
      <c r="W266" s="88" t="n"/>
      <c r="X266" s="88" t="n"/>
    </row>
    <row r="267" ht="30" customHeight="1" s="50">
      <c r="A267" s="95" t="n">
        <v>266</v>
      </c>
      <c r="B267" s="203" t="n"/>
      <c r="C267" s="203" t="n"/>
      <c r="D267" s="203" t="n"/>
      <c r="E267" s="203" t="n"/>
      <c r="F267" s="4" t="n"/>
      <c r="G267" s="27" t="n"/>
      <c r="H267" s="37" t="n"/>
      <c r="I267" s="37" t="n"/>
      <c r="J267" s="37" t="n"/>
      <c r="K267" s="37" t="n"/>
      <c r="L267" s="37" t="n"/>
      <c r="M267" s="37" t="n"/>
      <c r="N267" s="37" t="n"/>
      <c r="O267" s="27" t="n"/>
      <c r="P267" s="27" t="n"/>
      <c r="Q267" s="4" t="n"/>
      <c r="R267" s="4" t="n"/>
      <c r="S267" s="38" t="n"/>
      <c r="T267" s="203" t="n"/>
      <c r="U267" s="203" t="n"/>
      <c r="V267" s="203" t="n"/>
      <c r="W267" s="88" t="n"/>
      <c r="X267" s="88" t="n"/>
    </row>
    <row r="268" ht="30" customHeight="1" s="50">
      <c r="A268" s="95" t="n">
        <v>267</v>
      </c>
      <c r="B268" s="203" t="n"/>
      <c r="C268" s="203" t="n"/>
      <c r="D268" s="203" t="n"/>
      <c r="E268" s="203" t="n"/>
      <c r="F268" s="4" t="n"/>
      <c r="G268" s="27" t="n"/>
      <c r="H268" s="37" t="n"/>
      <c r="I268" s="37" t="n"/>
      <c r="J268" s="37" t="n"/>
      <c r="K268" s="37" t="n"/>
      <c r="L268" s="37" t="n"/>
      <c r="M268" s="37" t="n"/>
      <c r="N268" s="37" t="n"/>
      <c r="O268" s="27" t="n"/>
      <c r="P268" s="27" t="n"/>
      <c r="Q268" s="4" t="n"/>
      <c r="R268" s="4" t="n"/>
      <c r="S268" s="38" t="n"/>
      <c r="T268" s="203" t="n"/>
      <c r="U268" s="203" t="n"/>
      <c r="V268" s="203" t="n"/>
      <c r="W268" s="88" t="n"/>
      <c r="X268" s="88" t="n"/>
    </row>
    <row r="269" ht="30" customHeight="1" s="50">
      <c r="A269" s="95" t="n">
        <v>268</v>
      </c>
      <c r="B269" s="203" t="n"/>
      <c r="C269" s="203" t="n"/>
      <c r="D269" s="203" t="n"/>
      <c r="E269" s="203" t="n"/>
      <c r="F269" s="4" t="n"/>
      <c r="G269" s="27" t="n"/>
      <c r="H269" s="37" t="n"/>
      <c r="I269" s="37" t="n"/>
      <c r="J269" s="37" t="n"/>
      <c r="K269" s="37" t="n"/>
      <c r="L269" s="37" t="n"/>
      <c r="M269" s="37" t="n"/>
      <c r="N269" s="37" t="n"/>
      <c r="O269" s="27" t="n"/>
      <c r="P269" s="27" t="n"/>
      <c r="Q269" s="4" t="n"/>
      <c r="R269" s="4" t="n"/>
      <c r="S269" s="38" t="n"/>
      <c r="T269" s="203" t="n"/>
      <c r="U269" s="203" t="n"/>
      <c r="V269" s="203" t="n"/>
      <c r="W269" s="88" t="n"/>
      <c r="X269" s="88" t="n"/>
    </row>
    <row r="270" ht="30" customHeight="1" s="50">
      <c r="A270" s="95" t="n">
        <v>269</v>
      </c>
      <c r="B270" s="203" t="n"/>
      <c r="C270" s="203" t="n"/>
      <c r="D270" s="203" t="n"/>
      <c r="E270" s="203" t="n"/>
      <c r="F270" s="4" t="n"/>
      <c r="G270" s="27" t="n"/>
      <c r="H270" s="37" t="n"/>
      <c r="I270" s="37" t="n"/>
      <c r="J270" s="37" t="n"/>
      <c r="K270" s="37" t="n"/>
      <c r="L270" s="37" t="n"/>
      <c r="M270" s="37" t="n"/>
      <c r="N270" s="37" t="n"/>
      <c r="O270" s="27" t="n"/>
      <c r="P270" s="27" t="n"/>
      <c r="Q270" s="4" t="n"/>
      <c r="R270" s="4" t="n"/>
      <c r="S270" s="38" t="n"/>
      <c r="T270" s="203" t="n"/>
      <c r="U270" s="203" t="n"/>
      <c r="V270" s="203" t="n"/>
      <c r="W270" s="88" t="n"/>
      <c r="X270" s="88" t="n"/>
    </row>
    <row r="271" ht="30" customHeight="1" s="50">
      <c r="A271" s="95" t="n">
        <v>270</v>
      </c>
      <c r="B271" s="203" t="n"/>
      <c r="C271" s="203" t="n"/>
      <c r="D271" s="203" t="n"/>
      <c r="E271" s="203" t="n"/>
      <c r="F271" s="4" t="n"/>
      <c r="G271" s="27" t="n"/>
      <c r="H271" s="37" t="n"/>
      <c r="I271" s="37" t="n"/>
      <c r="J271" s="37" t="n"/>
      <c r="K271" s="37" t="n"/>
      <c r="L271" s="37" t="n"/>
      <c r="M271" s="37" t="n"/>
      <c r="N271" s="37" t="n"/>
      <c r="O271" s="27" t="n"/>
      <c r="P271" s="27" t="n"/>
      <c r="Q271" s="4" t="n"/>
      <c r="R271" s="4" t="n"/>
      <c r="S271" s="38" t="n"/>
      <c r="T271" s="203" t="n"/>
      <c r="U271" s="203" t="n"/>
      <c r="V271" s="203" t="n"/>
      <c r="W271" s="88" t="n"/>
      <c r="X271" s="88" t="n"/>
    </row>
    <row r="272" ht="30" customHeight="1" s="50">
      <c r="A272" s="95" t="n">
        <v>271</v>
      </c>
      <c r="B272" s="203" t="n"/>
      <c r="C272" s="203" t="n"/>
      <c r="D272" s="203" t="n"/>
      <c r="E272" s="203" t="n"/>
      <c r="F272" s="4" t="n"/>
      <c r="G272" s="27" t="n"/>
      <c r="H272" s="37" t="n"/>
      <c r="I272" s="37" t="n"/>
      <c r="J272" s="37" t="n"/>
      <c r="K272" s="37" t="n"/>
      <c r="L272" s="37" t="n"/>
      <c r="M272" s="37" t="n"/>
      <c r="N272" s="37" t="n"/>
      <c r="O272" s="27" t="n"/>
      <c r="P272" s="27" t="n"/>
      <c r="Q272" s="4" t="n"/>
      <c r="R272" s="4" t="n"/>
      <c r="S272" s="38" t="n"/>
      <c r="T272" s="203" t="n"/>
      <c r="U272" s="203" t="n"/>
      <c r="V272" s="203" t="n"/>
      <c r="W272" s="88" t="n"/>
      <c r="X272" s="88" t="n"/>
    </row>
    <row r="273" ht="30" customHeight="1" s="50">
      <c r="A273" s="95" t="n">
        <v>272</v>
      </c>
      <c r="B273" s="203" t="n"/>
      <c r="C273" s="203" t="n"/>
      <c r="D273" s="203" t="n"/>
      <c r="E273" s="203" t="n"/>
      <c r="F273" s="4" t="n"/>
      <c r="G273" s="27" t="n"/>
      <c r="H273" s="37" t="n"/>
      <c r="I273" s="37" t="n"/>
      <c r="J273" s="37" t="n"/>
      <c r="K273" s="37" t="n"/>
      <c r="L273" s="37" t="n"/>
      <c r="M273" s="37" t="n"/>
      <c r="N273" s="37" t="n"/>
      <c r="O273" s="27" t="n"/>
      <c r="P273" s="27" t="n"/>
      <c r="Q273" s="4" t="n"/>
      <c r="R273" s="4" t="n"/>
      <c r="S273" s="38" t="n"/>
      <c r="T273" s="203" t="n"/>
      <c r="U273" s="203" t="n"/>
      <c r="V273" s="203" t="n"/>
      <c r="W273" s="88" t="n"/>
      <c r="X273" s="88" t="n"/>
    </row>
    <row r="274" ht="30" customHeight="1" s="50">
      <c r="A274" s="95" t="n">
        <v>273</v>
      </c>
      <c r="B274" s="203" t="n"/>
      <c r="C274" s="203" t="n"/>
      <c r="D274" s="203" t="n"/>
      <c r="E274" s="203" t="n"/>
      <c r="F274" s="4" t="n"/>
      <c r="G274" s="27" t="n"/>
      <c r="H274" s="37" t="n"/>
      <c r="I274" s="37" t="n"/>
      <c r="J274" s="37" t="n"/>
      <c r="K274" s="37" t="n"/>
      <c r="L274" s="37" t="n"/>
      <c r="M274" s="37" t="n"/>
      <c r="N274" s="37" t="n"/>
      <c r="O274" s="27" t="n"/>
      <c r="P274" s="27" t="n"/>
      <c r="Q274" s="4" t="n"/>
      <c r="R274" s="4" t="n"/>
      <c r="S274" s="38" t="n"/>
      <c r="T274" s="203" t="n"/>
      <c r="U274" s="203" t="n"/>
      <c r="V274" s="203" t="n"/>
      <c r="W274" s="88" t="n"/>
      <c r="X274" s="88" t="n"/>
    </row>
    <row r="275" ht="30" customHeight="1" s="50">
      <c r="A275" s="95" t="n">
        <v>274</v>
      </c>
      <c r="B275" s="203" t="n"/>
      <c r="C275" s="203" t="n"/>
      <c r="D275" s="203" t="n"/>
      <c r="E275" s="203" t="n"/>
      <c r="F275" s="4" t="n"/>
      <c r="G275" s="27" t="n"/>
      <c r="H275" s="37" t="n"/>
      <c r="I275" s="37" t="n"/>
      <c r="J275" s="37" t="n"/>
      <c r="K275" s="37" t="n"/>
      <c r="L275" s="37" t="n"/>
      <c r="M275" s="37" t="n"/>
      <c r="N275" s="37" t="n"/>
      <c r="O275" s="27" t="n"/>
      <c r="P275" s="27" t="n"/>
      <c r="Q275" s="4" t="n"/>
      <c r="R275" s="4" t="n"/>
      <c r="S275" s="38" t="n"/>
      <c r="T275" s="203" t="n"/>
      <c r="U275" s="203" t="n"/>
      <c r="V275" s="203" t="n"/>
      <c r="W275" s="88" t="n"/>
      <c r="X275" s="88" t="n"/>
    </row>
    <row r="276" ht="30" customHeight="1" s="50">
      <c r="A276" s="95" t="n">
        <v>275</v>
      </c>
      <c r="B276" s="203" t="n"/>
      <c r="C276" s="203" t="n"/>
      <c r="D276" s="203" t="n"/>
      <c r="E276" s="203" t="n"/>
      <c r="F276" s="4" t="n"/>
      <c r="G276" s="27" t="n"/>
      <c r="H276" s="37" t="n"/>
      <c r="I276" s="37" t="n"/>
      <c r="J276" s="37" t="n"/>
      <c r="K276" s="37" t="n"/>
      <c r="L276" s="37" t="n"/>
      <c r="M276" s="37" t="n"/>
      <c r="N276" s="37" t="n"/>
      <c r="O276" s="27" t="n"/>
      <c r="P276" s="27" t="n"/>
      <c r="Q276" s="4" t="n"/>
      <c r="R276" s="4" t="n"/>
      <c r="S276" s="38" t="n"/>
      <c r="T276" s="203" t="n"/>
      <c r="U276" s="203" t="n"/>
      <c r="V276" s="203" t="n"/>
      <c r="W276" s="88" t="n"/>
      <c r="X276" s="88" t="n"/>
    </row>
    <row r="277" ht="30" customHeight="1" s="50">
      <c r="A277" s="95" t="n">
        <v>276</v>
      </c>
      <c r="B277" s="203" t="n"/>
      <c r="C277" s="203" t="n"/>
      <c r="D277" s="203" t="n"/>
      <c r="E277" s="203" t="n"/>
      <c r="F277" s="4" t="n"/>
      <c r="G277" s="27" t="n"/>
      <c r="H277" s="37" t="n"/>
      <c r="I277" s="37" t="n"/>
      <c r="J277" s="37" t="n"/>
      <c r="K277" s="37" t="n"/>
      <c r="L277" s="37" t="n"/>
      <c r="M277" s="37" t="n"/>
      <c r="N277" s="37" t="n"/>
      <c r="O277" s="27" t="n"/>
      <c r="P277" s="27" t="n"/>
      <c r="Q277" s="4" t="n"/>
      <c r="R277" s="4" t="n"/>
      <c r="S277" s="38" t="n"/>
      <c r="T277" s="203" t="n"/>
      <c r="U277" s="203" t="n"/>
      <c r="V277" s="203" t="n"/>
      <c r="W277" s="88" t="n"/>
      <c r="X277" s="88" t="n"/>
    </row>
    <row r="278" ht="30" customHeight="1" s="50">
      <c r="A278" s="95" t="n">
        <v>277</v>
      </c>
      <c r="B278" s="203" t="n"/>
      <c r="C278" s="203" t="n"/>
      <c r="D278" s="203" t="n"/>
      <c r="E278" s="203" t="n"/>
      <c r="F278" s="4" t="n"/>
      <c r="G278" s="27" t="n"/>
      <c r="H278" s="37" t="n"/>
      <c r="I278" s="37" t="n"/>
      <c r="J278" s="37" t="n"/>
      <c r="K278" s="37" t="n"/>
      <c r="L278" s="37" t="n"/>
      <c r="M278" s="37" t="n"/>
      <c r="N278" s="37" t="n"/>
      <c r="O278" s="27" t="n"/>
      <c r="P278" s="27" t="n"/>
      <c r="Q278" s="4" t="n"/>
      <c r="R278" s="4" t="n"/>
      <c r="S278" s="38" t="n"/>
      <c r="T278" s="203" t="n"/>
      <c r="U278" s="203" t="n"/>
      <c r="V278" s="203" t="n"/>
      <c r="W278" s="88" t="n"/>
      <c r="X278" s="88" t="n"/>
    </row>
    <row r="279" ht="30" customHeight="1" s="50">
      <c r="A279" s="95" t="n">
        <v>278</v>
      </c>
      <c r="B279" s="203" t="n"/>
      <c r="C279" s="203" t="n"/>
      <c r="D279" s="203" t="n"/>
      <c r="E279" s="203" t="n"/>
      <c r="F279" s="4" t="n"/>
      <c r="G279" s="27" t="n"/>
      <c r="H279" s="37" t="n"/>
      <c r="I279" s="37" t="n"/>
      <c r="J279" s="37" t="n"/>
      <c r="K279" s="37" t="n"/>
      <c r="L279" s="37" t="n"/>
      <c r="M279" s="37" t="n"/>
      <c r="N279" s="37" t="n"/>
      <c r="O279" s="27" t="n"/>
      <c r="P279" s="27" t="n"/>
      <c r="Q279" s="4" t="n"/>
      <c r="R279" s="4" t="n"/>
      <c r="S279" s="38" t="n"/>
      <c r="T279" s="203" t="n"/>
      <c r="U279" s="203" t="n"/>
      <c r="V279" s="203" t="n"/>
      <c r="W279" s="88" t="n"/>
      <c r="X279" s="88" t="n"/>
    </row>
    <row r="280" ht="30" customHeight="1" s="50">
      <c r="A280" s="95" t="n">
        <v>279</v>
      </c>
      <c r="B280" s="203" t="n"/>
      <c r="C280" s="203" t="n"/>
      <c r="D280" s="203" t="n"/>
      <c r="E280" s="203" t="n"/>
      <c r="F280" s="4" t="n"/>
      <c r="G280" s="27" t="n"/>
      <c r="H280" s="37" t="n"/>
      <c r="I280" s="37" t="n"/>
      <c r="J280" s="37" t="n"/>
      <c r="K280" s="37" t="n"/>
      <c r="L280" s="37" t="n"/>
      <c r="M280" s="37" t="n"/>
      <c r="N280" s="37" t="n"/>
      <c r="O280" s="27" t="n"/>
      <c r="P280" s="27" t="n"/>
      <c r="Q280" s="4" t="n"/>
      <c r="R280" s="4" t="n"/>
      <c r="S280" s="38" t="n"/>
      <c r="T280" s="203" t="n"/>
      <c r="U280" s="203" t="n"/>
      <c r="V280" s="203" t="n"/>
      <c r="W280" s="88" t="n"/>
      <c r="X280" s="88" t="n"/>
    </row>
    <row r="281" ht="30" customHeight="1" s="50">
      <c r="A281" s="95" t="n">
        <v>280</v>
      </c>
      <c r="B281" s="203" t="n"/>
      <c r="C281" s="203" t="n"/>
      <c r="D281" s="203" t="n"/>
      <c r="E281" s="203" t="n"/>
      <c r="F281" s="4" t="n"/>
      <c r="G281" s="27" t="n"/>
      <c r="H281" s="37" t="n"/>
      <c r="I281" s="37" t="n"/>
      <c r="J281" s="37" t="n"/>
      <c r="K281" s="37" t="n"/>
      <c r="L281" s="37" t="n"/>
      <c r="M281" s="37" t="n"/>
      <c r="N281" s="37" t="n"/>
      <c r="O281" s="27" t="n"/>
      <c r="P281" s="27" t="n"/>
      <c r="Q281" s="4" t="n"/>
      <c r="R281" s="4" t="n"/>
      <c r="S281" s="38" t="n"/>
      <c r="T281" s="203" t="n"/>
      <c r="U281" s="203" t="n"/>
      <c r="V281" s="203" t="n"/>
      <c r="W281" s="88" t="n"/>
      <c r="X281" s="88" t="n"/>
    </row>
    <row r="282" ht="30" customHeight="1" s="50">
      <c r="A282" s="95" t="n">
        <v>281</v>
      </c>
      <c r="B282" s="203" t="n"/>
      <c r="C282" s="203" t="n"/>
      <c r="D282" s="203" t="n"/>
      <c r="E282" s="203" t="n"/>
      <c r="F282" s="4" t="n"/>
      <c r="G282" s="27" t="n"/>
      <c r="H282" s="37" t="n"/>
      <c r="I282" s="37" t="n"/>
      <c r="J282" s="37" t="n"/>
      <c r="K282" s="37" t="n"/>
      <c r="L282" s="37" t="n"/>
      <c r="M282" s="37" t="n"/>
      <c r="N282" s="37" t="n"/>
      <c r="O282" s="27" t="n"/>
      <c r="P282" s="27" t="n"/>
      <c r="Q282" s="4" t="n"/>
      <c r="R282" s="4" t="n"/>
      <c r="S282" s="38" t="n"/>
      <c r="T282" s="203" t="n"/>
      <c r="U282" s="203" t="n"/>
      <c r="V282" s="203" t="n"/>
      <c r="W282" s="88" t="n"/>
      <c r="X282" s="88" t="n"/>
    </row>
    <row r="283" ht="30" customHeight="1" s="50">
      <c r="A283" s="95" t="n">
        <v>282</v>
      </c>
      <c r="B283" s="203" t="n"/>
      <c r="C283" s="203" t="n"/>
      <c r="D283" s="203" t="n"/>
      <c r="E283" s="203" t="n"/>
      <c r="F283" s="4" t="n"/>
      <c r="G283" s="27" t="n"/>
      <c r="H283" s="37" t="n"/>
      <c r="I283" s="37" t="n"/>
      <c r="J283" s="37" t="n"/>
      <c r="K283" s="37" t="n"/>
      <c r="L283" s="37" t="n"/>
      <c r="M283" s="37" t="n"/>
      <c r="N283" s="37" t="n"/>
      <c r="O283" s="27" t="n"/>
      <c r="P283" s="27" t="n"/>
      <c r="Q283" s="4" t="n"/>
      <c r="R283" s="4" t="n"/>
      <c r="S283" s="38" t="n"/>
      <c r="T283" s="203" t="n"/>
      <c r="U283" s="203" t="n"/>
      <c r="V283" s="203" t="n"/>
      <c r="W283" s="88" t="n"/>
      <c r="X283" s="88" t="n"/>
    </row>
    <row r="284" ht="30" customHeight="1" s="50">
      <c r="A284" s="95" t="n">
        <v>283</v>
      </c>
      <c r="B284" s="203" t="n"/>
      <c r="C284" s="203" t="n"/>
      <c r="D284" s="203" t="n"/>
      <c r="E284" s="203" t="n"/>
      <c r="F284" s="4" t="n"/>
      <c r="G284" s="27" t="n"/>
      <c r="H284" s="37" t="n"/>
      <c r="I284" s="37" t="n"/>
      <c r="J284" s="37" t="n"/>
      <c r="K284" s="37" t="n"/>
      <c r="L284" s="37" t="n"/>
      <c r="M284" s="37" t="n"/>
      <c r="N284" s="37" t="n"/>
      <c r="O284" s="27" t="n"/>
      <c r="P284" s="27" t="n"/>
      <c r="Q284" s="4" t="n"/>
      <c r="R284" s="4" t="n"/>
      <c r="S284" s="38" t="n"/>
      <c r="T284" s="203" t="n"/>
      <c r="U284" s="203" t="n"/>
      <c r="V284" s="203" t="n"/>
      <c r="W284" s="88" t="n"/>
      <c r="X284" s="88" t="n"/>
    </row>
    <row r="285" ht="30" customHeight="1" s="50">
      <c r="A285" s="95" t="n">
        <v>284</v>
      </c>
      <c r="B285" s="203" t="n"/>
      <c r="C285" s="203" t="n"/>
      <c r="D285" s="203" t="n"/>
      <c r="E285" s="203" t="n"/>
      <c r="F285" s="4" t="n"/>
      <c r="G285" s="27" t="n"/>
      <c r="H285" s="37" t="n"/>
      <c r="I285" s="37" t="n"/>
      <c r="J285" s="37" t="n"/>
      <c r="K285" s="37" t="n"/>
      <c r="L285" s="37" t="n"/>
      <c r="M285" s="37" t="n"/>
      <c r="N285" s="37" t="n"/>
      <c r="O285" s="27" t="n"/>
      <c r="P285" s="27" t="n"/>
      <c r="Q285" s="4" t="n"/>
      <c r="R285" s="4" t="n"/>
      <c r="S285" s="38" t="n"/>
      <c r="T285" s="203" t="n"/>
      <c r="U285" s="203" t="n"/>
      <c r="V285" s="203" t="n"/>
      <c r="W285" s="88" t="n"/>
      <c r="X285" s="88" t="n"/>
    </row>
    <row r="286" ht="30" customHeight="1" s="50">
      <c r="A286" s="95" t="n">
        <v>285</v>
      </c>
      <c r="B286" s="203" t="n"/>
      <c r="C286" s="203" t="n"/>
      <c r="D286" s="203" t="n"/>
      <c r="E286" s="203" t="n"/>
      <c r="F286" s="4" t="n"/>
      <c r="G286" s="27" t="n"/>
      <c r="H286" s="37" t="n"/>
      <c r="I286" s="37" t="n"/>
      <c r="J286" s="37" t="n"/>
      <c r="K286" s="37" t="n"/>
      <c r="L286" s="37" t="n"/>
      <c r="M286" s="37" t="n"/>
      <c r="N286" s="37" t="n"/>
      <c r="O286" s="27" t="n"/>
      <c r="P286" s="27" t="n"/>
      <c r="Q286" s="4" t="n"/>
      <c r="R286" s="4" t="n"/>
      <c r="S286" s="38" t="n"/>
      <c r="T286" s="203" t="n"/>
      <c r="U286" s="203" t="n"/>
      <c r="V286" s="203" t="n"/>
      <c r="W286" s="88" t="n"/>
      <c r="X286" s="88" t="n"/>
    </row>
    <row r="287" ht="30" customHeight="1" s="50">
      <c r="A287" s="95" t="n">
        <v>286</v>
      </c>
      <c r="B287" s="203" t="n"/>
      <c r="C287" s="203" t="n"/>
      <c r="D287" s="203" t="n"/>
      <c r="E287" s="203" t="n"/>
      <c r="F287" s="4" t="n"/>
      <c r="G287" s="27" t="n"/>
      <c r="H287" s="37" t="n"/>
      <c r="I287" s="37" t="n"/>
      <c r="J287" s="37" t="n"/>
      <c r="K287" s="37" t="n"/>
      <c r="L287" s="37" t="n"/>
      <c r="M287" s="37" t="n"/>
      <c r="N287" s="37" t="n"/>
      <c r="O287" s="27" t="n"/>
      <c r="P287" s="27" t="n"/>
      <c r="Q287" s="4" t="n"/>
      <c r="R287" s="4" t="n"/>
      <c r="S287" s="38" t="n"/>
      <c r="T287" s="203" t="n"/>
      <c r="U287" s="203" t="n"/>
      <c r="V287" s="203" t="n"/>
      <c r="W287" s="88" t="n"/>
      <c r="X287" s="88" t="n"/>
    </row>
    <row r="288" ht="30" customHeight="1" s="50">
      <c r="A288" s="95" t="n">
        <v>287</v>
      </c>
      <c r="B288" s="203" t="n"/>
      <c r="C288" s="203" t="n"/>
      <c r="D288" s="203" t="n"/>
      <c r="E288" s="203" t="n"/>
      <c r="F288" s="4" t="n"/>
      <c r="G288" s="27" t="n"/>
      <c r="H288" s="37" t="n"/>
      <c r="I288" s="37" t="n"/>
      <c r="J288" s="37" t="n"/>
      <c r="K288" s="37" t="n"/>
      <c r="L288" s="37" t="n"/>
      <c r="M288" s="37" t="n"/>
      <c r="N288" s="37" t="n"/>
      <c r="O288" s="27" t="n"/>
      <c r="P288" s="27" t="n"/>
      <c r="Q288" s="4" t="n"/>
      <c r="R288" s="4" t="n"/>
      <c r="S288" s="38" t="n"/>
      <c r="T288" s="203" t="n"/>
      <c r="U288" s="203" t="n"/>
      <c r="V288" s="203" t="n"/>
      <c r="W288" s="88" t="n"/>
      <c r="X288" s="88" t="n"/>
    </row>
    <row r="289" ht="30" customHeight="1" s="50">
      <c r="A289" s="95" t="n">
        <v>288</v>
      </c>
      <c r="B289" s="203" t="n"/>
      <c r="C289" s="203" t="n"/>
      <c r="D289" s="203" t="n"/>
      <c r="E289" s="203" t="n"/>
      <c r="F289" s="4" t="n"/>
      <c r="G289" s="27" t="n"/>
      <c r="H289" s="37" t="n"/>
      <c r="I289" s="37" t="n"/>
      <c r="J289" s="37" t="n"/>
      <c r="K289" s="37" t="n"/>
      <c r="L289" s="37" t="n"/>
      <c r="M289" s="37" t="n"/>
      <c r="N289" s="37" t="n"/>
      <c r="O289" s="27" t="n"/>
      <c r="P289" s="27" t="n"/>
      <c r="Q289" s="4" t="n"/>
      <c r="R289" s="4" t="n"/>
      <c r="S289" s="38" t="n"/>
      <c r="T289" s="203" t="n"/>
      <c r="U289" s="203" t="n"/>
      <c r="V289" s="203" t="n"/>
      <c r="W289" s="88" t="n"/>
      <c r="X289" s="88" t="n"/>
    </row>
    <row r="290" ht="30" customHeight="1" s="50">
      <c r="A290" s="95" t="n">
        <v>289</v>
      </c>
      <c r="B290" s="203" t="n"/>
      <c r="C290" s="203" t="n"/>
      <c r="D290" s="203" t="n"/>
      <c r="E290" s="203" t="n"/>
      <c r="F290" s="4" t="n"/>
      <c r="G290" s="27" t="n"/>
      <c r="H290" s="37" t="n"/>
      <c r="I290" s="37" t="n"/>
      <c r="J290" s="37" t="n"/>
      <c r="K290" s="37" t="n"/>
      <c r="L290" s="37" t="n"/>
      <c r="M290" s="37" t="n"/>
      <c r="N290" s="37" t="n"/>
      <c r="O290" s="27" t="n"/>
      <c r="P290" s="27" t="n"/>
      <c r="Q290" s="4" t="n"/>
      <c r="R290" s="4" t="n"/>
      <c r="S290" s="38" t="n"/>
      <c r="T290" s="203" t="n"/>
      <c r="U290" s="203" t="n"/>
      <c r="V290" s="203" t="n"/>
      <c r="W290" s="88" t="n"/>
      <c r="X290" s="88" t="n"/>
    </row>
    <row r="291" ht="30" customHeight="1" s="50">
      <c r="A291" s="95" t="n">
        <v>290</v>
      </c>
      <c r="B291" s="203" t="n"/>
      <c r="C291" s="203" t="n"/>
      <c r="D291" s="203" t="n"/>
      <c r="E291" s="203" t="n"/>
      <c r="F291" s="4" t="n"/>
      <c r="G291" s="27" t="n"/>
      <c r="H291" s="37" t="n"/>
      <c r="I291" s="37" t="n"/>
      <c r="J291" s="37" t="n"/>
      <c r="K291" s="37" t="n"/>
      <c r="L291" s="37" t="n"/>
      <c r="M291" s="37" t="n"/>
      <c r="N291" s="37" t="n"/>
      <c r="O291" s="27" t="n"/>
      <c r="P291" s="27" t="n"/>
      <c r="Q291" s="4" t="n"/>
      <c r="R291" s="4" t="n"/>
      <c r="S291" s="38" t="n"/>
      <c r="T291" s="203" t="n"/>
      <c r="U291" s="203" t="n"/>
      <c r="V291" s="203" t="n"/>
      <c r="W291" s="88" t="n"/>
      <c r="X291" s="88" t="n"/>
    </row>
    <row r="292" ht="30" customHeight="1" s="50">
      <c r="A292" s="95" t="n">
        <v>291</v>
      </c>
      <c r="B292" s="203" t="n"/>
      <c r="C292" s="203" t="n"/>
      <c r="D292" s="203" t="n"/>
      <c r="E292" s="203" t="n"/>
      <c r="F292" s="4" t="n"/>
      <c r="G292" s="27" t="n"/>
      <c r="H292" s="37" t="n"/>
      <c r="I292" s="37" t="n"/>
      <c r="J292" s="37" t="n"/>
      <c r="K292" s="37" t="n"/>
      <c r="L292" s="37" t="n"/>
      <c r="M292" s="37" t="n"/>
      <c r="N292" s="37" t="n"/>
      <c r="O292" s="27" t="n"/>
      <c r="P292" s="27" t="n"/>
      <c r="Q292" s="4" t="n"/>
      <c r="R292" s="4" t="n"/>
      <c r="S292" s="38" t="n"/>
      <c r="T292" s="203" t="n"/>
      <c r="U292" s="203" t="n"/>
      <c r="V292" s="203" t="n"/>
      <c r="W292" s="88" t="n"/>
      <c r="X292" s="88" t="n"/>
    </row>
    <row r="293" ht="30" customHeight="1" s="50">
      <c r="A293" s="95" t="n">
        <v>292</v>
      </c>
      <c r="B293" s="203" t="n"/>
      <c r="C293" s="203" t="n"/>
      <c r="D293" s="203" t="n"/>
      <c r="E293" s="203" t="n"/>
      <c r="F293" s="4" t="n"/>
      <c r="G293" s="27" t="n"/>
      <c r="H293" s="37" t="n"/>
      <c r="I293" s="37" t="n"/>
      <c r="J293" s="37" t="n"/>
      <c r="K293" s="37" t="n"/>
      <c r="L293" s="37" t="n"/>
      <c r="M293" s="37" t="n"/>
      <c r="N293" s="37" t="n"/>
      <c r="O293" s="27" t="n"/>
      <c r="P293" s="27" t="n"/>
      <c r="Q293" s="4" t="n"/>
      <c r="R293" s="4" t="n"/>
      <c r="S293" s="38" t="n"/>
      <c r="T293" s="203" t="n"/>
      <c r="U293" s="203" t="n"/>
      <c r="V293" s="203" t="n"/>
      <c r="W293" s="88" t="n"/>
      <c r="X293" s="88" t="n"/>
    </row>
    <row r="294" ht="30" customHeight="1" s="50">
      <c r="A294" s="95" t="n">
        <v>293</v>
      </c>
      <c r="B294" s="203" t="n"/>
      <c r="C294" s="203" t="n"/>
      <c r="D294" s="203" t="n"/>
      <c r="E294" s="203" t="n"/>
      <c r="F294" s="4" t="n"/>
      <c r="G294" s="27" t="n"/>
      <c r="H294" s="37" t="n"/>
      <c r="I294" s="37" t="n"/>
      <c r="J294" s="37" t="n"/>
      <c r="K294" s="37" t="n"/>
      <c r="L294" s="37" t="n"/>
      <c r="M294" s="37" t="n"/>
      <c r="N294" s="37" t="n"/>
      <c r="O294" s="27" t="n"/>
      <c r="P294" s="27" t="n"/>
      <c r="Q294" s="4" t="n"/>
      <c r="R294" s="4" t="n"/>
      <c r="S294" s="38" t="n"/>
      <c r="T294" s="203" t="n"/>
      <c r="U294" s="203" t="n"/>
      <c r="V294" s="203" t="n"/>
      <c r="W294" s="88" t="n"/>
      <c r="X294" s="88" t="n"/>
    </row>
    <row r="295" ht="30" customHeight="1" s="50">
      <c r="A295" s="95" t="n">
        <v>294</v>
      </c>
      <c r="B295" s="203" t="n"/>
      <c r="C295" s="203" t="n"/>
      <c r="D295" s="203" t="n"/>
      <c r="E295" s="203" t="n"/>
      <c r="F295" s="4" t="n"/>
      <c r="G295" s="27" t="n"/>
      <c r="H295" s="37" t="n"/>
      <c r="I295" s="37" t="n"/>
      <c r="J295" s="37" t="n"/>
      <c r="K295" s="37" t="n"/>
      <c r="L295" s="37" t="n"/>
      <c r="M295" s="37" t="n"/>
      <c r="N295" s="37" t="n"/>
      <c r="O295" s="27" t="n"/>
      <c r="P295" s="27" t="n"/>
      <c r="Q295" s="4" t="n"/>
      <c r="R295" s="4" t="n"/>
      <c r="S295" s="38" t="n"/>
      <c r="T295" s="203" t="n"/>
      <c r="U295" s="203" t="n"/>
      <c r="V295" s="203" t="n"/>
      <c r="W295" s="88" t="n"/>
      <c r="X295" s="88" t="n"/>
    </row>
    <row r="296" ht="30" customHeight="1" s="50">
      <c r="A296" s="95" t="n">
        <v>295</v>
      </c>
      <c r="B296" s="203" t="n"/>
      <c r="C296" s="203" t="n"/>
      <c r="D296" s="203" t="n"/>
      <c r="E296" s="203" t="n"/>
      <c r="F296" s="4" t="n"/>
      <c r="G296" s="27" t="n"/>
      <c r="H296" s="37" t="n"/>
      <c r="I296" s="37" t="n"/>
      <c r="J296" s="37" t="n"/>
      <c r="K296" s="37" t="n"/>
      <c r="L296" s="37" t="n"/>
      <c r="M296" s="37" t="n"/>
      <c r="N296" s="37" t="n"/>
      <c r="O296" s="27" t="n"/>
      <c r="P296" s="27" t="n"/>
      <c r="Q296" s="4" t="n"/>
      <c r="R296" s="4" t="n"/>
      <c r="S296" s="38" t="n"/>
      <c r="T296" s="203" t="n"/>
      <c r="U296" s="203" t="n"/>
      <c r="V296" s="203" t="n"/>
      <c r="W296" s="88" t="n"/>
      <c r="X296" s="88" t="n"/>
    </row>
    <row r="297" ht="30" customHeight="1" s="50">
      <c r="A297" s="95" t="n">
        <v>296</v>
      </c>
      <c r="B297" s="203" t="n"/>
      <c r="C297" s="203" t="n"/>
      <c r="D297" s="203" t="n"/>
      <c r="E297" s="203" t="n"/>
      <c r="F297" s="4" t="n"/>
      <c r="G297" s="27" t="n"/>
      <c r="H297" s="37" t="n"/>
      <c r="I297" s="37" t="n"/>
      <c r="J297" s="37" t="n"/>
      <c r="K297" s="37" t="n"/>
      <c r="L297" s="37" t="n"/>
      <c r="M297" s="37" t="n"/>
      <c r="N297" s="37" t="n"/>
      <c r="O297" s="27" t="n"/>
      <c r="P297" s="27" t="n"/>
      <c r="Q297" s="4" t="n"/>
      <c r="R297" s="4" t="n"/>
      <c r="S297" s="38" t="n"/>
      <c r="T297" s="203" t="n"/>
      <c r="U297" s="203" t="n"/>
      <c r="V297" s="203" t="n"/>
      <c r="W297" s="88" t="n"/>
      <c r="X297" s="88" t="n"/>
    </row>
    <row r="298" ht="30" customHeight="1" s="50">
      <c r="A298" s="95" t="n">
        <v>297</v>
      </c>
      <c r="B298" s="203" t="n"/>
      <c r="C298" s="203" t="n"/>
      <c r="D298" s="203" t="n"/>
      <c r="E298" s="203" t="n"/>
      <c r="F298" s="4" t="n"/>
      <c r="G298" s="27" t="n"/>
      <c r="H298" s="37" t="n"/>
      <c r="I298" s="37" t="n"/>
      <c r="J298" s="37" t="n"/>
      <c r="K298" s="37" t="n"/>
      <c r="L298" s="37" t="n"/>
      <c r="M298" s="37" t="n"/>
      <c r="N298" s="37" t="n"/>
      <c r="O298" s="27" t="n"/>
      <c r="P298" s="27" t="n"/>
      <c r="Q298" s="4" t="n"/>
      <c r="R298" s="4" t="n"/>
      <c r="S298" s="38" t="n"/>
      <c r="T298" s="203" t="n"/>
      <c r="U298" s="203" t="n"/>
      <c r="V298" s="203" t="n"/>
      <c r="W298" s="88" t="n"/>
      <c r="X298" s="88" t="n"/>
    </row>
    <row r="299" ht="30" customHeight="1" s="50">
      <c r="A299" s="95" t="n">
        <v>298</v>
      </c>
      <c r="B299" s="203" t="n"/>
      <c r="C299" s="203" t="n"/>
      <c r="D299" s="203" t="n"/>
      <c r="E299" s="203" t="n"/>
      <c r="F299" s="4" t="n"/>
      <c r="G299" s="27" t="n"/>
      <c r="H299" s="37" t="n"/>
      <c r="I299" s="37" t="n"/>
      <c r="J299" s="37" t="n"/>
      <c r="K299" s="37" t="n"/>
      <c r="L299" s="37" t="n"/>
      <c r="M299" s="37" t="n"/>
      <c r="N299" s="37" t="n"/>
      <c r="O299" s="27" t="n"/>
      <c r="P299" s="27" t="n"/>
      <c r="Q299" s="4" t="n"/>
      <c r="R299" s="4" t="n"/>
      <c r="S299" s="38" t="n"/>
      <c r="T299" s="203" t="n"/>
      <c r="U299" s="203" t="n"/>
      <c r="V299" s="203" t="n"/>
      <c r="W299" s="88" t="n"/>
      <c r="X299" s="88" t="n"/>
    </row>
    <row r="300" ht="30" customHeight="1" s="50">
      <c r="A300" s="95" t="n">
        <v>299</v>
      </c>
      <c r="B300" s="203" t="n"/>
      <c r="C300" s="203" t="n"/>
      <c r="D300" s="203" t="n"/>
      <c r="E300" s="203" t="n"/>
      <c r="F300" s="4" t="n"/>
      <c r="G300" s="27" t="n"/>
      <c r="H300" s="37" t="n"/>
      <c r="I300" s="37" t="n"/>
      <c r="J300" s="37" t="n"/>
      <c r="K300" s="37" t="n"/>
      <c r="L300" s="37" t="n"/>
      <c r="M300" s="37" t="n"/>
      <c r="N300" s="37" t="n"/>
      <c r="O300" s="27" t="n"/>
      <c r="P300" s="27" t="n"/>
      <c r="Q300" s="4" t="n"/>
      <c r="R300" s="4" t="n"/>
      <c r="S300" s="38" t="n"/>
      <c r="T300" s="203" t="n"/>
      <c r="U300" s="203" t="n"/>
      <c r="V300" s="203" t="n"/>
      <c r="W300" s="88" t="n"/>
      <c r="X300" s="88" t="n"/>
    </row>
    <row r="301" ht="30" customHeight="1" s="50">
      <c r="A301" s="96" t="n">
        <v>300</v>
      </c>
      <c r="B301" s="89" t="n"/>
      <c r="C301" s="89" t="n"/>
      <c r="D301" s="89" t="n"/>
      <c r="E301" s="89" t="n"/>
      <c r="F301" s="90" t="n"/>
      <c r="G301" s="91" t="n"/>
      <c r="H301" s="92" t="n"/>
      <c r="I301" s="92" t="n"/>
      <c r="J301" s="92" t="n"/>
      <c r="K301" s="92" t="n"/>
      <c r="L301" s="92" t="n"/>
      <c r="M301" s="92" t="n"/>
      <c r="N301" s="92" t="n"/>
      <c r="O301" s="91" t="n"/>
      <c r="P301" s="91" t="n"/>
      <c r="Q301" s="90" t="n"/>
      <c r="R301" s="90" t="n"/>
      <c r="S301" s="93" t="n"/>
      <c r="T301" s="89" t="n"/>
      <c r="U301" s="89" t="n"/>
      <c r="V301" s="89" t="n"/>
      <c r="W301" s="94" t="n"/>
      <c r="X301" s="94" t="n"/>
    </row>
    <row r="302" ht="30" customHeight="1" s="50">
      <c r="S302" s="204" t="n"/>
      <c r="V302" s="204" t="n"/>
      <c r="W302" s="204" t="n"/>
    </row>
  </sheetData>
  <sheetProtection selectLockedCells="1" selectUnlockedCells="0" algorithmName="SHA-512" sheet="1" objects="0" insertRows="1" insertHyperlinks="1" autoFilter="0" scenarios="0" formatColumns="1" deleteColumns="1" insertColumns="1" pivotTables="1" deleteRows="1" formatCells="1" saltValue="7UfAYsFKoE5XOwpCcImvIA==" formatRows="1" sort="0" spinCount="100000" hashValue="8Y9igt7E3RGW0WD6EShbrjLHliAMR0jNxhkZ0ZL1cYxbMTN0JtLF7cascdzH/Y2YuORJ/g9TNtVuLWUHFlLJ0w=="/>
  <conditionalFormatting sqref="B3:G301 J3:X301">
    <cfRule type="expression" priority="1" dxfId="76">
      <formula>MOD(ROW(),2)=1</formula>
    </cfRule>
  </conditionalFormatting>
  <dataValidations count="17">
    <dataValidation sqref="T1:V1 W2:W301" showErrorMessage="1" showInputMessage="1" allowBlank="0" error="Please select YES or NO."/>
    <dataValidation sqref="F302:F1048576 P302:R302 Q303:S1048576" showErrorMessage="1" showInputMessage="1" allowBlank="0" error="Please enter a date between 1/1/1990 and 1/1/2015." type="date">
      <formula1>32874</formula1>
      <formula2>42005</formula2>
    </dataValidation>
    <dataValidation sqref="F2:F301" showErrorMessage="1" showInputMessage="1" allowBlank="0" error="Please enter a date in the format mm/dd/yyyy." type="date">
      <formula1>29221</formula1>
      <formula2>44196</formula2>
    </dataValidation>
    <dataValidation sqref="J2:J301" showErrorMessage="1" showInputMessage="1" allowBlank="0" type="list">
      <formula1>"Female,Male,Other,No Response"</formula1>
    </dataValidation>
    <dataValidation sqref="N2:N301" showErrorMessage="1" showInputMessage="1" allowBlank="0" type="list">
      <formula1>"Pre-K,Kindergarten,1,2,3,4,5,6,7,8,9,10,11,12,Opportunity Youth, N/A"</formula1>
    </dataValidation>
    <dataValidation sqref="S2:S301" showErrorMessage="1" showInputMessage="1" allowBlank="0" error="Please select an item from the dropdown menu." type="list">
      <formula1>"Completed program,Poor attendance,Behavior problems,Moved,Family decided to remove child,Transferred to another program,Other"</formula1>
    </dataValidation>
    <dataValidation sqref="B2:D301" showErrorMessage="1" showInputMessage="1" allowBlank="0" error="This field must contain text." type="textLength" operator="greaterThan">
      <formula1>1</formula1>
    </dataValidation>
    <dataValidation sqref="P2:P301" showErrorMessage="1" showInputMessage="1" allowBlank="0" type="whole" operator="greaterThanOrEqual">
      <formula1>10000</formula1>
    </dataValidation>
    <dataValidation sqref="R3:R301" showErrorMessage="1" showInputMessage="1" allowBlank="0" error="Please enter a date from this fiscal year." type="date" operator="greaterThanOrEqual">
      <formula1>Q3</formula1>
    </dataValidation>
    <dataValidation sqref="T2:T301" showErrorMessage="1" showInputMessage="1" allowBlank="0" error="Please type a date from this fiscal year" type="date">
      <formula1>44013</formula1>
      <formula2>44377</formula2>
    </dataValidation>
    <dataValidation sqref="Q2:Q301" showErrorMessage="1" showInputMessage="1" allowBlank="0" type="date">
      <formula1>44013</formula1>
      <formula2>44377</formula2>
    </dataValidation>
    <dataValidation sqref="K2:L301" showErrorMessage="1" showInputMessage="1" allowBlank="0" type="list">
      <formula1>"Yes, No"</formula1>
    </dataValidation>
    <dataValidation sqref="U2:V301" showErrorMessage="1" showInputMessage="1" allowBlank="0" error="Please select YES or NO." type="list">
      <formula1>"Yes, No"</formula1>
    </dataValidation>
    <dataValidation sqref="H2:H301" showErrorMessage="1" showInputMessage="1" allowBlank="0" type="list">
      <formula1>"American Indian or Alaskan Native,Asian,Black or African American,Multiracial,Native Hawaiian or Other Pacific Islander,White,Did not disclose"</formula1>
    </dataValidation>
    <dataValidation sqref="I2:I301" showErrorMessage="1" showInputMessage="1" allowBlank="0" type="list">
      <formula1>"Hispanic,Not Hispanic, Did not disclose"</formula1>
    </dataValidation>
    <dataValidation sqref="R2" showErrorMessage="1" showInputMessage="1" allowBlank="0" error="Please enter a date from this fiscal year" type="date" operator="greaterThanOrEqual">
      <formula1>Q2</formula1>
    </dataValidation>
    <dataValidation sqref="G2:G301" showErrorMessage="1" showInputMessage="1" allowBlank="0" type="whole">
      <formula1>0</formula1>
      <formula2>9999999</formula2>
    </dataValidation>
  </dataValidations>
  <pageMargins left="0.25" right="0.25" top="0.75" bottom="0.75" header="0.3" footer="0.3"/>
  <pageSetup orientation="landscape"/>
  <tableParts count="1">
    <tablePart xmlns:r="http://schemas.openxmlformats.org/officeDocument/2006/relationships" r:id="rId1"/>
  </tableParts>
</worksheet>
</file>

<file path=xl/worksheets/sheet6.xml><?xml version="1.0" encoding="utf-8"?>
<worksheet xmlns="http://schemas.openxmlformats.org/spreadsheetml/2006/main">
  <sheetPr codeName="Sheet6">
    <tabColor rgb="FFFFFF00"/>
    <outlinePr summaryBelow="1" summaryRight="1"/>
    <pageSetUpPr/>
  </sheetPr>
  <dimension ref="A1:AQ303"/>
  <sheetViews>
    <sheetView zoomScale="90" zoomScaleNormal="90" workbookViewId="0">
      <pane xSplit="7" ySplit="1" topLeftCell="H2" activePane="bottomRight" state="frozen"/>
      <selection pane="topRight" activeCell="H1" sqref="H1"/>
      <selection pane="bottomLeft" activeCell="A2" sqref="A2"/>
      <selection pane="bottomRight" activeCell="K9" sqref="K9"/>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4.85546875" customWidth="1" style="201" min="6" max="6"/>
    <col width="15.85546875" customWidth="1" style="201"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11.28515625" customWidth="1" style="204" min="41" max="42"/>
    <col width="15.28515625" customWidth="1" style="156" min="43" max="43"/>
    <col width="6.85546875" customWidth="1" style="204" min="44" max="45"/>
    <col width="9.140625" customWidth="1" style="204" min="46" max="16384"/>
  </cols>
  <sheetData>
    <row r="1" ht="33" customHeight="1" s="50">
      <c r="A1" s="192" t="inlineStr">
        <is>
          <t>No.</t>
        </is>
      </c>
      <c r="B1" s="192" t="inlineStr">
        <is>
          <t>Last Name</t>
        </is>
      </c>
      <c r="C1" s="192" t="inlineStr">
        <is>
          <t>First Name</t>
        </is>
      </c>
      <c r="D1" s="192" t="inlineStr">
        <is>
          <t>Grade</t>
        </is>
      </c>
      <c r="E1" s="193" t="inlineStr">
        <is>
          <t>Start Date</t>
        </is>
      </c>
      <c r="F1" s="194" t="inlineStr">
        <is>
          <t>Dismissal Date</t>
        </is>
      </c>
      <c r="G1" s="197" t="inlineStr">
        <is>
          <t xml:space="preserve">Group
</t>
        </is>
      </c>
      <c r="H1" s="195" t="n">
        <v>44075</v>
      </c>
      <c r="I1" s="195" t="n">
        <v>44076</v>
      </c>
      <c r="J1" s="195" t="n">
        <v>44077</v>
      </c>
      <c r="K1" s="195" t="n">
        <v>44078</v>
      </c>
      <c r="L1" s="195" t="n">
        <v>44079</v>
      </c>
      <c r="M1" s="195" t="n">
        <v>44080</v>
      </c>
      <c r="N1" s="195" t="n">
        <v>44081</v>
      </c>
      <c r="O1" s="195" t="n">
        <v>44082</v>
      </c>
      <c r="P1" s="195" t="n">
        <v>44083</v>
      </c>
      <c r="Q1" s="195" t="n">
        <v>44084</v>
      </c>
      <c r="R1" s="195" t="n">
        <v>44085</v>
      </c>
      <c r="S1" s="195" t="n">
        <v>44086</v>
      </c>
      <c r="T1" s="195" t="n">
        <v>44087</v>
      </c>
      <c r="U1" s="195" t="n">
        <v>44088</v>
      </c>
      <c r="V1" s="195" t="n">
        <v>44089</v>
      </c>
      <c r="W1" s="195" t="n">
        <v>44090</v>
      </c>
      <c r="X1" s="195" t="n">
        <v>44091</v>
      </c>
      <c r="Y1" s="195" t="n">
        <v>44092</v>
      </c>
      <c r="Z1" s="195" t="n">
        <v>44093</v>
      </c>
      <c r="AA1" s="195" t="n">
        <v>44094</v>
      </c>
      <c r="AB1" s="195" t="n">
        <v>44095</v>
      </c>
      <c r="AC1" s="195" t="n">
        <v>44096</v>
      </c>
      <c r="AD1" s="195" t="n">
        <v>44097</v>
      </c>
      <c r="AE1" s="195" t="n">
        <v>44098</v>
      </c>
      <c r="AF1" s="195" t="n">
        <v>44099</v>
      </c>
      <c r="AG1" s="195" t="n">
        <v>44100</v>
      </c>
      <c r="AH1" s="195" t="n">
        <v>44101</v>
      </c>
      <c r="AI1" s="195" t="n">
        <v>44102</v>
      </c>
      <c r="AJ1" s="195" t="n">
        <v>44103</v>
      </c>
      <c r="AK1" s="195" t="n">
        <v>44104</v>
      </c>
      <c r="AL1" s="46" t="inlineStr">
        <is>
          <t>Days Attended</t>
        </is>
      </c>
      <c r="AM1" s="46" t="inlineStr">
        <is>
          <t>Days Enrolled</t>
        </is>
      </c>
      <c r="AN1" s="126" t="inlineStr">
        <is>
          <t>Individual Attendance Rate</t>
        </is>
      </c>
      <c r="AO1" s="126" t="inlineStr">
        <is>
          <t>Q1 Days Attended</t>
        </is>
      </c>
      <c r="AP1" s="126" t="inlineStr">
        <is>
          <t>Q1 Days Enrolled</t>
        </is>
      </c>
      <c r="AQ1" s="102" t="inlineStr">
        <is>
          <t>Q1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04"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AL2+AUG!AJ2+JUL!AJ2</f>
        <v/>
      </c>
      <c r="AP2" s="210">
        <f>AM2+AUG!AK2+JUL!AK2</f>
        <v/>
      </c>
      <c r="AQ2" s="196">
        <f>AO2/AP2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AL3+AUG!AJ3+JUL!AJ3</f>
        <v/>
      </c>
      <c r="AP3" s="210">
        <f>AM3+AUG!AK3+JUL!AK3</f>
        <v/>
      </c>
      <c r="AQ3" s="196">
        <f>AO3/AP3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AL4+AUG!AJ4+JUL!AJ4</f>
        <v/>
      </c>
      <c r="AP4" s="210">
        <f>AM4+AUG!AK4+JUL!AK4</f>
        <v/>
      </c>
      <c r="AQ4" s="196">
        <f>AO4/AP4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AL5+AUG!AJ5+JUL!AJ5</f>
        <v/>
      </c>
      <c r="AP5" s="210">
        <f>AM5+AUG!AK5+JUL!AK5</f>
        <v/>
      </c>
      <c r="AQ5" s="196">
        <f>AO5/AP5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AL6+AUG!AJ6+JUL!AJ6</f>
        <v/>
      </c>
      <c r="AP6" s="210">
        <f>AM6+AUG!AK6+JUL!AK6</f>
        <v/>
      </c>
      <c r="AQ6" s="196">
        <f>AO6/AP6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AL7+AUG!AJ7+JUL!AJ7</f>
        <v/>
      </c>
      <c r="AP7" s="210">
        <f>AM7+AUG!AK7+JUL!AK7</f>
        <v/>
      </c>
      <c r="AQ7" s="196">
        <f>AO7/AP7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AL8+AUG!AJ8+JUL!AJ8</f>
        <v/>
      </c>
      <c r="AP8" s="210">
        <f>AM8+AUG!AK8+JUL!AK8</f>
        <v/>
      </c>
      <c r="AQ8" s="196">
        <f>AO8/AP8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AL9+AUG!AJ9+JUL!AJ9</f>
        <v/>
      </c>
      <c r="AP9" s="210">
        <f>AM9+AUG!AK9+JUL!AK9</f>
        <v/>
      </c>
      <c r="AQ9" s="196">
        <f>AO9/AP9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AL10+AUG!AJ10+JUL!AJ10</f>
        <v/>
      </c>
      <c r="AP10" s="210">
        <f>AM10+AUG!AK10+JUL!AK10</f>
        <v/>
      </c>
      <c r="AQ10" s="196">
        <f>AO10/AP10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AL11+AUG!AJ11+JUL!AJ11</f>
        <v/>
      </c>
      <c r="AP11" s="210">
        <f>AM11+AUG!AK11+JUL!AK11</f>
        <v/>
      </c>
      <c r="AQ11" s="196">
        <f>AO11/AP11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AL12+AUG!AJ12+JUL!AJ12</f>
        <v/>
      </c>
      <c r="AP12" s="210">
        <f>AM12+AUG!AK12+JUL!AK12</f>
        <v/>
      </c>
      <c r="AQ12" s="196">
        <f>AO12/AP12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AL13+AUG!AJ13+JUL!AJ13</f>
        <v/>
      </c>
      <c r="AP13" s="210">
        <f>AM13+AUG!AK13+JUL!AK13</f>
        <v/>
      </c>
      <c r="AQ13" s="196">
        <f>AO13/AP13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AL14+AUG!AJ14+JUL!AJ14</f>
        <v/>
      </c>
      <c r="AP14" s="210">
        <f>AM14+AUG!AK14+JUL!AK14</f>
        <v/>
      </c>
      <c r="AQ14" s="196">
        <f>AO14/AP14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AL15+AUG!AJ15+JUL!AJ15</f>
        <v/>
      </c>
      <c r="AP15" s="210">
        <f>AM15+AUG!AK15+JUL!AK15</f>
        <v/>
      </c>
      <c r="AQ15" s="196">
        <f>AO15/AP15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AL16+AUG!AJ16+JUL!AJ16</f>
        <v/>
      </c>
      <c r="AP16" s="210">
        <f>AM16+AUG!AK16+JUL!AK16</f>
        <v/>
      </c>
      <c r="AQ16" s="196">
        <f>AO16/AP16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AL17+AUG!AJ17+JUL!AJ17</f>
        <v/>
      </c>
      <c r="AP17" s="210">
        <f>AM17+AUG!AK17+JUL!AK17</f>
        <v/>
      </c>
      <c r="AQ17" s="196">
        <f>AO17/AP17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AL18+AUG!AJ18+JUL!AJ18</f>
        <v/>
      </c>
      <c r="AP18" s="210">
        <f>AM18+AUG!AK18+JUL!AK18</f>
        <v/>
      </c>
      <c r="AQ18" s="196">
        <f>AO18/AP18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AL19+AUG!AJ19+JUL!AJ19</f>
        <v/>
      </c>
      <c r="AP19" s="210">
        <f>AM19+AUG!AK19+JUL!AK19</f>
        <v/>
      </c>
      <c r="AQ19" s="196">
        <f>AO19/AP19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AL20+AUG!AJ20+JUL!AJ20</f>
        <v/>
      </c>
      <c r="AP20" s="210">
        <f>AM20+AUG!AK20+JUL!AK20</f>
        <v/>
      </c>
      <c r="AQ20" s="196">
        <f>AO20/AP20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AL21+AUG!AJ21+JUL!AJ21</f>
        <v/>
      </c>
      <c r="AP21" s="210">
        <f>AM21+AUG!AK21+JUL!AK21</f>
        <v/>
      </c>
      <c r="AQ21" s="196">
        <f>AO21/AP21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AL22+AUG!AJ22+JUL!AJ22</f>
        <v/>
      </c>
      <c r="AP22" s="210">
        <f>AM22+AUG!AK22+JUL!AK22</f>
        <v/>
      </c>
      <c r="AQ22" s="196">
        <f>AO22/AP22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AL23+AUG!AJ23+JUL!AJ23</f>
        <v/>
      </c>
      <c r="AP23" s="210">
        <f>AM23+AUG!AK23+JUL!AK23</f>
        <v/>
      </c>
      <c r="AQ23" s="196">
        <f>AO23/AP23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AL24+AUG!AJ24+JUL!AJ24</f>
        <v/>
      </c>
      <c r="AP24" s="210">
        <f>AM24+AUG!AK24+JUL!AK24</f>
        <v/>
      </c>
      <c r="AQ24" s="196">
        <f>AO24/AP24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AL25+AUG!AJ25+JUL!AJ25</f>
        <v/>
      </c>
      <c r="AP25" s="210">
        <f>AM25+AUG!AK25+JUL!AK25</f>
        <v/>
      </c>
      <c r="AQ25" s="196">
        <f>AO25/AP25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AL26+AUG!AJ26+JUL!AJ26</f>
        <v/>
      </c>
      <c r="AP26" s="210">
        <f>AM26+AUG!AK26+JUL!AK26</f>
        <v/>
      </c>
      <c r="AQ26" s="196">
        <f>AO26/AP26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AL27+AUG!AJ27+JUL!AJ27</f>
        <v/>
      </c>
      <c r="AP27" s="210">
        <f>AM27+AUG!AK27+JUL!AK27</f>
        <v/>
      </c>
      <c r="AQ27" s="196">
        <f>AO27/AP27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AL28+AUG!AJ28+JUL!AJ28</f>
        <v/>
      </c>
      <c r="AP28" s="210">
        <f>AM28+AUG!AK28+JUL!AK28</f>
        <v/>
      </c>
      <c r="AQ28" s="196">
        <f>AO28/AP28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AL29+AUG!AJ29+JUL!AJ29</f>
        <v/>
      </c>
      <c r="AP29" s="210">
        <f>AM29+AUG!AK29+JUL!AK29</f>
        <v/>
      </c>
      <c r="AQ29" s="196">
        <f>AO29/AP29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AL30+AUG!AJ30+JUL!AJ30</f>
        <v/>
      </c>
      <c r="AP30" s="210">
        <f>AM30+AUG!AK30+JUL!AK30</f>
        <v/>
      </c>
      <c r="AQ30" s="196">
        <f>AO30/AP30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AL31+AUG!AJ31+JUL!AJ31</f>
        <v/>
      </c>
      <c r="AP31" s="210">
        <f>AM31+AUG!AK31+JUL!AK31</f>
        <v/>
      </c>
      <c r="AQ31" s="196">
        <f>AO31/AP31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AL32+AUG!AJ32+JUL!AJ32</f>
        <v/>
      </c>
      <c r="AP32" s="210">
        <f>AM32+AUG!AK32+JUL!AK32</f>
        <v/>
      </c>
      <c r="AQ32" s="196">
        <f>AO32/AP32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AL33+AUG!AJ33+JUL!AJ33</f>
        <v/>
      </c>
      <c r="AP33" s="210">
        <f>AM33+AUG!AK33+JUL!AK33</f>
        <v/>
      </c>
      <c r="AQ33" s="196">
        <f>AO33/AP33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AL34+AUG!AJ34+JUL!AJ34</f>
        <v/>
      </c>
      <c r="AP34" s="210">
        <f>AM34+AUG!AK34+JUL!AK34</f>
        <v/>
      </c>
      <c r="AQ34" s="196">
        <f>AO34/AP34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AL35+AUG!AJ35+JUL!AJ35</f>
        <v/>
      </c>
      <c r="AP35" s="210">
        <f>AM35+AUG!AK35+JUL!AK35</f>
        <v/>
      </c>
      <c r="AQ35" s="196">
        <f>AO35/AP35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AL36+AUG!AJ36+JUL!AJ36</f>
        <v/>
      </c>
      <c r="AP36" s="210">
        <f>AM36+AUG!AK36+JUL!AK36</f>
        <v/>
      </c>
      <c r="AQ36" s="196">
        <f>AO36/AP36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AL37+AUG!AJ37+JUL!AJ37</f>
        <v/>
      </c>
      <c r="AP37" s="210">
        <f>AM37+AUG!AK37+JUL!AK37</f>
        <v/>
      </c>
      <c r="AQ37" s="196">
        <f>AO37/AP37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AL38+AUG!AJ38+JUL!AJ38</f>
        <v/>
      </c>
      <c r="AP38" s="210">
        <f>AM38+AUG!AK38+JUL!AK38</f>
        <v/>
      </c>
      <c r="AQ38" s="196">
        <f>AO38/AP38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AL39+AUG!AJ39+JUL!AJ39</f>
        <v/>
      </c>
      <c r="AP39" s="210">
        <f>AM39+AUG!AK39+JUL!AK39</f>
        <v/>
      </c>
      <c r="AQ39" s="196">
        <f>AO39/AP39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AL40+AUG!AJ40+JUL!AJ40</f>
        <v/>
      </c>
      <c r="AP40" s="210">
        <f>AM40+AUG!AK40+JUL!AK40</f>
        <v/>
      </c>
      <c r="AQ40" s="196">
        <f>AO40/AP40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AL41+AUG!AJ41+JUL!AJ41</f>
        <v/>
      </c>
      <c r="AP41" s="210">
        <f>AM41+AUG!AK41+JUL!AK41</f>
        <v/>
      </c>
      <c r="AQ41" s="196">
        <f>AO41/AP41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AL42+AUG!AJ42+JUL!AJ42</f>
        <v/>
      </c>
      <c r="AP42" s="210">
        <f>AM42+AUG!AK42+JUL!AK42</f>
        <v/>
      </c>
      <c r="AQ42" s="196">
        <f>AO42/AP42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AL43+AUG!AJ43+JUL!AJ43</f>
        <v/>
      </c>
      <c r="AP43" s="210">
        <f>AM43+AUG!AK43+JUL!AK43</f>
        <v/>
      </c>
      <c r="AQ43" s="196">
        <f>AO43/AP43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AL44+AUG!AJ44+JUL!AJ44</f>
        <v/>
      </c>
      <c r="AP44" s="210">
        <f>AM44+AUG!AK44+JUL!AK44</f>
        <v/>
      </c>
      <c r="AQ44" s="196">
        <f>AO44/AP44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AL45+AUG!AJ45+JUL!AJ45</f>
        <v/>
      </c>
      <c r="AP45" s="210">
        <f>AM45+AUG!AK45+JUL!AK45</f>
        <v/>
      </c>
      <c r="AQ45" s="196">
        <f>AO45/AP45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AL46+AUG!AJ46+JUL!AJ46</f>
        <v/>
      </c>
      <c r="AP46" s="210">
        <f>AM46+AUG!AK46+JUL!AK46</f>
        <v/>
      </c>
      <c r="AQ46" s="196">
        <f>AO46/AP46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AL47+AUG!AJ47+JUL!AJ47</f>
        <v/>
      </c>
      <c r="AP47" s="210">
        <f>AM47+AUG!AK47+JUL!AK47</f>
        <v/>
      </c>
      <c r="AQ47" s="196">
        <f>AO47/AP47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AL48+AUG!AJ48+JUL!AJ48</f>
        <v/>
      </c>
      <c r="AP48" s="210">
        <f>AM48+AUG!AK48+JUL!AK48</f>
        <v/>
      </c>
      <c r="AQ48" s="196">
        <f>AO48/AP48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AL49+AUG!AJ49+JUL!AJ49</f>
        <v/>
      </c>
      <c r="AP49" s="210">
        <f>AM49+AUG!AK49+JUL!AK49</f>
        <v/>
      </c>
      <c r="AQ49" s="196">
        <f>AO49/AP49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AL50+AUG!AJ50+JUL!AJ50</f>
        <v/>
      </c>
      <c r="AP50" s="210">
        <f>AM50+AUG!AK50+JUL!AK50</f>
        <v/>
      </c>
      <c r="AQ50" s="196">
        <f>AO50/AP50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AL51+AUG!AJ51+JUL!AJ51</f>
        <v/>
      </c>
      <c r="AP51" s="210">
        <f>AM51+AUG!AK51+JUL!AK51</f>
        <v/>
      </c>
      <c r="AQ51" s="196">
        <f>AO51/AP51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AL52+AUG!AJ52+JUL!AJ52</f>
        <v/>
      </c>
      <c r="AP52" s="210">
        <f>AM52+AUG!AK52+JUL!AK52</f>
        <v/>
      </c>
      <c r="AQ52" s="196">
        <f>AO52/AP52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AL53+AUG!AJ53+JUL!AJ53</f>
        <v/>
      </c>
      <c r="AP53" s="210">
        <f>AM53+AUG!AK53+JUL!AK53</f>
        <v/>
      </c>
      <c r="AQ53" s="196">
        <f>AO53/AP53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AL54+AUG!AJ54+JUL!AJ54</f>
        <v/>
      </c>
      <c r="AP54" s="210">
        <f>AM54+AUG!AK54+JUL!AK54</f>
        <v/>
      </c>
      <c r="AQ54" s="196">
        <f>AO54/AP54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AL55+AUG!AJ55+JUL!AJ55</f>
        <v/>
      </c>
      <c r="AP55" s="210">
        <f>AM55+AUG!AK55+JUL!AK55</f>
        <v/>
      </c>
      <c r="AQ55" s="196">
        <f>AO55/AP55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AL56+AUG!AJ56+JUL!AJ56</f>
        <v/>
      </c>
      <c r="AP56" s="210">
        <f>AM56+AUG!AK56+JUL!AK56</f>
        <v/>
      </c>
      <c r="AQ56" s="196">
        <f>AO56/AP56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AL57+AUG!AJ57+JUL!AJ57</f>
        <v/>
      </c>
      <c r="AP57" s="210">
        <f>AM57+AUG!AK57+JUL!AK57</f>
        <v/>
      </c>
      <c r="AQ57" s="196">
        <f>AO57/AP57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AL58+AUG!AJ58+JUL!AJ58</f>
        <v/>
      </c>
      <c r="AP58" s="210">
        <f>AM58+AUG!AK58+JUL!AK58</f>
        <v/>
      </c>
      <c r="AQ58" s="196">
        <f>AO58/AP58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AL59+AUG!AJ59+JUL!AJ59</f>
        <v/>
      </c>
      <c r="AP59" s="210">
        <f>AM59+AUG!AK59+JUL!AK59</f>
        <v/>
      </c>
      <c r="AQ59" s="196">
        <f>AO59/AP59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AL60+AUG!AJ60+JUL!AJ60</f>
        <v/>
      </c>
      <c r="AP60" s="210">
        <f>AM60+AUG!AK60+JUL!AK60</f>
        <v/>
      </c>
      <c r="AQ60" s="196">
        <f>AO60/AP60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AL61+AUG!AJ61+JUL!AJ61</f>
        <v/>
      </c>
      <c r="AP61" s="210">
        <f>AM61+AUG!AK61+JUL!AK61</f>
        <v/>
      </c>
      <c r="AQ61" s="196">
        <f>AO61/AP61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AL62+AUG!AJ62+JUL!AJ62</f>
        <v/>
      </c>
      <c r="AP62" s="210">
        <f>AM62+AUG!AK62+JUL!AK62</f>
        <v/>
      </c>
      <c r="AQ62" s="196">
        <f>AO62/AP62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AL63+AUG!AJ63+JUL!AJ63</f>
        <v/>
      </c>
      <c r="AP63" s="210">
        <f>AM63+AUG!AK63+JUL!AK63</f>
        <v/>
      </c>
      <c r="AQ63" s="196">
        <f>AO63/AP63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AL64+AUG!AJ64+JUL!AJ64</f>
        <v/>
      </c>
      <c r="AP64" s="210">
        <f>AM64+AUG!AK64+JUL!AK64</f>
        <v/>
      </c>
      <c r="AQ64" s="196">
        <f>AO64/AP64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AL65+AUG!AJ65+JUL!AJ65</f>
        <v/>
      </c>
      <c r="AP65" s="210">
        <f>AM65+AUG!AK65+JUL!AK65</f>
        <v/>
      </c>
      <c r="AQ65" s="196">
        <f>AO65/AP65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AL66+AUG!AJ66+JUL!AJ66</f>
        <v/>
      </c>
      <c r="AP66" s="210">
        <f>AM66+AUG!AK66+JUL!AK66</f>
        <v/>
      </c>
      <c r="AQ66" s="196">
        <f>AO66/AP66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AL67+AUG!AJ67+JUL!AJ67</f>
        <v/>
      </c>
      <c r="AP67" s="210">
        <f>AM67+AUG!AK67+JUL!AK67</f>
        <v/>
      </c>
      <c r="AQ67" s="196">
        <f>AO67/AP67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AL68+AUG!AJ68+JUL!AJ68</f>
        <v/>
      </c>
      <c r="AP68" s="210">
        <f>AM68+AUG!AK68+JUL!AK68</f>
        <v/>
      </c>
      <c r="AQ68" s="196">
        <f>AO68/AP68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AL69+AUG!AJ69+JUL!AJ69</f>
        <v/>
      </c>
      <c r="AP69" s="210">
        <f>AM69+AUG!AK69+JUL!AK69</f>
        <v/>
      </c>
      <c r="AQ69" s="196">
        <f>AO69/AP69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AL70+AUG!AJ70+JUL!AJ70</f>
        <v/>
      </c>
      <c r="AP70" s="210">
        <f>AM70+AUG!AK70+JUL!AK70</f>
        <v/>
      </c>
      <c r="AQ70" s="196">
        <f>AO70/AP70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AL71+AUG!AJ71+JUL!AJ71</f>
        <v/>
      </c>
      <c r="AP71" s="210">
        <f>AM71+AUG!AK71+JUL!AK71</f>
        <v/>
      </c>
      <c r="AQ71" s="196">
        <f>AO71/AP71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AL72+AUG!AJ72+JUL!AJ72</f>
        <v/>
      </c>
      <c r="AP72" s="210">
        <f>AM72+AUG!AK72+JUL!AK72</f>
        <v/>
      </c>
      <c r="AQ72" s="196">
        <f>AO72/AP72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AL73+AUG!AJ73+JUL!AJ73</f>
        <v/>
      </c>
      <c r="AP73" s="210">
        <f>AM73+AUG!AK73+JUL!AK73</f>
        <v/>
      </c>
      <c r="AQ73" s="196">
        <f>AO73/AP73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AL74+AUG!AJ74+JUL!AJ74</f>
        <v/>
      </c>
      <c r="AP74" s="210">
        <f>AM74+AUG!AK74+JUL!AK74</f>
        <v/>
      </c>
      <c r="AQ74" s="196">
        <f>AO74/AP74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AL75+AUG!AJ75+JUL!AJ75</f>
        <v/>
      </c>
      <c r="AP75" s="210">
        <f>AM75+AUG!AK75+JUL!AK75</f>
        <v/>
      </c>
      <c r="AQ75" s="196">
        <f>AO75/AP75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AL76+AUG!AJ76+JUL!AJ76</f>
        <v/>
      </c>
      <c r="AP76" s="210">
        <f>AM76+AUG!AK76+JUL!AK76</f>
        <v/>
      </c>
      <c r="AQ76" s="196">
        <f>AO76/AP76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AL77+AUG!AJ77+JUL!AJ77</f>
        <v/>
      </c>
      <c r="AP77" s="210">
        <f>AM77+AUG!AK77+JUL!AK77</f>
        <v/>
      </c>
      <c r="AQ77" s="196">
        <f>AO77/AP77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AL78+AUG!AJ78+JUL!AJ78</f>
        <v/>
      </c>
      <c r="AP78" s="210">
        <f>AM78+AUG!AK78+JUL!AK78</f>
        <v/>
      </c>
      <c r="AQ78" s="196">
        <f>AO78/AP78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AL79+AUG!AJ79+JUL!AJ79</f>
        <v/>
      </c>
      <c r="AP79" s="210">
        <f>AM79+AUG!AK79+JUL!AK79</f>
        <v/>
      </c>
      <c r="AQ79" s="196">
        <f>AO79/AP79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AL80+AUG!AJ80+JUL!AJ80</f>
        <v/>
      </c>
      <c r="AP80" s="210">
        <f>AM80+AUG!AK80+JUL!AK80</f>
        <v/>
      </c>
      <c r="AQ80" s="196">
        <f>AO80/AP80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AL81+AUG!AJ81+JUL!AJ81</f>
        <v/>
      </c>
      <c r="AP81" s="210">
        <f>AM81+AUG!AK81+JUL!AK81</f>
        <v/>
      </c>
      <c r="AQ81" s="196">
        <f>AO81/AP81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AL82+AUG!AJ82+JUL!AJ82</f>
        <v/>
      </c>
      <c r="AP82" s="210">
        <f>AM82+AUG!AK82+JUL!AK82</f>
        <v/>
      </c>
      <c r="AQ82" s="196">
        <f>AO82/AP82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AL83+AUG!AJ83+JUL!AJ83</f>
        <v/>
      </c>
      <c r="AP83" s="210">
        <f>AM83+AUG!AK83+JUL!AK83</f>
        <v/>
      </c>
      <c r="AQ83" s="196">
        <f>AO83/AP83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AL84+AUG!AJ84+JUL!AJ84</f>
        <v/>
      </c>
      <c r="AP84" s="210">
        <f>AM84+AUG!AK84+JUL!AK84</f>
        <v/>
      </c>
      <c r="AQ84" s="196">
        <f>AO84/AP84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AL85+AUG!AJ85+JUL!AJ85</f>
        <v/>
      </c>
      <c r="AP85" s="210">
        <f>AM85+AUG!AK85+JUL!AK85</f>
        <v/>
      </c>
      <c r="AQ85" s="196">
        <f>AO85/AP85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AL86+AUG!AJ86+JUL!AJ86</f>
        <v/>
      </c>
      <c r="AP86" s="210">
        <f>AM86+AUG!AK86+JUL!AK86</f>
        <v/>
      </c>
      <c r="AQ86" s="196">
        <f>AO86/AP86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AL87+AUG!AJ87+JUL!AJ87</f>
        <v/>
      </c>
      <c r="AP87" s="210">
        <f>AM87+AUG!AK87+JUL!AK87</f>
        <v/>
      </c>
      <c r="AQ87" s="196">
        <f>AO87/AP87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AL88+AUG!AJ88+JUL!AJ88</f>
        <v/>
      </c>
      <c r="AP88" s="210">
        <f>AM88+AUG!AK88+JUL!AK88</f>
        <v/>
      </c>
      <c r="AQ88" s="196">
        <f>AO88/AP88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AL89+AUG!AJ89+JUL!AJ89</f>
        <v/>
      </c>
      <c r="AP89" s="210">
        <f>AM89+AUG!AK89+JUL!AK89</f>
        <v/>
      </c>
      <c r="AQ89" s="196">
        <f>AO89/AP89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AL90+AUG!AJ90+JUL!AJ90</f>
        <v/>
      </c>
      <c r="AP90" s="210">
        <f>AM90+AUG!AK90+JUL!AK90</f>
        <v/>
      </c>
      <c r="AQ90" s="196">
        <f>AO90/AP90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AL91+AUG!AJ91+JUL!AJ91</f>
        <v/>
      </c>
      <c r="AP91" s="210">
        <f>AM91+AUG!AK91+JUL!AK91</f>
        <v/>
      </c>
      <c r="AQ91" s="196">
        <f>AO91/AP91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AL92+AUG!AJ92+JUL!AJ92</f>
        <v/>
      </c>
      <c r="AP92" s="210">
        <f>AM92+AUG!AK92+JUL!AK92</f>
        <v/>
      </c>
      <c r="AQ92" s="196">
        <f>AO92/AP92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AL93+AUG!AJ93+JUL!AJ93</f>
        <v/>
      </c>
      <c r="AP93" s="210">
        <f>AM93+AUG!AK93+JUL!AK93</f>
        <v/>
      </c>
      <c r="AQ93" s="196">
        <f>AO93/AP93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AL94+AUG!AJ94+JUL!AJ94</f>
        <v/>
      </c>
      <c r="AP94" s="210">
        <f>AM94+AUG!AK94+JUL!AK94</f>
        <v/>
      </c>
      <c r="AQ94" s="196">
        <f>AO94/AP94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AL95+AUG!AJ95+JUL!AJ95</f>
        <v/>
      </c>
      <c r="AP95" s="210">
        <f>AM95+AUG!AK95+JUL!AK95</f>
        <v/>
      </c>
      <c r="AQ95" s="196">
        <f>AO95/AP95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AL96+AUG!AJ96+JUL!AJ96</f>
        <v/>
      </c>
      <c r="AP96" s="210">
        <f>AM96+AUG!AK96+JUL!AK96</f>
        <v/>
      </c>
      <c r="AQ96" s="196">
        <f>AO96/AP96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AL97+AUG!AJ97+JUL!AJ97</f>
        <v/>
      </c>
      <c r="AP97" s="210">
        <f>AM97+AUG!AK97+JUL!AK97</f>
        <v/>
      </c>
      <c r="AQ97" s="196">
        <f>AO97/AP97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AL98+AUG!AJ98+JUL!AJ98</f>
        <v/>
      </c>
      <c r="AP98" s="210">
        <f>AM98+AUG!AK98+JUL!AK98</f>
        <v/>
      </c>
      <c r="AQ98" s="196">
        <f>AO98/AP98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AL99+AUG!AJ99+JUL!AJ99</f>
        <v/>
      </c>
      <c r="AP99" s="210">
        <f>AM99+AUG!AK99+JUL!AK99</f>
        <v/>
      </c>
      <c r="AQ99" s="196">
        <f>AO99/AP99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AL100+AUG!AJ100+JUL!AJ100</f>
        <v/>
      </c>
      <c r="AP100" s="210">
        <f>AM100+AUG!AK100+JUL!AK100</f>
        <v/>
      </c>
      <c r="AQ100" s="196">
        <f>AO100/AP100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AL101+AUG!AJ101+JUL!AJ101</f>
        <v/>
      </c>
      <c r="AP101" s="210">
        <f>AM101+AUG!AK101+JUL!AK101</f>
        <v/>
      </c>
      <c r="AQ101" s="196">
        <f>AO101/AP101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AL102+AUG!AJ102+JUL!AJ102</f>
        <v/>
      </c>
      <c r="AP102" s="210">
        <f>AM102+AUG!AK102+JUL!AK102</f>
        <v/>
      </c>
      <c r="AQ102" s="196">
        <f>AO102/AP102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AL103+AUG!AJ103+JUL!AJ103</f>
        <v/>
      </c>
      <c r="AP103" s="210">
        <f>AM103+AUG!AK103+JUL!AK103</f>
        <v/>
      </c>
      <c r="AQ103" s="196">
        <f>AO103/AP103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AL104+AUG!AJ104+JUL!AJ104</f>
        <v/>
      </c>
      <c r="AP104" s="210">
        <f>AM104+AUG!AK104+JUL!AK104</f>
        <v/>
      </c>
      <c r="AQ104" s="196">
        <f>AO104/AP104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AL105+AUG!AJ105+JUL!AJ105</f>
        <v/>
      </c>
      <c r="AP105" s="210">
        <f>AM105+AUG!AK105+JUL!AK105</f>
        <v/>
      </c>
      <c r="AQ105" s="196">
        <f>AO105/AP105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AL106+AUG!AJ106+JUL!AJ106</f>
        <v/>
      </c>
      <c r="AP106" s="210">
        <f>AM106+AUG!AK106+JUL!AK106</f>
        <v/>
      </c>
      <c r="AQ106" s="196">
        <f>AO106/AP106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AL107+AUG!AJ107+JUL!AJ107</f>
        <v/>
      </c>
      <c r="AP107" s="210">
        <f>AM107+AUG!AK107+JUL!AK107</f>
        <v/>
      </c>
      <c r="AQ107" s="196">
        <f>AO107/AP107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AL108+AUG!AJ108+JUL!AJ108</f>
        <v/>
      </c>
      <c r="AP108" s="210">
        <f>AM108+AUG!AK108+JUL!AK108</f>
        <v/>
      </c>
      <c r="AQ108" s="196">
        <f>AO108/AP108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AL109+AUG!AJ109+JUL!AJ109</f>
        <v/>
      </c>
      <c r="AP109" s="210">
        <f>AM109+AUG!AK109+JUL!AK109</f>
        <v/>
      </c>
      <c r="AQ109" s="196">
        <f>AO109/AP109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AL110+AUG!AJ110+JUL!AJ110</f>
        <v/>
      </c>
      <c r="AP110" s="210">
        <f>AM110+AUG!AK110+JUL!AK110</f>
        <v/>
      </c>
      <c r="AQ110" s="196">
        <f>AO110/AP110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AL111+AUG!AJ111+JUL!AJ111</f>
        <v/>
      </c>
      <c r="AP111" s="210">
        <f>AM111+AUG!AK111+JUL!AK111</f>
        <v/>
      </c>
      <c r="AQ111" s="196">
        <f>AO111/AP111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AL112+AUG!AJ112+JUL!AJ112</f>
        <v/>
      </c>
      <c r="AP112" s="210">
        <f>AM112+AUG!AK112+JUL!AK112</f>
        <v/>
      </c>
      <c r="AQ112" s="196">
        <f>AO112/AP112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AL113+AUG!AJ113+JUL!AJ113</f>
        <v/>
      </c>
      <c r="AP113" s="210">
        <f>AM113+AUG!AK113+JUL!AK113</f>
        <v/>
      </c>
      <c r="AQ113" s="196">
        <f>AO113/AP113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AL114+AUG!AJ114+JUL!AJ114</f>
        <v/>
      </c>
      <c r="AP114" s="210">
        <f>AM114+AUG!AK114+JUL!AK114</f>
        <v/>
      </c>
      <c r="AQ114" s="196">
        <f>AO114/AP114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AL115+AUG!AJ115+JUL!AJ115</f>
        <v/>
      </c>
      <c r="AP115" s="210">
        <f>AM115+AUG!AK115+JUL!AK115</f>
        <v/>
      </c>
      <c r="AQ115" s="196">
        <f>AO115/AP115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AL116+AUG!AJ116+JUL!AJ116</f>
        <v/>
      </c>
      <c r="AP116" s="210">
        <f>AM116+AUG!AK116+JUL!AK116</f>
        <v/>
      </c>
      <c r="AQ116" s="196">
        <f>AO116/AP116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AL117+AUG!AJ117+JUL!AJ117</f>
        <v/>
      </c>
      <c r="AP117" s="210">
        <f>AM117+AUG!AK117+JUL!AK117</f>
        <v/>
      </c>
      <c r="AQ117" s="196">
        <f>AO117/AP117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AL118+AUG!AJ118+JUL!AJ118</f>
        <v/>
      </c>
      <c r="AP118" s="210">
        <f>AM118+AUG!AK118+JUL!AK118</f>
        <v/>
      </c>
      <c r="AQ118" s="196">
        <f>AO118/AP118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AL119+AUG!AJ119+JUL!AJ119</f>
        <v/>
      </c>
      <c r="AP119" s="210">
        <f>AM119+AUG!AK119+JUL!AK119</f>
        <v/>
      </c>
      <c r="AQ119" s="196">
        <f>AO119/AP119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AL120+AUG!AJ120+JUL!AJ120</f>
        <v/>
      </c>
      <c r="AP120" s="210">
        <f>AM120+AUG!AK120+JUL!AK120</f>
        <v/>
      </c>
      <c r="AQ120" s="196">
        <f>AO120/AP120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AL121+AUG!AJ121+JUL!AJ121</f>
        <v/>
      </c>
      <c r="AP121" s="210">
        <f>AM121+AUG!AK121+JUL!AK121</f>
        <v/>
      </c>
      <c r="AQ121" s="196">
        <f>AO121/AP121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AL122+AUG!AJ122+JUL!AJ122</f>
        <v/>
      </c>
      <c r="AP122" s="210">
        <f>AM122+AUG!AK122+JUL!AK122</f>
        <v/>
      </c>
      <c r="AQ122" s="196">
        <f>AO122/AP122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AL123+AUG!AJ123+JUL!AJ123</f>
        <v/>
      </c>
      <c r="AP123" s="210">
        <f>AM123+AUG!AK123+JUL!AK123</f>
        <v/>
      </c>
      <c r="AQ123" s="196">
        <f>AO123/AP123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AL124+AUG!AJ124+JUL!AJ124</f>
        <v/>
      </c>
      <c r="AP124" s="210">
        <f>AM124+AUG!AK124+JUL!AK124</f>
        <v/>
      </c>
      <c r="AQ124" s="196">
        <f>AO124/AP124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AL125+AUG!AJ125+JUL!AJ125</f>
        <v/>
      </c>
      <c r="AP125" s="210">
        <f>AM125+AUG!AK125+JUL!AK125</f>
        <v/>
      </c>
      <c r="AQ125" s="196">
        <f>AO125/AP125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AL126+AUG!AJ126+JUL!AJ126</f>
        <v/>
      </c>
      <c r="AP126" s="210">
        <f>AM126+AUG!AK126+JUL!AK126</f>
        <v/>
      </c>
      <c r="AQ126" s="196">
        <f>AO126/AP126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AL127+AUG!AJ127+JUL!AJ127</f>
        <v/>
      </c>
      <c r="AP127" s="210">
        <f>AM127+AUG!AK127+JUL!AK127</f>
        <v/>
      </c>
      <c r="AQ127" s="196">
        <f>AO127/AP127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AL128+AUG!AJ128+JUL!AJ128</f>
        <v/>
      </c>
      <c r="AP128" s="210">
        <f>AM128+AUG!AK128+JUL!AK128</f>
        <v/>
      </c>
      <c r="AQ128" s="196">
        <f>AO128/AP128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AL129+AUG!AJ129+JUL!AJ129</f>
        <v/>
      </c>
      <c r="AP129" s="210">
        <f>AM129+AUG!AK129+JUL!AK129</f>
        <v/>
      </c>
      <c r="AQ129" s="196">
        <f>AO129/AP129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AL130+AUG!AJ130+JUL!AJ130</f>
        <v/>
      </c>
      <c r="AP130" s="210">
        <f>AM130+AUG!AK130+JUL!AK130</f>
        <v/>
      </c>
      <c r="AQ130" s="196">
        <f>AO130/AP130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AL131+AUG!AJ131+JUL!AJ131</f>
        <v/>
      </c>
      <c r="AP131" s="210">
        <f>AM131+AUG!AK131+JUL!AK131</f>
        <v/>
      </c>
      <c r="AQ131" s="196">
        <f>AO131/AP131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AL132+AUG!AJ132+JUL!AJ132</f>
        <v/>
      </c>
      <c r="AP132" s="210">
        <f>AM132+AUG!AK132+JUL!AK132</f>
        <v/>
      </c>
      <c r="AQ132" s="196">
        <f>AO132/AP132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AL133+AUG!AJ133+JUL!AJ133</f>
        <v/>
      </c>
      <c r="AP133" s="210">
        <f>AM133+AUG!AK133+JUL!AK133</f>
        <v/>
      </c>
      <c r="AQ133" s="196">
        <f>AO133/AP133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AL134+AUG!AJ134+JUL!AJ134</f>
        <v/>
      </c>
      <c r="AP134" s="210">
        <f>AM134+AUG!AK134+JUL!AK134</f>
        <v/>
      </c>
      <c r="AQ134" s="196">
        <f>AO134/AP134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AL135+AUG!AJ135+JUL!AJ135</f>
        <v/>
      </c>
      <c r="AP135" s="210">
        <f>AM135+AUG!AK135+JUL!AK135</f>
        <v/>
      </c>
      <c r="AQ135" s="196">
        <f>AO135/AP135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AL136+AUG!AJ136+JUL!AJ136</f>
        <v/>
      </c>
      <c r="AP136" s="210">
        <f>AM136+AUG!AK136+JUL!AK136</f>
        <v/>
      </c>
      <c r="AQ136" s="196">
        <f>AO136/AP136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AL137+AUG!AJ137+JUL!AJ137</f>
        <v/>
      </c>
      <c r="AP137" s="210">
        <f>AM137+AUG!AK137+JUL!AK137</f>
        <v/>
      </c>
      <c r="AQ137" s="196">
        <f>AO137/AP137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AL138+AUG!AJ138+JUL!AJ138</f>
        <v/>
      </c>
      <c r="AP138" s="210">
        <f>AM138+AUG!AK138+JUL!AK138</f>
        <v/>
      </c>
      <c r="AQ138" s="196">
        <f>AO138/AP138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AL139+AUG!AJ139+JUL!AJ139</f>
        <v/>
      </c>
      <c r="AP139" s="210">
        <f>AM139+AUG!AK139+JUL!AK139</f>
        <v/>
      </c>
      <c r="AQ139" s="196">
        <f>AO139/AP139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AL140+AUG!AJ140+JUL!AJ140</f>
        <v/>
      </c>
      <c r="AP140" s="210">
        <f>AM140+AUG!AK140+JUL!AK140</f>
        <v/>
      </c>
      <c r="AQ140" s="196">
        <f>AO140/AP140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AL141+AUG!AJ141+JUL!AJ141</f>
        <v/>
      </c>
      <c r="AP141" s="210">
        <f>AM141+AUG!AK141+JUL!AK141</f>
        <v/>
      </c>
      <c r="AQ141" s="196">
        <f>AO141/AP141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AL142+AUG!AJ142+JUL!AJ142</f>
        <v/>
      </c>
      <c r="AP142" s="210">
        <f>AM142+AUG!AK142+JUL!AK142</f>
        <v/>
      </c>
      <c r="AQ142" s="196">
        <f>AO142/AP142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AL143+AUG!AJ143+JUL!AJ143</f>
        <v/>
      </c>
      <c r="AP143" s="210">
        <f>AM143+AUG!AK143+JUL!AK143</f>
        <v/>
      </c>
      <c r="AQ143" s="196">
        <f>AO143/AP143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AL144+AUG!AJ144+JUL!AJ144</f>
        <v/>
      </c>
      <c r="AP144" s="210">
        <f>AM144+AUG!AK144+JUL!AK144</f>
        <v/>
      </c>
      <c r="AQ144" s="196">
        <f>AO144/AP144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AL145+AUG!AJ145+JUL!AJ145</f>
        <v/>
      </c>
      <c r="AP145" s="210">
        <f>AM145+AUG!AK145+JUL!AK145</f>
        <v/>
      </c>
      <c r="AQ145" s="196">
        <f>AO145/AP145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AL146+AUG!AJ146+JUL!AJ146</f>
        <v/>
      </c>
      <c r="AP146" s="210">
        <f>AM146+AUG!AK146+JUL!AK146</f>
        <v/>
      </c>
      <c r="AQ146" s="196">
        <f>AO146/AP146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AL147+AUG!AJ147+JUL!AJ147</f>
        <v/>
      </c>
      <c r="AP147" s="210">
        <f>AM147+AUG!AK147+JUL!AK147</f>
        <v/>
      </c>
      <c r="AQ147" s="196">
        <f>AO147/AP147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AL148+AUG!AJ148+JUL!AJ148</f>
        <v/>
      </c>
      <c r="AP148" s="210">
        <f>AM148+AUG!AK148+JUL!AK148</f>
        <v/>
      </c>
      <c r="AQ148" s="196">
        <f>AO148/AP148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AL149+AUG!AJ149+JUL!AJ149</f>
        <v/>
      </c>
      <c r="AP149" s="210">
        <f>AM149+AUG!AK149+JUL!AK149</f>
        <v/>
      </c>
      <c r="AQ149" s="196">
        <f>AO149/AP149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AL150+AUG!AJ150+JUL!AJ150</f>
        <v/>
      </c>
      <c r="AP150" s="210">
        <f>AM150+AUG!AK150+JUL!AK150</f>
        <v/>
      </c>
      <c r="AQ150" s="196">
        <f>AO150/AP150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AL151+AUG!AJ151+JUL!AJ151</f>
        <v/>
      </c>
      <c r="AP151" s="210">
        <f>AM151+AUG!AK151+JUL!AK151</f>
        <v/>
      </c>
      <c r="AQ151" s="196">
        <f>AO151/AP151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AL152+AUG!AJ152+JUL!AJ152</f>
        <v/>
      </c>
      <c r="AP152" s="210">
        <f>AM152+AUG!AK152+JUL!AK152</f>
        <v/>
      </c>
      <c r="AQ152" s="196">
        <f>AO152/AP152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AL153+AUG!AJ153+JUL!AJ153</f>
        <v/>
      </c>
      <c r="AP153" s="210">
        <f>AM153+AUG!AK153+JUL!AK153</f>
        <v/>
      </c>
      <c r="AQ153" s="196">
        <f>AO153/AP153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AL154+AUG!AJ154+JUL!AJ154</f>
        <v/>
      </c>
      <c r="AP154" s="210">
        <f>AM154+AUG!AK154+JUL!AK154</f>
        <v/>
      </c>
      <c r="AQ154" s="196">
        <f>AO154/AP154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AL155+AUG!AJ155+JUL!AJ155</f>
        <v/>
      </c>
      <c r="AP155" s="210">
        <f>AM155+AUG!AK155+JUL!AK155</f>
        <v/>
      </c>
      <c r="AQ155" s="196">
        <f>AO155/AP155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AL156+AUG!AJ156+JUL!AJ156</f>
        <v/>
      </c>
      <c r="AP156" s="210">
        <f>AM156+AUG!AK156+JUL!AK156</f>
        <v/>
      </c>
      <c r="AQ156" s="196">
        <f>AO156/AP156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AL157+AUG!AJ157+JUL!AJ157</f>
        <v/>
      </c>
      <c r="AP157" s="210">
        <f>AM157+AUG!AK157+JUL!AK157</f>
        <v/>
      </c>
      <c r="AQ157" s="196">
        <f>AO157/AP157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AL158+AUG!AJ158+JUL!AJ158</f>
        <v/>
      </c>
      <c r="AP158" s="210">
        <f>AM158+AUG!AK158+JUL!AK158</f>
        <v/>
      </c>
      <c r="AQ158" s="196">
        <f>AO158/AP158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AL159+AUG!AJ159+JUL!AJ159</f>
        <v/>
      </c>
      <c r="AP159" s="210">
        <f>AM159+AUG!AK159+JUL!AK159</f>
        <v/>
      </c>
      <c r="AQ159" s="196">
        <f>AO159/AP159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AL160+AUG!AJ160+JUL!AJ160</f>
        <v/>
      </c>
      <c r="AP160" s="210">
        <f>AM160+AUG!AK160+JUL!AK160</f>
        <v/>
      </c>
      <c r="AQ160" s="196">
        <f>AO160/AP160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AL161+AUG!AJ161+JUL!AJ161</f>
        <v/>
      </c>
      <c r="AP161" s="210">
        <f>AM161+AUG!AK161+JUL!AK161</f>
        <v/>
      </c>
      <c r="AQ161" s="196">
        <f>AO161/AP161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AL162+AUG!AJ162+JUL!AJ162</f>
        <v/>
      </c>
      <c r="AP162" s="210">
        <f>AM162+AUG!AK162+JUL!AK162</f>
        <v/>
      </c>
      <c r="AQ162" s="196">
        <f>AO162/AP162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AL163+AUG!AJ163+JUL!AJ163</f>
        <v/>
      </c>
      <c r="AP163" s="210">
        <f>AM163+AUG!AK163+JUL!AK163</f>
        <v/>
      </c>
      <c r="AQ163" s="196">
        <f>AO163/AP163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AL164+AUG!AJ164+JUL!AJ164</f>
        <v/>
      </c>
      <c r="AP164" s="210">
        <f>AM164+AUG!AK164+JUL!AK164</f>
        <v/>
      </c>
      <c r="AQ164" s="196">
        <f>AO164/AP164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AL165+AUG!AJ165+JUL!AJ165</f>
        <v/>
      </c>
      <c r="AP165" s="210">
        <f>AM165+AUG!AK165+JUL!AK165</f>
        <v/>
      </c>
      <c r="AQ165" s="196">
        <f>AO165/AP165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AL166+AUG!AJ166+JUL!AJ166</f>
        <v/>
      </c>
      <c r="AP166" s="210">
        <f>AM166+AUG!AK166+JUL!AK166</f>
        <v/>
      </c>
      <c r="AQ166" s="196">
        <f>AO166/AP166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AL167+AUG!AJ167+JUL!AJ167</f>
        <v/>
      </c>
      <c r="AP167" s="210">
        <f>AM167+AUG!AK167+JUL!AK167</f>
        <v/>
      </c>
      <c r="AQ167" s="196">
        <f>AO167/AP167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AL168+AUG!AJ168+JUL!AJ168</f>
        <v/>
      </c>
      <c r="AP168" s="210">
        <f>AM168+AUG!AK168+JUL!AK168</f>
        <v/>
      </c>
      <c r="AQ168" s="196">
        <f>AO168/AP168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AL169+AUG!AJ169+JUL!AJ169</f>
        <v/>
      </c>
      <c r="AP169" s="210">
        <f>AM169+AUG!AK169+JUL!AK169</f>
        <v/>
      </c>
      <c r="AQ169" s="196">
        <f>AO169/AP169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AL170+AUG!AJ170+JUL!AJ170</f>
        <v/>
      </c>
      <c r="AP170" s="210">
        <f>AM170+AUG!AK170+JUL!AK170</f>
        <v/>
      </c>
      <c r="AQ170" s="196">
        <f>AO170/AP170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AL171+AUG!AJ171+JUL!AJ171</f>
        <v/>
      </c>
      <c r="AP171" s="210">
        <f>AM171+AUG!AK171+JUL!AK171</f>
        <v/>
      </c>
      <c r="AQ171" s="196">
        <f>AO171/AP171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AL172+AUG!AJ172+JUL!AJ172</f>
        <v/>
      </c>
      <c r="AP172" s="210">
        <f>AM172+AUG!AK172+JUL!AK172</f>
        <v/>
      </c>
      <c r="AQ172" s="196">
        <f>AO172/AP172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AL173+AUG!AJ173+JUL!AJ173</f>
        <v/>
      </c>
      <c r="AP173" s="210">
        <f>AM173+AUG!AK173+JUL!AK173</f>
        <v/>
      </c>
      <c r="AQ173" s="196">
        <f>AO173/AP173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AL174+AUG!AJ174+JUL!AJ174</f>
        <v/>
      </c>
      <c r="AP174" s="210">
        <f>AM174+AUG!AK174+JUL!AK174</f>
        <v/>
      </c>
      <c r="AQ174" s="196">
        <f>AO174/AP174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AL175+AUG!AJ175+JUL!AJ175</f>
        <v/>
      </c>
      <c r="AP175" s="210">
        <f>AM175+AUG!AK175+JUL!AK175</f>
        <v/>
      </c>
      <c r="AQ175" s="196">
        <f>AO175/AP175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AL176+AUG!AJ176+JUL!AJ176</f>
        <v/>
      </c>
      <c r="AP176" s="210">
        <f>AM176+AUG!AK176+JUL!AK176</f>
        <v/>
      </c>
      <c r="AQ176" s="196">
        <f>AO176/AP176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AL177+AUG!AJ177+JUL!AJ177</f>
        <v/>
      </c>
      <c r="AP177" s="210">
        <f>AM177+AUG!AK177+JUL!AK177</f>
        <v/>
      </c>
      <c r="AQ177" s="196">
        <f>AO177/AP177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AL178+AUG!AJ178+JUL!AJ178</f>
        <v/>
      </c>
      <c r="AP178" s="210">
        <f>AM178+AUG!AK178+JUL!AK178</f>
        <v/>
      </c>
      <c r="AQ178" s="196">
        <f>AO178/AP178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AL179+AUG!AJ179+JUL!AJ179</f>
        <v/>
      </c>
      <c r="AP179" s="210">
        <f>AM179+AUG!AK179+JUL!AK179</f>
        <v/>
      </c>
      <c r="AQ179" s="196">
        <f>AO179/AP179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AL180+AUG!AJ180+JUL!AJ180</f>
        <v/>
      </c>
      <c r="AP180" s="210">
        <f>AM180+AUG!AK180+JUL!AK180</f>
        <v/>
      </c>
      <c r="AQ180" s="196">
        <f>AO180/AP180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AL181+AUG!AJ181+JUL!AJ181</f>
        <v/>
      </c>
      <c r="AP181" s="210">
        <f>AM181+AUG!AK181+JUL!AK181</f>
        <v/>
      </c>
      <c r="AQ181" s="196">
        <f>AO181/AP181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AL182+AUG!AJ182+JUL!AJ182</f>
        <v/>
      </c>
      <c r="AP182" s="210">
        <f>AM182+AUG!AK182+JUL!AK182</f>
        <v/>
      </c>
      <c r="AQ182" s="196">
        <f>AO182/AP182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AL183+AUG!AJ183+JUL!AJ183</f>
        <v/>
      </c>
      <c r="AP183" s="210">
        <f>AM183+AUG!AK183+JUL!AK183</f>
        <v/>
      </c>
      <c r="AQ183" s="196">
        <f>AO183/AP183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AL184+AUG!AJ184+JUL!AJ184</f>
        <v/>
      </c>
      <c r="AP184" s="210">
        <f>AM184+AUG!AK184+JUL!AK184</f>
        <v/>
      </c>
      <c r="AQ184" s="196">
        <f>AO184/AP184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AL185+AUG!AJ185+JUL!AJ185</f>
        <v/>
      </c>
      <c r="AP185" s="210">
        <f>AM185+AUG!AK185+JUL!AK185</f>
        <v/>
      </c>
      <c r="AQ185" s="196">
        <f>AO185/AP185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AL186+AUG!AJ186+JUL!AJ186</f>
        <v/>
      </c>
      <c r="AP186" s="210">
        <f>AM186+AUG!AK186+JUL!AK186</f>
        <v/>
      </c>
      <c r="AQ186" s="196">
        <f>AO186/AP186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AL187+AUG!AJ187+JUL!AJ187</f>
        <v/>
      </c>
      <c r="AP187" s="210">
        <f>AM187+AUG!AK187+JUL!AK187</f>
        <v/>
      </c>
      <c r="AQ187" s="196">
        <f>AO187/AP187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AL188+AUG!AJ188+JUL!AJ188</f>
        <v/>
      </c>
      <c r="AP188" s="210">
        <f>AM188+AUG!AK188+JUL!AK188</f>
        <v/>
      </c>
      <c r="AQ188" s="196">
        <f>AO188/AP188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AL189+AUG!AJ189+JUL!AJ189</f>
        <v/>
      </c>
      <c r="AP189" s="210">
        <f>AM189+AUG!AK189+JUL!AK189</f>
        <v/>
      </c>
      <c r="AQ189" s="196">
        <f>AO189/AP189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AL190+AUG!AJ190+JUL!AJ190</f>
        <v/>
      </c>
      <c r="AP190" s="210">
        <f>AM190+AUG!AK190+JUL!AK190</f>
        <v/>
      </c>
      <c r="AQ190" s="196">
        <f>AO190/AP190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AL191+AUG!AJ191+JUL!AJ191</f>
        <v/>
      </c>
      <c r="AP191" s="210">
        <f>AM191+AUG!AK191+JUL!AK191</f>
        <v/>
      </c>
      <c r="AQ191" s="196">
        <f>AO191/AP191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AL192+AUG!AJ192+JUL!AJ192</f>
        <v/>
      </c>
      <c r="AP192" s="210">
        <f>AM192+AUG!AK192+JUL!AK192</f>
        <v/>
      </c>
      <c r="AQ192" s="196">
        <f>AO192/AP192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AL193+AUG!AJ193+JUL!AJ193</f>
        <v/>
      </c>
      <c r="AP193" s="210">
        <f>AM193+AUG!AK193+JUL!AK193</f>
        <v/>
      </c>
      <c r="AQ193" s="196">
        <f>AO193/AP193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AL194+AUG!AJ194+JUL!AJ194</f>
        <v/>
      </c>
      <c r="AP194" s="210">
        <f>AM194+AUG!AK194+JUL!AK194</f>
        <v/>
      </c>
      <c r="AQ194" s="196">
        <f>AO194/AP194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AL195+AUG!AJ195+JUL!AJ195</f>
        <v/>
      </c>
      <c r="AP195" s="210">
        <f>AM195+AUG!AK195+JUL!AK195</f>
        <v/>
      </c>
      <c r="AQ195" s="196">
        <f>AO195/AP195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AL196+AUG!AJ196+JUL!AJ196</f>
        <v/>
      </c>
      <c r="AP196" s="210">
        <f>AM196+AUG!AK196+JUL!AK196</f>
        <v/>
      </c>
      <c r="AQ196" s="196">
        <f>AO196/AP196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AL197+AUG!AJ197+JUL!AJ197</f>
        <v/>
      </c>
      <c r="AP197" s="210">
        <f>AM197+AUG!AK197+JUL!AK197</f>
        <v/>
      </c>
      <c r="AQ197" s="196">
        <f>AO197/AP197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AL198+AUG!AJ198+JUL!AJ198</f>
        <v/>
      </c>
      <c r="AP198" s="210">
        <f>AM198+AUG!AK198+JUL!AK198</f>
        <v/>
      </c>
      <c r="AQ198" s="196">
        <f>AO198/AP198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AL199+AUG!AJ199+JUL!AJ199</f>
        <v/>
      </c>
      <c r="AP199" s="210">
        <f>AM199+AUG!AK199+JUL!AK199</f>
        <v/>
      </c>
      <c r="AQ199" s="196">
        <f>AO199/AP199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AL200+AUG!AJ200+JUL!AJ200</f>
        <v/>
      </c>
      <c r="AP200" s="210">
        <f>AM200+AUG!AK200+JUL!AK200</f>
        <v/>
      </c>
      <c r="AQ200" s="196">
        <f>AO200/AP200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AL201+AUG!AJ201+JUL!AJ201</f>
        <v/>
      </c>
      <c r="AP201" s="210">
        <f>AM201+AUG!AK201+JUL!AK201</f>
        <v/>
      </c>
      <c r="AQ201" s="196">
        <f>AO201/AP201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AL202+AUG!AJ202+JUL!AJ202</f>
        <v/>
      </c>
      <c r="AP202" s="210">
        <f>AM202+AUG!AK202+JUL!AK202</f>
        <v/>
      </c>
      <c r="AQ202" s="196">
        <f>AO202/AP202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AL203+AUG!AJ203+JUL!AJ203</f>
        <v/>
      </c>
      <c r="AP203" s="210">
        <f>AM203+AUG!AK203+JUL!AK203</f>
        <v/>
      </c>
      <c r="AQ203" s="196">
        <f>AO203/AP203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AL204+AUG!AJ204+JUL!AJ204</f>
        <v/>
      </c>
      <c r="AP204" s="210">
        <f>AM204+AUG!AK204+JUL!AK204</f>
        <v/>
      </c>
      <c r="AQ204" s="196">
        <f>AO204/AP204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AL205+AUG!AJ205+JUL!AJ205</f>
        <v/>
      </c>
      <c r="AP205" s="210">
        <f>AM205+AUG!AK205+JUL!AK205</f>
        <v/>
      </c>
      <c r="AQ205" s="196">
        <f>AO205/AP205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AL206+AUG!AJ206+JUL!AJ206</f>
        <v/>
      </c>
      <c r="AP206" s="210">
        <f>AM206+AUG!AK206+JUL!AK206</f>
        <v/>
      </c>
      <c r="AQ206" s="196">
        <f>AO206/AP206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AL207+AUG!AJ207+JUL!AJ207</f>
        <v/>
      </c>
      <c r="AP207" s="210">
        <f>AM207+AUG!AK207+JUL!AK207</f>
        <v/>
      </c>
      <c r="AQ207" s="196">
        <f>AO207/AP207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AL208+AUG!AJ208+JUL!AJ208</f>
        <v/>
      </c>
      <c r="AP208" s="210">
        <f>AM208+AUG!AK208+JUL!AK208</f>
        <v/>
      </c>
      <c r="AQ208" s="196">
        <f>AO208/AP208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AL209+AUG!AJ209+JUL!AJ209</f>
        <v/>
      </c>
      <c r="AP209" s="210">
        <f>AM209+AUG!AK209+JUL!AK209</f>
        <v/>
      </c>
      <c r="AQ209" s="196">
        <f>AO209/AP209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AL210+AUG!AJ210+JUL!AJ210</f>
        <v/>
      </c>
      <c r="AP210" s="210">
        <f>AM210+AUG!AK210+JUL!AK210</f>
        <v/>
      </c>
      <c r="AQ210" s="196">
        <f>AO210/AP210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AL211+AUG!AJ211+JUL!AJ211</f>
        <v/>
      </c>
      <c r="AP211" s="210">
        <f>AM211+AUG!AK211+JUL!AK211</f>
        <v/>
      </c>
      <c r="AQ211" s="196">
        <f>AO211/AP211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AL212+AUG!AJ212+JUL!AJ212</f>
        <v/>
      </c>
      <c r="AP212" s="210">
        <f>AM212+AUG!AK212+JUL!AK212</f>
        <v/>
      </c>
      <c r="AQ212" s="196">
        <f>AO212/AP212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AL213+AUG!AJ213+JUL!AJ213</f>
        <v/>
      </c>
      <c r="AP213" s="210">
        <f>AM213+AUG!AK213+JUL!AK213</f>
        <v/>
      </c>
      <c r="AQ213" s="196">
        <f>AO213/AP213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AL214+AUG!AJ214+JUL!AJ214</f>
        <v/>
      </c>
      <c r="AP214" s="210">
        <f>AM214+AUG!AK214+JUL!AK214</f>
        <v/>
      </c>
      <c r="AQ214" s="196">
        <f>AO214/AP214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AL215+AUG!AJ215+JUL!AJ215</f>
        <v/>
      </c>
      <c r="AP215" s="210">
        <f>AM215+AUG!AK215+JUL!AK215</f>
        <v/>
      </c>
      <c r="AQ215" s="196">
        <f>AO215/AP215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AL216+AUG!AJ216+JUL!AJ216</f>
        <v/>
      </c>
      <c r="AP216" s="210">
        <f>AM216+AUG!AK216+JUL!AK216</f>
        <v/>
      </c>
      <c r="AQ216" s="196">
        <f>AO216/AP216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AL217+AUG!AJ217+JUL!AJ217</f>
        <v/>
      </c>
      <c r="AP217" s="210">
        <f>AM217+AUG!AK217+JUL!AK217</f>
        <v/>
      </c>
      <c r="AQ217" s="196">
        <f>AO217/AP217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AL218+AUG!AJ218+JUL!AJ218</f>
        <v/>
      </c>
      <c r="AP218" s="210">
        <f>AM218+AUG!AK218+JUL!AK218</f>
        <v/>
      </c>
      <c r="AQ218" s="196">
        <f>AO218/AP218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AL219+AUG!AJ219+JUL!AJ219</f>
        <v/>
      </c>
      <c r="AP219" s="210">
        <f>AM219+AUG!AK219+JUL!AK219</f>
        <v/>
      </c>
      <c r="AQ219" s="196">
        <f>AO219/AP219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AL220+AUG!AJ220+JUL!AJ220</f>
        <v/>
      </c>
      <c r="AP220" s="210">
        <f>AM220+AUG!AK220+JUL!AK220</f>
        <v/>
      </c>
      <c r="AQ220" s="196">
        <f>AO220/AP220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AL221+AUG!AJ221+JUL!AJ221</f>
        <v/>
      </c>
      <c r="AP221" s="210">
        <f>AM221+AUG!AK221+JUL!AK221</f>
        <v/>
      </c>
      <c r="AQ221" s="196">
        <f>AO221/AP221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AL222+AUG!AJ222+JUL!AJ222</f>
        <v/>
      </c>
      <c r="AP222" s="210">
        <f>AM222+AUG!AK222+JUL!AK222</f>
        <v/>
      </c>
      <c r="AQ222" s="196">
        <f>AO222/AP222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AL223+AUG!AJ223+JUL!AJ223</f>
        <v/>
      </c>
      <c r="AP223" s="210">
        <f>AM223+AUG!AK223+JUL!AK223</f>
        <v/>
      </c>
      <c r="AQ223" s="196">
        <f>AO223/AP223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AL224+AUG!AJ224+JUL!AJ224</f>
        <v/>
      </c>
      <c r="AP224" s="210">
        <f>AM224+AUG!AK224+JUL!AK224</f>
        <v/>
      </c>
      <c r="AQ224" s="196">
        <f>AO224/AP224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AL225+AUG!AJ225+JUL!AJ225</f>
        <v/>
      </c>
      <c r="AP225" s="210">
        <f>AM225+AUG!AK225+JUL!AK225</f>
        <v/>
      </c>
      <c r="AQ225" s="196">
        <f>AO225/AP225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AL226+AUG!AJ226+JUL!AJ226</f>
        <v/>
      </c>
      <c r="AP226" s="210">
        <f>AM226+AUG!AK226+JUL!AK226</f>
        <v/>
      </c>
      <c r="AQ226" s="196">
        <f>AO226/AP226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AL227+AUG!AJ227+JUL!AJ227</f>
        <v/>
      </c>
      <c r="AP227" s="210">
        <f>AM227+AUG!AK227+JUL!AK227</f>
        <v/>
      </c>
      <c r="AQ227" s="196">
        <f>AO227/AP227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AL228+AUG!AJ228+JUL!AJ228</f>
        <v/>
      </c>
      <c r="AP228" s="210">
        <f>AM228+AUG!AK228+JUL!AK228</f>
        <v/>
      </c>
      <c r="AQ228" s="196">
        <f>AO228/AP228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AL229+AUG!AJ229+JUL!AJ229</f>
        <v/>
      </c>
      <c r="AP229" s="210">
        <f>AM229+AUG!AK229+JUL!AK229</f>
        <v/>
      </c>
      <c r="AQ229" s="196">
        <f>AO229/AP229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AL230+AUG!AJ230+JUL!AJ230</f>
        <v/>
      </c>
      <c r="AP230" s="210">
        <f>AM230+AUG!AK230+JUL!AK230</f>
        <v/>
      </c>
      <c r="AQ230" s="196">
        <f>AO230/AP230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AL231+AUG!AJ231+JUL!AJ231</f>
        <v/>
      </c>
      <c r="AP231" s="210">
        <f>AM231+AUG!AK231+JUL!AK231</f>
        <v/>
      </c>
      <c r="AQ231" s="196">
        <f>AO231/AP231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AL232+AUG!AJ232+JUL!AJ232</f>
        <v/>
      </c>
      <c r="AP232" s="210">
        <f>AM232+AUG!AK232+JUL!AK232</f>
        <v/>
      </c>
      <c r="AQ232" s="196">
        <f>AO232/AP232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AL233+AUG!AJ233+JUL!AJ233</f>
        <v/>
      </c>
      <c r="AP233" s="210">
        <f>AM233+AUG!AK233+JUL!AK233</f>
        <v/>
      </c>
      <c r="AQ233" s="196">
        <f>AO233/AP233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AL234+AUG!AJ234+JUL!AJ234</f>
        <v/>
      </c>
      <c r="AP234" s="210">
        <f>AM234+AUG!AK234+JUL!AK234</f>
        <v/>
      </c>
      <c r="AQ234" s="196">
        <f>AO234/AP234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AL235+AUG!AJ235+JUL!AJ235</f>
        <v/>
      </c>
      <c r="AP235" s="210">
        <f>AM235+AUG!AK235+JUL!AK235</f>
        <v/>
      </c>
      <c r="AQ235" s="196">
        <f>AO235/AP235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AL236+AUG!AJ236+JUL!AJ236</f>
        <v/>
      </c>
      <c r="AP236" s="210">
        <f>AM236+AUG!AK236+JUL!AK236</f>
        <v/>
      </c>
      <c r="AQ236" s="196">
        <f>AO236/AP236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AL237+AUG!AJ237+JUL!AJ237</f>
        <v/>
      </c>
      <c r="AP237" s="210">
        <f>AM237+AUG!AK237+JUL!AK237</f>
        <v/>
      </c>
      <c r="AQ237" s="196">
        <f>AO237/AP237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AL238+AUG!AJ238+JUL!AJ238</f>
        <v/>
      </c>
      <c r="AP238" s="210">
        <f>AM238+AUG!AK238+JUL!AK238</f>
        <v/>
      </c>
      <c r="AQ238" s="196">
        <f>AO238/AP238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AL239+AUG!AJ239+JUL!AJ239</f>
        <v/>
      </c>
      <c r="AP239" s="210">
        <f>AM239+AUG!AK239+JUL!AK239</f>
        <v/>
      </c>
      <c r="AQ239" s="196">
        <f>AO239/AP239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AL240+AUG!AJ240+JUL!AJ240</f>
        <v/>
      </c>
      <c r="AP240" s="210">
        <f>AM240+AUG!AK240+JUL!AK240</f>
        <v/>
      </c>
      <c r="AQ240" s="196">
        <f>AO240/AP240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AL241+AUG!AJ241+JUL!AJ241</f>
        <v/>
      </c>
      <c r="AP241" s="210">
        <f>AM241+AUG!AK241+JUL!AK241</f>
        <v/>
      </c>
      <c r="AQ241" s="196">
        <f>AO241/AP241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AL242+AUG!AJ242+JUL!AJ242</f>
        <v/>
      </c>
      <c r="AP242" s="210">
        <f>AM242+AUG!AK242+JUL!AK242</f>
        <v/>
      </c>
      <c r="AQ242" s="196">
        <f>AO242/AP242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AL243+AUG!AJ243+JUL!AJ243</f>
        <v/>
      </c>
      <c r="AP243" s="210">
        <f>AM243+AUG!AK243+JUL!AK243</f>
        <v/>
      </c>
      <c r="AQ243" s="196">
        <f>AO243/AP243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AL244+AUG!AJ244+JUL!AJ244</f>
        <v/>
      </c>
      <c r="AP244" s="210">
        <f>AM244+AUG!AK244+JUL!AK244</f>
        <v/>
      </c>
      <c r="AQ244" s="196">
        <f>AO244/AP244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AL245+AUG!AJ245+JUL!AJ245</f>
        <v/>
      </c>
      <c r="AP245" s="210">
        <f>AM245+AUG!AK245+JUL!AK245</f>
        <v/>
      </c>
      <c r="AQ245" s="196">
        <f>AO245/AP245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AL246+AUG!AJ246+JUL!AJ246</f>
        <v/>
      </c>
      <c r="AP246" s="210">
        <f>AM246+AUG!AK246+JUL!AK246</f>
        <v/>
      </c>
      <c r="AQ246" s="196">
        <f>AO246/AP246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AL247+AUG!AJ247+JUL!AJ247</f>
        <v/>
      </c>
      <c r="AP247" s="210">
        <f>AM247+AUG!AK247+JUL!AK247</f>
        <v/>
      </c>
      <c r="AQ247" s="196">
        <f>AO247/AP247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AL248+AUG!AJ248+JUL!AJ248</f>
        <v/>
      </c>
      <c r="AP248" s="210">
        <f>AM248+AUG!AK248+JUL!AK248</f>
        <v/>
      </c>
      <c r="AQ248" s="196">
        <f>AO248/AP248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AL249+AUG!AJ249+JUL!AJ249</f>
        <v/>
      </c>
      <c r="AP249" s="210">
        <f>AM249+AUG!AK249+JUL!AK249</f>
        <v/>
      </c>
      <c r="AQ249" s="196">
        <f>AO249/AP249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AL250+AUG!AJ250+JUL!AJ250</f>
        <v/>
      </c>
      <c r="AP250" s="210">
        <f>AM250+AUG!AK250+JUL!AK250</f>
        <v/>
      </c>
      <c r="AQ250" s="196">
        <f>AO250/AP250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AL251+AUG!AJ251+JUL!AJ251</f>
        <v/>
      </c>
      <c r="AP251" s="210">
        <f>AM251+AUG!AK251+JUL!AK251</f>
        <v/>
      </c>
      <c r="AQ251" s="196">
        <f>AO251/AP251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AL252+AUG!AJ252+JUL!AJ252</f>
        <v/>
      </c>
      <c r="AP252" s="210">
        <f>AM252+AUG!AK252+JUL!AK252</f>
        <v/>
      </c>
      <c r="AQ252" s="196">
        <f>AO252/AP252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AL253+AUG!AJ253+JUL!AJ253</f>
        <v/>
      </c>
      <c r="AP253" s="210">
        <f>AM253+AUG!AK253+JUL!AK253</f>
        <v/>
      </c>
      <c r="AQ253" s="196">
        <f>AO253/AP253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AL254+AUG!AJ254+JUL!AJ254</f>
        <v/>
      </c>
      <c r="AP254" s="210">
        <f>AM254+AUG!AK254+JUL!AK254</f>
        <v/>
      </c>
      <c r="AQ254" s="196">
        <f>AO254/AP254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AL255+AUG!AJ255+JUL!AJ255</f>
        <v/>
      </c>
      <c r="AP255" s="210">
        <f>AM255+AUG!AK255+JUL!AK255</f>
        <v/>
      </c>
      <c r="AQ255" s="196">
        <f>AO255/AP255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AL256+AUG!AJ256+JUL!AJ256</f>
        <v/>
      </c>
      <c r="AP256" s="210">
        <f>AM256+AUG!AK256+JUL!AK256</f>
        <v/>
      </c>
      <c r="AQ256" s="196">
        <f>AO256/AP256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AL257+AUG!AJ257+JUL!AJ257</f>
        <v/>
      </c>
      <c r="AP257" s="210">
        <f>AM257+AUG!AK257+JUL!AK257</f>
        <v/>
      </c>
      <c r="AQ257" s="196">
        <f>AO257/AP257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AL258+AUG!AJ258+JUL!AJ258</f>
        <v/>
      </c>
      <c r="AP258" s="210">
        <f>AM258+AUG!AK258+JUL!AK258</f>
        <v/>
      </c>
      <c r="AQ258" s="196">
        <f>AO258/AP258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AL259+AUG!AJ259+JUL!AJ259</f>
        <v/>
      </c>
      <c r="AP259" s="210">
        <f>AM259+AUG!AK259+JUL!AK259</f>
        <v/>
      </c>
      <c r="AQ259" s="196">
        <f>AO259/AP259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AL260+AUG!AJ260+JUL!AJ260</f>
        <v/>
      </c>
      <c r="AP260" s="210">
        <f>AM260+AUG!AK260+JUL!AK260</f>
        <v/>
      </c>
      <c r="AQ260" s="196">
        <f>AO260/AP260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AL261+AUG!AJ261+JUL!AJ261</f>
        <v/>
      </c>
      <c r="AP261" s="210">
        <f>AM261+AUG!AK261+JUL!AK261</f>
        <v/>
      </c>
      <c r="AQ261" s="196">
        <f>AO261/AP261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AL262+AUG!AJ262+JUL!AJ262</f>
        <v/>
      </c>
      <c r="AP262" s="210">
        <f>AM262+AUG!AK262+JUL!AK262</f>
        <v/>
      </c>
      <c r="AQ262" s="196">
        <f>AO262/AP262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AL263+AUG!AJ263+JUL!AJ263</f>
        <v/>
      </c>
      <c r="AP263" s="210">
        <f>AM263+AUG!AK263+JUL!AK263</f>
        <v/>
      </c>
      <c r="AQ263" s="196">
        <f>AO263/AP263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AL264+AUG!AJ264+JUL!AJ264</f>
        <v/>
      </c>
      <c r="AP264" s="210">
        <f>AM264+AUG!AK264+JUL!AK264</f>
        <v/>
      </c>
      <c r="AQ264" s="196">
        <f>AO264/AP264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AL265+AUG!AJ265+JUL!AJ265</f>
        <v/>
      </c>
      <c r="AP265" s="210">
        <f>AM265+AUG!AK265+JUL!AK265</f>
        <v/>
      </c>
      <c r="AQ265" s="196">
        <f>AO265/AP265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AL266+AUG!AJ266+JUL!AJ266</f>
        <v/>
      </c>
      <c r="AP266" s="210">
        <f>AM266+AUG!AK266+JUL!AK266</f>
        <v/>
      </c>
      <c r="AQ266" s="196">
        <f>AO266/AP266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AL267+AUG!AJ267+JUL!AJ267</f>
        <v/>
      </c>
      <c r="AP267" s="210">
        <f>AM267+AUG!AK267+JUL!AK267</f>
        <v/>
      </c>
      <c r="AQ267" s="196">
        <f>AO267/AP267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AL268+AUG!AJ268+JUL!AJ268</f>
        <v/>
      </c>
      <c r="AP268" s="210">
        <f>AM268+AUG!AK268+JUL!AK268</f>
        <v/>
      </c>
      <c r="AQ268" s="196">
        <f>AO268/AP268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AL269+AUG!AJ269+JUL!AJ269</f>
        <v/>
      </c>
      <c r="AP269" s="210">
        <f>AM269+AUG!AK269+JUL!AK269</f>
        <v/>
      </c>
      <c r="AQ269" s="196">
        <f>AO269/AP269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AL270+AUG!AJ270+JUL!AJ270</f>
        <v/>
      </c>
      <c r="AP270" s="210">
        <f>AM270+AUG!AK270+JUL!AK270</f>
        <v/>
      </c>
      <c r="AQ270" s="196">
        <f>AO270/AP270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AL271+AUG!AJ271+JUL!AJ271</f>
        <v/>
      </c>
      <c r="AP271" s="210">
        <f>AM271+AUG!AK271+JUL!AK271</f>
        <v/>
      </c>
      <c r="AQ271" s="196">
        <f>AO271/AP271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AL272+AUG!AJ272+JUL!AJ272</f>
        <v/>
      </c>
      <c r="AP272" s="210">
        <f>AM272+AUG!AK272+JUL!AK272</f>
        <v/>
      </c>
      <c r="AQ272" s="196">
        <f>AO272/AP272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AL273+AUG!AJ273+JUL!AJ273</f>
        <v/>
      </c>
      <c r="AP273" s="210">
        <f>AM273+AUG!AK273+JUL!AK273</f>
        <v/>
      </c>
      <c r="AQ273" s="196">
        <f>AO273/AP273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AL274+AUG!AJ274+JUL!AJ274</f>
        <v/>
      </c>
      <c r="AP274" s="210">
        <f>AM274+AUG!AK274+JUL!AK274</f>
        <v/>
      </c>
      <c r="AQ274" s="196">
        <f>AO274/AP274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AL275+AUG!AJ275+JUL!AJ275</f>
        <v/>
      </c>
      <c r="AP275" s="210">
        <f>AM275+AUG!AK275+JUL!AK275</f>
        <v/>
      </c>
      <c r="AQ275" s="196">
        <f>AO275/AP275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AL276+AUG!AJ276+JUL!AJ276</f>
        <v/>
      </c>
      <c r="AP276" s="210">
        <f>AM276+AUG!AK276+JUL!AK276</f>
        <v/>
      </c>
      <c r="AQ276" s="196">
        <f>AO276/AP276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AL277+AUG!AJ277+JUL!AJ277</f>
        <v/>
      </c>
      <c r="AP277" s="210">
        <f>AM277+AUG!AK277+JUL!AK277</f>
        <v/>
      </c>
      <c r="AQ277" s="196">
        <f>AO277/AP277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AL278+AUG!AJ278+JUL!AJ278</f>
        <v/>
      </c>
      <c r="AP278" s="210">
        <f>AM278+AUG!AK278+JUL!AK278</f>
        <v/>
      </c>
      <c r="AQ278" s="196">
        <f>AO278/AP278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AL279+AUG!AJ279+JUL!AJ279</f>
        <v/>
      </c>
      <c r="AP279" s="210">
        <f>AM279+AUG!AK279+JUL!AK279</f>
        <v/>
      </c>
      <c r="AQ279" s="196">
        <f>AO279/AP279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AL280+AUG!AJ280+JUL!AJ280</f>
        <v/>
      </c>
      <c r="AP280" s="210">
        <f>AM280+AUG!AK280+JUL!AK280</f>
        <v/>
      </c>
      <c r="AQ280" s="196">
        <f>AO280/AP280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AL281+AUG!AJ281+JUL!AJ281</f>
        <v/>
      </c>
      <c r="AP281" s="210">
        <f>AM281+AUG!AK281+JUL!AK281</f>
        <v/>
      </c>
      <c r="AQ281" s="196">
        <f>AO281/AP281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AL282+AUG!AJ282+JUL!AJ282</f>
        <v/>
      </c>
      <c r="AP282" s="210">
        <f>AM282+AUG!AK282+JUL!AK282</f>
        <v/>
      </c>
      <c r="AQ282" s="196">
        <f>AO282/AP282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AL283+AUG!AJ283+JUL!AJ283</f>
        <v/>
      </c>
      <c r="AP283" s="210">
        <f>AM283+AUG!AK283+JUL!AK283</f>
        <v/>
      </c>
      <c r="AQ283" s="196">
        <f>AO283/AP283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AL284+AUG!AJ284+JUL!AJ284</f>
        <v/>
      </c>
      <c r="AP284" s="210">
        <f>AM284+AUG!AK284+JUL!AK284</f>
        <v/>
      </c>
      <c r="AQ284" s="196">
        <f>AO284/AP284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AL285+AUG!AJ285+JUL!AJ285</f>
        <v/>
      </c>
      <c r="AP285" s="210">
        <f>AM285+AUG!AK285+JUL!AK285</f>
        <v/>
      </c>
      <c r="AQ285" s="196">
        <f>AO285/AP285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AL286+AUG!AJ286+JUL!AJ286</f>
        <v/>
      </c>
      <c r="AP286" s="210">
        <f>AM286+AUG!AK286+JUL!AK286</f>
        <v/>
      </c>
      <c r="AQ286" s="196">
        <f>AO286/AP286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AL287+AUG!AJ287+JUL!AJ287</f>
        <v/>
      </c>
      <c r="AP287" s="210">
        <f>AM287+AUG!AK287+JUL!AK287</f>
        <v/>
      </c>
      <c r="AQ287" s="196">
        <f>AO287/AP287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AL288+AUG!AJ288+JUL!AJ288</f>
        <v/>
      </c>
      <c r="AP288" s="210">
        <f>AM288+AUG!AK288+JUL!AK288</f>
        <v/>
      </c>
      <c r="AQ288" s="196">
        <f>AO288/AP288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AL289+AUG!AJ289+JUL!AJ289</f>
        <v/>
      </c>
      <c r="AP289" s="210">
        <f>AM289+AUG!AK289+JUL!AK289</f>
        <v/>
      </c>
      <c r="AQ289" s="196">
        <f>AO289/AP289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AL290+AUG!AJ290+JUL!AJ290</f>
        <v/>
      </c>
      <c r="AP290" s="210">
        <f>AM290+AUG!AK290+JUL!AK290</f>
        <v/>
      </c>
      <c r="AQ290" s="196">
        <f>AO290/AP290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AL291+AUG!AJ291+JUL!AJ291</f>
        <v/>
      </c>
      <c r="AP291" s="210">
        <f>AM291+AUG!AK291+JUL!AK291</f>
        <v/>
      </c>
      <c r="AQ291" s="196">
        <f>AO291/AP291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AL292+AUG!AJ292+JUL!AJ292</f>
        <v/>
      </c>
      <c r="AP292" s="210">
        <f>AM292+AUG!AK292+JUL!AK292</f>
        <v/>
      </c>
      <c r="AQ292" s="196">
        <f>AO292/AP292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AL293+AUG!AJ293+JUL!AJ293</f>
        <v/>
      </c>
      <c r="AP293" s="210">
        <f>AM293+AUG!AK293+JUL!AK293</f>
        <v/>
      </c>
      <c r="AQ293" s="196">
        <f>AO293/AP293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AL294+AUG!AJ294+JUL!AJ294</f>
        <v/>
      </c>
      <c r="AP294" s="210">
        <f>AM294+AUG!AK294+JUL!AK294</f>
        <v/>
      </c>
      <c r="AQ294" s="196">
        <f>AO294/AP294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AL295+AUG!AJ295+JUL!AJ295</f>
        <v/>
      </c>
      <c r="AP295" s="210">
        <f>AM295+AUG!AK295+JUL!AK295</f>
        <v/>
      </c>
      <c r="AQ295" s="196">
        <f>AO295/AP295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AL296+AUG!AJ296+JUL!AJ296</f>
        <v/>
      </c>
      <c r="AP296" s="210">
        <f>AM296+AUG!AK296+JUL!AK296</f>
        <v/>
      </c>
      <c r="AQ296" s="196">
        <f>AO296/AP296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AL297+AUG!AJ297+JUL!AJ297</f>
        <v/>
      </c>
      <c r="AP297" s="210">
        <f>AM297+AUG!AK297+JUL!AK297</f>
        <v/>
      </c>
      <c r="AQ297" s="196">
        <f>AO297/AP297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AL298+AUG!AJ298+JUL!AJ298</f>
        <v/>
      </c>
      <c r="AP298" s="210">
        <f>AM298+AUG!AK298+JUL!AK298</f>
        <v/>
      </c>
      <c r="AQ298" s="196">
        <f>AO298/AP298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AL299+AUG!AJ299+JUL!AJ299</f>
        <v/>
      </c>
      <c r="AP299" s="210">
        <f>AM299+AUG!AK299+JUL!AK299</f>
        <v/>
      </c>
      <c r="AQ299" s="196">
        <f>AO299/AP299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AL300+AUG!AJ300+JUL!AJ300</f>
        <v/>
      </c>
      <c r="AP300" s="210">
        <f>AM300+AUG!AK300+JUL!AK300</f>
        <v/>
      </c>
      <c r="AQ300" s="196">
        <f>AO300/AP300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10">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AL301+AUG!AJ301+JUL!AJ301</f>
        <v/>
      </c>
      <c r="AP301" s="210">
        <f>AM301+AUG!AK301+JUL!AK301</f>
        <v/>
      </c>
      <c r="AQ301" s="196">
        <f>AO301/AP301</f>
        <v/>
      </c>
    </row>
    <row r="302">
      <c r="D302" s="204" t="n"/>
      <c r="E302" s="201" t="n"/>
      <c r="F302" s="201" t="n"/>
      <c r="G302" s="204" t="n"/>
      <c r="H302" s="19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D303" s="204" t="n"/>
      <c r="E303" s="201" t="n"/>
      <c r="F303" s="201" t="n"/>
      <c r="G303" s="204" t="n"/>
      <c r="H303" s="19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MnjM8ukSg4Al7r3MZSwp9Q==" formatRows="1" sort="0" spinCount="100000" hashValue="C8oTH3Glm1mbbgXy88i0mY0NqkKH28swyAliPk4hZGiEnx2p+PfcNRaExL7R9MCAhWek3wPKJZo8EFwXIc/njg=="/>
  <autoFilter ref="A1:AQ303">
    <sortState ref="A2:AQ303">
      <sortCondition ref="A1:A303"/>
    </sortState>
  </autoFilter>
  <conditionalFormatting sqref="H2:AN301 B3:D301 B2:G2 E3:G303">
    <cfRule type="expression" priority="3" dxfId="0">
      <formula>MOD(ROW(),2)</formula>
    </cfRule>
  </conditionalFormatting>
  <conditionalFormatting sqref="AO2:AQ301">
    <cfRule type="expression" priority="2" dxfId="0">
      <formula>MOD(ROW(),2)</formula>
    </cfRule>
  </conditionalFormatting>
  <dataValidations count="1">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7.xml><?xml version="1.0" encoding="utf-8"?>
<worksheet xmlns="http://schemas.openxmlformats.org/spreadsheetml/2006/main">
  <sheetPr codeName="Sheet7">
    <tabColor rgb="FF92D050"/>
    <outlinePr summaryBelow="1" summaryRight="1"/>
    <pageSetUpPr/>
  </sheetPr>
  <dimension ref="A1:AO303"/>
  <sheetViews>
    <sheetView workbookViewId="0">
      <pane xSplit="7" ySplit="1" topLeftCell="AL140" activePane="bottomRight" state="frozen"/>
      <selection pane="topRight" activeCell="H1" sqref="H1"/>
      <selection pane="bottomLeft" activeCell="A2" sqref="A2"/>
      <selection pane="bottomRight" activeCell="H140" sqref="H140:AL140"/>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7.28515625" customWidth="1" style="204" min="38" max="38"/>
    <col width="13.140625" bestFit="1" customWidth="1" style="204" min="39" max="39"/>
    <col width="12.140625" bestFit="1" customWidth="1" style="204" min="40" max="40"/>
    <col width="17" customWidth="1" style="155" min="41" max="41"/>
    <col width="6.85546875" customWidth="1" style="204" min="42" max="46"/>
    <col width="9.140625" customWidth="1" style="204" min="47" max="16384"/>
  </cols>
  <sheetData>
    <row r="1" ht="33.6" customHeight="1" s="50">
      <c r="A1" s="192" t="inlineStr">
        <is>
          <t>No.</t>
        </is>
      </c>
      <c r="B1" s="192" t="inlineStr">
        <is>
          <t>Last Name</t>
        </is>
      </c>
      <c r="C1" s="192" t="inlineStr">
        <is>
          <t>First Name</t>
        </is>
      </c>
      <c r="D1" s="192" t="inlineStr">
        <is>
          <t>Grade</t>
        </is>
      </c>
      <c r="E1" s="193" t="inlineStr">
        <is>
          <t>Start Date</t>
        </is>
      </c>
      <c r="F1" s="194" t="inlineStr">
        <is>
          <t>Dismissal Date</t>
        </is>
      </c>
      <c r="G1" s="205" t="inlineStr">
        <is>
          <t xml:space="preserve">Group
</t>
        </is>
      </c>
      <c r="H1" s="195" t="n">
        <v>44105</v>
      </c>
      <c r="I1" s="195" t="n">
        <v>44106</v>
      </c>
      <c r="J1" s="195" t="n">
        <v>44107</v>
      </c>
      <c r="K1" s="195" t="n">
        <v>44108</v>
      </c>
      <c r="L1" s="195" t="n">
        <v>44109</v>
      </c>
      <c r="M1" s="195" t="n">
        <v>44110</v>
      </c>
      <c r="N1" s="195" t="n">
        <v>44111</v>
      </c>
      <c r="O1" s="195" t="n">
        <v>44112</v>
      </c>
      <c r="P1" s="195" t="n">
        <v>44113</v>
      </c>
      <c r="Q1" s="195" t="n">
        <v>44114</v>
      </c>
      <c r="R1" s="195" t="n">
        <v>44115</v>
      </c>
      <c r="S1" s="195" t="n">
        <v>44116</v>
      </c>
      <c r="T1" s="195" t="n">
        <v>44117</v>
      </c>
      <c r="U1" s="195" t="n">
        <v>44118</v>
      </c>
      <c r="V1" s="195" t="n">
        <v>44119</v>
      </c>
      <c r="W1" s="195" t="n">
        <v>44120</v>
      </c>
      <c r="X1" s="195" t="n">
        <v>44121</v>
      </c>
      <c r="Y1" s="195" t="n">
        <v>44122</v>
      </c>
      <c r="Z1" s="195" t="n">
        <v>44123</v>
      </c>
      <c r="AA1" s="195" t="n">
        <v>44124</v>
      </c>
      <c r="AB1" s="195" t="n">
        <v>44125</v>
      </c>
      <c r="AC1" s="195" t="n">
        <v>44126</v>
      </c>
      <c r="AD1" s="195" t="n">
        <v>44127</v>
      </c>
      <c r="AE1" s="195" t="n">
        <v>44128</v>
      </c>
      <c r="AF1" s="195" t="n">
        <v>44129</v>
      </c>
      <c r="AG1" s="195" t="n">
        <v>44130</v>
      </c>
      <c r="AH1" s="195" t="n">
        <v>44131</v>
      </c>
      <c r="AI1" s="195" t="n">
        <v>44132</v>
      </c>
      <c r="AJ1" s="195" t="n">
        <v>44133</v>
      </c>
      <c r="AK1" s="195" t="n">
        <v>44134</v>
      </c>
      <c r="AL1" s="195" t="n">
        <v>44135</v>
      </c>
      <c r="AM1" s="46" t="inlineStr">
        <is>
          <t>Days Attended</t>
        </is>
      </c>
      <c r="AN1" s="46" t="inlineStr">
        <is>
          <t>Days Enrolled</t>
        </is>
      </c>
      <c r="AO1" s="126"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c r="AA140" s="29" t="n"/>
      <c r="AB140" s="29" t="n"/>
      <c r="AC140" s="29" t="n"/>
      <c r="AD140" s="29" t="n"/>
      <c r="AE140" s="29" t="n"/>
      <c r="AF140" s="29" t="n"/>
      <c r="AG140" s="29" t="n"/>
      <c r="AH140" s="29" t="n"/>
      <c r="AI140" s="29" t="n"/>
      <c r="AJ140" s="29" t="n"/>
      <c r="AK140" s="29" t="n"/>
      <c r="AL140" s="29" t="n"/>
      <c r="AM140" s="210">
        <f>COUNTIF(H140:AL140,"1")</f>
        <v/>
      </c>
      <c r="AN140" s="210">
        <f>COUNTIFS(H140:AL140,"1")+COUNTIF(H140:AL140,"0")</f>
        <v/>
      </c>
      <c r="AO140" s="47">
        <f>AM140/AN140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0" insertRows="1" insertHyperlinks="1" autoFilter="0" scenarios="0" formatColumns="1" deleteColumns="1" insertColumns="1" pivotTables="1" deleteRows="1" formatCells="1" saltValue="Rl3YCOUc2qqXnwiabQ6PsQ==" formatRows="1" sort="0" spinCount="100000" hashValue="4ls19WAT725LY4vgkBlsoWY9SkD0oRdhjrZTVaB2xk8xyu7tz4hilmbDtRlmX6aTtv5JCiQvoL09jU/gvtKYRw=="/>
  <autoFilter ref="A1:AO303">
    <sortState ref="A2:AO303">
      <sortCondition ref="A1:A303"/>
    </sortState>
  </autoFilter>
  <conditionalFormatting sqref="H2:AO301">
    <cfRule type="expression" priority="8" dxfId="0">
      <formula>MOD(ROW(),2)</formula>
    </cfRule>
  </conditionalFormatting>
  <conditionalFormatting sqref="E302:E303">
    <cfRule type="expression" priority="7" dxfId="0">
      <formula>MOD(ROW(),2)</formula>
    </cfRule>
  </conditionalFormatting>
  <conditionalFormatting sqref="B2:B301">
    <cfRule type="expression" priority="5" dxfId="0">
      <formula>MOD(ROW(),2)</formula>
    </cfRule>
  </conditionalFormatting>
  <conditionalFormatting sqref="C2:C301">
    <cfRule type="expression" priority="4" dxfId="0">
      <formula>MOD(ROW(),2)</formula>
    </cfRule>
  </conditionalFormatting>
  <conditionalFormatting sqref="D2:D301">
    <cfRule type="expression" priority="3" dxfId="0">
      <formula>MOD(ROW(),2)</formula>
    </cfRule>
  </conditionalFormatting>
  <conditionalFormatting sqref="E2:E301">
    <cfRule type="expression" priority="2" dxfId="0">
      <formula>MOD(ROW(),2)</formula>
    </cfRule>
  </conditionalFormatting>
  <conditionalFormatting sqref="F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302:G303" showErrorMessage="1" showInputMessage="1" allowBlank="0" error="Please enter a date from this fiscal year" type="date" operator="greaterThanOrEqual">
      <formula1>E302</formula1>
    </dataValidation>
  </dataValidations>
  <pageMargins left="0.25" right="0.25" top="0.75" bottom="0.75" header="0.3" footer="0.3"/>
  <pageSetup orientation="landscape"/>
</worksheet>
</file>

<file path=xl/worksheets/sheet8.xml><?xml version="1.0" encoding="utf-8"?>
<worksheet xmlns="http://schemas.openxmlformats.org/spreadsheetml/2006/main">
  <sheetPr codeName="Sheet8">
    <tabColor rgb="FF92D050"/>
    <outlinePr summaryBelow="1" summaryRight="1"/>
    <pageSetUpPr/>
  </sheetPr>
  <dimension ref="A1:AN303"/>
  <sheetViews>
    <sheetView workbookViewId="0">
      <selection activeCell="H1" sqref="H1"/>
    </sheetView>
  </sheetViews>
  <sheetFormatPr baseColWidth="8" defaultColWidth="9.140625" defaultRowHeight="15"/>
  <cols>
    <col width="4.7109375" customWidth="1" style="153" min="1" max="1"/>
    <col width="24" customWidth="1" style="204" min="2" max="2"/>
    <col width="25.42578125" customWidth="1" style="204" min="3" max="3"/>
    <col width="6.710937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7"/>
    <col width="13.140625" bestFit="1" customWidth="1" style="204" min="38" max="38"/>
    <col width="12.140625" bestFit="1" customWidth="1" style="204" min="39" max="39"/>
    <col width="17" customWidth="1" style="155" min="40" max="40"/>
    <col width="6.85546875" customWidth="1" style="204" min="41" max="45"/>
    <col width="9.140625" customWidth="1" style="204" min="46" max="16384"/>
  </cols>
  <sheetData>
    <row r="1" ht="36.9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44136</v>
      </c>
      <c r="I1" s="195" t="n">
        <v>44137</v>
      </c>
      <c r="J1" s="195" t="n">
        <v>44138</v>
      </c>
      <c r="K1" s="195" t="n">
        <v>44139</v>
      </c>
      <c r="L1" s="195" t="n">
        <v>44140</v>
      </c>
      <c r="M1" s="195" t="n">
        <v>44141</v>
      </c>
      <c r="N1" s="195" t="n">
        <v>44142</v>
      </c>
      <c r="O1" s="195" t="n">
        <v>44143</v>
      </c>
      <c r="P1" s="195" t="n">
        <v>44144</v>
      </c>
      <c r="Q1" s="195" t="n">
        <v>44145</v>
      </c>
      <c r="R1" s="195" t="n">
        <v>44146</v>
      </c>
      <c r="S1" s="195" t="n">
        <v>44147</v>
      </c>
      <c r="T1" s="195" t="n">
        <v>44148</v>
      </c>
      <c r="U1" s="195" t="n">
        <v>44149</v>
      </c>
      <c r="V1" s="195" t="n">
        <v>44150</v>
      </c>
      <c r="W1" s="195" t="n">
        <v>44151</v>
      </c>
      <c r="X1" s="195" t="n">
        <v>44152</v>
      </c>
      <c r="Y1" s="195" t="n">
        <v>44153</v>
      </c>
      <c r="Z1" s="195" t="n">
        <v>44154</v>
      </c>
      <c r="AA1" s="195" t="n">
        <v>44155</v>
      </c>
      <c r="AB1" s="195" t="n">
        <v>44156</v>
      </c>
      <c r="AC1" s="195" t="n">
        <v>44157</v>
      </c>
      <c r="AD1" s="195" t="n">
        <v>44158</v>
      </c>
      <c r="AE1" s="195" t="n">
        <v>44159</v>
      </c>
      <c r="AF1" s="195" t="n">
        <v>44160</v>
      </c>
      <c r="AG1" s="195" t="n">
        <v>44161</v>
      </c>
      <c r="AH1" s="195" t="n">
        <v>44162</v>
      </c>
      <c r="AI1" s="195" t="n">
        <v>44163</v>
      </c>
      <c r="AJ1" s="195" t="n">
        <v>44164</v>
      </c>
      <c r="AK1" s="195" t="n">
        <v>44165</v>
      </c>
      <c r="AL1" s="10" t="inlineStr">
        <is>
          <t>Days Attended</t>
        </is>
      </c>
      <c r="AM1" s="10" t="inlineStr">
        <is>
          <t>Days Enrolled</t>
        </is>
      </c>
      <c r="AN1" s="214" t="inlineStr">
        <is>
          <t>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row>
  </sheetData>
  <sheetProtection selectLockedCells="1" selectUnlockedCells="0" algorithmName="SHA-512" sheet="1" objects="1" insertRows="1" insertHyperlinks="1" autoFilter="0" scenarios="1" formatColumns="1" deleteColumns="1" insertColumns="1" pivotTables="1" deleteRows="1" formatCells="1" saltValue="Kx1AmsjBF2cGBKGcFTuMng==" formatRows="1" sort="0" spinCount="100000" hashValue="z0tXal4yQ49az5pqcuUPYuHAqzzAV506XdFCEnOXI4ksLbXZpqF5dnnE6dvMPqBHOPzHkl65ujjQ4T5vH11sjQ=="/>
  <autoFilter ref="A1:AN303">
    <sortState ref="A2:AN303">
      <sortCondition ref="A1:A303"/>
    </sortState>
  </autoFilter>
  <conditionalFormatting sqref="H2:AN301 B2:D301">
    <cfRule type="expression" priority="5"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9.xml><?xml version="1.0" encoding="utf-8"?>
<worksheet xmlns="http://schemas.openxmlformats.org/spreadsheetml/2006/main">
  <sheetPr codeName="Sheet9">
    <tabColor rgb="FF92D050"/>
    <outlinePr summaryBelow="1" summaryRight="1"/>
    <pageSetUpPr/>
  </sheetPr>
  <dimension ref="A1:AR303"/>
  <sheetViews>
    <sheetView zoomScaleNormal="10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5" customWidth="1" style="155" min="41" max="41"/>
    <col width="11.28515625" customWidth="1" style="204" min="42" max="43"/>
    <col width="15.28515625" customWidth="1" style="156" min="44" max="44"/>
    <col width="6.85546875" customWidth="1" style="204" min="45" max="46"/>
    <col width="9.140625" customWidth="1" style="204" min="47" max="16384"/>
  </cols>
  <sheetData>
    <row r="1" ht="40.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44166</v>
      </c>
      <c r="I1" s="195" t="n">
        <v>44167</v>
      </c>
      <c r="J1" s="195" t="n">
        <v>44168</v>
      </c>
      <c r="K1" s="195" t="n">
        <v>44169</v>
      </c>
      <c r="L1" s="195" t="n">
        <v>44170</v>
      </c>
      <c r="M1" s="195" t="n">
        <v>44171</v>
      </c>
      <c r="N1" s="195" t="n">
        <v>44172</v>
      </c>
      <c r="O1" s="195" t="n">
        <v>44173</v>
      </c>
      <c r="P1" s="195" t="n">
        <v>44174</v>
      </c>
      <c r="Q1" s="195" t="n">
        <v>44175</v>
      </c>
      <c r="R1" s="195" t="n">
        <v>44176</v>
      </c>
      <c r="S1" s="195" t="n">
        <v>44177</v>
      </c>
      <c r="T1" s="195" t="n">
        <v>44178</v>
      </c>
      <c r="U1" s="195" t="n">
        <v>44179</v>
      </c>
      <c r="V1" s="195" t="n">
        <v>44180</v>
      </c>
      <c r="W1" s="195" t="n">
        <v>44181</v>
      </c>
      <c r="X1" s="195" t="n">
        <v>44182</v>
      </c>
      <c r="Y1" s="195" t="n">
        <v>44183</v>
      </c>
      <c r="Z1" s="195" t="n">
        <v>44184</v>
      </c>
      <c r="AA1" s="195" t="n">
        <v>44185</v>
      </c>
      <c r="AB1" s="195" t="n">
        <v>44186</v>
      </c>
      <c r="AC1" s="195" t="n">
        <v>44187</v>
      </c>
      <c r="AD1" s="195" t="n">
        <v>44188</v>
      </c>
      <c r="AE1" s="195" t="n">
        <v>44189</v>
      </c>
      <c r="AF1" s="195" t="n">
        <v>44190</v>
      </c>
      <c r="AG1" s="195" t="n">
        <v>44191</v>
      </c>
      <c r="AH1" s="195" t="n">
        <v>44192</v>
      </c>
      <c r="AI1" s="195" t="n">
        <v>44193</v>
      </c>
      <c r="AJ1" s="195" t="n">
        <v>44194</v>
      </c>
      <c r="AK1" s="195" t="n">
        <v>44195</v>
      </c>
      <c r="AL1" s="195" t="n">
        <v>44196</v>
      </c>
      <c r="AM1" s="10" t="inlineStr">
        <is>
          <t>Days Attended</t>
        </is>
      </c>
      <c r="AN1" s="10" t="inlineStr">
        <is>
          <t>Days Enrolled</t>
        </is>
      </c>
      <c r="AO1" s="214" t="inlineStr">
        <is>
          <t>Individual Attendance Rate</t>
        </is>
      </c>
      <c r="AP1" s="214" t="inlineStr">
        <is>
          <t>Q2 Days Attended</t>
        </is>
      </c>
      <c r="AQ1" s="214" t="inlineStr">
        <is>
          <t>Q2 Days Enrolled</t>
        </is>
      </c>
      <c r="AR1" s="212" t="inlineStr">
        <is>
          <t>Q2 Individual Attendance Rate</t>
        </is>
      </c>
    </row>
    <row r="2">
      <c r="A2" s="10" t="n">
        <v>1</v>
      </c>
      <c r="B2" s="210">
        <f>VLOOKUP($A2,Table2[[No]:[Date Student Last Attended Program
(mm/dd/yyyy)]],2,FALSE)</f>
        <v/>
      </c>
      <c r="C2" s="210">
        <f>VLOOKUP($A2,Table2[[No]:[Date Student Last Attended Program
(mm/dd/yyyy)]],4,FALSE)</f>
        <v/>
      </c>
      <c r="D2" s="210">
        <f>VLOOKUP($A2,Table2[[No]:[Date Student Last Attended Program
(mm/dd/yyyy)]],14,FALSE)</f>
        <v/>
      </c>
      <c r="E2" s="207">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52" t="n"/>
      <c r="AM2" s="210">
        <f>COUNTIF(H2:AL2,"1")</f>
        <v/>
      </c>
      <c r="AN2" s="210">
        <f>COUNTIFS(H2:AL2,"1")+COUNTIF(H2:AL2,"0")</f>
        <v/>
      </c>
      <c r="AO2" s="47">
        <f>AM2/AN2</f>
        <v/>
      </c>
      <c r="AP2" s="210">
        <f>SUM(VLOOKUP(A2,OCT!$A$2:$AM$301,39,FALSE), VLOOKUP(A2,NOV!$A$2:$AL$301,38,FALSE), VLOOKUP(A2,DEC!$A$2:$AM$301,39,FALSE))</f>
        <v/>
      </c>
      <c r="AQ2" s="210">
        <f>SUM(VLOOKUP(A2,OCT!$A$2:$AN$301,40,FALSE), VLOOKUP(A2,NOV!$A$2:$AM$301,39,FALSE), VLOOKUP(A2,DEC!$A$2:$AN$301,40,FALSE))</f>
        <v/>
      </c>
      <c r="AR2" s="125">
        <f>AP2/AQ2</f>
        <v/>
      </c>
    </row>
    <row r="3">
      <c r="A3" s="10" t="n">
        <v>2</v>
      </c>
      <c r="B3" s="210">
        <f>VLOOKUP($A3,Table2[[No]:[Date Student Last Attended Program
(mm/dd/yyyy)]],2,FALSE)</f>
        <v/>
      </c>
      <c r="C3" s="210">
        <f>VLOOKUP($A3,Table2[[No]:[Date Student Last Attended Program
(mm/dd/yyyy)]],4,FALSE)</f>
        <v/>
      </c>
      <c r="D3" s="210">
        <f>VLOOKUP($A3,Table2[[No]:[Date Student Last Attended Program
(mm/dd/yyyy)]],14,FALSE)</f>
        <v/>
      </c>
      <c r="E3" s="207">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10">
        <f>SUM(VLOOKUP(A3,OCT!$A$2:$AM$301,39,FALSE), VLOOKUP(A3,NOV!$A$2:$AL$301,38,FALSE), VLOOKUP(A3,DEC!$A$2:$AM$301,39,FALSE))</f>
        <v/>
      </c>
      <c r="AQ3" s="210">
        <f>SUM(VLOOKUP(A3,OCT!$A$2:$AN$301,40,FALSE), VLOOKUP(A3,NOV!$A$2:$AM$301,39,FALSE), VLOOKUP(A3,DEC!$A$2:$AN$301,40,FALSE))</f>
        <v/>
      </c>
      <c r="AR3" s="125">
        <f>AP3/AQ3</f>
        <v/>
      </c>
    </row>
    <row r="4">
      <c r="A4" s="10" t="n">
        <v>3</v>
      </c>
      <c r="B4" s="210">
        <f>VLOOKUP($A4,Table2[[No]:[Date Student Last Attended Program
(mm/dd/yyyy)]],2,FALSE)</f>
        <v/>
      </c>
      <c r="C4" s="210">
        <f>VLOOKUP($A4,Table2[[No]:[Date Student Last Attended Program
(mm/dd/yyyy)]],4,FALSE)</f>
        <v/>
      </c>
      <c r="D4" s="210">
        <f>VLOOKUP($A4,Table2[[No]:[Date Student Last Attended Program
(mm/dd/yyyy)]],14,FALSE)</f>
        <v/>
      </c>
      <c r="E4" s="207">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10">
        <f>SUM(VLOOKUP(A4,OCT!$A$2:$AM$301,39,FALSE), VLOOKUP(A4,NOV!$A$2:$AL$301,38,FALSE), VLOOKUP(A4,DEC!$A$2:$AM$301,39,FALSE))</f>
        <v/>
      </c>
      <c r="AQ4" s="210">
        <f>SUM(VLOOKUP(A4,OCT!$A$2:$AN$301,40,FALSE), VLOOKUP(A4,NOV!$A$2:$AM$301,39,FALSE), VLOOKUP(A4,DEC!$A$2:$AN$301,40,FALSE))</f>
        <v/>
      </c>
      <c r="AR4" s="125">
        <f>AP4/AQ4</f>
        <v/>
      </c>
    </row>
    <row r="5">
      <c r="A5" s="10" t="n">
        <v>4</v>
      </c>
      <c r="B5" s="210">
        <f>VLOOKUP($A5,Table2[[No]:[Date Student Last Attended Program
(mm/dd/yyyy)]],2,FALSE)</f>
        <v/>
      </c>
      <c r="C5" s="210">
        <f>VLOOKUP($A5,Table2[[No]:[Date Student Last Attended Program
(mm/dd/yyyy)]],4,FALSE)</f>
        <v/>
      </c>
      <c r="D5" s="210">
        <f>VLOOKUP($A5,Table2[[No]:[Date Student Last Attended Program
(mm/dd/yyyy)]],14,FALSE)</f>
        <v/>
      </c>
      <c r="E5" s="207">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10">
        <f>SUM(VLOOKUP(A5,OCT!$A$2:$AM$301,39,FALSE), VLOOKUP(A5,NOV!$A$2:$AL$301,38,FALSE), VLOOKUP(A5,DEC!$A$2:$AM$301,39,FALSE))</f>
        <v/>
      </c>
      <c r="AQ5" s="210">
        <f>SUM(VLOOKUP(A5,OCT!$A$2:$AN$301,40,FALSE), VLOOKUP(A5,NOV!$A$2:$AM$301,39,FALSE), VLOOKUP(A5,DEC!$A$2:$AN$301,40,FALSE))</f>
        <v/>
      </c>
      <c r="AR5" s="125">
        <f>AP5/AQ5</f>
        <v/>
      </c>
    </row>
    <row r="6">
      <c r="A6" s="10" t="n">
        <v>5</v>
      </c>
      <c r="B6" s="210">
        <f>VLOOKUP($A6,Table2[[No]:[Date Student Last Attended Program
(mm/dd/yyyy)]],2,FALSE)</f>
        <v/>
      </c>
      <c r="C6" s="210">
        <f>VLOOKUP($A6,Table2[[No]:[Date Student Last Attended Program
(mm/dd/yyyy)]],4,FALSE)</f>
        <v/>
      </c>
      <c r="D6" s="210">
        <f>VLOOKUP($A6,Table2[[No]:[Date Student Last Attended Program
(mm/dd/yyyy)]],14,FALSE)</f>
        <v/>
      </c>
      <c r="E6" s="207">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10">
        <f>SUM(VLOOKUP(A6,OCT!$A$2:$AM$301,39,FALSE), VLOOKUP(A6,NOV!$A$2:$AL$301,38,FALSE), VLOOKUP(A6,DEC!$A$2:$AM$301,39,FALSE))</f>
        <v/>
      </c>
      <c r="AQ6" s="210">
        <f>SUM(VLOOKUP(A6,OCT!$A$2:$AN$301,40,FALSE), VLOOKUP(A6,NOV!$A$2:$AM$301,39,FALSE), VLOOKUP(A6,DEC!$A$2:$AN$301,40,FALSE))</f>
        <v/>
      </c>
      <c r="AR6" s="125">
        <f>AP6/AQ6</f>
        <v/>
      </c>
    </row>
    <row r="7">
      <c r="A7" s="10" t="n">
        <v>6</v>
      </c>
      <c r="B7" s="210">
        <f>VLOOKUP($A7,Table2[[No]:[Date Student Last Attended Program
(mm/dd/yyyy)]],2,FALSE)</f>
        <v/>
      </c>
      <c r="C7" s="210">
        <f>VLOOKUP($A7,Table2[[No]:[Date Student Last Attended Program
(mm/dd/yyyy)]],4,FALSE)</f>
        <v/>
      </c>
      <c r="D7" s="210">
        <f>VLOOKUP($A7,Table2[[No]:[Date Student Last Attended Program
(mm/dd/yyyy)]],14,FALSE)</f>
        <v/>
      </c>
      <c r="E7" s="207">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10">
        <f>SUM(VLOOKUP(A7,OCT!$A$2:$AM$301,39,FALSE), VLOOKUP(A7,NOV!$A$2:$AL$301,38,FALSE), VLOOKUP(A7,DEC!$A$2:$AM$301,39,FALSE))</f>
        <v/>
      </c>
      <c r="AQ7" s="210">
        <f>SUM(VLOOKUP(A7,OCT!$A$2:$AN$301,40,FALSE), VLOOKUP(A7,NOV!$A$2:$AM$301,39,FALSE), VLOOKUP(A7,DEC!$A$2:$AN$301,40,FALSE))</f>
        <v/>
      </c>
      <c r="AR7" s="125">
        <f>AP7/AQ7</f>
        <v/>
      </c>
    </row>
    <row r="8">
      <c r="A8" s="10" t="n">
        <v>7</v>
      </c>
      <c r="B8" s="210">
        <f>VLOOKUP($A8,Table2[[No]:[Date Student Last Attended Program
(mm/dd/yyyy)]],2,FALSE)</f>
        <v/>
      </c>
      <c r="C8" s="210">
        <f>VLOOKUP($A8,Table2[[No]:[Date Student Last Attended Program
(mm/dd/yyyy)]],4,FALSE)</f>
        <v/>
      </c>
      <c r="D8" s="210">
        <f>VLOOKUP($A8,Table2[[No]:[Date Student Last Attended Program
(mm/dd/yyyy)]],14,FALSE)</f>
        <v/>
      </c>
      <c r="E8" s="207">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10">
        <f>SUM(VLOOKUP(A8,OCT!$A$2:$AM$301,39,FALSE), VLOOKUP(A8,NOV!$A$2:$AL$301,38,FALSE), VLOOKUP(A8,DEC!$A$2:$AM$301,39,FALSE))</f>
        <v/>
      </c>
      <c r="AQ8" s="210">
        <f>SUM(VLOOKUP(A8,OCT!$A$2:$AN$301,40,FALSE), VLOOKUP(A8,NOV!$A$2:$AM$301,39,FALSE), VLOOKUP(A8,DEC!$A$2:$AN$301,40,FALSE))</f>
        <v/>
      </c>
      <c r="AR8" s="125">
        <f>AP8/AQ8</f>
        <v/>
      </c>
    </row>
    <row r="9">
      <c r="A9" s="10" t="n">
        <v>8</v>
      </c>
      <c r="B9" s="210">
        <f>VLOOKUP($A9,Table2[[No]:[Date Student Last Attended Program
(mm/dd/yyyy)]],2,FALSE)</f>
        <v/>
      </c>
      <c r="C9" s="210">
        <f>VLOOKUP($A9,Table2[[No]:[Date Student Last Attended Program
(mm/dd/yyyy)]],4,FALSE)</f>
        <v/>
      </c>
      <c r="D9" s="210">
        <f>VLOOKUP($A9,Table2[[No]:[Date Student Last Attended Program
(mm/dd/yyyy)]],14,FALSE)</f>
        <v/>
      </c>
      <c r="E9" s="207">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10">
        <f>SUM(VLOOKUP(A9,OCT!$A$2:$AM$301,39,FALSE), VLOOKUP(A9,NOV!$A$2:$AL$301,38,FALSE), VLOOKUP(A9,DEC!$A$2:$AM$301,39,FALSE))</f>
        <v/>
      </c>
      <c r="AQ9" s="210">
        <f>SUM(VLOOKUP(A9,OCT!$A$2:$AN$301,40,FALSE), VLOOKUP(A9,NOV!$A$2:$AM$301,39,FALSE), VLOOKUP(A9,DEC!$A$2:$AN$301,40,FALSE))</f>
        <v/>
      </c>
      <c r="AR9" s="125">
        <f>AP9/AQ9</f>
        <v/>
      </c>
    </row>
    <row r="10">
      <c r="A10" s="10" t="n">
        <v>9</v>
      </c>
      <c r="B10" s="210">
        <f>VLOOKUP($A10,Table2[[No]:[Date Student Last Attended Program
(mm/dd/yyyy)]],2,FALSE)</f>
        <v/>
      </c>
      <c r="C10" s="210">
        <f>VLOOKUP($A10,Table2[[No]:[Date Student Last Attended Program
(mm/dd/yyyy)]],4,FALSE)</f>
        <v/>
      </c>
      <c r="D10" s="210">
        <f>VLOOKUP($A10,Table2[[No]:[Date Student Last Attended Program
(mm/dd/yyyy)]],14,FALSE)</f>
        <v/>
      </c>
      <c r="E10" s="207">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10">
        <f>SUM(VLOOKUP(A10,OCT!$A$2:$AM$301,39,FALSE), VLOOKUP(A10,NOV!$A$2:$AL$301,38,FALSE), VLOOKUP(A10,DEC!$A$2:$AM$301,39,FALSE))</f>
        <v/>
      </c>
      <c r="AQ10" s="210">
        <f>SUM(VLOOKUP(A10,OCT!$A$2:$AN$301,40,FALSE), VLOOKUP(A10,NOV!$A$2:$AM$301,39,FALSE), VLOOKUP(A10,DEC!$A$2:$AN$301,40,FALSE))</f>
        <v/>
      </c>
      <c r="AR10" s="125">
        <f>AP10/AQ10</f>
        <v/>
      </c>
    </row>
    <row r="11">
      <c r="A11" s="10" t="n">
        <v>10</v>
      </c>
      <c r="B11" s="210">
        <f>VLOOKUP($A11,Table2[[No]:[Date Student Last Attended Program
(mm/dd/yyyy)]],2,FALSE)</f>
        <v/>
      </c>
      <c r="C11" s="210">
        <f>VLOOKUP($A11,Table2[[No]:[Date Student Last Attended Program
(mm/dd/yyyy)]],4,FALSE)</f>
        <v/>
      </c>
      <c r="D11" s="210">
        <f>VLOOKUP($A11,Table2[[No]:[Date Student Last Attended Program
(mm/dd/yyyy)]],14,FALSE)</f>
        <v/>
      </c>
      <c r="E11" s="207">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10">
        <f>SUM(VLOOKUP(A11,OCT!$A$2:$AM$301,39,FALSE), VLOOKUP(A11,NOV!$A$2:$AL$301,38,FALSE), VLOOKUP(A11,DEC!$A$2:$AM$301,39,FALSE))</f>
        <v/>
      </c>
      <c r="AQ11" s="210">
        <f>SUM(VLOOKUP(A11,OCT!$A$2:$AN$301,40,FALSE), VLOOKUP(A11,NOV!$A$2:$AM$301,39,FALSE), VLOOKUP(A11,DEC!$A$2:$AN$301,40,FALSE))</f>
        <v/>
      </c>
      <c r="AR11" s="125">
        <f>AP11/AQ11</f>
        <v/>
      </c>
    </row>
    <row r="12">
      <c r="A12" s="10" t="n">
        <v>11</v>
      </c>
      <c r="B12" s="210">
        <f>VLOOKUP($A12,Table2[[No]:[Date Student Last Attended Program
(mm/dd/yyyy)]],2,FALSE)</f>
        <v/>
      </c>
      <c r="C12" s="210">
        <f>VLOOKUP($A12,Table2[[No]:[Date Student Last Attended Program
(mm/dd/yyyy)]],4,FALSE)</f>
        <v/>
      </c>
      <c r="D12" s="210">
        <f>VLOOKUP($A12,Table2[[No]:[Date Student Last Attended Program
(mm/dd/yyyy)]],14,FALSE)</f>
        <v/>
      </c>
      <c r="E12" s="207">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10">
        <f>SUM(VLOOKUP(A12,OCT!$A$2:$AM$301,39,FALSE), VLOOKUP(A12,NOV!$A$2:$AL$301,38,FALSE), VLOOKUP(A12,DEC!$A$2:$AM$301,39,FALSE))</f>
        <v/>
      </c>
      <c r="AQ12" s="210">
        <f>SUM(VLOOKUP(A12,OCT!$A$2:$AN$301,40,FALSE), VLOOKUP(A12,NOV!$A$2:$AM$301,39,FALSE), VLOOKUP(A12,DEC!$A$2:$AN$301,40,FALSE))</f>
        <v/>
      </c>
      <c r="AR12" s="125">
        <f>AP12/AQ12</f>
        <v/>
      </c>
    </row>
    <row r="13">
      <c r="A13" s="10" t="n">
        <v>12</v>
      </c>
      <c r="B13" s="210">
        <f>VLOOKUP($A13,Table2[[No]:[Date Student Last Attended Program
(mm/dd/yyyy)]],2,FALSE)</f>
        <v/>
      </c>
      <c r="C13" s="210">
        <f>VLOOKUP($A13,Table2[[No]:[Date Student Last Attended Program
(mm/dd/yyyy)]],4,FALSE)</f>
        <v/>
      </c>
      <c r="D13" s="210">
        <f>VLOOKUP($A13,Table2[[No]:[Date Student Last Attended Program
(mm/dd/yyyy)]],14,FALSE)</f>
        <v/>
      </c>
      <c r="E13" s="207">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10">
        <f>SUM(VLOOKUP(A13,OCT!$A$2:$AM$301,39,FALSE), VLOOKUP(A13,NOV!$A$2:$AL$301,38,FALSE), VLOOKUP(A13,DEC!$A$2:$AM$301,39,FALSE))</f>
        <v/>
      </c>
      <c r="AQ13" s="210">
        <f>SUM(VLOOKUP(A13,OCT!$A$2:$AN$301,40,FALSE), VLOOKUP(A13,NOV!$A$2:$AM$301,39,FALSE), VLOOKUP(A13,DEC!$A$2:$AN$301,40,FALSE))</f>
        <v/>
      </c>
      <c r="AR13" s="125">
        <f>AP13/AQ13</f>
        <v/>
      </c>
    </row>
    <row r="14">
      <c r="A14" s="10" t="n">
        <v>13</v>
      </c>
      <c r="B14" s="210">
        <f>VLOOKUP($A14,Table2[[No]:[Date Student Last Attended Program
(mm/dd/yyyy)]],2,FALSE)</f>
        <v/>
      </c>
      <c r="C14" s="210">
        <f>VLOOKUP($A14,Table2[[No]:[Date Student Last Attended Program
(mm/dd/yyyy)]],4,FALSE)</f>
        <v/>
      </c>
      <c r="D14" s="210">
        <f>VLOOKUP($A14,Table2[[No]:[Date Student Last Attended Program
(mm/dd/yyyy)]],14,FALSE)</f>
        <v/>
      </c>
      <c r="E14" s="207">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10">
        <f>SUM(VLOOKUP(A14,OCT!$A$2:$AM$301,39,FALSE), VLOOKUP(A14,NOV!$A$2:$AL$301,38,FALSE), VLOOKUP(A14,DEC!$A$2:$AM$301,39,FALSE))</f>
        <v/>
      </c>
      <c r="AQ14" s="210">
        <f>SUM(VLOOKUP(A14,OCT!$A$2:$AN$301,40,FALSE), VLOOKUP(A14,NOV!$A$2:$AM$301,39,FALSE), VLOOKUP(A14,DEC!$A$2:$AN$301,40,FALSE))</f>
        <v/>
      </c>
      <c r="AR14" s="125">
        <f>AP14/AQ14</f>
        <v/>
      </c>
    </row>
    <row r="15">
      <c r="A15" s="10" t="n">
        <v>14</v>
      </c>
      <c r="B15" s="210">
        <f>VLOOKUP($A15,Table2[[No]:[Date Student Last Attended Program
(mm/dd/yyyy)]],2,FALSE)</f>
        <v/>
      </c>
      <c r="C15" s="210">
        <f>VLOOKUP($A15,Table2[[No]:[Date Student Last Attended Program
(mm/dd/yyyy)]],4,FALSE)</f>
        <v/>
      </c>
      <c r="D15" s="210">
        <f>VLOOKUP($A15,Table2[[No]:[Date Student Last Attended Program
(mm/dd/yyyy)]],14,FALSE)</f>
        <v/>
      </c>
      <c r="E15" s="207">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10">
        <f>SUM(VLOOKUP(A15,OCT!$A$2:$AM$301,39,FALSE), VLOOKUP(A15,NOV!$A$2:$AL$301,38,FALSE), VLOOKUP(A15,DEC!$A$2:$AM$301,39,FALSE))</f>
        <v/>
      </c>
      <c r="AQ15" s="210">
        <f>SUM(VLOOKUP(A15,OCT!$A$2:$AN$301,40,FALSE), VLOOKUP(A15,NOV!$A$2:$AM$301,39,FALSE), VLOOKUP(A15,DEC!$A$2:$AN$301,40,FALSE))</f>
        <v/>
      </c>
      <c r="AR15" s="125">
        <f>AP15/AQ15</f>
        <v/>
      </c>
    </row>
    <row r="16">
      <c r="A16" s="10" t="n">
        <v>15</v>
      </c>
      <c r="B16" s="210">
        <f>VLOOKUP($A16,Table2[[No]:[Date Student Last Attended Program
(mm/dd/yyyy)]],2,FALSE)</f>
        <v/>
      </c>
      <c r="C16" s="210">
        <f>VLOOKUP($A16,Table2[[No]:[Date Student Last Attended Program
(mm/dd/yyyy)]],4,FALSE)</f>
        <v/>
      </c>
      <c r="D16" s="210">
        <f>VLOOKUP($A16,Table2[[No]:[Date Student Last Attended Program
(mm/dd/yyyy)]],14,FALSE)</f>
        <v/>
      </c>
      <c r="E16" s="207">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10">
        <f>SUM(VLOOKUP(A16,OCT!$A$2:$AM$301,39,FALSE), VLOOKUP(A16,NOV!$A$2:$AL$301,38,FALSE), VLOOKUP(A16,DEC!$A$2:$AM$301,39,FALSE))</f>
        <v/>
      </c>
      <c r="AQ16" s="210">
        <f>SUM(VLOOKUP(A16,OCT!$A$2:$AN$301,40,FALSE), VLOOKUP(A16,NOV!$A$2:$AM$301,39,FALSE), VLOOKUP(A16,DEC!$A$2:$AN$301,40,FALSE))</f>
        <v/>
      </c>
      <c r="AR16" s="125">
        <f>AP16/AQ16</f>
        <v/>
      </c>
    </row>
    <row r="17">
      <c r="A17" s="10" t="n">
        <v>16</v>
      </c>
      <c r="B17" s="210">
        <f>VLOOKUP($A17,Table2[[No]:[Date Student Last Attended Program
(mm/dd/yyyy)]],2,FALSE)</f>
        <v/>
      </c>
      <c r="C17" s="210">
        <f>VLOOKUP($A17,Table2[[No]:[Date Student Last Attended Program
(mm/dd/yyyy)]],4,FALSE)</f>
        <v/>
      </c>
      <c r="D17" s="210">
        <f>VLOOKUP($A17,Table2[[No]:[Date Student Last Attended Program
(mm/dd/yyyy)]],14,FALSE)</f>
        <v/>
      </c>
      <c r="E17" s="207">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10">
        <f>SUM(VLOOKUP(A17,OCT!$A$2:$AM$301,39,FALSE), VLOOKUP(A17,NOV!$A$2:$AL$301,38,FALSE), VLOOKUP(A17,DEC!$A$2:$AM$301,39,FALSE))</f>
        <v/>
      </c>
      <c r="AQ17" s="210">
        <f>SUM(VLOOKUP(A17,OCT!$A$2:$AN$301,40,FALSE), VLOOKUP(A17,NOV!$A$2:$AM$301,39,FALSE), VLOOKUP(A17,DEC!$A$2:$AN$301,40,FALSE))</f>
        <v/>
      </c>
      <c r="AR17" s="125">
        <f>AP17/AQ17</f>
        <v/>
      </c>
    </row>
    <row r="18">
      <c r="A18" s="10" t="n">
        <v>17</v>
      </c>
      <c r="B18" s="210">
        <f>VLOOKUP($A18,Table2[[No]:[Date Student Last Attended Program
(mm/dd/yyyy)]],2,FALSE)</f>
        <v/>
      </c>
      <c r="C18" s="210">
        <f>VLOOKUP($A18,Table2[[No]:[Date Student Last Attended Program
(mm/dd/yyyy)]],4,FALSE)</f>
        <v/>
      </c>
      <c r="D18" s="210">
        <f>VLOOKUP($A18,Table2[[No]:[Date Student Last Attended Program
(mm/dd/yyyy)]],14,FALSE)</f>
        <v/>
      </c>
      <c r="E18" s="207">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10">
        <f>SUM(VLOOKUP(A18,OCT!$A$2:$AM$301,39,FALSE), VLOOKUP(A18,NOV!$A$2:$AL$301,38,FALSE), VLOOKUP(A18,DEC!$A$2:$AM$301,39,FALSE))</f>
        <v/>
      </c>
      <c r="AQ18" s="210">
        <f>SUM(VLOOKUP(A18,OCT!$A$2:$AN$301,40,FALSE), VLOOKUP(A18,NOV!$A$2:$AM$301,39,FALSE), VLOOKUP(A18,DEC!$A$2:$AN$301,40,FALSE))</f>
        <v/>
      </c>
      <c r="AR18" s="125">
        <f>AP18/AQ18</f>
        <v/>
      </c>
    </row>
    <row r="19">
      <c r="A19" s="10" t="n">
        <v>18</v>
      </c>
      <c r="B19" s="210">
        <f>VLOOKUP($A19,Table2[[No]:[Date Student Last Attended Program
(mm/dd/yyyy)]],2,FALSE)</f>
        <v/>
      </c>
      <c r="C19" s="210">
        <f>VLOOKUP($A19,Table2[[No]:[Date Student Last Attended Program
(mm/dd/yyyy)]],4,FALSE)</f>
        <v/>
      </c>
      <c r="D19" s="210">
        <f>VLOOKUP($A19,Table2[[No]:[Date Student Last Attended Program
(mm/dd/yyyy)]],14,FALSE)</f>
        <v/>
      </c>
      <c r="E19" s="207">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10">
        <f>SUM(VLOOKUP(A19,OCT!$A$2:$AM$301,39,FALSE), VLOOKUP(A19,NOV!$A$2:$AL$301,38,FALSE), VLOOKUP(A19,DEC!$A$2:$AM$301,39,FALSE))</f>
        <v/>
      </c>
      <c r="AQ19" s="210">
        <f>SUM(VLOOKUP(A19,OCT!$A$2:$AN$301,40,FALSE), VLOOKUP(A19,NOV!$A$2:$AM$301,39,FALSE), VLOOKUP(A19,DEC!$A$2:$AN$301,40,FALSE))</f>
        <v/>
      </c>
      <c r="AR19" s="125">
        <f>AP19/AQ19</f>
        <v/>
      </c>
    </row>
    <row r="20">
      <c r="A20" s="10" t="n">
        <v>19</v>
      </c>
      <c r="B20" s="210">
        <f>VLOOKUP($A20,Table2[[No]:[Date Student Last Attended Program
(mm/dd/yyyy)]],2,FALSE)</f>
        <v/>
      </c>
      <c r="C20" s="210">
        <f>VLOOKUP($A20,Table2[[No]:[Date Student Last Attended Program
(mm/dd/yyyy)]],4,FALSE)</f>
        <v/>
      </c>
      <c r="D20" s="210">
        <f>VLOOKUP($A20,Table2[[No]:[Date Student Last Attended Program
(mm/dd/yyyy)]],14,FALSE)</f>
        <v/>
      </c>
      <c r="E20" s="207">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10">
        <f>SUM(VLOOKUP(A20,OCT!$A$2:$AM$301,39,FALSE), VLOOKUP(A20,NOV!$A$2:$AL$301,38,FALSE), VLOOKUP(A20,DEC!$A$2:$AM$301,39,FALSE))</f>
        <v/>
      </c>
      <c r="AQ20" s="210">
        <f>SUM(VLOOKUP(A20,OCT!$A$2:$AN$301,40,FALSE), VLOOKUP(A20,NOV!$A$2:$AM$301,39,FALSE), VLOOKUP(A20,DEC!$A$2:$AN$301,40,FALSE))</f>
        <v/>
      </c>
      <c r="AR20" s="125">
        <f>AP20/AQ20</f>
        <v/>
      </c>
    </row>
    <row r="21">
      <c r="A21" s="10" t="n">
        <v>20</v>
      </c>
      <c r="B21" s="210">
        <f>VLOOKUP($A21,Table2[[No]:[Date Student Last Attended Program
(mm/dd/yyyy)]],2,FALSE)</f>
        <v/>
      </c>
      <c r="C21" s="210">
        <f>VLOOKUP($A21,Table2[[No]:[Date Student Last Attended Program
(mm/dd/yyyy)]],4,FALSE)</f>
        <v/>
      </c>
      <c r="D21" s="210">
        <f>VLOOKUP($A21,Table2[[No]:[Date Student Last Attended Program
(mm/dd/yyyy)]],14,FALSE)</f>
        <v/>
      </c>
      <c r="E21" s="207">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10">
        <f>SUM(VLOOKUP(A21,OCT!$A$2:$AM$301,39,FALSE), VLOOKUP(A21,NOV!$A$2:$AL$301,38,FALSE), VLOOKUP(A21,DEC!$A$2:$AM$301,39,FALSE))</f>
        <v/>
      </c>
      <c r="AQ21" s="210">
        <f>SUM(VLOOKUP(A21,OCT!$A$2:$AN$301,40,FALSE), VLOOKUP(A21,NOV!$A$2:$AM$301,39,FALSE), VLOOKUP(A21,DEC!$A$2:$AN$301,40,FALSE))</f>
        <v/>
      </c>
      <c r="AR21" s="125">
        <f>AP21/AQ21</f>
        <v/>
      </c>
    </row>
    <row r="22">
      <c r="A22" s="10" t="n">
        <v>21</v>
      </c>
      <c r="B22" s="210">
        <f>VLOOKUP($A22,Table2[[No]:[Date Student Last Attended Program
(mm/dd/yyyy)]],2,FALSE)</f>
        <v/>
      </c>
      <c r="C22" s="210">
        <f>VLOOKUP($A22,Table2[[No]:[Date Student Last Attended Program
(mm/dd/yyyy)]],4,FALSE)</f>
        <v/>
      </c>
      <c r="D22" s="210">
        <f>VLOOKUP($A22,Table2[[No]:[Date Student Last Attended Program
(mm/dd/yyyy)]],14,FALSE)</f>
        <v/>
      </c>
      <c r="E22" s="207">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10">
        <f>SUM(VLOOKUP(A22,OCT!$A$2:$AM$301,39,FALSE), VLOOKUP(A22,NOV!$A$2:$AL$301,38,FALSE), VLOOKUP(A22,DEC!$A$2:$AM$301,39,FALSE))</f>
        <v/>
      </c>
      <c r="AQ22" s="210">
        <f>SUM(VLOOKUP(A22,OCT!$A$2:$AN$301,40,FALSE), VLOOKUP(A22,NOV!$A$2:$AM$301,39,FALSE), VLOOKUP(A22,DEC!$A$2:$AN$301,40,FALSE))</f>
        <v/>
      </c>
      <c r="AR22" s="125">
        <f>AP22/AQ22</f>
        <v/>
      </c>
    </row>
    <row r="23">
      <c r="A23" s="10" t="n">
        <v>22</v>
      </c>
      <c r="B23" s="210">
        <f>VLOOKUP($A23,Table2[[No]:[Date Student Last Attended Program
(mm/dd/yyyy)]],2,FALSE)</f>
        <v/>
      </c>
      <c r="C23" s="210">
        <f>VLOOKUP($A23,Table2[[No]:[Date Student Last Attended Program
(mm/dd/yyyy)]],4,FALSE)</f>
        <v/>
      </c>
      <c r="D23" s="210">
        <f>VLOOKUP($A23,Table2[[No]:[Date Student Last Attended Program
(mm/dd/yyyy)]],14,FALSE)</f>
        <v/>
      </c>
      <c r="E23" s="207">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10">
        <f>SUM(VLOOKUP(A23,OCT!$A$2:$AM$301,39,FALSE), VLOOKUP(A23,NOV!$A$2:$AL$301,38,FALSE), VLOOKUP(A23,DEC!$A$2:$AM$301,39,FALSE))</f>
        <v/>
      </c>
      <c r="AQ23" s="210">
        <f>SUM(VLOOKUP(A23,OCT!$A$2:$AN$301,40,FALSE), VLOOKUP(A23,NOV!$A$2:$AM$301,39,FALSE), VLOOKUP(A23,DEC!$A$2:$AN$301,40,FALSE))</f>
        <v/>
      </c>
      <c r="AR23" s="125">
        <f>AP23/AQ23</f>
        <v/>
      </c>
    </row>
    <row r="24">
      <c r="A24" s="10" t="n">
        <v>23</v>
      </c>
      <c r="B24" s="210">
        <f>VLOOKUP($A24,Table2[[No]:[Date Student Last Attended Program
(mm/dd/yyyy)]],2,FALSE)</f>
        <v/>
      </c>
      <c r="C24" s="210">
        <f>VLOOKUP($A24,Table2[[No]:[Date Student Last Attended Program
(mm/dd/yyyy)]],4,FALSE)</f>
        <v/>
      </c>
      <c r="D24" s="210">
        <f>VLOOKUP($A24,Table2[[No]:[Date Student Last Attended Program
(mm/dd/yyyy)]],14,FALSE)</f>
        <v/>
      </c>
      <c r="E24" s="207">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10">
        <f>SUM(VLOOKUP(A24,OCT!$A$2:$AM$301,39,FALSE), VLOOKUP(A24,NOV!$A$2:$AL$301,38,FALSE), VLOOKUP(A24,DEC!$A$2:$AM$301,39,FALSE))</f>
        <v/>
      </c>
      <c r="AQ24" s="210">
        <f>SUM(VLOOKUP(A24,OCT!$A$2:$AN$301,40,FALSE), VLOOKUP(A24,NOV!$A$2:$AM$301,39,FALSE), VLOOKUP(A24,DEC!$A$2:$AN$301,40,FALSE))</f>
        <v/>
      </c>
      <c r="AR24" s="125">
        <f>AP24/AQ24</f>
        <v/>
      </c>
    </row>
    <row r="25">
      <c r="A25" s="10" t="n">
        <v>24</v>
      </c>
      <c r="B25" s="210">
        <f>VLOOKUP($A25,Table2[[No]:[Date Student Last Attended Program
(mm/dd/yyyy)]],2,FALSE)</f>
        <v/>
      </c>
      <c r="C25" s="210">
        <f>VLOOKUP($A25,Table2[[No]:[Date Student Last Attended Program
(mm/dd/yyyy)]],4,FALSE)</f>
        <v/>
      </c>
      <c r="D25" s="210">
        <f>VLOOKUP($A25,Table2[[No]:[Date Student Last Attended Program
(mm/dd/yyyy)]],14,FALSE)</f>
        <v/>
      </c>
      <c r="E25" s="207">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10">
        <f>SUM(VLOOKUP(A25,OCT!$A$2:$AM$301,39,FALSE), VLOOKUP(A25,NOV!$A$2:$AL$301,38,FALSE), VLOOKUP(A25,DEC!$A$2:$AM$301,39,FALSE))</f>
        <v/>
      </c>
      <c r="AQ25" s="210">
        <f>SUM(VLOOKUP(A25,OCT!$A$2:$AN$301,40,FALSE), VLOOKUP(A25,NOV!$A$2:$AM$301,39,FALSE), VLOOKUP(A25,DEC!$A$2:$AN$301,40,FALSE))</f>
        <v/>
      </c>
      <c r="AR25" s="125">
        <f>AP25/AQ25</f>
        <v/>
      </c>
    </row>
    <row r="26">
      <c r="A26" s="10" t="n">
        <v>25</v>
      </c>
      <c r="B26" s="210">
        <f>VLOOKUP($A26,Table2[[No]:[Date Student Last Attended Program
(mm/dd/yyyy)]],2,FALSE)</f>
        <v/>
      </c>
      <c r="C26" s="210">
        <f>VLOOKUP($A26,Table2[[No]:[Date Student Last Attended Program
(mm/dd/yyyy)]],4,FALSE)</f>
        <v/>
      </c>
      <c r="D26" s="210">
        <f>VLOOKUP($A26,Table2[[No]:[Date Student Last Attended Program
(mm/dd/yyyy)]],14,FALSE)</f>
        <v/>
      </c>
      <c r="E26" s="207">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10">
        <f>SUM(VLOOKUP(A26,OCT!$A$2:$AM$301,39,FALSE), VLOOKUP(A26,NOV!$A$2:$AL$301,38,FALSE), VLOOKUP(A26,DEC!$A$2:$AM$301,39,FALSE))</f>
        <v/>
      </c>
      <c r="AQ26" s="210">
        <f>SUM(VLOOKUP(A26,OCT!$A$2:$AN$301,40,FALSE), VLOOKUP(A26,NOV!$A$2:$AM$301,39,FALSE), VLOOKUP(A26,DEC!$A$2:$AN$301,40,FALSE))</f>
        <v/>
      </c>
      <c r="AR26" s="125">
        <f>AP26/AQ26</f>
        <v/>
      </c>
    </row>
    <row r="27">
      <c r="A27" s="10" t="n">
        <v>26</v>
      </c>
      <c r="B27" s="210">
        <f>VLOOKUP($A27,Table2[[No]:[Date Student Last Attended Program
(mm/dd/yyyy)]],2,FALSE)</f>
        <v/>
      </c>
      <c r="C27" s="210">
        <f>VLOOKUP($A27,Table2[[No]:[Date Student Last Attended Program
(mm/dd/yyyy)]],4,FALSE)</f>
        <v/>
      </c>
      <c r="D27" s="210">
        <f>VLOOKUP($A27,Table2[[No]:[Date Student Last Attended Program
(mm/dd/yyyy)]],14,FALSE)</f>
        <v/>
      </c>
      <c r="E27" s="207">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10">
        <f>SUM(VLOOKUP(A27,OCT!$A$2:$AM$301,39,FALSE), VLOOKUP(A27,NOV!$A$2:$AL$301,38,FALSE), VLOOKUP(A27,DEC!$A$2:$AM$301,39,FALSE))</f>
        <v/>
      </c>
      <c r="AQ27" s="210">
        <f>SUM(VLOOKUP(A27,OCT!$A$2:$AN$301,40,FALSE), VLOOKUP(A27,NOV!$A$2:$AM$301,39,FALSE), VLOOKUP(A27,DEC!$A$2:$AN$301,40,FALSE))</f>
        <v/>
      </c>
      <c r="AR27" s="125">
        <f>AP27/AQ27</f>
        <v/>
      </c>
    </row>
    <row r="28">
      <c r="A28" s="10" t="n">
        <v>27</v>
      </c>
      <c r="B28" s="210">
        <f>VLOOKUP($A28,Table2[[No]:[Date Student Last Attended Program
(mm/dd/yyyy)]],2,FALSE)</f>
        <v/>
      </c>
      <c r="C28" s="210">
        <f>VLOOKUP($A28,Table2[[No]:[Date Student Last Attended Program
(mm/dd/yyyy)]],4,FALSE)</f>
        <v/>
      </c>
      <c r="D28" s="210">
        <f>VLOOKUP($A28,Table2[[No]:[Date Student Last Attended Program
(mm/dd/yyyy)]],14,FALSE)</f>
        <v/>
      </c>
      <c r="E28" s="207">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10">
        <f>SUM(VLOOKUP(A28,OCT!$A$2:$AM$301,39,FALSE), VLOOKUP(A28,NOV!$A$2:$AL$301,38,FALSE), VLOOKUP(A28,DEC!$A$2:$AM$301,39,FALSE))</f>
        <v/>
      </c>
      <c r="AQ28" s="210">
        <f>SUM(VLOOKUP(A28,OCT!$A$2:$AN$301,40,FALSE), VLOOKUP(A28,NOV!$A$2:$AM$301,39,FALSE), VLOOKUP(A28,DEC!$A$2:$AN$301,40,FALSE))</f>
        <v/>
      </c>
      <c r="AR28" s="125">
        <f>AP28/AQ28</f>
        <v/>
      </c>
    </row>
    <row r="29">
      <c r="A29" s="10" t="n">
        <v>28</v>
      </c>
      <c r="B29" s="210">
        <f>VLOOKUP($A29,Table2[[No]:[Date Student Last Attended Program
(mm/dd/yyyy)]],2,FALSE)</f>
        <v/>
      </c>
      <c r="C29" s="210">
        <f>VLOOKUP($A29,Table2[[No]:[Date Student Last Attended Program
(mm/dd/yyyy)]],4,FALSE)</f>
        <v/>
      </c>
      <c r="D29" s="210">
        <f>VLOOKUP($A29,Table2[[No]:[Date Student Last Attended Program
(mm/dd/yyyy)]],14,FALSE)</f>
        <v/>
      </c>
      <c r="E29" s="207">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10">
        <f>SUM(VLOOKUP(A29,OCT!$A$2:$AM$301,39,FALSE), VLOOKUP(A29,NOV!$A$2:$AL$301,38,FALSE), VLOOKUP(A29,DEC!$A$2:$AM$301,39,FALSE))</f>
        <v/>
      </c>
      <c r="AQ29" s="210">
        <f>SUM(VLOOKUP(A29,OCT!$A$2:$AN$301,40,FALSE), VLOOKUP(A29,NOV!$A$2:$AM$301,39,FALSE), VLOOKUP(A29,DEC!$A$2:$AN$301,40,FALSE))</f>
        <v/>
      </c>
      <c r="AR29" s="125">
        <f>AP29/AQ29</f>
        <v/>
      </c>
    </row>
    <row r="30">
      <c r="A30" s="10" t="n">
        <v>29</v>
      </c>
      <c r="B30" s="210">
        <f>VLOOKUP($A30,Table2[[No]:[Date Student Last Attended Program
(mm/dd/yyyy)]],2,FALSE)</f>
        <v/>
      </c>
      <c r="C30" s="210">
        <f>VLOOKUP($A30,Table2[[No]:[Date Student Last Attended Program
(mm/dd/yyyy)]],4,FALSE)</f>
        <v/>
      </c>
      <c r="D30" s="210">
        <f>VLOOKUP($A30,Table2[[No]:[Date Student Last Attended Program
(mm/dd/yyyy)]],14,FALSE)</f>
        <v/>
      </c>
      <c r="E30" s="207">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10">
        <f>SUM(VLOOKUP(A30,OCT!$A$2:$AM$301,39,FALSE), VLOOKUP(A30,NOV!$A$2:$AL$301,38,FALSE), VLOOKUP(A30,DEC!$A$2:$AM$301,39,FALSE))</f>
        <v/>
      </c>
      <c r="AQ30" s="210">
        <f>SUM(VLOOKUP(A30,OCT!$A$2:$AN$301,40,FALSE), VLOOKUP(A30,NOV!$A$2:$AM$301,39,FALSE), VLOOKUP(A30,DEC!$A$2:$AN$301,40,FALSE))</f>
        <v/>
      </c>
      <c r="AR30" s="125">
        <f>AP30/AQ30</f>
        <v/>
      </c>
    </row>
    <row r="31">
      <c r="A31" s="10" t="n">
        <v>30</v>
      </c>
      <c r="B31" s="210">
        <f>VLOOKUP($A31,Table2[[No]:[Date Student Last Attended Program
(mm/dd/yyyy)]],2,FALSE)</f>
        <v/>
      </c>
      <c r="C31" s="210">
        <f>VLOOKUP($A31,Table2[[No]:[Date Student Last Attended Program
(mm/dd/yyyy)]],4,FALSE)</f>
        <v/>
      </c>
      <c r="D31" s="210">
        <f>VLOOKUP($A31,Table2[[No]:[Date Student Last Attended Program
(mm/dd/yyyy)]],14,FALSE)</f>
        <v/>
      </c>
      <c r="E31" s="207">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10">
        <f>SUM(VLOOKUP(A31,OCT!$A$2:$AM$301,39,FALSE), VLOOKUP(A31,NOV!$A$2:$AL$301,38,FALSE), VLOOKUP(A31,DEC!$A$2:$AM$301,39,FALSE))</f>
        <v/>
      </c>
      <c r="AQ31" s="210">
        <f>SUM(VLOOKUP(A31,OCT!$A$2:$AN$301,40,FALSE), VLOOKUP(A31,NOV!$A$2:$AM$301,39,FALSE), VLOOKUP(A31,DEC!$A$2:$AN$301,40,FALSE))</f>
        <v/>
      </c>
      <c r="AR31" s="125">
        <f>AP31/AQ31</f>
        <v/>
      </c>
    </row>
    <row r="32">
      <c r="A32" s="10" t="n">
        <v>31</v>
      </c>
      <c r="B32" s="210">
        <f>VLOOKUP($A32,Table2[[No]:[Date Student Last Attended Program
(mm/dd/yyyy)]],2,FALSE)</f>
        <v/>
      </c>
      <c r="C32" s="210">
        <f>VLOOKUP($A32,Table2[[No]:[Date Student Last Attended Program
(mm/dd/yyyy)]],4,FALSE)</f>
        <v/>
      </c>
      <c r="D32" s="210">
        <f>VLOOKUP($A32,Table2[[No]:[Date Student Last Attended Program
(mm/dd/yyyy)]],14,FALSE)</f>
        <v/>
      </c>
      <c r="E32" s="207">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10">
        <f>SUM(VLOOKUP(A32,OCT!$A$2:$AM$301,39,FALSE), VLOOKUP(A32,NOV!$A$2:$AL$301,38,FALSE), VLOOKUP(A32,DEC!$A$2:$AM$301,39,FALSE))</f>
        <v/>
      </c>
      <c r="AQ32" s="210">
        <f>SUM(VLOOKUP(A32,OCT!$A$2:$AN$301,40,FALSE), VLOOKUP(A32,NOV!$A$2:$AM$301,39,FALSE), VLOOKUP(A32,DEC!$A$2:$AN$301,40,FALSE))</f>
        <v/>
      </c>
      <c r="AR32" s="125">
        <f>AP32/AQ32</f>
        <v/>
      </c>
    </row>
    <row r="33">
      <c r="A33" s="10" t="n">
        <v>32</v>
      </c>
      <c r="B33" s="210">
        <f>VLOOKUP($A33,Table2[[No]:[Date Student Last Attended Program
(mm/dd/yyyy)]],2,FALSE)</f>
        <v/>
      </c>
      <c r="C33" s="210">
        <f>VLOOKUP($A33,Table2[[No]:[Date Student Last Attended Program
(mm/dd/yyyy)]],4,FALSE)</f>
        <v/>
      </c>
      <c r="D33" s="210">
        <f>VLOOKUP($A33,Table2[[No]:[Date Student Last Attended Program
(mm/dd/yyyy)]],14,FALSE)</f>
        <v/>
      </c>
      <c r="E33" s="207">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10">
        <f>SUM(VLOOKUP(A33,OCT!$A$2:$AM$301,39,FALSE), VLOOKUP(A33,NOV!$A$2:$AL$301,38,FALSE), VLOOKUP(A33,DEC!$A$2:$AM$301,39,FALSE))</f>
        <v/>
      </c>
      <c r="AQ33" s="210">
        <f>SUM(VLOOKUP(A33,OCT!$A$2:$AN$301,40,FALSE), VLOOKUP(A33,NOV!$A$2:$AM$301,39,FALSE), VLOOKUP(A33,DEC!$A$2:$AN$301,40,FALSE))</f>
        <v/>
      </c>
      <c r="AR33" s="125">
        <f>AP33/AQ33</f>
        <v/>
      </c>
    </row>
    <row r="34">
      <c r="A34" s="10" t="n">
        <v>33</v>
      </c>
      <c r="B34" s="210">
        <f>VLOOKUP($A34,Table2[[No]:[Date Student Last Attended Program
(mm/dd/yyyy)]],2,FALSE)</f>
        <v/>
      </c>
      <c r="C34" s="210">
        <f>VLOOKUP($A34,Table2[[No]:[Date Student Last Attended Program
(mm/dd/yyyy)]],4,FALSE)</f>
        <v/>
      </c>
      <c r="D34" s="210">
        <f>VLOOKUP($A34,Table2[[No]:[Date Student Last Attended Program
(mm/dd/yyyy)]],14,FALSE)</f>
        <v/>
      </c>
      <c r="E34" s="207">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10">
        <f>SUM(VLOOKUP(A34,OCT!$A$2:$AM$301,39,FALSE), VLOOKUP(A34,NOV!$A$2:$AL$301,38,FALSE), VLOOKUP(A34,DEC!$A$2:$AM$301,39,FALSE))</f>
        <v/>
      </c>
      <c r="AQ34" s="210">
        <f>SUM(VLOOKUP(A34,OCT!$A$2:$AN$301,40,FALSE), VLOOKUP(A34,NOV!$A$2:$AM$301,39,FALSE), VLOOKUP(A34,DEC!$A$2:$AN$301,40,FALSE))</f>
        <v/>
      </c>
      <c r="AR34" s="125">
        <f>AP34/AQ34</f>
        <v/>
      </c>
    </row>
    <row r="35">
      <c r="A35" s="10" t="n">
        <v>34</v>
      </c>
      <c r="B35" s="210">
        <f>VLOOKUP($A35,Table2[[No]:[Date Student Last Attended Program
(mm/dd/yyyy)]],2,FALSE)</f>
        <v/>
      </c>
      <c r="C35" s="210">
        <f>VLOOKUP($A35,Table2[[No]:[Date Student Last Attended Program
(mm/dd/yyyy)]],4,FALSE)</f>
        <v/>
      </c>
      <c r="D35" s="210">
        <f>VLOOKUP($A35,Table2[[No]:[Date Student Last Attended Program
(mm/dd/yyyy)]],14,FALSE)</f>
        <v/>
      </c>
      <c r="E35" s="207">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10">
        <f>SUM(VLOOKUP(A35,OCT!$A$2:$AM$301,39,FALSE), VLOOKUP(A35,NOV!$A$2:$AL$301,38,FALSE), VLOOKUP(A35,DEC!$A$2:$AM$301,39,FALSE))</f>
        <v/>
      </c>
      <c r="AQ35" s="210">
        <f>SUM(VLOOKUP(A35,OCT!$A$2:$AN$301,40,FALSE), VLOOKUP(A35,NOV!$A$2:$AM$301,39,FALSE), VLOOKUP(A35,DEC!$A$2:$AN$301,40,FALSE))</f>
        <v/>
      </c>
      <c r="AR35" s="125">
        <f>AP35/AQ35</f>
        <v/>
      </c>
    </row>
    <row r="36">
      <c r="A36" s="10" t="n">
        <v>35</v>
      </c>
      <c r="B36" s="210">
        <f>VLOOKUP($A36,Table2[[No]:[Date Student Last Attended Program
(mm/dd/yyyy)]],2,FALSE)</f>
        <v/>
      </c>
      <c r="C36" s="210">
        <f>VLOOKUP($A36,Table2[[No]:[Date Student Last Attended Program
(mm/dd/yyyy)]],4,FALSE)</f>
        <v/>
      </c>
      <c r="D36" s="210">
        <f>VLOOKUP($A36,Table2[[No]:[Date Student Last Attended Program
(mm/dd/yyyy)]],14,FALSE)</f>
        <v/>
      </c>
      <c r="E36" s="207">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10">
        <f>SUM(VLOOKUP(A36,OCT!$A$2:$AM$301,39,FALSE), VLOOKUP(A36,NOV!$A$2:$AL$301,38,FALSE), VLOOKUP(A36,DEC!$A$2:$AM$301,39,FALSE))</f>
        <v/>
      </c>
      <c r="AQ36" s="210">
        <f>SUM(VLOOKUP(A36,OCT!$A$2:$AN$301,40,FALSE), VLOOKUP(A36,NOV!$A$2:$AM$301,39,FALSE), VLOOKUP(A36,DEC!$A$2:$AN$301,40,FALSE))</f>
        <v/>
      </c>
      <c r="AR36" s="125">
        <f>AP36/AQ36</f>
        <v/>
      </c>
    </row>
    <row r="37">
      <c r="A37" s="10" t="n">
        <v>36</v>
      </c>
      <c r="B37" s="210">
        <f>VLOOKUP($A37,Table2[[No]:[Date Student Last Attended Program
(mm/dd/yyyy)]],2,FALSE)</f>
        <v/>
      </c>
      <c r="C37" s="210">
        <f>VLOOKUP($A37,Table2[[No]:[Date Student Last Attended Program
(mm/dd/yyyy)]],4,FALSE)</f>
        <v/>
      </c>
      <c r="D37" s="210">
        <f>VLOOKUP($A37,Table2[[No]:[Date Student Last Attended Program
(mm/dd/yyyy)]],14,FALSE)</f>
        <v/>
      </c>
      <c r="E37" s="207">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10">
        <f>SUM(VLOOKUP(A37,OCT!$A$2:$AM$301,39,FALSE), VLOOKUP(A37,NOV!$A$2:$AL$301,38,FALSE), VLOOKUP(A37,DEC!$A$2:$AM$301,39,FALSE))</f>
        <v/>
      </c>
      <c r="AQ37" s="210">
        <f>SUM(VLOOKUP(A37,OCT!$A$2:$AN$301,40,FALSE), VLOOKUP(A37,NOV!$A$2:$AM$301,39,FALSE), VLOOKUP(A37,DEC!$A$2:$AN$301,40,FALSE))</f>
        <v/>
      </c>
      <c r="AR37" s="125">
        <f>AP37/AQ37</f>
        <v/>
      </c>
    </row>
    <row r="38">
      <c r="A38" s="10" t="n">
        <v>37</v>
      </c>
      <c r="B38" s="210">
        <f>VLOOKUP($A38,Table2[[No]:[Date Student Last Attended Program
(mm/dd/yyyy)]],2,FALSE)</f>
        <v/>
      </c>
      <c r="C38" s="210">
        <f>VLOOKUP($A38,Table2[[No]:[Date Student Last Attended Program
(mm/dd/yyyy)]],4,FALSE)</f>
        <v/>
      </c>
      <c r="D38" s="210">
        <f>VLOOKUP($A38,Table2[[No]:[Date Student Last Attended Program
(mm/dd/yyyy)]],14,FALSE)</f>
        <v/>
      </c>
      <c r="E38" s="207">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10">
        <f>SUM(VLOOKUP(A38,OCT!$A$2:$AM$301,39,FALSE), VLOOKUP(A38,NOV!$A$2:$AL$301,38,FALSE), VLOOKUP(A38,DEC!$A$2:$AM$301,39,FALSE))</f>
        <v/>
      </c>
      <c r="AQ38" s="210">
        <f>SUM(VLOOKUP(A38,OCT!$A$2:$AN$301,40,FALSE), VLOOKUP(A38,NOV!$A$2:$AM$301,39,FALSE), VLOOKUP(A38,DEC!$A$2:$AN$301,40,FALSE))</f>
        <v/>
      </c>
      <c r="AR38" s="125">
        <f>AP38/AQ38</f>
        <v/>
      </c>
    </row>
    <row r="39">
      <c r="A39" s="10" t="n">
        <v>38</v>
      </c>
      <c r="B39" s="210">
        <f>VLOOKUP($A39,Table2[[No]:[Date Student Last Attended Program
(mm/dd/yyyy)]],2,FALSE)</f>
        <v/>
      </c>
      <c r="C39" s="210">
        <f>VLOOKUP($A39,Table2[[No]:[Date Student Last Attended Program
(mm/dd/yyyy)]],4,FALSE)</f>
        <v/>
      </c>
      <c r="D39" s="210">
        <f>VLOOKUP($A39,Table2[[No]:[Date Student Last Attended Program
(mm/dd/yyyy)]],14,FALSE)</f>
        <v/>
      </c>
      <c r="E39" s="207">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10">
        <f>SUM(VLOOKUP(A39,OCT!$A$2:$AM$301,39,FALSE), VLOOKUP(A39,NOV!$A$2:$AL$301,38,FALSE), VLOOKUP(A39,DEC!$A$2:$AM$301,39,FALSE))</f>
        <v/>
      </c>
      <c r="AQ39" s="210">
        <f>SUM(VLOOKUP(A39,OCT!$A$2:$AN$301,40,FALSE), VLOOKUP(A39,NOV!$A$2:$AM$301,39,FALSE), VLOOKUP(A39,DEC!$A$2:$AN$301,40,FALSE))</f>
        <v/>
      </c>
      <c r="AR39" s="125">
        <f>AP39/AQ39</f>
        <v/>
      </c>
    </row>
    <row r="40">
      <c r="A40" s="10" t="n">
        <v>39</v>
      </c>
      <c r="B40" s="210">
        <f>VLOOKUP($A40,Table2[[No]:[Date Student Last Attended Program
(mm/dd/yyyy)]],2,FALSE)</f>
        <v/>
      </c>
      <c r="C40" s="210">
        <f>VLOOKUP($A40,Table2[[No]:[Date Student Last Attended Program
(mm/dd/yyyy)]],4,FALSE)</f>
        <v/>
      </c>
      <c r="D40" s="210">
        <f>VLOOKUP($A40,Table2[[No]:[Date Student Last Attended Program
(mm/dd/yyyy)]],14,FALSE)</f>
        <v/>
      </c>
      <c r="E40" s="207">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10">
        <f>SUM(VLOOKUP(A40,OCT!$A$2:$AM$301,39,FALSE), VLOOKUP(A40,NOV!$A$2:$AL$301,38,FALSE), VLOOKUP(A40,DEC!$A$2:$AM$301,39,FALSE))</f>
        <v/>
      </c>
      <c r="AQ40" s="210">
        <f>SUM(VLOOKUP(A40,OCT!$A$2:$AN$301,40,FALSE), VLOOKUP(A40,NOV!$A$2:$AM$301,39,FALSE), VLOOKUP(A40,DEC!$A$2:$AN$301,40,FALSE))</f>
        <v/>
      </c>
      <c r="AR40" s="125">
        <f>AP40/AQ40</f>
        <v/>
      </c>
    </row>
    <row r="41">
      <c r="A41" s="10" t="n">
        <v>40</v>
      </c>
      <c r="B41" s="210">
        <f>VLOOKUP($A41,Table2[[No]:[Date Student Last Attended Program
(mm/dd/yyyy)]],2,FALSE)</f>
        <v/>
      </c>
      <c r="C41" s="210">
        <f>VLOOKUP($A41,Table2[[No]:[Date Student Last Attended Program
(mm/dd/yyyy)]],4,FALSE)</f>
        <v/>
      </c>
      <c r="D41" s="210">
        <f>VLOOKUP($A41,Table2[[No]:[Date Student Last Attended Program
(mm/dd/yyyy)]],14,FALSE)</f>
        <v/>
      </c>
      <c r="E41" s="207">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10">
        <f>SUM(VLOOKUP(A41,OCT!$A$2:$AM$301,39,FALSE), VLOOKUP(A41,NOV!$A$2:$AL$301,38,FALSE), VLOOKUP(A41,DEC!$A$2:$AM$301,39,FALSE))</f>
        <v/>
      </c>
      <c r="AQ41" s="210">
        <f>SUM(VLOOKUP(A41,OCT!$A$2:$AN$301,40,FALSE), VLOOKUP(A41,NOV!$A$2:$AM$301,39,FALSE), VLOOKUP(A41,DEC!$A$2:$AN$301,40,FALSE))</f>
        <v/>
      </c>
      <c r="AR41" s="125">
        <f>AP41/AQ41</f>
        <v/>
      </c>
    </row>
    <row r="42">
      <c r="A42" s="10" t="n">
        <v>41</v>
      </c>
      <c r="B42" s="210">
        <f>VLOOKUP($A42,Table2[[No]:[Date Student Last Attended Program
(mm/dd/yyyy)]],2,FALSE)</f>
        <v/>
      </c>
      <c r="C42" s="210">
        <f>VLOOKUP($A42,Table2[[No]:[Date Student Last Attended Program
(mm/dd/yyyy)]],4,FALSE)</f>
        <v/>
      </c>
      <c r="D42" s="210">
        <f>VLOOKUP($A42,Table2[[No]:[Date Student Last Attended Program
(mm/dd/yyyy)]],14,FALSE)</f>
        <v/>
      </c>
      <c r="E42" s="207">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10">
        <f>SUM(VLOOKUP(A42,OCT!$A$2:$AM$301,39,FALSE), VLOOKUP(A42,NOV!$A$2:$AL$301,38,FALSE), VLOOKUP(A42,DEC!$A$2:$AM$301,39,FALSE))</f>
        <v/>
      </c>
      <c r="AQ42" s="210">
        <f>SUM(VLOOKUP(A42,OCT!$A$2:$AN$301,40,FALSE), VLOOKUP(A42,NOV!$A$2:$AM$301,39,FALSE), VLOOKUP(A42,DEC!$A$2:$AN$301,40,FALSE))</f>
        <v/>
      </c>
      <c r="AR42" s="125">
        <f>AP42/AQ42</f>
        <v/>
      </c>
    </row>
    <row r="43">
      <c r="A43" s="10" t="n">
        <v>42</v>
      </c>
      <c r="B43" s="210">
        <f>VLOOKUP($A43,Table2[[No]:[Date Student Last Attended Program
(mm/dd/yyyy)]],2,FALSE)</f>
        <v/>
      </c>
      <c r="C43" s="210">
        <f>VLOOKUP($A43,Table2[[No]:[Date Student Last Attended Program
(mm/dd/yyyy)]],4,FALSE)</f>
        <v/>
      </c>
      <c r="D43" s="210">
        <f>VLOOKUP($A43,Table2[[No]:[Date Student Last Attended Program
(mm/dd/yyyy)]],14,FALSE)</f>
        <v/>
      </c>
      <c r="E43" s="207">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10">
        <f>SUM(VLOOKUP(A43,OCT!$A$2:$AM$301,39,FALSE), VLOOKUP(A43,NOV!$A$2:$AL$301,38,FALSE), VLOOKUP(A43,DEC!$A$2:$AM$301,39,FALSE))</f>
        <v/>
      </c>
      <c r="AQ43" s="210">
        <f>SUM(VLOOKUP(A43,OCT!$A$2:$AN$301,40,FALSE), VLOOKUP(A43,NOV!$A$2:$AM$301,39,FALSE), VLOOKUP(A43,DEC!$A$2:$AN$301,40,FALSE))</f>
        <v/>
      </c>
      <c r="AR43" s="125">
        <f>AP43/AQ43</f>
        <v/>
      </c>
    </row>
    <row r="44">
      <c r="A44" s="10" t="n">
        <v>43</v>
      </c>
      <c r="B44" s="210">
        <f>VLOOKUP($A44,Table2[[No]:[Date Student Last Attended Program
(mm/dd/yyyy)]],2,FALSE)</f>
        <v/>
      </c>
      <c r="C44" s="210">
        <f>VLOOKUP($A44,Table2[[No]:[Date Student Last Attended Program
(mm/dd/yyyy)]],4,FALSE)</f>
        <v/>
      </c>
      <c r="D44" s="210">
        <f>VLOOKUP($A44,Table2[[No]:[Date Student Last Attended Program
(mm/dd/yyyy)]],14,FALSE)</f>
        <v/>
      </c>
      <c r="E44" s="207">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10">
        <f>SUM(VLOOKUP(A44,OCT!$A$2:$AM$301,39,FALSE), VLOOKUP(A44,NOV!$A$2:$AL$301,38,FALSE), VLOOKUP(A44,DEC!$A$2:$AM$301,39,FALSE))</f>
        <v/>
      </c>
      <c r="AQ44" s="210">
        <f>SUM(VLOOKUP(A44,OCT!$A$2:$AN$301,40,FALSE), VLOOKUP(A44,NOV!$A$2:$AM$301,39,FALSE), VLOOKUP(A44,DEC!$A$2:$AN$301,40,FALSE))</f>
        <v/>
      </c>
      <c r="AR44" s="125">
        <f>AP44/AQ44</f>
        <v/>
      </c>
    </row>
    <row r="45">
      <c r="A45" s="10" t="n">
        <v>44</v>
      </c>
      <c r="B45" s="210">
        <f>VLOOKUP($A45,Table2[[No]:[Date Student Last Attended Program
(mm/dd/yyyy)]],2,FALSE)</f>
        <v/>
      </c>
      <c r="C45" s="210">
        <f>VLOOKUP($A45,Table2[[No]:[Date Student Last Attended Program
(mm/dd/yyyy)]],4,FALSE)</f>
        <v/>
      </c>
      <c r="D45" s="210">
        <f>VLOOKUP($A45,Table2[[No]:[Date Student Last Attended Program
(mm/dd/yyyy)]],14,FALSE)</f>
        <v/>
      </c>
      <c r="E45" s="207">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10">
        <f>SUM(VLOOKUP(A45,OCT!$A$2:$AM$301,39,FALSE), VLOOKUP(A45,NOV!$A$2:$AL$301,38,FALSE), VLOOKUP(A45,DEC!$A$2:$AM$301,39,FALSE))</f>
        <v/>
      </c>
      <c r="AQ45" s="210">
        <f>SUM(VLOOKUP(A45,OCT!$A$2:$AN$301,40,FALSE), VLOOKUP(A45,NOV!$A$2:$AM$301,39,FALSE), VLOOKUP(A45,DEC!$A$2:$AN$301,40,FALSE))</f>
        <v/>
      </c>
      <c r="AR45" s="125">
        <f>AP45/AQ45</f>
        <v/>
      </c>
    </row>
    <row r="46">
      <c r="A46" s="10" t="n">
        <v>45</v>
      </c>
      <c r="B46" s="210">
        <f>VLOOKUP($A46,Table2[[No]:[Date Student Last Attended Program
(mm/dd/yyyy)]],2,FALSE)</f>
        <v/>
      </c>
      <c r="C46" s="210">
        <f>VLOOKUP($A46,Table2[[No]:[Date Student Last Attended Program
(mm/dd/yyyy)]],4,FALSE)</f>
        <v/>
      </c>
      <c r="D46" s="210">
        <f>VLOOKUP($A46,Table2[[No]:[Date Student Last Attended Program
(mm/dd/yyyy)]],14,FALSE)</f>
        <v/>
      </c>
      <c r="E46" s="207">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10">
        <f>SUM(VLOOKUP(A46,OCT!$A$2:$AM$301,39,FALSE), VLOOKUP(A46,NOV!$A$2:$AL$301,38,FALSE), VLOOKUP(A46,DEC!$A$2:$AM$301,39,FALSE))</f>
        <v/>
      </c>
      <c r="AQ46" s="210">
        <f>SUM(VLOOKUP(A46,OCT!$A$2:$AN$301,40,FALSE), VLOOKUP(A46,NOV!$A$2:$AM$301,39,FALSE), VLOOKUP(A46,DEC!$A$2:$AN$301,40,FALSE))</f>
        <v/>
      </c>
      <c r="AR46" s="125">
        <f>AP46/AQ46</f>
        <v/>
      </c>
    </row>
    <row r="47">
      <c r="A47" s="10" t="n">
        <v>46</v>
      </c>
      <c r="B47" s="210">
        <f>VLOOKUP($A47,Table2[[No]:[Date Student Last Attended Program
(mm/dd/yyyy)]],2,FALSE)</f>
        <v/>
      </c>
      <c r="C47" s="210">
        <f>VLOOKUP($A47,Table2[[No]:[Date Student Last Attended Program
(mm/dd/yyyy)]],4,FALSE)</f>
        <v/>
      </c>
      <c r="D47" s="210">
        <f>VLOOKUP($A47,Table2[[No]:[Date Student Last Attended Program
(mm/dd/yyyy)]],14,FALSE)</f>
        <v/>
      </c>
      <c r="E47" s="207">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10">
        <f>SUM(VLOOKUP(A47,OCT!$A$2:$AM$301,39,FALSE), VLOOKUP(A47,NOV!$A$2:$AL$301,38,FALSE), VLOOKUP(A47,DEC!$A$2:$AM$301,39,FALSE))</f>
        <v/>
      </c>
      <c r="AQ47" s="210">
        <f>SUM(VLOOKUP(A47,OCT!$A$2:$AN$301,40,FALSE), VLOOKUP(A47,NOV!$A$2:$AM$301,39,FALSE), VLOOKUP(A47,DEC!$A$2:$AN$301,40,FALSE))</f>
        <v/>
      </c>
      <c r="AR47" s="125">
        <f>AP47/AQ47</f>
        <v/>
      </c>
    </row>
    <row r="48">
      <c r="A48" s="10" t="n">
        <v>47</v>
      </c>
      <c r="B48" s="210">
        <f>VLOOKUP($A48,Table2[[No]:[Date Student Last Attended Program
(mm/dd/yyyy)]],2,FALSE)</f>
        <v/>
      </c>
      <c r="C48" s="210">
        <f>VLOOKUP($A48,Table2[[No]:[Date Student Last Attended Program
(mm/dd/yyyy)]],4,FALSE)</f>
        <v/>
      </c>
      <c r="D48" s="210">
        <f>VLOOKUP($A48,Table2[[No]:[Date Student Last Attended Program
(mm/dd/yyyy)]],14,FALSE)</f>
        <v/>
      </c>
      <c r="E48" s="207">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10">
        <f>SUM(VLOOKUP(A48,OCT!$A$2:$AM$301,39,FALSE), VLOOKUP(A48,NOV!$A$2:$AL$301,38,FALSE), VLOOKUP(A48,DEC!$A$2:$AM$301,39,FALSE))</f>
        <v/>
      </c>
      <c r="AQ48" s="210">
        <f>SUM(VLOOKUP(A48,OCT!$A$2:$AN$301,40,FALSE), VLOOKUP(A48,NOV!$A$2:$AM$301,39,FALSE), VLOOKUP(A48,DEC!$A$2:$AN$301,40,FALSE))</f>
        <v/>
      </c>
      <c r="AR48" s="125">
        <f>AP48/AQ48</f>
        <v/>
      </c>
    </row>
    <row r="49">
      <c r="A49" s="10" t="n">
        <v>48</v>
      </c>
      <c r="B49" s="210">
        <f>VLOOKUP($A49,Table2[[No]:[Date Student Last Attended Program
(mm/dd/yyyy)]],2,FALSE)</f>
        <v/>
      </c>
      <c r="C49" s="210">
        <f>VLOOKUP($A49,Table2[[No]:[Date Student Last Attended Program
(mm/dd/yyyy)]],4,FALSE)</f>
        <v/>
      </c>
      <c r="D49" s="210">
        <f>VLOOKUP($A49,Table2[[No]:[Date Student Last Attended Program
(mm/dd/yyyy)]],14,FALSE)</f>
        <v/>
      </c>
      <c r="E49" s="207">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10">
        <f>SUM(VLOOKUP(A49,OCT!$A$2:$AM$301,39,FALSE), VLOOKUP(A49,NOV!$A$2:$AL$301,38,FALSE), VLOOKUP(A49,DEC!$A$2:$AM$301,39,FALSE))</f>
        <v/>
      </c>
      <c r="AQ49" s="210">
        <f>SUM(VLOOKUP(A49,OCT!$A$2:$AN$301,40,FALSE), VLOOKUP(A49,NOV!$A$2:$AM$301,39,FALSE), VLOOKUP(A49,DEC!$A$2:$AN$301,40,FALSE))</f>
        <v/>
      </c>
      <c r="AR49" s="125">
        <f>AP49/AQ49</f>
        <v/>
      </c>
    </row>
    <row r="50">
      <c r="A50" s="10" t="n">
        <v>49</v>
      </c>
      <c r="B50" s="210">
        <f>VLOOKUP($A50,Table2[[No]:[Date Student Last Attended Program
(mm/dd/yyyy)]],2,FALSE)</f>
        <v/>
      </c>
      <c r="C50" s="210">
        <f>VLOOKUP($A50,Table2[[No]:[Date Student Last Attended Program
(mm/dd/yyyy)]],4,FALSE)</f>
        <v/>
      </c>
      <c r="D50" s="210">
        <f>VLOOKUP($A50,Table2[[No]:[Date Student Last Attended Program
(mm/dd/yyyy)]],14,FALSE)</f>
        <v/>
      </c>
      <c r="E50" s="207">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10">
        <f>SUM(VLOOKUP(A50,OCT!$A$2:$AM$301,39,FALSE), VLOOKUP(A50,NOV!$A$2:$AL$301,38,FALSE), VLOOKUP(A50,DEC!$A$2:$AM$301,39,FALSE))</f>
        <v/>
      </c>
      <c r="AQ50" s="210">
        <f>SUM(VLOOKUP(A50,OCT!$A$2:$AN$301,40,FALSE), VLOOKUP(A50,NOV!$A$2:$AM$301,39,FALSE), VLOOKUP(A50,DEC!$A$2:$AN$301,40,FALSE))</f>
        <v/>
      </c>
      <c r="AR50" s="125">
        <f>AP50/AQ50</f>
        <v/>
      </c>
    </row>
    <row r="51">
      <c r="A51" s="10" t="n">
        <v>50</v>
      </c>
      <c r="B51" s="210">
        <f>VLOOKUP($A51,Table2[[No]:[Date Student Last Attended Program
(mm/dd/yyyy)]],2,FALSE)</f>
        <v/>
      </c>
      <c r="C51" s="210">
        <f>VLOOKUP($A51,Table2[[No]:[Date Student Last Attended Program
(mm/dd/yyyy)]],4,FALSE)</f>
        <v/>
      </c>
      <c r="D51" s="210">
        <f>VLOOKUP($A51,Table2[[No]:[Date Student Last Attended Program
(mm/dd/yyyy)]],14,FALSE)</f>
        <v/>
      </c>
      <c r="E51" s="207">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10">
        <f>SUM(VLOOKUP(A51,OCT!$A$2:$AM$301,39,FALSE), VLOOKUP(A51,NOV!$A$2:$AL$301,38,FALSE), VLOOKUP(A51,DEC!$A$2:$AM$301,39,FALSE))</f>
        <v/>
      </c>
      <c r="AQ51" s="210">
        <f>SUM(VLOOKUP(A51,OCT!$A$2:$AN$301,40,FALSE), VLOOKUP(A51,NOV!$A$2:$AM$301,39,FALSE), VLOOKUP(A51,DEC!$A$2:$AN$301,40,FALSE))</f>
        <v/>
      </c>
      <c r="AR51" s="125">
        <f>AP51/AQ51</f>
        <v/>
      </c>
    </row>
    <row r="52">
      <c r="A52" s="10" t="n">
        <v>51</v>
      </c>
      <c r="B52" s="210">
        <f>VLOOKUP($A52,Table2[[No]:[Date Student Last Attended Program
(mm/dd/yyyy)]],2,FALSE)</f>
        <v/>
      </c>
      <c r="C52" s="210">
        <f>VLOOKUP($A52,Table2[[No]:[Date Student Last Attended Program
(mm/dd/yyyy)]],4,FALSE)</f>
        <v/>
      </c>
      <c r="D52" s="210">
        <f>VLOOKUP($A52,Table2[[No]:[Date Student Last Attended Program
(mm/dd/yyyy)]],14,FALSE)</f>
        <v/>
      </c>
      <c r="E52" s="207">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10">
        <f>SUM(VLOOKUP(A52,OCT!$A$2:$AM$301,39,FALSE), VLOOKUP(A52,NOV!$A$2:$AL$301,38,FALSE), VLOOKUP(A52,DEC!$A$2:$AM$301,39,FALSE))</f>
        <v/>
      </c>
      <c r="AQ52" s="210">
        <f>SUM(VLOOKUP(A52,OCT!$A$2:$AN$301,40,FALSE), VLOOKUP(A52,NOV!$A$2:$AM$301,39,FALSE), VLOOKUP(A52,DEC!$A$2:$AN$301,40,FALSE))</f>
        <v/>
      </c>
      <c r="AR52" s="125">
        <f>AP52/AQ52</f>
        <v/>
      </c>
    </row>
    <row r="53">
      <c r="A53" s="10" t="n">
        <v>52</v>
      </c>
      <c r="B53" s="210">
        <f>VLOOKUP($A53,Table2[[No]:[Date Student Last Attended Program
(mm/dd/yyyy)]],2,FALSE)</f>
        <v/>
      </c>
      <c r="C53" s="210">
        <f>VLOOKUP($A53,Table2[[No]:[Date Student Last Attended Program
(mm/dd/yyyy)]],4,FALSE)</f>
        <v/>
      </c>
      <c r="D53" s="210">
        <f>VLOOKUP($A53,Table2[[No]:[Date Student Last Attended Program
(mm/dd/yyyy)]],14,FALSE)</f>
        <v/>
      </c>
      <c r="E53" s="207">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10">
        <f>SUM(VLOOKUP(A53,OCT!$A$2:$AM$301,39,FALSE), VLOOKUP(A53,NOV!$A$2:$AL$301,38,FALSE), VLOOKUP(A53,DEC!$A$2:$AM$301,39,FALSE))</f>
        <v/>
      </c>
      <c r="AQ53" s="210">
        <f>SUM(VLOOKUP(A53,OCT!$A$2:$AN$301,40,FALSE), VLOOKUP(A53,NOV!$A$2:$AM$301,39,FALSE), VLOOKUP(A53,DEC!$A$2:$AN$301,40,FALSE))</f>
        <v/>
      </c>
      <c r="AR53" s="125">
        <f>AP53/AQ53</f>
        <v/>
      </c>
    </row>
    <row r="54">
      <c r="A54" s="10" t="n">
        <v>53</v>
      </c>
      <c r="B54" s="210">
        <f>VLOOKUP($A54,Table2[[No]:[Date Student Last Attended Program
(mm/dd/yyyy)]],2,FALSE)</f>
        <v/>
      </c>
      <c r="C54" s="210">
        <f>VLOOKUP($A54,Table2[[No]:[Date Student Last Attended Program
(mm/dd/yyyy)]],4,FALSE)</f>
        <v/>
      </c>
      <c r="D54" s="210">
        <f>VLOOKUP($A54,Table2[[No]:[Date Student Last Attended Program
(mm/dd/yyyy)]],14,FALSE)</f>
        <v/>
      </c>
      <c r="E54" s="207">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10">
        <f>SUM(VLOOKUP(A54,OCT!$A$2:$AM$301,39,FALSE), VLOOKUP(A54,NOV!$A$2:$AL$301,38,FALSE), VLOOKUP(A54,DEC!$A$2:$AM$301,39,FALSE))</f>
        <v/>
      </c>
      <c r="AQ54" s="210">
        <f>SUM(VLOOKUP(A54,OCT!$A$2:$AN$301,40,FALSE), VLOOKUP(A54,NOV!$A$2:$AM$301,39,FALSE), VLOOKUP(A54,DEC!$A$2:$AN$301,40,FALSE))</f>
        <v/>
      </c>
      <c r="AR54" s="125">
        <f>AP54/AQ54</f>
        <v/>
      </c>
    </row>
    <row r="55">
      <c r="A55" s="10" t="n">
        <v>54</v>
      </c>
      <c r="B55" s="210">
        <f>VLOOKUP($A55,Table2[[No]:[Date Student Last Attended Program
(mm/dd/yyyy)]],2,FALSE)</f>
        <v/>
      </c>
      <c r="C55" s="210">
        <f>VLOOKUP($A55,Table2[[No]:[Date Student Last Attended Program
(mm/dd/yyyy)]],4,FALSE)</f>
        <v/>
      </c>
      <c r="D55" s="210">
        <f>VLOOKUP($A55,Table2[[No]:[Date Student Last Attended Program
(mm/dd/yyyy)]],14,FALSE)</f>
        <v/>
      </c>
      <c r="E55" s="207">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10">
        <f>SUM(VLOOKUP(A55,OCT!$A$2:$AM$301,39,FALSE), VLOOKUP(A55,NOV!$A$2:$AL$301,38,FALSE), VLOOKUP(A55,DEC!$A$2:$AM$301,39,FALSE))</f>
        <v/>
      </c>
      <c r="AQ55" s="210">
        <f>SUM(VLOOKUP(A55,OCT!$A$2:$AN$301,40,FALSE), VLOOKUP(A55,NOV!$A$2:$AM$301,39,FALSE), VLOOKUP(A55,DEC!$A$2:$AN$301,40,FALSE))</f>
        <v/>
      </c>
      <c r="AR55" s="125">
        <f>AP55/AQ55</f>
        <v/>
      </c>
    </row>
    <row r="56">
      <c r="A56" s="10" t="n">
        <v>55</v>
      </c>
      <c r="B56" s="210">
        <f>VLOOKUP($A56,Table2[[No]:[Date Student Last Attended Program
(mm/dd/yyyy)]],2,FALSE)</f>
        <v/>
      </c>
      <c r="C56" s="210">
        <f>VLOOKUP($A56,Table2[[No]:[Date Student Last Attended Program
(mm/dd/yyyy)]],4,FALSE)</f>
        <v/>
      </c>
      <c r="D56" s="210">
        <f>VLOOKUP($A56,Table2[[No]:[Date Student Last Attended Program
(mm/dd/yyyy)]],14,FALSE)</f>
        <v/>
      </c>
      <c r="E56" s="207">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10">
        <f>SUM(VLOOKUP(A56,OCT!$A$2:$AM$301,39,FALSE), VLOOKUP(A56,NOV!$A$2:$AL$301,38,FALSE), VLOOKUP(A56,DEC!$A$2:$AM$301,39,FALSE))</f>
        <v/>
      </c>
      <c r="AQ56" s="210">
        <f>SUM(VLOOKUP(A56,OCT!$A$2:$AN$301,40,FALSE), VLOOKUP(A56,NOV!$A$2:$AM$301,39,FALSE), VLOOKUP(A56,DEC!$A$2:$AN$301,40,FALSE))</f>
        <v/>
      </c>
      <c r="AR56" s="125">
        <f>AP56/AQ56</f>
        <v/>
      </c>
    </row>
    <row r="57">
      <c r="A57" s="10" t="n">
        <v>56</v>
      </c>
      <c r="B57" s="210">
        <f>VLOOKUP($A57,Table2[[No]:[Date Student Last Attended Program
(mm/dd/yyyy)]],2,FALSE)</f>
        <v/>
      </c>
      <c r="C57" s="210">
        <f>VLOOKUP($A57,Table2[[No]:[Date Student Last Attended Program
(mm/dd/yyyy)]],4,FALSE)</f>
        <v/>
      </c>
      <c r="D57" s="210">
        <f>VLOOKUP($A57,Table2[[No]:[Date Student Last Attended Program
(mm/dd/yyyy)]],14,FALSE)</f>
        <v/>
      </c>
      <c r="E57" s="207">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10">
        <f>SUM(VLOOKUP(A57,OCT!$A$2:$AM$301,39,FALSE), VLOOKUP(A57,NOV!$A$2:$AL$301,38,FALSE), VLOOKUP(A57,DEC!$A$2:$AM$301,39,FALSE))</f>
        <v/>
      </c>
      <c r="AQ57" s="210">
        <f>SUM(VLOOKUP(A57,OCT!$A$2:$AN$301,40,FALSE), VLOOKUP(A57,NOV!$A$2:$AM$301,39,FALSE), VLOOKUP(A57,DEC!$A$2:$AN$301,40,FALSE))</f>
        <v/>
      </c>
      <c r="AR57" s="125">
        <f>AP57/AQ57</f>
        <v/>
      </c>
    </row>
    <row r="58">
      <c r="A58" s="10" t="n">
        <v>57</v>
      </c>
      <c r="B58" s="210">
        <f>VLOOKUP($A58,Table2[[No]:[Date Student Last Attended Program
(mm/dd/yyyy)]],2,FALSE)</f>
        <v/>
      </c>
      <c r="C58" s="210">
        <f>VLOOKUP($A58,Table2[[No]:[Date Student Last Attended Program
(mm/dd/yyyy)]],4,FALSE)</f>
        <v/>
      </c>
      <c r="D58" s="210">
        <f>VLOOKUP($A58,Table2[[No]:[Date Student Last Attended Program
(mm/dd/yyyy)]],14,FALSE)</f>
        <v/>
      </c>
      <c r="E58" s="207">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10">
        <f>SUM(VLOOKUP(A58,OCT!$A$2:$AM$301,39,FALSE), VLOOKUP(A58,NOV!$A$2:$AL$301,38,FALSE), VLOOKUP(A58,DEC!$A$2:$AM$301,39,FALSE))</f>
        <v/>
      </c>
      <c r="AQ58" s="210">
        <f>SUM(VLOOKUP(A58,OCT!$A$2:$AN$301,40,FALSE), VLOOKUP(A58,NOV!$A$2:$AM$301,39,FALSE), VLOOKUP(A58,DEC!$A$2:$AN$301,40,FALSE))</f>
        <v/>
      </c>
      <c r="AR58" s="125">
        <f>AP58/AQ58</f>
        <v/>
      </c>
    </row>
    <row r="59">
      <c r="A59" s="10" t="n">
        <v>58</v>
      </c>
      <c r="B59" s="210">
        <f>VLOOKUP($A59,Table2[[No]:[Date Student Last Attended Program
(mm/dd/yyyy)]],2,FALSE)</f>
        <v/>
      </c>
      <c r="C59" s="210">
        <f>VLOOKUP($A59,Table2[[No]:[Date Student Last Attended Program
(mm/dd/yyyy)]],4,FALSE)</f>
        <v/>
      </c>
      <c r="D59" s="210">
        <f>VLOOKUP($A59,Table2[[No]:[Date Student Last Attended Program
(mm/dd/yyyy)]],14,FALSE)</f>
        <v/>
      </c>
      <c r="E59" s="207">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10">
        <f>SUM(VLOOKUP(A59,OCT!$A$2:$AM$301,39,FALSE), VLOOKUP(A59,NOV!$A$2:$AL$301,38,FALSE), VLOOKUP(A59,DEC!$A$2:$AM$301,39,FALSE))</f>
        <v/>
      </c>
      <c r="AQ59" s="210">
        <f>SUM(VLOOKUP(A59,OCT!$A$2:$AN$301,40,FALSE), VLOOKUP(A59,NOV!$A$2:$AM$301,39,FALSE), VLOOKUP(A59,DEC!$A$2:$AN$301,40,FALSE))</f>
        <v/>
      </c>
      <c r="AR59" s="125">
        <f>AP59/AQ59</f>
        <v/>
      </c>
    </row>
    <row r="60">
      <c r="A60" s="10" t="n">
        <v>59</v>
      </c>
      <c r="B60" s="210">
        <f>VLOOKUP($A60,Table2[[No]:[Date Student Last Attended Program
(mm/dd/yyyy)]],2,FALSE)</f>
        <v/>
      </c>
      <c r="C60" s="210">
        <f>VLOOKUP($A60,Table2[[No]:[Date Student Last Attended Program
(mm/dd/yyyy)]],4,FALSE)</f>
        <v/>
      </c>
      <c r="D60" s="210">
        <f>VLOOKUP($A60,Table2[[No]:[Date Student Last Attended Program
(mm/dd/yyyy)]],14,FALSE)</f>
        <v/>
      </c>
      <c r="E60" s="207">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10">
        <f>SUM(VLOOKUP(A60,OCT!$A$2:$AM$301,39,FALSE), VLOOKUP(A60,NOV!$A$2:$AL$301,38,FALSE), VLOOKUP(A60,DEC!$A$2:$AM$301,39,FALSE))</f>
        <v/>
      </c>
      <c r="AQ60" s="210">
        <f>SUM(VLOOKUP(A60,OCT!$A$2:$AN$301,40,FALSE), VLOOKUP(A60,NOV!$A$2:$AM$301,39,FALSE), VLOOKUP(A60,DEC!$A$2:$AN$301,40,FALSE))</f>
        <v/>
      </c>
      <c r="AR60" s="125">
        <f>AP60/AQ60</f>
        <v/>
      </c>
    </row>
    <row r="61">
      <c r="A61" s="10" t="n">
        <v>60</v>
      </c>
      <c r="B61" s="210">
        <f>VLOOKUP($A61,Table2[[No]:[Date Student Last Attended Program
(mm/dd/yyyy)]],2,FALSE)</f>
        <v/>
      </c>
      <c r="C61" s="210">
        <f>VLOOKUP($A61,Table2[[No]:[Date Student Last Attended Program
(mm/dd/yyyy)]],4,FALSE)</f>
        <v/>
      </c>
      <c r="D61" s="210">
        <f>VLOOKUP($A61,Table2[[No]:[Date Student Last Attended Program
(mm/dd/yyyy)]],14,FALSE)</f>
        <v/>
      </c>
      <c r="E61" s="207">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10">
        <f>SUM(VLOOKUP(A61,OCT!$A$2:$AM$301,39,FALSE), VLOOKUP(A61,NOV!$A$2:$AL$301,38,FALSE), VLOOKUP(A61,DEC!$A$2:$AM$301,39,FALSE))</f>
        <v/>
      </c>
      <c r="AQ61" s="210">
        <f>SUM(VLOOKUP(A61,OCT!$A$2:$AN$301,40,FALSE), VLOOKUP(A61,NOV!$A$2:$AM$301,39,FALSE), VLOOKUP(A61,DEC!$A$2:$AN$301,40,FALSE))</f>
        <v/>
      </c>
      <c r="AR61" s="125">
        <f>AP61/AQ61</f>
        <v/>
      </c>
    </row>
    <row r="62">
      <c r="A62" s="10" t="n">
        <v>61</v>
      </c>
      <c r="B62" s="210">
        <f>VLOOKUP($A62,Table2[[No]:[Date Student Last Attended Program
(mm/dd/yyyy)]],2,FALSE)</f>
        <v/>
      </c>
      <c r="C62" s="210">
        <f>VLOOKUP($A62,Table2[[No]:[Date Student Last Attended Program
(mm/dd/yyyy)]],4,FALSE)</f>
        <v/>
      </c>
      <c r="D62" s="210">
        <f>VLOOKUP($A62,Table2[[No]:[Date Student Last Attended Program
(mm/dd/yyyy)]],14,FALSE)</f>
        <v/>
      </c>
      <c r="E62" s="207">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10">
        <f>SUM(VLOOKUP(A62,OCT!$A$2:$AM$301,39,FALSE), VLOOKUP(A62,NOV!$A$2:$AL$301,38,FALSE), VLOOKUP(A62,DEC!$A$2:$AM$301,39,FALSE))</f>
        <v/>
      </c>
      <c r="AQ62" s="210">
        <f>SUM(VLOOKUP(A62,OCT!$A$2:$AN$301,40,FALSE), VLOOKUP(A62,NOV!$A$2:$AM$301,39,FALSE), VLOOKUP(A62,DEC!$A$2:$AN$301,40,FALSE))</f>
        <v/>
      </c>
      <c r="AR62" s="125">
        <f>AP62/AQ62</f>
        <v/>
      </c>
    </row>
    <row r="63">
      <c r="A63" s="10" t="n">
        <v>62</v>
      </c>
      <c r="B63" s="210">
        <f>VLOOKUP($A63,Table2[[No]:[Date Student Last Attended Program
(mm/dd/yyyy)]],2,FALSE)</f>
        <v/>
      </c>
      <c r="C63" s="210">
        <f>VLOOKUP($A63,Table2[[No]:[Date Student Last Attended Program
(mm/dd/yyyy)]],4,FALSE)</f>
        <v/>
      </c>
      <c r="D63" s="210">
        <f>VLOOKUP($A63,Table2[[No]:[Date Student Last Attended Program
(mm/dd/yyyy)]],14,FALSE)</f>
        <v/>
      </c>
      <c r="E63" s="207">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10">
        <f>SUM(VLOOKUP(A63,OCT!$A$2:$AM$301,39,FALSE), VLOOKUP(A63,NOV!$A$2:$AL$301,38,FALSE), VLOOKUP(A63,DEC!$A$2:$AM$301,39,FALSE))</f>
        <v/>
      </c>
      <c r="AQ63" s="210">
        <f>SUM(VLOOKUP(A63,OCT!$A$2:$AN$301,40,FALSE), VLOOKUP(A63,NOV!$A$2:$AM$301,39,FALSE), VLOOKUP(A63,DEC!$A$2:$AN$301,40,FALSE))</f>
        <v/>
      </c>
      <c r="AR63" s="125">
        <f>AP63/AQ63</f>
        <v/>
      </c>
    </row>
    <row r="64">
      <c r="A64" s="10" t="n">
        <v>63</v>
      </c>
      <c r="B64" s="210">
        <f>VLOOKUP($A64,Table2[[No]:[Date Student Last Attended Program
(mm/dd/yyyy)]],2,FALSE)</f>
        <v/>
      </c>
      <c r="C64" s="210">
        <f>VLOOKUP($A64,Table2[[No]:[Date Student Last Attended Program
(mm/dd/yyyy)]],4,FALSE)</f>
        <v/>
      </c>
      <c r="D64" s="210">
        <f>VLOOKUP($A64,Table2[[No]:[Date Student Last Attended Program
(mm/dd/yyyy)]],14,FALSE)</f>
        <v/>
      </c>
      <c r="E64" s="207">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10">
        <f>SUM(VLOOKUP(A64,OCT!$A$2:$AM$301,39,FALSE), VLOOKUP(A64,NOV!$A$2:$AL$301,38,FALSE), VLOOKUP(A64,DEC!$A$2:$AM$301,39,FALSE))</f>
        <v/>
      </c>
      <c r="AQ64" s="210">
        <f>SUM(VLOOKUP(A64,OCT!$A$2:$AN$301,40,FALSE), VLOOKUP(A64,NOV!$A$2:$AM$301,39,FALSE), VLOOKUP(A64,DEC!$A$2:$AN$301,40,FALSE))</f>
        <v/>
      </c>
      <c r="AR64" s="125">
        <f>AP64/AQ64</f>
        <v/>
      </c>
    </row>
    <row r="65">
      <c r="A65" s="10" t="n">
        <v>64</v>
      </c>
      <c r="B65" s="210">
        <f>VLOOKUP($A65,Table2[[No]:[Date Student Last Attended Program
(mm/dd/yyyy)]],2,FALSE)</f>
        <v/>
      </c>
      <c r="C65" s="210">
        <f>VLOOKUP($A65,Table2[[No]:[Date Student Last Attended Program
(mm/dd/yyyy)]],4,FALSE)</f>
        <v/>
      </c>
      <c r="D65" s="210">
        <f>VLOOKUP($A65,Table2[[No]:[Date Student Last Attended Program
(mm/dd/yyyy)]],14,FALSE)</f>
        <v/>
      </c>
      <c r="E65" s="207">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10">
        <f>SUM(VLOOKUP(A65,OCT!$A$2:$AM$301,39,FALSE), VLOOKUP(A65,NOV!$A$2:$AL$301,38,FALSE), VLOOKUP(A65,DEC!$A$2:$AM$301,39,FALSE))</f>
        <v/>
      </c>
      <c r="AQ65" s="210">
        <f>SUM(VLOOKUP(A65,OCT!$A$2:$AN$301,40,FALSE), VLOOKUP(A65,NOV!$A$2:$AM$301,39,FALSE), VLOOKUP(A65,DEC!$A$2:$AN$301,40,FALSE))</f>
        <v/>
      </c>
      <c r="AR65" s="125">
        <f>AP65/AQ65</f>
        <v/>
      </c>
    </row>
    <row r="66">
      <c r="A66" s="10" t="n">
        <v>65</v>
      </c>
      <c r="B66" s="210">
        <f>VLOOKUP($A66,Table2[[No]:[Date Student Last Attended Program
(mm/dd/yyyy)]],2,FALSE)</f>
        <v/>
      </c>
      <c r="C66" s="210">
        <f>VLOOKUP($A66,Table2[[No]:[Date Student Last Attended Program
(mm/dd/yyyy)]],4,FALSE)</f>
        <v/>
      </c>
      <c r="D66" s="210">
        <f>VLOOKUP($A66,Table2[[No]:[Date Student Last Attended Program
(mm/dd/yyyy)]],14,FALSE)</f>
        <v/>
      </c>
      <c r="E66" s="207">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10">
        <f>SUM(VLOOKUP(A66,OCT!$A$2:$AM$301,39,FALSE), VLOOKUP(A66,NOV!$A$2:$AL$301,38,FALSE), VLOOKUP(A66,DEC!$A$2:$AM$301,39,FALSE))</f>
        <v/>
      </c>
      <c r="AQ66" s="210">
        <f>SUM(VLOOKUP(A66,OCT!$A$2:$AN$301,40,FALSE), VLOOKUP(A66,NOV!$A$2:$AM$301,39,FALSE), VLOOKUP(A66,DEC!$A$2:$AN$301,40,FALSE))</f>
        <v/>
      </c>
      <c r="AR66" s="125">
        <f>AP66/AQ66</f>
        <v/>
      </c>
    </row>
    <row r="67">
      <c r="A67" s="10" t="n">
        <v>66</v>
      </c>
      <c r="B67" s="210">
        <f>VLOOKUP($A67,Table2[[No]:[Date Student Last Attended Program
(mm/dd/yyyy)]],2,FALSE)</f>
        <v/>
      </c>
      <c r="C67" s="210">
        <f>VLOOKUP($A67,Table2[[No]:[Date Student Last Attended Program
(mm/dd/yyyy)]],4,FALSE)</f>
        <v/>
      </c>
      <c r="D67" s="210">
        <f>VLOOKUP($A67,Table2[[No]:[Date Student Last Attended Program
(mm/dd/yyyy)]],14,FALSE)</f>
        <v/>
      </c>
      <c r="E67" s="207">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10">
        <f>SUM(VLOOKUP(A67,OCT!$A$2:$AM$301,39,FALSE), VLOOKUP(A67,NOV!$A$2:$AL$301,38,FALSE), VLOOKUP(A67,DEC!$A$2:$AM$301,39,FALSE))</f>
        <v/>
      </c>
      <c r="AQ67" s="210">
        <f>SUM(VLOOKUP(A67,OCT!$A$2:$AN$301,40,FALSE), VLOOKUP(A67,NOV!$A$2:$AM$301,39,FALSE), VLOOKUP(A67,DEC!$A$2:$AN$301,40,FALSE))</f>
        <v/>
      </c>
      <c r="AR67" s="125">
        <f>AP67/AQ67</f>
        <v/>
      </c>
    </row>
    <row r="68">
      <c r="A68" s="10" t="n">
        <v>67</v>
      </c>
      <c r="B68" s="210">
        <f>VLOOKUP($A68,Table2[[No]:[Date Student Last Attended Program
(mm/dd/yyyy)]],2,FALSE)</f>
        <v/>
      </c>
      <c r="C68" s="210">
        <f>VLOOKUP($A68,Table2[[No]:[Date Student Last Attended Program
(mm/dd/yyyy)]],4,FALSE)</f>
        <v/>
      </c>
      <c r="D68" s="210">
        <f>VLOOKUP($A68,Table2[[No]:[Date Student Last Attended Program
(mm/dd/yyyy)]],14,FALSE)</f>
        <v/>
      </c>
      <c r="E68" s="207">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10">
        <f>SUM(VLOOKUP(A68,OCT!$A$2:$AM$301,39,FALSE), VLOOKUP(A68,NOV!$A$2:$AL$301,38,FALSE), VLOOKUP(A68,DEC!$A$2:$AM$301,39,FALSE))</f>
        <v/>
      </c>
      <c r="AQ68" s="210">
        <f>SUM(VLOOKUP(A68,OCT!$A$2:$AN$301,40,FALSE), VLOOKUP(A68,NOV!$A$2:$AM$301,39,FALSE), VLOOKUP(A68,DEC!$A$2:$AN$301,40,FALSE))</f>
        <v/>
      </c>
      <c r="AR68" s="125">
        <f>AP68/AQ68</f>
        <v/>
      </c>
    </row>
    <row r="69">
      <c r="A69" s="10" t="n">
        <v>68</v>
      </c>
      <c r="B69" s="210">
        <f>VLOOKUP($A69,Table2[[No]:[Date Student Last Attended Program
(mm/dd/yyyy)]],2,FALSE)</f>
        <v/>
      </c>
      <c r="C69" s="210">
        <f>VLOOKUP($A69,Table2[[No]:[Date Student Last Attended Program
(mm/dd/yyyy)]],4,FALSE)</f>
        <v/>
      </c>
      <c r="D69" s="210">
        <f>VLOOKUP($A69,Table2[[No]:[Date Student Last Attended Program
(mm/dd/yyyy)]],14,FALSE)</f>
        <v/>
      </c>
      <c r="E69" s="207">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10">
        <f>SUM(VLOOKUP(A69,OCT!$A$2:$AM$301,39,FALSE), VLOOKUP(A69,NOV!$A$2:$AL$301,38,FALSE), VLOOKUP(A69,DEC!$A$2:$AM$301,39,FALSE))</f>
        <v/>
      </c>
      <c r="AQ69" s="210">
        <f>SUM(VLOOKUP(A69,OCT!$A$2:$AN$301,40,FALSE), VLOOKUP(A69,NOV!$A$2:$AM$301,39,FALSE), VLOOKUP(A69,DEC!$A$2:$AN$301,40,FALSE))</f>
        <v/>
      </c>
      <c r="AR69" s="125">
        <f>AP69/AQ69</f>
        <v/>
      </c>
    </row>
    <row r="70">
      <c r="A70" s="10" t="n">
        <v>69</v>
      </c>
      <c r="B70" s="210">
        <f>VLOOKUP($A70,Table2[[No]:[Date Student Last Attended Program
(mm/dd/yyyy)]],2,FALSE)</f>
        <v/>
      </c>
      <c r="C70" s="210">
        <f>VLOOKUP($A70,Table2[[No]:[Date Student Last Attended Program
(mm/dd/yyyy)]],4,FALSE)</f>
        <v/>
      </c>
      <c r="D70" s="210">
        <f>VLOOKUP($A70,Table2[[No]:[Date Student Last Attended Program
(mm/dd/yyyy)]],14,FALSE)</f>
        <v/>
      </c>
      <c r="E70" s="207">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10">
        <f>SUM(VLOOKUP(A70,OCT!$A$2:$AM$301,39,FALSE), VLOOKUP(A70,NOV!$A$2:$AL$301,38,FALSE), VLOOKUP(A70,DEC!$A$2:$AM$301,39,FALSE))</f>
        <v/>
      </c>
      <c r="AQ70" s="210">
        <f>SUM(VLOOKUP(A70,OCT!$A$2:$AN$301,40,FALSE), VLOOKUP(A70,NOV!$A$2:$AM$301,39,FALSE), VLOOKUP(A70,DEC!$A$2:$AN$301,40,FALSE))</f>
        <v/>
      </c>
      <c r="AR70" s="125">
        <f>AP70/AQ70</f>
        <v/>
      </c>
    </row>
    <row r="71">
      <c r="A71" s="10" t="n">
        <v>70</v>
      </c>
      <c r="B71" s="210">
        <f>VLOOKUP($A71,Table2[[No]:[Date Student Last Attended Program
(mm/dd/yyyy)]],2,FALSE)</f>
        <v/>
      </c>
      <c r="C71" s="210">
        <f>VLOOKUP($A71,Table2[[No]:[Date Student Last Attended Program
(mm/dd/yyyy)]],4,FALSE)</f>
        <v/>
      </c>
      <c r="D71" s="210">
        <f>VLOOKUP($A71,Table2[[No]:[Date Student Last Attended Program
(mm/dd/yyyy)]],14,FALSE)</f>
        <v/>
      </c>
      <c r="E71" s="207">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10">
        <f>SUM(VLOOKUP(A71,OCT!$A$2:$AM$301,39,FALSE), VLOOKUP(A71,NOV!$A$2:$AL$301,38,FALSE), VLOOKUP(A71,DEC!$A$2:$AM$301,39,FALSE))</f>
        <v/>
      </c>
      <c r="AQ71" s="210">
        <f>SUM(VLOOKUP(A71,OCT!$A$2:$AN$301,40,FALSE), VLOOKUP(A71,NOV!$A$2:$AM$301,39,FALSE), VLOOKUP(A71,DEC!$A$2:$AN$301,40,FALSE))</f>
        <v/>
      </c>
      <c r="AR71" s="125">
        <f>AP71/AQ71</f>
        <v/>
      </c>
    </row>
    <row r="72">
      <c r="A72" s="10" t="n">
        <v>71</v>
      </c>
      <c r="B72" s="210">
        <f>VLOOKUP($A72,Table2[[No]:[Date Student Last Attended Program
(mm/dd/yyyy)]],2,FALSE)</f>
        <v/>
      </c>
      <c r="C72" s="210">
        <f>VLOOKUP($A72,Table2[[No]:[Date Student Last Attended Program
(mm/dd/yyyy)]],4,FALSE)</f>
        <v/>
      </c>
      <c r="D72" s="210">
        <f>VLOOKUP($A72,Table2[[No]:[Date Student Last Attended Program
(mm/dd/yyyy)]],14,FALSE)</f>
        <v/>
      </c>
      <c r="E72" s="207">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10">
        <f>SUM(VLOOKUP(A72,OCT!$A$2:$AM$301,39,FALSE), VLOOKUP(A72,NOV!$A$2:$AL$301,38,FALSE), VLOOKUP(A72,DEC!$A$2:$AM$301,39,FALSE))</f>
        <v/>
      </c>
      <c r="AQ72" s="210">
        <f>SUM(VLOOKUP(A72,OCT!$A$2:$AN$301,40,FALSE), VLOOKUP(A72,NOV!$A$2:$AM$301,39,FALSE), VLOOKUP(A72,DEC!$A$2:$AN$301,40,FALSE))</f>
        <v/>
      </c>
      <c r="AR72" s="125">
        <f>AP72/AQ72</f>
        <v/>
      </c>
    </row>
    <row r="73">
      <c r="A73" s="10" t="n">
        <v>72</v>
      </c>
      <c r="B73" s="210">
        <f>VLOOKUP($A73,Table2[[No]:[Date Student Last Attended Program
(mm/dd/yyyy)]],2,FALSE)</f>
        <v/>
      </c>
      <c r="C73" s="210">
        <f>VLOOKUP($A73,Table2[[No]:[Date Student Last Attended Program
(mm/dd/yyyy)]],4,FALSE)</f>
        <v/>
      </c>
      <c r="D73" s="210">
        <f>VLOOKUP($A73,Table2[[No]:[Date Student Last Attended Program
(mm/dd/yyyy)]],14,FALSE)</f>
        <v/>
      </c>
      <c r="E73" s="207">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10">
        <f>SUM(VLOOKUP(A73,OCT!$A$2:$AM$301,39,FALSE), VLOOKUP(A73,NOV!$A$2:$AL$301,38,FALSE), VLOOKUP(A73,DEC!$A$2:$AM$301,39,FALSE))</f>
        <v/>
      </c>
      <c r="AQ73" s="210">
        <f>SUM(VLOOKUP(A73,OCT!$A$2:$AN$301,40,FALSE), VLOOKUP(A73,NOV!$A$2:$AM$301,39,FALSE), VLOOKUP(A73,DEC!$A$2:$AN$301,40,FALSE))</f>
        <v/>
      </c>
      <c r="AR73" s="125">
        <f>AP73/AQ73</f>
        <v/>
      </c>
    </row>
    <row r="74">
      <c r="A74" s="10" t="n">
        <v>73</v>
      </c>
      <c r="B74" s="210">
        <f>VLOOKUP($A74,Table2[[No]:[Date Student Last Attended Program
(mm/dd/yyyy)]],2,FALSE)</f>
        <v/>
      </c>
      <c r="C74" s="210">
        <f>VLOOKUP($A74,Table2[[No]:[Date Student Last Attended Program
(mm/dd/yyyy)]],4,FALSE)</f>
        <v/>
      </c>
      <c r="D74" s="210">
        <f>VLOOKUP($A74,Table2[[No]:[Date Student Last Attended Program
(mm/dd/yyyy)]],14,FALSE)</f>
        <v/>
      </c>
      <c r="E74" s="207">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10">
        <f>SUM(VLOOKUP(A74,OCT!$A$2:$AM$301,39,FALSE), VLOOKUP(A74,NOV!$A$2:$AL$301,38,FALSE), VLOOKUP(A74,DEC!$A$2:$AM$301,39,FALSE))</f>
        <v/>
      </c>
      <c r="AQ74" s="210">
        <f>SUM(VLOOKUP(A74,OCT!$A$2:$AN$301,40,FALSE), VLOOKUP(A74,NOV!$A$2:$AM$301,39,FALSE), VLOOKUP(A74,DEC!$A$2:$AN$301,40,FALSE))</f>
        <v/>
      </c>
      <c r="AR74" s="125">
        <f>AP74/AQ74</f>
        <v/>
      </c>
    </row>
    <row r="75">
      <c r="A75" s="10" t="n">
        <v>74</v>
      </c>
      <c r="B75" s="210">
        <f>VLOOKUP($A75,Table2[[No]:[Date Student Last Attended Program
(mm/dd/yyyy)]],2,FALSE)</f>
        <v/>
      </c>
      <c r="C75" s="210">
        <f>VLOOKUP($A75,Table2[[No]:[Date Student Last Attended Program
(mm/dd/yyyy)]],4,FALSE)</f>
        <v/>
      </c>
      <c r="D75" s="210">
        <f>VLOOKUP($A75,Table2[[No]:[Date Student Last Attended Program
(mm/dd/yyyy)]],14,FALSE)</f>
        <v/>
      </c>
      <c r="E75" s="207">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10">
        <f>SUM(VLOOKUP(A75,OCT!$A$2:$AM$301,39,FALSE), VLOOKUP(A75,NOV!$A$2:$AL$301,38,FALSE), VLOOKUP(A75,DEC!$A$2:$AM$301,39,FALSE))</f>
        <v/>
      </c>
      <c r="AQ75" s="210">
        <f>SUM(VLOOKUP(A75,OCT!$A$2:$AN$301,40,FALSE), VLOOKUP(A75,NOV!$A$2:$AM$301,39,FALSE), VLOOKUP(A75,DEC!$A$2:$AN$301,40,FALSE))</f>
        <v/>
      </c>
      <c r="AR75" s="125">
        <f>AP75/AQ75</f>
        <v/>
      </c>
    </row>
    <row r="76">
      <c r="A76" s="10" t="n">
        <v>75</v>
      </c>
      <c r="B76" s="210">
        <f>VLOOKUP($A76,Table2[[No]:[Date Student Last Attended Program
(mm/dd/yyyy)]],2,FALSE)</f>
        <v/>
      </c>
      <c r="C76" s="210">
        <f>VLOOKUP($A76,Table2[[No]:[Date Student Last Attended Program
(mm/dd/yyyy)]],4,FALSE)</f>
        <v/>
      </c>
      <c r="D76" s="210">
        <f>VLOOKUP($A76,Table2[[No]:[Date Student Last Attended Program
(mm/dd/yyyy)]],14,FALSE)</f>
        <v/>
      </c>
      <c r="E76" s="207">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10">
        <f>SUM(VLOOKUP(A76,OCT!$A$2:$AM$301,39,FALSE), VLOOKUP(A76,NOV!$A$2:$AL$301,38,FALSE), VLOOKUP(A76,DEC!$A$2:$AM$301,39,FALSE))</f>
        <v/>
      </c>
      <c r="AQ76" s="210">
        <f>SUM(VLOOKUP(A76,OCT!$A$2:$AN$301,40,FALSE), VLOOKUP(A76,NOV!$A$2:$AM$301,39,FALSE), VLOOKUP(A76,DEC!$A$2:$AN$301,40,FALSE))</f>
        <v/>
      </c>
      <c r="AR76" s="125">
        <f>AP76/AQ76</f>
        <v/>
      </c>
    </row>
    <row r="77">
      <c r="A77" s="10" t="n">
        <v>76</v>
      </c>
      <c r="B77" s="210">
        <f>VLOOKUP($A77,Table2[[No]:[Date Student Last Attended Program
(mm/dd/yyyy)]],2,FALSE)</f>
        <v/>
      </c>
      <c r="C77" s="210">
        <f>VLOOKUP($A77,Table2[[No]:[Date Student Last Attended Program
(mm/dd/yyyy)]],4,FALSE)</f>
        <v/>
      </c>
      <c r="D77" s="210">
        <f>VLOOKUP($A77,Table2[[No]:[Date Student Last Attended Program
(mm/dd/yyyy)]],14,FALSE)</f>
        <v/>
      </c>
      <c r="E77" s="207">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10">
        <f>SUM(VLOOKUP(A77,OCT!$A$2:$AM$301,39,FALSE), VLOOKUP(A77,NOV!$A$2:$AL$301,38,FALSE), VLOOKUP(A77,DEC!$A$2:$AM$301,39,FALSE))</f>
        <v/>
      </c>
      <c r="AQ77" s="210">
        <f>SUM(VLOOKUP(A77,OCT!$A$2:$AN$301,40,FALSE), VLOOKUP(A77,NOV!$A$2:$AM$301,39,FALSE), VLOOKUP(A77,DEC!$A$2:$AN$301,40,FALSE))</f>
        <v/>
      </c>
      <c r="AR77" s="125">
        <f>AP77/AQ77</f>
        <v/>
      </c>
    </row>
    <row r="78">
      <c r="A78" s="10" t="n">
        <v>77</v>
      </c>
      <c r="B78" s="210">
        <f>VLOOKUP($A78,Table2[[No]:[Date Student Last Attended Program
(mm/dd/yyyy)]],2,FALSE)</f>
        <v/>
      </c>
      <c r="C78" s="210">
        <f>VLOOKUP($A78,Table2[[No]:[Date Student Last Attended Program
(mm/dd/yyyy)]],4,FALSE)</f>
        <v/>
      </c>
      <c r="D78" s="210">
        <f>VLOOKUP($A78,Table2[[No]:[Date Student Last Attended Program
(mm/dd/yyyy)]],14,FALSE)</f>
        <v/>
      </c>
      <c r="E78" s="207">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10">
        <f>SUM(VLOOKUP(A78,OCT!$A$2:$AM$301,39,FALSE), VLOOKUP(A78,NOV!$A$2:$AL$301,38,FALSE), VLOOKUP(A78,DEC!$A$2:$AM$301,39,FALSE))</f>
        <v/>
      </c>
      <c r="AQ78" s="210">
        <f>SUM(VLOOKUP(A78,OCT!$A$2:$AN$301,40,FALSE), VLOOKUP(A78,NOV!$A$2:$AM$301,39,FALSE), VLOOKUP(A78,DEC!$A$2:$AN$301,40,FALSE))</f>
        <v/>
      </c>
      <c r="AR78" s="125">
        <f>AP78/AQ78</f>
        <v/>
      </c>
    </row>
    <row r="79">
      <c r="A79" s="10" t="n">
        <v>78</v>
      </c>
      <c r="B79" s="210">
        <f>VLOOKUP($A79,Table2[[No]:[Date Student Last Attended Program
(mm/dd/yyyy)]],2,FALSE)</f>
        <v/>
      </c>
      <c r="C79" s="210">
        <f>VLOOKUP($A79,Table2[[No]:[Date Student Last Attended Program
(mm/dd/yyyy)]],4,FALSE)</f>
        <v/>
      </c>
      <c r="D79" s="210">
        <f>VLOOKUP($A79,Table2[[No]:[Date Student Last Attended Program
(mm/dd/yyyy)]],14,FALSE)</f>
        <v/>
      </c>
      <c r="E79" s="207">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10">
        <f>SUM(VLOOKUP(A79,OCT!$A$2:$AM$301,39,FALSE), VLOOKUP(A79,NOV!$A$2:$AL$301,38,FALSE), VLOOKUP(A79,DEC!$A$2:$AM$301,39,FALSE))</f>
        <v/>
      </c>
      <c r="AQ79" s="210">
        <f>SUM(VLOOKUP(A79,OCT!$A$2:$AN$301,40,FALSE), VLOOKUP(A79,NOV!$A$2:$AM$301,39,FALSE), VLOOKUP(A79,DEC!$A$2:$AN$301,40,FALSE))</f>
        <v/>
      </c>
      <c r="AR79" s="125">
        <f>AP79/AQ79</f>
        <v/>
      </c>
    </row>
    <row r="80">
      <c r="A80" s="10" t="n">
        <v>79</v>
      </c>
      <c r="B80" s="210">
        <f>VLOOKUP($A80,Table2[[No]:[Date Student Last Attended Program
(mm/dd/yyyy)]],2,FALSE)</f>
        <v/>
      </c>
      <c r="C80" s="210">
        <f>VLOOKUP($A80,Table2[[No]:[Date Student Last Attended Program
(mm/dd/yyyy)]],4,FALSE)</f>
        <v/>
      </c>
      <c r="D80" s="210">
        <f>VLOOKUP($A80,Table2[[No]:[Date Student Last Attended Program
(mm/dd/yyyy)]],14,FALSE)</f>
        <v/>
      </c>
      <c r="E80" s="207">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10">
        <f>SUM(VLOOKUP(A80,OCT!$A$2:$AM$301,39,FALSE), VLOOKUP(A80,NOV!$A$2:$AL$301,38,FALSE), VLOOKUP(A80,DEC!$A$2:$AM$301,39,FALSE))</f>
        <v/>
      </c>
      <c r="AQ80" s="210">
        <f>SUM(VLOOKUP(A80,OCT!$A$2:$AN$301,40,FALSE), VLOOKUP(A80,NOV!$A$2:$AM$301,39,FALSE), VLOOKUP(A80,DEC!$A$2:$AN$301,40,FALSE))</f>
        <v/>
      </c>
      <c r="AR80" s="125">
        <f>AP80/AQ80</f>
        <v/>
      </c>
    </row>
    <row r="81">
      <c r="A81" s="10" t="n">
        <v>80</v>
      </c>
      <c r="B81" s="210">
        <f>VLOOKUP($A81,Table2[[No]:[Date Student Last Attended Program
(mm/dd/yyyy)]],2,FALSE)</f>
        <v/>
      </c>
      <c r="C81" s="210">
        <f>VLOOKUP($A81,Table2[[No]:[Date Student Last Attended Program
(mm/dd/yyyy)]],4,FALSE)</f>
        <v/>
      </c>
      <c r="D81" s="210">
        <f>VLOOKUP($A81,Table2[[No]:[Date Student Last Attended Program
(mm/dd/yyyy)]],14,FALSE)</f>
        <v/>
      </c>
      <c r="E81" s="207">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10">
        <f>SUM(VLOOKUP(A81,OCT!$A$2:$AM$301,39,FALSE), VLOOKUP(A81,NOV!$A$2:$AL$301,38,FALSE), VLOOKUP(A81,DEC!$A$2:$AM$301,39,FALSE))</f>
        <v/>
      </c>
      <c r="AQ81" s="210">
        <f>SUM(VLOOKUP(A81,OCT!$A$2:$AN$301,40,FALSE), VLOOKUP(A81,NOV!$A$2:$AM$301,39,FALSE), VLOOKUP(A81,DEC!$A$2:$AN$301,40,FALSE))</f>
        <v/>
      </c>
      <c r="AR81" s="125">
        <f>AP81/AQ81</f>
        <v/>
      </c>
    </row>
    <row r="82">
      <c r="A82" s="10" t="n">
        <v>81</v>
      </c>
      <c r="B82" s="210">
        <f>VLOOKUP($A82,Table2[[No]:[Date Student Last Attended Program
(mm/dd/yyyy)]],2,FALSE)</f>
        <v/>
      </c>
      <c r="C82" s="210">
        <f>VLOOKUP($A82,Table2[[No]:[Date Student Last Attended Program
(mm/dd/yyyy)]],4,FALSE)</f>
        <v/>
      </c>
      <c r="D82" s="210">
        <f>VLOOKUP($A82,Table2[[No]:[Date Student Last Attended Program
(mm/dd/yyyy)]],14,FALSE)</f>
        <v/>
      </c>
      <c r="E82" s="207">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10">
        <f>SUM(VLOOKUP(A82,OCT!$A$2:$AM$301,39,FALSE), VLOOKUP(A82,NOV!$A$2:$AL$301,38,FALSE), VLOOKUP(A82,DEC!$A$2:$AM$301,39,FALSE))</f>
        <v/>
      </c>
      <c r="AQ82" s="210">
        <f>SUM(VLOOKUP(A82,OCT!$A$2:$AN$301,40,FALSE), VLOOKUP(A82,NOV!$A$2:$AM$301,39,FALSE), VLOOKUP(A82,DEC!$A$2:$AN$301,40,FALSE))</f>
        <v/>
      </c>
      <c r="AR82" s="125">
        <f>AP82/AQ82</f>
        <v/>
      </c>
    </row>
    <row r="83">
      <c r="A83" s="10" t="n">
        <v>82</v>
      </c>
      <c r="B83" s="210">
        <f>VLOOKUP($A83,Table2[[No]:[Date Student Last Attended Program
(mm/dd/yyyy)]],2,FALSE)</f>
        <v/>
      </c>
      <c r="C83" s="210">
        <f>VLOOKUP($A83,Table2[[No]:[Date Student Last Attended Program
(mm/dd/yyyy)]],4,FALSE)</f>
        <v/>
      </c>
      <c r="D83" s="210">
        <f>VLOOKUP($A83,Table2[[No]:[Date Student Last Attended Program
(mm/dd/yyyy)]],14,FALSE)</f>
        <v/>
      </c>
      <c r="E83" s="207">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10">
        <f>SUM(VLOOKUP(A83,OCT!$A$2:$AM$301,39,FALSE), VLOOKUP(A83,NOV!$A$2:$AL$301,38,FALSE), VLOOKUP(A83,DEC!$A$2:$AM$301,39,FALSE))</f>
        <v/>
      </c>
      <c r="AQ83" s="210">
        <f>SUM(VLOOKUP(A83,OCT!$A$2:$AN$301,40,FALSE), VLOOKUP(A83,NOV!$A$2:$AM$301,39,FALSE), VLOOKUP(A83,DEC!$A$2:$AN$301,40,FALSE))</f>
        <v/>
      </c>
      <c r="AR83" s="125">
        <f>AP83/AQ83</f>
        <v/>
      </c>
    </row>
    <row r="84">
      <c r="A84" s="10" t="n">
        <v>83</v>
      </c>
      <c r="B84" s="210">
        <f>VLOOKUP($A84,Table2[[No]:[Date Student Last Attended Program
(mm/dd/yyyy)]],2,FALSE)</f>
        <v/>
      </c>
      <c r="C84" s="210">
        <f>VLOOKUP($A84,Table2[[No]:[Date Student Last Attended Program
(mm/dd/yyyy)]],4,FALSE)</f>
        <v/>
      </c>
      <c r="D84" s="210">
        <f>VLOOKUP($A84,Table2[[No]:[Date Student Last Attended Program
(mm/dd/yyyy)]],14,FALSE)</f>
        <v/>
      </c>
      <c r="E84" s="207">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10">
        <f>SUM(VLOOKUP(A84,OCT!$A$2:$AM$301,39,FALSE), VLOOKUP(A84,NOV!$A$2:$AL$301,38,FALSE), VLOOKUP(A84,DEC!$A$2:$AM$301,39,FALSE))</f>
        <v/>
      </c>
      <c r="AQ84" s="210">
        <f>SUM(VLOOKUP(A84,OCT!$A$2:$AN$301,40,FALSE), VLOOKUP(A84,NOV!$A$2:$AM$301,39,FALSE), VLOOKUP(A84,DEC!$A$2:$AN$301,40,FALSE))</f>
        <v/>
      </c>
      <c r="AR84" s="125">
        <f>AP84/AQ84</f>
        <v/>
      </c>
    </row>
    <row r="85">
      <c r="A85" s="10" t="n">
        <v>84</v>
      </c>
      <c r="B85" s="210">
        <f>VLOOKUP($A85,Table2[[No]:[Date Student Last Attended Program
(mm/dd/yyyy)]],2,FALSE)</f>
        <v/>
      </c>
      <c r="C85" s="210">
        <f>VLOOKUP($A85,Table2[[No]:[Date Student Last Attended Program
(mm/dd/yyyy)]],4,FALSE)</f>
        <v/>
      </c>
      <c r="D85" s="210">
        <f>VLOOKUP($A85,Table2[[No]:[Date Student Last Attended Program
(mm/dd/yyyy)]],14,FALSE)</f>
        <v/>
      </c>
      <c r="E85" s="207">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10">
        <f>SUM(VLOOKUP(A85,OCT!$A$2:$AM$301,39,FALSE), VLOOKUP(A85,NOV!$A$2:$AL$301,38,FALSE), VLOOKUP(A85,DEC!$A$2:$AM$301,39,FALSE))</f>
        <v/>
      </c>
      <c r="AQ85" s="210">
        <f>SUM(VLOOKUP(A85,OCT!$A$2:$AN$301,40,FALSE), VLOOKUP(A85,NOV!$A$2:$AM$301,39,FALSE), VLOOKUP(A85,DEC!$A$2:$AN$301,40,FALSE))</f>
        <v/>
      </c>
      <c r="AR85" s="125">
        <f>AP85/AQ85</f>
        <v/>
      </c>
    </row>
    <row r="86">
      <c r="A86" s="10" t="n">
        <v>85</v>
      </c>
      <c r="B86" s="210">
        <f>VLOOKUP($A86,Table2[[No]:[Date Student Last Attended Program
(mm/dd/yyyy)]],2,FALSE)</f>
        <v/>
      </c>
      <c r="C86" s="210">
        <f>VLOOKUP($A86,Table2[[No]:[Date Student Last Attended Program
(mm/dd/yyyy)]],4,FALSE)</f>
        <v/>
      </c>
      <c r="D86" s="210">
        <f>VLOOKUP($A86,Table2[[No]:[Date Student Last Attended Program
(mm/dd/yyyy)]],14,FALSE)</f>
        <v/>
      </c>
      <c r="E86" s="207">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10">
        <f>SUM(VLOOKUP(A86,OCT!$A$2:$AM$301,39,FALSE), VLOOKUP(A86,NOV!$A$2:$AL$301,38,FALSE), VLOOKUP(A86,DEC!$A$2:$AM$301,39,FALSE))</f>
        <v/>
      </c>
      <c r="AQ86" s="210">
        <f>SUM(VLOOKUP(A86,OCT!$A$2:$AN$301,40,FALSE), VLOOKUP(A86,NOV!$A$2:$AM$301,39,FALSE), VLOOKUP(A86,DEC!$A$2:$AN$301,40,FALSE))</f>
        <v/>
      </c>
      <c r="AR86" s="125">
        <f>AP86/AQ86</f>
        <v/>
      </c>
    </row>
    <row r="87">
      <c r="A87" s="10" t="n">
        <v>86</v>
      </c>
      <c r="B87" s="210">
        <f>VLOOKUP($A87,Table2[[No]:[Date Student Last Attended Program
(mm/dd/yyyy)]],2,FALSE)</f>
        <v/>
      </c>
      <c r="C87" s="210">
        <f>VLOOKUP($A87,Table2[[No]:[Date Student Last Attended Program
(mm/dd/yyyy)]],4,FALSE)</f>
        <v/>
      </c>
      <c r="D87" s="210">
        <f>VLOOKUP($A87,Table2[[No]:[Date Student Last Attended Program
(mm/dd/yyyy)]],14,FALSE)</f>
        <v/>
      </c>
      <c r="E87" s="207">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10">
        <f>SUM(VLOOKUP(A87,OCT!$A$2:$AM$301,39,FALSE), VLOOKUP(A87,NOV!$A$2:$AL$301,38,FALSE), VLOOKUP(A87,DEC!$A$2:$AM$301,39,FALSE))</f>
        <v/>
      </c>
      <c r="AQ87" s="210">
        <f>SUM(VLOOKUP(A87,OCT!$A$2:$AN$301,40,FALSE), VLOOKUP(A87,NOV!$A$2:$AM$301,39,FALSE), VLOOKUP(A87,DEC!$A$2:$AN$301,40,FALSE))</f>
        <v/>
      </c>
      <c r="AR87" s="125">
        <f>AP87/AQ87</f>
        <v/>
      </c>
    </row>
    <row r="88">
      <c r="A88" s="10" t="n">
        <v>87</v>
      </c>
      <c r="B88" s="210">
        <f>VLOOKUP($A88,Table2[[No]:[Date Student Last Attended Program
(mm/dd/yyyy)]],2,FALSE)</f>
        <v/>
      </c>
      <c r="C88" s="210">
        <f>VLOOKUP($A88,Table2[[No]:[Date Student Last Attended Program
(mm/dd/yyyy)]],4,FALSE)</f>
        <v/>
      </c>
      <c r="D88" s="210">
        <f>VLOOKUP($A88,Table2[[No]:[Date Student Last Attended Program
(mm/dd/yyyy)]],14,FALSE)</f>
        <v/>
      </c>
      <c r="E88" s="207">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10">
        <f>SUM(VLOOKUP(A88,OCT!$A$2:$AM$301,39,FALSE), VLOOKUP(A88,NOV!$A$2:$AL$301,38,FALSE), VLOOKUP(A88,DEC!$A$2:$AM$301,39,FALSE))</f>
        <v/>
      </c>
      <c r="AQ88" s="210">
        <f>SUM(VLOOKUP(A88,OCT!$A$2:$AN$301,40,FALSE), VLOOKUP(A88,NOV!$A$2:$AM$301,39,FALSE), VLOOKUP(A88,DEC!$A$2:$AN$301,40,FALSE))</f>
        <v/>
      </c>
      <c r="AR88" s="125">
        <f>AP88/AQ88</f>
        <v/>
      </c>
    </row>
    <row r="89">
      <c r="A89" s="10" t="n">
        <v>88</v>
      </c>
      <c r="B89" s="210">
        <f>VLOOKUP($A89,Table2[[No]:[Date Student Last Attended Program
(mm/dd/yyyy)]],2,FALSE)</f>
        <v/>
      </c>
      <c r="C89" s="210">
        <f>VLOOKUP($A89,Table2[[No]:[Date Student Last Attended Program
(mm/dd/yyyy)]],4,FALSE)</f>
        <v/>
      </c>
      <c r="D89" s="210">
        <f>VLOOKUP($A89,Table2[[No]:[Date Student Last Attended Program
(mm/dd/yyyy)]],14,FALSE)</f>
        <v/>
      </c>
      <c r="E89" s="207">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10">
        <f>SUM(VLOOKUP(A89,OCT!$A$2:$AM$301,39,FALSE), VLOOKUP(A89,NOV!$A$2:$AL$301,38,FALSE), VLOOKUP(A89,DEC!$A$2:$AM$301,39,FALSE))</f>
        <v/>
      </c>
      <c r="AQ89" s="210">
        <f>SUM(VLOOKUP(A89,OCT!$A$2:$AN$301,40,FALSE), VLOOKUP(A89,NOV!$A$2:$AM$301,39,FALSE), VLOOKUP(A89,DEC!$A$2:$AN$301,40,FALSE))</f>
        <v/>
      </c>
      <c r="AR89" s="125">
        <f>AP89/AQ89</f>
        <v/>
      </c>
    </row>
    <row r="90">
      <c r="A90" s="10" t="n">
        <v>89</v>
      </c>
      <c r="B90" s="210">
        <f>VLOOKUP($A90,Table2[[No]:[Date Student Last Attended Program
(mm/dd/yyyy)]],2,FALSE)</f>
        <v/>
      </c>
      <c r="C90" s="210">
        <f>VLOOKUP($A90,Table2[[No]:[Date Student Last Attended Program
(mm/dd/yyyy)]],4,FALSE)</f>
        <v/>
      </c>
      <c r="D90" s="210">
        <f>VLOOKUP($A90,Table2[[No]:[Date Student Last Attended Program
(mm/dd/yyyy)]],14,FALSE)</f>
        <v/>
      </c>
      <c r="E90" s="207">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10">
        <f>SUM(VLOOKUP(A90,OCT!$A$2:$AM$301,39,FALSE), VLOOKUP(A90,NOV!$A$2:$AL$301,38,FALSE), VLOOKUP(A90,DEC!$A$2:$AM$301,39,FALSE))</f>
        <v/>
      </c>
      <c r="AQ90" s="210">
        <f>SUM(VLOOKUP(A90,OCT!$A$2:$AN$301,40,FALSE), VLOOKUP(A90,NOV!$A$2:$AM$301,39,FALSE), VLOOKUP(A90,DEC!$A$2:$AN$301,40,FALSE))</f>
        <v/>
      </c>
      <c r="AR90" s="125">
        <f>AP90/AQ90</f>
        <v/>
      </c>
    </row>
    <row r="91">
      <c r="A91" s="10" t="n">
        <v>90</v>
      </c>
      <c r="B91" s="210">
        <f>VLOOKUP($A91,Table2[[No]:[Date Student Last Attended Program
(mm/dd/yyyy)]],2,FALSE)</f>
        <v/>
      </c>
      <c r="C91" s="210">
        <f>VLOOKUP($A91,Table2[[No]:[Date Student Last Attended Program
(mm/dd/yyyy)]],4,FALSE)</f>
        <v/>
      </c>
      <c r="D91" s="210">
        <f>VLOOKUP($A91,Table2[[No]:[Date Student Last Attended Program
(mm/dd/yyyy)]],14,FALSE)</f>
        <v/>
      </c>
      <c r="E91" s="207">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10">
        <f>SUM(VLOOKUP(A91,OCT!$A$2:$AM$301,39,FALSE), VLOOKUP(A91,NOV!$A$2:$AL$301,38,FALSE), VLOOKUP(A91,DEC!$A$2:$AM$301,39,FALSE))</f>
        <v/>
      </c>
      <c r="AQ91" s="210">
        <f>SUM(VLOOKUP(A91,OCT!$A$2:$AN$301,40,FALSE), VLOOKUP(A91,NOV!$A$2:$AM$301,39,FALSE), VLOOKUP(A91,DEC!$A$2:$AN$301,40,FALSE))</f>
        <v/>
      </c>
      <c r="AR91" s="125">
        <f>AP91/AQ91</f>
        <v/>
      </c>
    </row>
    <row r="92">
      <c r="A92" s="10" t="n">
        <v>91</v>
      </c>
      <c r="B92" s="210">
        <f>VLOOKUP($A92,Table2[[No]:[Date Student Last Attended Program
(mm/dd/yyyy)]],2,FALSE)</f>
        <v/>
      </c>
      <c r="C92" s="210">
        <f>VLOOKUP($A92,Table2[[No]:[Date Student Last Attended Program
(mm/dd/yyyy)]],4,FALSE)</f>
        <v/>
      </c>
      <c r="D92" s="210">
        <f>VLOOKUP($A92,Table2[[No]:[Date Student Last Attended Program
(mm/dd/yyyy)]],14,FALSE)</f>
        <v/>
      </c>
      <c r="E92" s="207">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10">
        <f>SUM(VLOOKUP(A92,OCT!$A$2:$AM$301,39,FALSE), VLOOKUP(A92,NOV!$A$2:$AL$301,38,FALSE), VLOOKUP(A92,DEC!$A$2:$AM$301,39,FALSE))</f>
        <v/>
      </c>
      <c r="AQ92" s="210">
        <f>SUM(VLOOKUP(A92,OCT!$A$2:$AN$301,40,FALSE), VLOOKUP(A92,NOV!$A$2:$AM$301,39,FALSE), VLOOKUP(A92,DEC!$A$2:$AN$301,40,FALSE))</f>
        <v/>
      </c>
      <c r="AR92" s="125">
        <f>AP92/AQ92</f>
        <v/>
      </c>
    </row>
    <row r="93">
      <c r="A93" s="10" t="n">
        <v>92</v>
      </c>
      <c r="B93" s="210">
        <f>VLOOKUP($A93,Table2[[No]:[Date Student Last Attended Program
(mm/dd/yyyy)]],2,FALSE)</f>
        <v/>
      </c>
      <c r="C93" s="210">
        <f>VLOOKUP($A93,Table2[[No]:[Date Student Last Attended Program
(mm/dd/yyyy)]],4,FALSE)</f>
        <v/>
      </c>
      <c r="D93" s="210">
        <f>VLOOKUP($A93,Table2[[No]:[Date Student Last Attended Program
(mm/dd/yyyy)]],14,FALSE)</f>
        <v/>
      </c>
      <c r="E93" s="207">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10">
        <f>SUM(VLOOKUP(A93,OCT!$A$2:$AM$301,39,FALSE), VLOOKUP(A93,NOV!$A$2:$AL$301,38,FALSE), VLOOKUP(A93,DEC!$A$2:$AM$301,39,FALSE))</f>
        <v/>
      </c>
      <c r="AQ93" s="210">
        <f>SUM(VLOOKUP(A93,OCT!$A$2:$AN$301,40,FALSE), VLOOKUP(A93,NOV!$A$2:$AM$301,39,FALSE), VLOOKUP(A93,DEC!$A$2:$AN$301,40,FALSE))</f>
        <v/>
      </c>
      <c r="AR93" s="125">
        <f>AP93/AQ93</f>
        <v/>
      </c>
    </row>
    <row r="94">
      <c r="A94" s="10" t="n">
        <v>93</v>
      </c>
      <c r="B94" s="210">
        <f>VLOOKUP($A94,Table2[[No]:[Date Student Last Attended Program
(mm/dd/yyyy)]],2,FALSE)</f>
        <v/>
      </c>
      <c r="C94" s="210">
        <f>VLOOKUP($A94,Table2[[No]:[Date Student Last Attended Program
(mm/dd/yyyy)]],4,FALSE)</f>
        <v/>
      </c>
      <c r="D94" s="210">
        <f>VLOOKUP($A94,Table2[[No]:[Date Student Last Attended Program
(mm/dd/yyyy)]],14,FALSE)</f>
        <v/>
      </c>
      <c r="E94" s="207">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10">
        <f>SUM(VLOOKUP(A94,OCT!$A$2:$AM$301,39,FALSE), VLOOKUP(A94,NOV!$A$2:$AL$301,38,FALSE), VLOOKUP(A94,DEC!$A$2:$AM$301,39,FALSE))</f>
        <v/>
      </c>
      <c r="AQ94" s="210">
        <f>SUM(VLOOKUP(A94,OCT!$A$2:$AN$301,40,FALSE), VLOOKUP(A94,NOV!$A$2:$AM$301,39,FALSE), VLOOKUP(A94,DEC!$A$2:$AN$301,40,FALSE))</f>
        <v/>
      </c>
      <c r="AR94" s="125">
        <f>AP94/AQ94</f>
        <v/>
      </c>
    </row>
    <row r="95">
      <c r="A95" s="10" t="n">
        <v>94</v>
      </c>
      <c r="B95" s="210">
        <f>VLOOKUP($A95,Table2[[No]:[Date Student Last Attended Program
(mm/dd/yyyy)]],2,FALSE)</f>
        <v/>
      </c>
      <c r="C95" s="210">
        <f>VLOOKUP($A95,Table2[[No]:[Date Student Last Attended Program
(mm/dd/yyyy)]],4,FALSE)</f>
        <v/>
      </c>
      <c r="D95" s="210">
        <f>VLOOKUP($A95,Table2[[No]:[Date Student Last Attended Program
(mm/dd/yyyy)]],14,FALSE)</f>
        <v/>
      </c>
      <c r="E95" s="207">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10">
        <f>SUM(VLOOKUP(A95,OCT!$A$2:$AM$301,39,FALSE), VLOOKUP(A95,NOV!$A$2:$AL$301,38,FALSE), VLOOKUP(A95,DEC!$A$2:$AM$301,39,FALSE))</f>
        <v/>
      </c>
      <c r="AQ95" s="210">
        <f>SUM(VLOOKUP(A95,OCT!$A$2:$AN$301,40,FALSE), VLOOKUP(A95,NOV!$A$2:$AM$301,39,FALSE), VLOOKUP(A95,DEC!$A$2:$AN$301,40,FALSE))</f>
        <v/>
      </c>
      <c r="AR95" s="125">
        <f>AP95/AQ95</f>
        <v/>
      </c>
    </row>
    <row r="96">
      <c r="A96" s="10" t="n">
        <v>95</v>
      </c>
      <c r="B96" s="210">
        <f>VLOOKUP($A96,Table2[[No]:[Date Student Last Attended Program
(mm/dd/yyyy)]],2,FALSE)</f>
        <v/>
      </c>
      <c r="C96" s="210">
        <f>VLOOKUP($A96,Table2[[No]:[Date Student Last Attended Program
(mm/dd/yyyy)]],4,FALSE)</f>
        <v/>
      </c>
      <c r="D96" s="210">
        <f>VLOOKUP($A96,Table2[[No]:[Date Student Last Attended Program
(mm/dd/yyyy)]],14,FALSE)</f>
        <v/>
      </c>
      <c r="E96" s="207">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10">
        <f>SUM(VLOOKUP(A96,OCT!$A$2:$AM$301,39,FALSE), VLOOKUP(A96,NOV!$A$2:$AL$301,38,FALSE), VLOOKUP(A96,DEC!$A$2:$AM$301,39,FALSE))</f>
        <v/>
      </c>
      <c r="AQ96" s="210">
        <f>SUM(VLOOKUP(A96,OCT!$A$2:$AN$301,40,FALSE), VLOOKUP(A96,NOV!$A$2:$AM$301,39,FALSE), VLOOKUP(A96,DEC!$A$2:$AN$301,40,FALSE))</f>
        <v/>
      </c>
      <c r="AR96" s="125">
        <f>AP96/AQ96</f>
        <v/>
      </c>
    </row>
    <row r="97">
      <c r="A97" s="10" t="n">
        <v>96</v>
      </c>
      <c r="B97" s="210">
        <f>VLOOKUP($A97,Table2[[No]:[Date Student Last Attended Program
(mm/dd/yyyy)]],2,FALSE)</f>
        <v/>
      </c>
      <c r="C97" s="210">
        <f>VLOOKUP($A97,Table2[[No]:[Date Student Last Attended Program
(mm/dd/yyyy)]],4,FALSE)</f>
        <v/>
      </c>
      <c r="D97" s="210">
        <f>VLOOKUP($A97,Table2[[No]:[Date Student Last Attended Program
(mm/dd/yyyy)]],14,FALSE)</f>
        <v/>
      </c>
      <c r="E97" s="207">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10">
        <f>SUM(VLOOKUP(A97,OCT!$A$2:$AM$301,39,FALSE), VLOOKUP(A97,NOV!$A$2:$AL$301,38,FALSE), VLOOKUP(A97,DEC!$A$2:$AM$301,39,FALSE))</f>
        <v/>
      </c>
      <c r="AQ97" s="210">
        <f>SUM(VLOOKUP(A97,OCT!$A$2:$AN$301,40,FALSE), VLOOKUP(A97,NOV!$A$2:$AM$301,39,FALSE), VLOOKUP(A97,DEC!$A$2:$AN$301,40,FALSE))</f>
        <v/>
      </c>
      <c r="AR97" s="125">
        <f>AP97/AQ97</f>
        <v/>
      </c>
    </row>
    <row r="98">
      <c r="A98" s="10" t="n">
        <v>97</v>
      </c>
      <c r="B98" s="210">
        <f>VLOOKUP($A98,Table2[[No]:[Date Student Last Attended Program
(mm/dd/yyyy)]],2,FALSE)</f>
        <v/>
      </c>
      <c r="C98" s="210">
        <f>VLOOKUP($A98,Table2[[No]:[Date Student Last Attended Program
(mm/dd/yyyy)]],4,FALSE)</f>
        <v/>
      </c>
      <c r="D98" s="210">
        <f>VLOOKUP($A98,Table2[[No]:[Date Student Last Attended Program
(mm/dd/yyyy)]],14,FALSE)</f>
        <v/>
      </c>
      <c r="E98" s="207">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10">
        <f>SUM(VLOOKUP(A98,OCT!$A$2:$AM$301,39,FALSE), VLOOKUP(A98,NOV!$A$2:$AL$301,38,FALSE), VLOOKUP(A98,DEC!$A$2:$AM$301,39,FALSE))</f>
        <v/>
      </c>
      <c r="AQ98" s="210">
        <f>SUM(VLOOKUP(A98,OCT!$A$2:$AN$301,40,FALSE), VLOOKUP(A98,NOV!$A$2:$AM$301,39,FALSE), VLOOKUP(A98,DEC!$A$2:$AN$301,40,FALSE))</f>
        <v/>
      </c>
      <c r="AR98" s="125">
        <f>AP98/AQ98</f>
        <v/>
      </c>
    </row>
    <row r="99">
      <c r="A99" s="10" t="n">
        <v>98</v>
      </c>
      <c r="B99" s="210">
        <f>VLOOKUP($A99,Table2[[No]:[Date Student Last Attended Program
(mm/dd/yyyy)]],2,FALSE)</f>
        <v/>
      </c>
      <c r="C99" s="210">
        <f>VLOOKUP($A99,Table2[[No]:[Date Student Last Attended Program
(mm/dd/yyyy)]],4,FALSE)</f>
        <v/>
      </c>
      <c r="D99" s="210">
        <f>VLOOKUP($A99,Table2[[No]:[Date Student Last Attended Program
(mm/dd/yyyy)]],14,FALSE)</f>
        <v/>
      </c>
      <c r="E99" s="207">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10">
        <f>SUM(VLOOKUP(A99,OCT!$A$2:$AM$301,39,FALSE), VLOOKUP(A99,NOV!$A$2:$AL$301,38,FALSE), VLOOKUP(A99,DEC!$A$2:$AM$301,39,FALSE))</f>
        <v/>
      </c>
      <c r="AQ99" s="210">
        <f>SUM(VLOOKUP(A99,OCT!$A$2:$AN$301,40,FALSE), VLOOKUP(A99,NOV!$A$2:$AM$301,39,FALSE), VLOOKUP(A99,DEC!$A$2:$AN$301,40,FALSE))</f>
        <v/>
      </c>
      <c r="AR99" s="125">
        <f>AP99/AQ99</f>
        <v/>
      </c>
    </row>
    <row r="100">
      <c r="A100" s="10" t="n">
        <v>99</v>
      </c>
      <c r="B100" s="210">
        <f>VLOOKUP($A100,Table2[[No]:[Date Student Last Attended Program
(mm/dd/yyyy)]],2,FALSE)</f>
        <v/>
      </c>
      <c r="C100" s="210">
        <f>VLOOKUP($A100,Table2[[No]:[Date Student Last Attended Program
(mm/dd/yyyy)]],4,FALSE)</f>
        <v/>
      </c>
      <c r="D100" s="210">
        <f>VLOOKUP($A100,Table2[[No]:[Date Student Last Attended Program
(mm/dd/yyyy)]],14,FALSE)</f>
        <v/>
      </c>
      <c r="E100" s="207">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10">
        <f>SUM(VLOOKUP(A100,OCT!$A$2:$AM$301,39,FALSE), VLOOKUP(A100,NOV!$A$2:$AL$301,38,FALSE), VLOOKUP(A100,DEC!$A$2:$AM$301,39,FALSE))</f>
        <v/>
      </c>
      <c r="AQ100" s="210">
        <f>SUM(VLOOKUP(A100,OCT!$A$2:$AN$301,40,FALSE), VLOOKUP(A100,NOV!$A$2:$AM$301,39,FALSE), VLOOKUP(A100,DEC!$A$2:$AN$301,40,FALSE))</f>
        <v/>
      </c>
      <c r="AR100" s="125">
        <f>AP100/AQ100</f>
        <v/>
      </c>
    </row>
    <row r="101">
      <c r="A101" s="10" t="n">
        <v>100</v>
      </c>
      <c r="B101" s="210">
        <f>VLOOKUP($A101,Table2[[No]:[Date Student Last Attended Program
(mm/dd/yyyy)]],2,FALSE)</f>
        <v/>
      </c>
      <c r="C101" s="210">
        <f>VLOOKUP($A101,Table2[[No]:[Date Student Last Attended Program
(mm/dd/yyyy)]],4,FALSE)</f>
        <v/>
      </c>
      <c r="D101" s="210">
        <f>VLOOKUP($A101,Table2[[No]:[Date Student Last Attended Program
(mm/dd/yyyy)]],14,FALSE)</f>
        <v/>
      </c>
      <c r="E101" s="207">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10">
        <f>SUM(VLOOKUP(A101,OCT!$A$2:$AM$301,39,FALSE), VLOOKUP(A101,NOV!$A$2:$AL$301,38,FALSE), VLOOKUP(A101,DEC!$A$2:$AM$301,39,FALSE))</f>
        <v/>
      </c>
      <c r="AQ101" s="210">
        <f>SUM(VLOOKUP(A101,OCT!$A$2:$AN$301,40,FALSE), VLOOKUP(A101,NOV!$A$2:$AM$301,39,FALSE), VLOOKUP(A101,DEC!$A$2:$AN$301,40,FALSE))</f>
        <v/>
      </c>
      <c r="AR101" s="125">
        <f>AP101/AQ101</f>
        <v/>
      </c>
    </row>
    <row r="102">
      <c r="A102" s="10" t="n">
        <v>101</v>
      </c>
      <c r="B102" s="210">
        <f>VLOOKUP($A102,Table2[[No]:[Date Student Last Attended Program
(mm/dd/yyyy)]],2,FALSE)</f>
        <v/>
      </c>
      <c r="C102" s="210">
        <f>VLOOKUP($A102,Table2[[No]:[Date Student Last Attended Program
(mm/dd/yyyy)]],4,FALSE)</f>
        <v/>
      </c>
      <c r="D102" s="210">
        <f>VLOOKUP($A102,Table2[[No]:[Date Student Last Attended Program
(mm/dd/yyyy)]],14,FALSE)</f>
        <v/>
      </c>
      <c r="E102" s="207">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10">
        <f>SUM(VLOOKUP(A102,OCT!$A$2:$AM$301,39,FALSE), VLOOKUP(A102,NOV!$A$2:$AL$301,38,FALSE), VLOOKUP(A102,DEC!$A$2:$AM$301,39,FALSE))</f>
        <v/>
      </c>
      <c r="AQ102" s="210">
        <f>SUM(VLOOKUP(A102,OCT!$A$2:$AN$301,40,FALSE), VLOOKUP(A102,NOV!$A$2:$AM$301,39,FALSE), VLOOKUP(A102,DEC!$A$2:$AN$301,40,FALSE))</f>
        <v/>
      </c>
      <c r="AR102" s="125">
        <f>AP102/AQ102</f>
        <v/>
      </c>
    </row>
    <row r="103">
      <c r="A103" s="10" t="n">
        <v>102</v>
      </c>
      <c r="B103" s="210">
        <f>VLOOKUP($A103,Table2[[No]:[Date Student Last Attended Program
(mm/dd/yyyy)]],2,FALSE)</f>
        <v/>
      </c>
      <c r="C103" s="210">
        <f>VLOOKUP($A103,Table2[[No]:[Date Student Last Attended Program
(mm/dd/yyyy)]],4,FALSE)</f>
        <v/>
      </c>
      <c r="D103" s="210">
        <f>VLOOKUP($A103,Table2[[No]:[Date Student Last Attended Program
(mm/dd/yyyy)]],14,FALSE)</f>
        <v/>
      </c>
      <c r="E103" s="207">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10">
        <f>SUM(VLOOKUP(A103,OCT!$A$2:$AM$301,39,FALSE), VLOOKUP(A103,NOV!$A$2:$AL$301,38,FALSE), VLOOKUP(A103,DEC!$A$2:$AM$301,39,FALSE))</f>
        <v/>
      </c>
      <c r="AQ103" s="210">
        <f>SUM(VLOOKUP(A103,OCT!$A$2:$AN$301,40,FALSE), VLOOKUP(A103,NOV!$A$2:$AM$301,39,FALSE), VLOOKUP(A103,DEC!$A$2:$AN$301,40,FALSE))</f>
        <v/>
      </c>
      <c r="AR103" s="125">
        <f>AP103/AQ103</f>
        <v/>
      </c>
    </row>
    <row r="104">
      <c r="A104" s="10" t="n">
        <v>103</v>
      </c>
      <c r="B104" s="210">
        <f>VLOOKUP($A104,Table2[[No]:[Date Student Last Attended Program
(mm/dd/yyyy)]],2,FALSE)</f>
        <v/>
      </c>
      <c r="C104" s="210">
        <f>VLOOKUP($A104,Table2[[No]:[Date Student Last Attended Program
(mm/dd/yyyy)]],4,FALSE)</f>
        <v/>
      </c>
      <c r="D104" s="210">
        <f>VLOOKUP($A104,Table2[[No]:[Date Student Last Attended Program
(mm/dd/yyyy)]],14,FALSE)</f>
        <v/>
      </c>
      <c r="E104" s="207">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10">
        <f>SUM(VLOOKUP(A104,OCT!$A$2:$AM$301,39,FALSE), VLOOKUP(A104,NOV!$A$2:$AL$301,38,FALSE), VLOOKUP(A104,DEC!$A$2:$AM$301,39,FALSE))</f>
        <v/>
      </c>
      <c r="AQ104" s="210">
        <f>SUM(VLOOKUP(A104,OCT!$A$2:$AN$301,40,FALSE), VLOOKUP(A104,NOV!$A$2:$AM$301,39,FALSE), VLOOKUP(A104,DEC!$A$2:$AN$301,40,FALSE))</f>
        <v/>
      </c>
      <c r="AR104" s="125">
        <f>AP104/AQ104</f>
        <v/>
      </c>
    </row>
    <row r="105">
      <c r="A105" s="10" t="n">
        <v>104</v>
      </c>
      <c r="B105" s="210">
        <f>VLOOKUP($A105,Table2[[No]:[Date Student Last Attended Program
(mm/dd/yyyy)]],2,FALSE)</f>
        <v/>
      </c>
      <c r="C105" s="210">
        <f>VLOOKUP($A105,Table2[[No]:[Date Student Last Attended Program
(mm/dd/yyyy)]],4,FALSE)</f>
        <v/>
      </c>
      <c r="D105" s="210">
        <f>VLOOKUP($A105,Table2[[No]:[Date Student Last Attended Program
(mm/dd/yyyy)]],14,FALSE)</f>
        <v/>
      </c>
      <c r="E105" s="207">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10">
        <f>SUM(VLOOKUP(A105,OCT!$A$2:$AM$301,39,FALSE), VLOOKUP(A105,NOV!$A$2:$AL$301,38,FALSE), VLOOKUP(A105,DEC!$A$2:$AM$301,39,FALSE))</f>
        <v/>
      </c>
      <c r="AQ105" s="210">
        <f>SUM(VLOOKUP(A105,OCT!$A$2:$AN$301,40,FALSE), VLOOKUP(A105,NOV!$A$2:$AM$301,39,FALSE), VLOOKUP(A105,DEC!$A$2:$AN$301,40,FALSE))</f>
        <v/>
      </c>
      <c r="AR105" s="125">
        <f>AP105/AQ105</f>
        <v/>
      </c>
    </row>
    <row r="106">
      <c r="A106" s="10" t="n">
        <v>105</v>
      </c>
      <c r="B106" s="210">
        <f>VLOOKUP($A106,Table2[[No]:[Date Student Last Attended Program
(mm/dd/yyyy)]],2,FALSE)</f>
        <v/>
      </c>
      <c r="C106" s="210">
        <f>VLOOKUP($A106,Table2[[No]:[Date Student Last Attended Program
(mm/dd/yyyy)]],4,FALSE)</f>
        <v/>
      </c>
      <c r="D106" s="210">
        <f>VLOOKUP($A106,Table2[[No]:[Date Student Last Attended Program
(mm/dd/yyyy)]],14,FALSE)</f>
        <v/>
      </c>
      <c r="E106" s="207">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10">
        <f>SUM(VLOOKUP(A106,OCT!$A$2:$AM$301,39,FALSE), VLOOKUP(A106,NOV!$A$2:$AL$301,38,FALSE), VLOOKUP(A106,DEC!$A$2:$AM$301,39,FALSE))</f>
        <v/>
      </c>
      <c r="AQ106" s="210">
        <f>SUM(VLOOKUP(A106,OCT!$A$2:$AN$301,40,FALSE), VLOOKUP(A106,NOV!$A$2:$AM$301,39,FALSE), VLOOKUP(A106,DEC!$A$2:$AN$301,40,FALSE))</f>
        <v/>
      </c>
      <c r="AR106" s="125">
        <f>AP106/AQ106</f>
        <v/>
      </c>
    </row>
    <row r="107">
      <c r="A107" s="10" t="n">
        <v>106</v>
      </c>
      <c r="B107" s="210">
        <f>VLOOKUP($A107,Table2[[No]:[Date Student Last Attended Program
(mm/dd/yyyy)]],2,FALSE)</f>
        <v/>
      </c>
      <c r="C107" s="210">
        <f>VLOOKUP($A107,Table2[[No]:[Date Student Last Attended Program
(mm/dd/yyyy)]],4,FALSE)</f>
        <v/>
      </c>
      <c r="D107" s="210">
        <f>VLOOKUP($A107,Table2[[No]:[Date Student Last Attended Program
(mm/dd/yyyy)]],14,FALSE)</f>
        <v/>
      </c>
      <c r="E107" s="207">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10">
        <f>SUM(VLOOKUP(A107,OCT!$A$2:$AM$301,39,FALSE), VLOOKUP(A107,NOV!$A$2:$AL$301,38,FALSE), VLOOKUP(A107,DEC!$A$2:$AM$301,39,FALSE))</f>
        <v/>
      </c>
      <c r="AQ107" s="210">
        <f>SUM(VLOOKUP(A107,OCT!$A$2:$AN$301,40,FALSE), VLOOKUP(A107,NOV!$A$2:$AM$301,39,FALSE), VLOOKUP(A107,DEC!$A$2:$AN$301,40,FALSE))</f>
        <v/>
      </c>
      <c r="AR107" s="125">
        <f>AP107/AQ107</f>
        <v/>
      </c>
    </row>
    <row r="108">
      <c r="A108" s="10" t="n">
        <v>107</v>
      </c>
      <c r="B108" s="210">
        <f>VLOOKUP($A108,Table2[[No]:[Date Student Last Attended Program
(mm/dd/yyyy)]],2,FALSE)</f>
        <v/>
      </c>
      <c r="C108" s="210">
        <f>VLOOKUP($A108,Table2[[No]:[Date Student Last Attended Program
(mm/dd/yyyy)]],4,FALSE)</f>
        <v/>
      </c>
      <c r="D108" s="210">
        <f>VLOOKUP($A108,Table2[[No]:[Date Student Last Attended Program
(mm/dd/yyyy)]],14,FALSE)</f>
        <v/>
      </c>
      <c r="E108" s="207">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10">
        <f>SUM(VLOOKUP(A108,OCT!$A$2:$AM$301,39,FALSE), VLOOKUP(A108,NOV!$A$2:$AL$301,38,FALSE), VLOOKUP(A108,DEC!$A$2:$AM$301,39,FALSE))</f>
        <v/>
      </c>
      <c r="AQ108" s="210">
        <f>SUM(VLOOKUP(A108,OCT!$A$2:$AN$301,40,FALSE), VLOOKUP(A108,NOV!$A$2:$AM$301,39,FALSE), VLOOKUP(A108,DEC!$A$2:$AN$301,40,FALSE))</f>
        <v/>
      </c>
      <c r="AR108" s="125">
        <f>AP108/AQ108</f>
        <v/>
      </c>
    </row>
    <row r="109">
      <c r="A109" s="10" t="n">
        <v>108</v>
      </c>
      <c r="B109" s="210">
        <f>VLOOKUP($A109,Table2[[No]:[Date Student Last Attended Program
(mm/dd/yyyy)]],2,FALSE)</f>
        <v/>
      </c>
      <c r="C109" s="210">
        <f>VLOOKUP($A109,Table2[[No]:[Date Student Last Attended Program
(mm/dd/yyyy)]],4,FALSE)</f>
        <v/>
      </c>
      <c r="D109" s="210">
        <f>VLOOKUP($A109,Table2[[No]:[Date Student Last Attended Program
(mm/dd/yyyy)]],14,FALSE)</f>
        <v/>
      </c>
      <c r="E109" s="207">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10">
        <f>SUM(VLOOKUP(A109,OCT!$A$2:$AM$301,39,FALSE), VLOOKUP(A109,NOV!$A$2:$AL$301,38,FALSE), VLOOKUP(A109,DEC!$A$2:$AM$301,39,FALSE))</f>
        <v/>
      </c>
      <c r="AQ109" s="210">
        <f>SUM(VLOOKUP(A109,OCT!$A$2:$AN$301,40,FALSE), VLOOKUP(A109,NOV!$A$2:$AM$301,39,FALSE), VLOOKUP(A109,DEC!$A$2:$AN$301,40,FALSE))</f>
        <v/>
      </c>
      <c r="AR109" s="125">
        <f>AP109/AQ109</f>
        <v/>
      </c>
    </row>
    <row r="110">
      <c r="A110" s="10" t="n">
        <v>109</v>
      </c>
      <c r="B110" s="210">
        <f>VLOOKUP($A110,Table2[[No]:[Date Student Last Attended Program
(mm/dd/yyyy)]],2,FALSE)</f>
        <v/>
      </c>
      <c r="C110" s="210">
        <f>VLOOKUP($A110,Table2[[No]:[Date Student Last Attended Program
(mm/dd/yyyy)]],4,FALSE)</f>
        <v/>
      </c>
      <c r="D110" s="210">
        <f>VLOOKUP($A110,Table2[[No]:[Date Student Last Attended Program
(mm/dd/yyyy)]],14,FALSE)</f>
        <v/>
      </c>
      <c r="E110" s="207">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10">
        <f>SUM(VLOOKUP(A110,OCT!$A$2:$AM$301,39,FALSE), VLOOKUP(A110,NOV!$A$2:$AL$301,38,FALSE), VLOOKUP(A110,DEC!$A$2:$AM$301,39,FALSE))</f>
        <v/>
      </c>
      <c r="AQ110" s="210">
        <f>SUM(VLOOKUP(A110,OCT!$A$2:$AN$301,40,FALSE), VLOOKUP(A110,NOV!$A$2:$AM$301,39,FALSE), VLOOKUP(A110,DEC!$A$2:$AN$301,40,FALSE))</f>
        <v/>
      </c>
      <c r="AR110" s="125">
        <f>AP110/AQ110</f>
        <v/>
      </c>
    </row>
    <row r="111">
      <c r="A111" s="10" t="n">
        <v>110</v>
      </c>
      <c r="B111" s="210">
        <f>VLOOKUP($A111,Table2[[No]:[Date Student Last Attended Program
(mm/dd/yyyy)]],2,FALSE)</f>
        <v/>
      </c>
      <c r="C111" s="210">
        <f>VLOOKUP($A111,Table2[[No]:[Date Student Last Attended Program
(mm/dd/yyyy)]],4,FALSE)</f>
        <v/>
      </c>
      <c r="D111" s="210">
        <f>VLOOKUP($A111,Table2[[No]:[Date Student Last Attended Program
(mm/dd/yyyy)]],14,FALSE)</f>
        <v/>
      </c>
      <c r="E111" s="207">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10">
        <f>SUM(VLOOKUP(A111,OCT!$A$2:$AM$301,39,FALSE), VLOOKUP(A111,NOV!$A$2:$AL$301,38,FALSE), VLOOKUP(A111,DEC!$A$2:$AM$301,39,FALSE))</f>
        <v/>
      </c>
      <c r="AQ111" s="210">
        <f>SUM(VLOOKUP(A111,OCT!$A$2:$AN$301,40,FALSE), VLOOKUP(A111,NOV!$A$2:$AM$301,39,FALSE), VLOOKUP(A111,DEC!$A$2:$AN$301,40,FALSE))</f>
        <v/>
      </c>
      <c r="AR111" s="125">
        <f>AP111/AQ111</f>
        <v/>
      </c>
    </row>
    <row r="112">
      <c r="A112" s="10" t="n">
        <v>111</v>
      </c>
      <c r="B112" s="210">
        <f>VLOOKUP($A112,Table2[[No]:[Date Student Last Attended Program
(mm/dd/yyyy)]],2,FALSE)</f>
        <v/>
      </c>
      <c r="C112" s="210">
        <f>VLOOKUP($A112,Table2[[No]:[Date Student Last Attended Program
(mm/dd/yyyy)]],4,FALSE)</f>
        <v/>
      </c>
      <c r="D112" s="210">
        <f>VLOOKUP($A112,Table2[[No]:[Date Student Last Attended Program
(mm/dd/yyyy)]],14,FALSE)</f>
        <v/>
      </c>
      <c r="E112" s="207">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10">
        <f>SUM(VLOOKUP(A112,OCT!$A$2:$AM$301,39,FALSE), VLOOKUP(A112,NOV!$A$2:$AL$301,38,FALSE), VLOOKUP(A112,DEC!$A$2:$AM$301,39,FALSE))</f>
        <v/>
      </c>
      <c r="AQ112" s="210">
        <f>SUM(VLOOKUP(A112,OCT!$A$2:$AN$301,40,FALSE), VLOOKUP(A112,NOV!$A$2:$AM$301,39,FALSE), VLOOKUP(A112,DEC!$A$2:$AN$301,40,FALSE))</f>
        <v/>
      </c>
      <c r="AR112" s="125">
        <f>AP112/AQ112</f>
        <v/>
      </c>
    </row>
    <row r="113">
      <c r="A113" s="10" t="n">
        <v>112</v>
      </c>
      <c r="B113" s="210">
        <f>VLOOKUP($A113,Table2[[No]:[Date Student Last Attended Program
(mm/dd/yyyy)]],2,FALSE)</f>
        <v/>
      </c>
      <c r="C113" s="210">
        <f>VLOOKUP($A113,Table2[[No]:[Date Student Last Attended Program
(mm/dd/yyyy)]],4,FALSE)</f>
        <v/>
      </c>
      <c r="D113" s="210">
        <f>VLOOKUP($A113,Table2[[No]:[Date Student Last Attended Program
(mm/dd/yyyy)]],14,FALSE)</f>
        <v/>
      </c>
      <c r="E113" s="207">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10">
        <f>SUM(VLOOKUP(A113,OCT!$A$2:$AM$301,39,FALSE), VLOOKUP(A113,NOV!$A$2:$AL$301,38,FALSE), VLOOKUP(A113,DEC!$A$2:$AM$301,39,FALSE))</f>
        <v/>
      </c>
      <c r="AQ113" s="210">
        <f>SUM(VLOOKUP(A113,OCT!$A$2:$AN$301,40,FALSE), VLOOKUP(A113,NOV!$A$2:$AM$301,39,FALSE), VLOOKUP(A113,DEC!$A$2:$AN$301,40,FALSE))</f>
        <v/>
      </c>
      <c r="AR113" s="125">
        <f>AP113/AQ113</f>
        <v/>
      </c>
    </row>
    <row r="114">
      <c r="A114" s="10" t="n">
        <v>113</v>
      </c>
      <c r="B114" s="210">
        <f>VLOOKUP($A114,Table2[[No]:[Date Student Last Attended Program
(mm/dd/yyyy)]],2,FALSE)</f>
        <v/>
      </c>
      <c r="C114" s="210">
        <f>VLOOKUP($A114,Table2[[No]:[Date Student Last Attended Program
(mm/dd/yyyy)]],4,FALSE)</f>
        <v/>
      </c>
      <c r="D114" s="210">
        <f>VLOOKUP($A114,Table2[[No]:[Date Student Last Attended Program
(mm/dd/yyyy)]],14,FALSE)</f>
        <v/>
      </c>
      <c r="E114" s="207">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10">
        <f>SUM(VLOOKUP(A114,OCT!$A$2:$AM$301,39,FALSE), VLOOKUP(A114,NOV!$A$2:$AL$301,38,FALSE), VLOOKUP(A114,DEC!$A$2:$AM$301,39,FALSE))</f>
        <v/>
      </c>
      <c r="AQ114" s="210">
        <f>SUM(VLOOKUP(A114,OCT!$A$2:$AN$301,40,FALSE), VLOOKUP(A114,NOV!$A$2:$AM$301,39,FALSE), VLOOKUP(A114,DEC!$A$2:$AN$301,40,FALSE))</f>
        <v/>
      </c>
      <c r="AR114" s="125">
        <f>AP114/AQ114</f>
        <v/>
      </c>
    </row>
    <row r="115">
      <c r="A115" s="10" t="n">
        <v>114</v>
      </c>
      <c r="B115" s="210">
        <f>VLOOKUP($A115,Table2[[No]:[Date Student Last Attended Program
(mm/dd/yyyy)]],2,FALSE)</f>
        <v/>
      </c>
      <c r="C115" s="210">
        <f>VLOOKUP($A115,Table2[[No]:[Date Student Last Attended Program
(mm/dd/yyyy)]],4,FALSE)</f>
        <v/>
      </c>
      <c r="D115" s="210">
        <f>VLOOKUP($A115,Table2[[No]:[Date Student Last Attended Program
(mm/dd/yyyy)]],14,FALSE)</f>
        <v/>
      </c>
      <c r="E115" s="207">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10">
        <f>SUM(VLOOKUP(A115,OCT!$A$2:$AM$301,39,FALSE), VLOOKUP(A115,NOV!$A$2:$AL$301,38,FALSE), VLOOKUP(A115,DEC!$A$2:$AM$301,39,FALSE))</f>
        <v/>
      </c>
      <c r="AQ115" s="210">
        <f>SUM(VLOOKUP(A115,OCT!$A$2:$AN$301,40,FALSE), VLOOKUP(A115,NOV!$A$2:$AM$301,39,FALSE), VLOOKUP(A115,DEC!$A$2:$AN$301,40,FALSE))</f>
        <v/>
      </c>
      <c r="AR115" s="125">
        <f>AP115/AQ115</f>
        <v/>
      </c>
    </row>
    <row r="116">
      <c r="A116" s="10" t="n">
        <v>115</v>
      </c>
      <c r="B116" s="210">
        <f>VLOOKUP($A116,Table2[[No]:[Date Student Last Attended Program
(mm/dd/yyyy)]],2,FALSE)</f>
        <v/>
      </c>
      <c r="C116" s="210">
        <f>VLOOKUP($A116,Table2[[No]:[Date Student Last Attended Program
(mm/dd/yyyy)]],4,FALSE)</f>
        <v/>
      </c>
      <c r="D116" s="210">
        <f>VLOOKUP($A116,Table2[[No]:[Date Student Last Attended Program
(mm/dd/yyyy)]],14,FALSE)</f>
        <v/>
      </c>
      <c r="E116" s="207">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10">
        <f>SUM(VLOOKUP(A116,OCT!$A$2:$AM$301,39,FALSE), VLOOKUP(A116,NOV!$A$2:$AL$301,38,FALSE), VLOOKUP(A116,DEC!$A$2:$AM$301,39,FALSE))</f>
        <v/>
      </c>
      <c r="AQ116" s="210">
        <f>SUM(VLOOKUP(A116,OCT!$A$2:$AN$301,40,FALSE), VLOOKUP(A116,NOV!$A$2:$AM$301,39,FALSE), VLOOKUP(A116,DEC!$A$2:$AN$301,40,FALSE))</f>
        <v/>
      </c>
      <c r="AR116" s="125">
        <f>AP116/AQ116</f>
        <v/>
      </c>
    </row>
    <row r="117">
      <c r="A117" s="10" t="n">
        <v>116</v>
      </c>
      <c r="B117" s="210">
        <f>VLOOKUP($A117,Table2[[No]:[Date Student Last Attended Program
(mm/dd/yyyy)]],2,FALSE)</f>
        <v/>
      </c>
      <c r="C117" s="210">
        <f>VLOOKUP($A117,Table2[[No]:[Date Student Last Attended Program
(mm/dd/yyyy)]],4,FALSE)</f>
        <v/>
      </c>
      <c r="D117" s="210">
        <f>VLOOKUP($A117,Table2[[No]:[Date Student Last Attended Program
(mm/dd/yyyy)]],14,FALSE)</f>
        <v/>
      </c>
      <c r="E117" s="207">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10">
        <f>SUM(VLOOKUP(A117,OCT!$A$2:$AM$301,39,FALSE), VLOOKUP(A117,NOV!$A$2:$AL$301,38,FALSE), VLOOKUP(A117,DEC!$A$2:$AM$301,39,FALSE))</f>
        <v/>
      </c>
      <c r="AQ117" s="210">
        <f>SUM(VLOOKUP(A117,OCT!$A$2:$AN$301,40,FALSE), VLOOKUP(A117,NOV!$A$2:$AM$301,39,FALSE), VLOOKUP(A117,DEC!$A$2:$AN$301,40,FALSE))</f>
        <v/>
      </c>
      <c r="AR117" s="125">
        <f>AP117/AQ117</f>
        <v/>
      </c>
    </row>
    <row r="118">
      <c r="A118" s="10" t="n">
        <v>117</v>
      </c>
      <c r="B118" s="210">
        <f>VLOOKUP($A118,Table2[[No]:[Date Student Last Attended Program
(mm/dd/yyyy)]],2,FALSE)</f>
        <v/>
      </c>
      <c r="C118" s="210">
        <f>VLOOKUP($A118,Table2[[No]:[Date Student Last Attended Program
(mm/dd/yyyy)]],4,FALSE)</f>
        <v/>
      </c>
      <c r="D118" s="210">
        <f>VLOOKUP($A118,Table2[[No]:[Date Student Last Attended Program
(mm/dd/yyyy)]],14,FALSE)</f>
        <v/>
      </c>
      <c r="E118" s="207">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10">
        <f>SUM(VLOOKUP(A118,OCT!$A$2:$AM$301,39,FALSE), VLOOKUP(A118,NOV!$A$2:$AL$301,38,FALSE), VLOOKUP(A118,DEC!$A$2:$AM$301,39,FALSE))</f>
        <v/>
      </c>
      <c r="AQ118" s="210">
        <f>SUM(VLOOKUP(A118,OCT!$A$2:$AN$301,40,FALSE), VLOOKUP(A118,NOV!$A$2:$AM$301,39,FALSE), VLOOKUP(A118,DEC!$A$2:$AN$301,40,FALSE))</f>
        <v/>
      </c>
      <c r="AR118" s="125">
        <f>AP118/AQ118</f>
        <v/>
      </c>
    </row>
    <row r="119">
      <c r="A119" s="10" t="n">
        <v>118</v>
      </c>
      <c r="B119" s="210">
        <f>VLOOKUP($A119,Table2[[No]:[Date Student Last Attended Program
(mm/dd/yyyy)]],2,FALSE)</f>
        <v/>
      </c>
      <c r="C119" s="210">
        <f>VLOOKUP($A119,Table2[[No]:[Date Student Last Attended Program
(mm/dd/yyyy)]],4,FALSE)</f>
        <v/>
      </c>
      <c r="D119" s="210">
        <f>VLOOKUP($A119,Table2[[No]:[Date Student Last Attended Program
(mm/dd/yyyy)]],14,FALSE)</f>
        <v/>
      </c>
      <c r="E119" s="207">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10">
        <f>SUM(VLOOKUP(A119,OCT!$A$2:$AM$301,39,FALSE), VLOOKUP(A119,NOV!$A$2:$AL$301,38,FALSE), VLOOKUP(A119,DEC!$A$2:$AM$301,39,FALSE))</f>
        <v/>
      </c>
      <c r="AQ119" s="210">
        <f>SUM(VLOOKUP(A119,OCT!$A$2:$AN$301,40,FALSE), VLOOKUP(A119,NOV!$A$2:$AM$301,39,FALSE), VLOOKUP(A119,DEC!$A$2:$AN$301,40,FALSE))</f>
        <v/>
      </c>
      <c r="AR119" s="125">
        <f>AP119/AQ119</f>
        <v/>
      </c>
    </row>
    <row r="120">
      <c r="A120" s="10" t="n">
        <v>119</v>
      </c>
      <c r="B120" s="210">
        <f>VLOOKUP($A120,Table2[[No]:[Date Student Last Attended Program
(mm/dd/yyyy)]],2,FALSE)</f>
        <v/>
      </c>
      <c r="C120" s="210">
        <f>VLOOKUP($A120,Table2[[No]:[Date Student Last Attended Program
(mm/dd/yyyy)]],4,FALSE)</f>
        <v/>
      </c>
      <c r="D120" s="210">
        <f>VLOOKUP($A120,Table2[[No]:[Date Student Last Attended Program
(mm/dd/yyyy)]],14,FALSE)</f>
        <v/>
      </c>
      <c r="E120" s="207">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10">
        <f>SUM(VLOOKUP(A120,OCT!$A$2:$AM$301,39,FALSE), VLOOKUP(A120,NOV!$A$2:$AL$301,38,FALSE), VLOOKUP(A120,DEC!$A$2:$AM$301,39,FALSE))</f>
        <v/>
      </c>
      <c r="AQ120" s="210">
        <f>SUM(VLOOKUP(A120,OCT!$A$2:$AN$301,40,FALSE), VLOOKUP(A120,NOV!$A$2:$AM$301,39,FALSE), VLOOKUP(A120,DEC!$A$2:$AN$301,40,FALSE))</f>
        <v/>
      </c>
      <c r="AR120" s="125">
        <f>AP120/AQ120</f>
        <v/>
      </c>
    </row>
    <row r="121">
      <c r="A121" s="10" t="n">
        <v>120</v>
      </c>
      <c r="B121" s="210">
        <f>VLOOKUP($A121,Table2[[No]:[Date Student Last Attended Program
(mm/dd/yyyy)]],2,FALSE)</f>
        <v/>
      </c>
      <c r="C121" s="210">
        <f>VLOOKUP($A121,Table2[[No]:[Date Student Last Attended Program
(mm/dd/yyyy)]],4,FALSE)</f>
        <v/>
      </c>
      <c r="D121" s="210">
        <f>VLOOKUP($A121,Table2[[No]:[Date Student Last Attended Program
(mm/dd/yyyy)]],14,FALSE)</f>
        <v/>
      </c>
      <c r="E121" s="207">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10">
        <f>SUM(VLOOKUP(A121,OCT!$A$2:$AM$301,39,FALSE), VLOOKUP(A121,NOV!$A$2:$AL$301,38,FALSE), VLOOKUP(A121,DEC!$A$2:$AM$301,39,FALSE))</f>
        <v/>
      </c>
      <c r="AQ121" s="210">
        <f>SUM(VLOOKUP(A121,OCT!$A$2:$AN$301,40,FALSE), VLOOKUP(A121,NOV!$A$2:$AM$301,39,FALSE), VLOOKUP(A121,DEC!$A$2:$AN$301,40,FALSE))</f>
        <v/>
      </c>
      <c r="AR121" s="125">
        <f>AP121/AQ121</f>
        <v/>
      </c>
    </row>
    <row r="122">
      <c r="A122" s="10" t="n">
        <v>121</v>
      </c>
      <c r="B122" s="210">
        <f>VLOOKUP($A122,Table2[[No]:[Date Student Last Attended Program
(mm/dd/yyyy)]],2,FALSE)</f>
        <v/>
      </c>
      <c r="C122" s="210">
        <f>VLOOKUP($A122,Table2[[No]:[Date Student Last Attended Program
(mm/dd/yyyy)]],4,FALSE)</f>
        <v/>
      </c>
      <c r="D122" s="210">
        <f>VLOOKUP($A122,Table2[[No]:[Date Student Last Attended Program
(mm/dd/yyyy)]],14,FALSE)</f>
        <v/>
      </c>
      <c r="E122" s="207">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10">
        <f>SUM(VLOOKUP(A122,OCT!$A$2:$AM$301,39,FALSE), VLOOKUP(A122,NOV!$A$2:$AL$301,38,FALSE), VLOOKUP(A122,DEC!$A$2:$AM$301,39,FALSE))</f>
        <v/>
      </c>
      <c r="AQ122" s="210">
        <f>SUM(VLOOKUP(A122,OCT!$A$2:$AN$301,40,FALSE), VLOOKUP(A122,NOV!$A$2:$AM$301,39,FALSE), VLOOKUP(A122,DEC!$A$2:$AN$301,40,FALSE))</f>
        <v/>
      </c>
      <c r="AR122" s="125">
        <f>AP122/AQ122</f>
        <v/>
      </c>
    </row>
    <row r="123">
      <c r="A123" s="10" t="n">
        <v>122</v>
      </c>
      <c r="B123" s="210">
        <f>VLOOKUP($A123,Table2[[No]:[Date Student Last Attended Program
(mm/dd/yyyy)]],2,FALSE)</f>
        <v/>
      </c>
      <c r="C123" s="210">
        <f>VLOOKUP($A123,Table2[[No]:[Date Student Last Attended Program
(mm/dd/yyyy)]],4,FALSE)</f>
        <v/>
      </c>
      <c r="D123" s="210">
        <f>VLOOKUP($A123,Table2[[No]:[Date Student Last Attended Program
(mm/dd/yyyy)]],14,FALSE)</f>
        <v/>
      </c>
      <c r="E123" s="207">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10">
        <f>SUM(VLOOKUP(A123,OCT!$A$2:$AM$301,39,FALSE), VLOOKUP(A123,NOV!$A$2:$AL$301,38,FALSE), VLOOKUP(A123,DEC!$A$2:$AM$301,39,FALSE))</f>
        <v/>
      </c>
      <c r="AQ123" s="210">
        <f>SUM(VLOOKUP(A123,OCT!$A$2:$AN$301,40,FALSE), VLOOKUP(A123,NOV!$A$2:$AM$301,39,FALSE), VLOOKUP(A123,DEC!$A$2:$AN$301,40,FALSE))</f>
        <v/>
      </c>
      <c r="AR123" s="125">
        <f>AP123/AQ123</f>
        <v/>
      </c>
    </row>
    <row r="124">
      <c r="A124" s="10" t="n">
        <v>123</v>
      </c>
      <c r="B124" s="210">
        <f>VLOOKUP($A124,Table2[[No]:[Date Student Last Attended Program
(mm/dd/yyyy)]],2,FALSE)</f>
        <v/>
      </c>
      <c r="C124" s="210">
        <f>VLOOKUP($A124,Table2[[No]:[Date Student Last Attended Program
(mm/dd/yyyy)]],4,FALSE)</f>
        <v/>
      </c>
      <c r="D124" s="210">
        <f>VLOOKUP($A124,Table2[[No]:[Date Student Last Attended Program
(mm/dd/yyyy)]],14,FALSE)</f>
        <v/>
      </c>
      <c r="E124" s="207">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10">
        <f>SUM(VLOOKUP(A124,OCT!$A$2:$AM$301,39,FALSE), VLOOKUP(A124,NOV!$A$2:$AL$301,38,FALSE), VLOOKUP(A124,DEC!$A$2:$AM$301,39,FALSE))</f>
        <v/>
      </c>
      <c r="AQ124" s="210">
        <f>SUM(VLOOKUP(A124,OCT!$A$2:$AN$301,40,FALSE), VLOOKUP(A124,NOV!$A$2:$AM$301,39,FALSE), VLOOKUP(A124,DEC!$A$2:$AN$301,40,FALSE))</f>
        <v/>
      </c>
      <c r="AR124" s="125">
        <f>AP124/AQ124</f>
        <v/>
      </c>
    </row>
    <row r="125">
      <c r="A125" s="10" t="n">
        <v>124</v>
      </c>
      <c r="B125" s="210">
        <f>VLOOKUP($A125,Table2[[No]:[Date Student Last Attended Program
(mm/dd/yyyy)]],2,FALSE)</f>
        <v/>
      </c>
      <c r="C125" s="210">
        <f>VLOOKUP($A125,Table2[[No]:[Date Student Last Attended Program
(mm/dd/yyyy)]],4,FALSE)</f>
        <v/>
      </c>
      <c r="D125" s="210">
        <f>VLOOKUP($A125,Table2[[No]:[Date Student Last Attended Program
(mm/dd/yyyy)]],14,FALSE)</f>
        <v/>
      </c>
      <c r="E125" s="207">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10">
        <f>SUM(VLOOKUP(A125,OCT!$A$2:$AM$301,39,FALSE), VLOOKUP(A125,NOV!$A$2:$AL$301,38,FALSE), VLOOKUP(A125,DEC!$A$2:$AM$301,39,FALSE))</f>
        <v/>
      </c>
      <c r="AQ125" s="210">
        <f>SUM(VLOOKUP(A125,OCT!$A$2:$AN$301,40,FALSE), VLOOKUP(A125,NOV!$A$2:$AM$301,39,FALSE), VLOOKUP(A125,DEC!$A$2:$AN$301,40,FALSE))</f>
        <v/>
      </c>
      <c r="AR125" s="125">
        <f>AP125/AQ125</f>
        <v/>
      </c>
    </row>
    <row r="126">
      <c r="A126" s="10" t="n">
        <v>125</v>
      </c>
      <c r="B126" s="210">
        <f>VLOOKUP($A126,Table2[[No]:[Date Student Last Attended Program
(mm/dd/yyyy)]],2,FALSE)</f>
        <v/>
      </c>
      <c r="C126" s="210">
        <f>VLOOKUP($A126,Table2[[No]:[Date Student Last Attended Program
(mm/dd/yyyy)]],4,FALSE)</f>
        <v/>
      </c>
      <c r="D126" s="210">
        <f>VLOOKUP($A126,Table2[[No]:[Date Student Last Attended Program
(mm/dd/yyyy)]],14,FALSE)</f>
        <v/>
      </c>
      <c r="E126" s="207">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10">
        <f>SUM(VLOOKUP(A126,OCT!$A$2:$AM$301,39,FALSE), VLOOKUP(A126,NOV!$A$2:$AL$301,38,FALSE), VLOOKUP(A126,DEC!$A$2:$AM$301,39,FALSE))</f>
        <v/>
      </c>
      <c r="AQ126" s="210">
        <f>SUM(VLOOKUP(A126,OCT!$A$2:$AN$301,40,FALSE), VLOOKUP(A126,NOV!$A$2:$AM$301,39,FALSE), VLOOKUP(A126,DEC!$A$2:$AN$301,40,FALSE))</f>
        <v/>
      </c>
      <c r="AR126" s="125">
        <f>AP126/AQ126</f>
        <v/>
      </c>
    </row>
    <row r="127">
      <c r="A127" s="10" t="n">
        <v>126</v>
      </c>
      <c r="B127" s="210">
        <f>VLOOKUP($A127,Table2[[No]:[Date Student Last Attended Program
(mm/dd/yyyy)]],2,FALSE)</f>
        <v/>
      </c>
      <c r="C127" s="210">
        <f>VLOOKUP($A127,Table2[[No]:[Date Student Last Attended Program
(mm/dd/yyyy)]],4,FALSE)</f>
        <v/>
      </c>
      <c r="D127" s="210">
        <f>VLOOKUP($A127,Table2[[No]:[Date Student Last Attended Program
(mm/dd/yyyy)]],14,FALSE)</f>
        <v/>
      </c>
      <c r="E127" s="207">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10">
        <f>SUM(VLOOKUP(A127,OCT!$A$2:$AM$301,39,FALSE), VLOOKUP(A127,NOV!$A$2:$AL$301,38,FALSE), VLOOKUP(A127,DEC!$A$2:$AM$301,39,FALSE))</f>
        <v/>
      </c>
      <c r="AQ127" s="210">
        <f>SUM(VLOOKUP(A127,OCT!$A$2:$AN$301,40,FALSE), VLOOKUP(A127,NOV!$A$2:$AM$301,39,FALSE), VLOOKUP(A127,DEC!$A$2:$AN$301,40,FALSE))</f>
        <v/>
      </c>
      <c r="AR127" s="125">
        <f>AP127/AQ127</f>
        <v/>
      </c>
    </row>
    <row r="128">
      <c r="A128" s="10" t="n">
        <v>127</v>
      </c>
      <c r="B128" s="210">
        <f>VLOOKUP($A128,Table2[[No]:[Date Student Last Attended Program
(mm/dd/yyyy)]],2,FALSE)</f>
        <v/>
      </c>
      <c r="C128" s="210">
        <f>VLOOKUP($A128,Table2[[No]:[Date Student Last Attended Program
(mm/dd/yyyy)]],4,FALSE)</f>
        <v/>
      </c>
      <c r="D128" s="210">
        <f>VLOOKUP($A128,Table2[[No]:[Date Student Last Attended Program
(mm/dd/yyyy)]],14,FALSE)</f>
        <v/>
      </c>
      <c r="E128" s="207">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10">
        <f>SUM(VLOOKUP(A128,OCT!$A$2:$AM$301,39,FALSE), VLOOKUP(A128,NOV!$A$2:$AL$301,38,FALSE), VLOOKUP(A128,DEC!$A$2:$AM$301,39,FALSE))</f>
        <v/>
      </c>
      <c r="AQ128" s="210">
        <f>SUM(VLOOKUP(A128,OCT!$A$2:$AN$301,40,FALSE), VLOOKUP(A128,NOV!$A$2:$AM$301,39,FALSE), VLOOKUP(A128,DEC!$A$2:$AN$301,40,FALSE))</f>
        <v/>
      </c>
      <c r="AR128" s="125">
        <f>AP128/AQ128</f>
        <v/>
      </c>
    </row>
    <row r="129">
      <c r="A129" s="10" t="n">
        <v>128</v>
      </c>
      <c r="B129" s="210">
        <f>VLOOKUP($A129,Table2[[No]:[Date Student Last Attended Program
(mm/dd/yyyy)]],2,FALSE)</f>
        <v/>
      </c>
      <c r="C129" s="210">
        <f>VLOOKUP($A129,Table2[[No]:[Date Student Last Attended Program
(mm/dd/yyyy)]],4,FALSE)</f>
        <v/>
      </c>
      <c r="D129" s="210">
        <f>VLOOKUP($A129,Table2[[No]:[Date Student Last Attended Program
(mm/dd/yyyy)]],14,FALSE)</f>
        <v/>
      </c>
      <c r="E129" s="207">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10">
        <f>SUM(VLOOKUP(A129,OCT!$A$2:$AM$301,39,FALSE), VLOOKUP(A129,NOV!$A$2:$AL$301,38,FALSE), VLOOKUP(A129,DEC!$A$2:$AM$301,39,FALSE))</f>
        <v/>
      </c>
      <c r="AQ129" s="210">
        <f>SUM(VLOOKUP(A129,OCT!$A$2:$AN$301,40,FALSE), VLOOKUP(A129,NOV!$A$2:$AM$301,39,FALSE), VLOOKUP(A129,DEC!$A$2:$AN$301,40,FALSE))</f>
        <v/>
      </c>
      <c r="AR129" s="125">
        <f>AP129/AQ129</f>
        <v/>
      </c>
    </row>
    <row r="130">
      <c r="A130" s="10" t="n">
        <v>129</v>
      </c>
      <c r="B130" s="210">
        <f>VLOOKUP($A130,Table2[[No]:[Date Student Last Attended Program
(mm/dd/yyyy)]],2,FALSE)</f>
        <v/>
      </c>
      <c r="C130" s="210">
        <f>VLOOKUP($A130,Table2[[No]:[Date Student Last Attended Program
(mm/dd/yyyy)]],4,FALSE)</f>
        <v/>
      </c>
      <c r="D130" s="210">
        <f>VLOOKUP($A130,Table2[[No]:[Date Student Last Attended Program
(mm/dd/yyyy)]],14,FALSE)</f>
        <v/>
      </c>
      <c r="E130" s="207">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10">
        <f>SUM(VLOOKUP(A130,OCT!$A$2:$AM$301,39,FALSE), VLOOKUP(A130,NOV!$A$2:$AL$301,38,FALSE), VLOOKUP(A130,DEC!$A$2:$AM$301,39,FALSE))</f>
        <v/>
      </c>
      <c r="AQ130" s="210">
        <f>SUM(VLOOKUP(A130,OCT!$A$2:$AN$301,40,FALSE), VLOOKUP(A130,NOV!$A$2:$AM$301,39,FALSE), VLOOKUP(A130,DEC!$A$2:$AN$301,40,FALSE))</f>
        <v/>
      </c>
      <c r="AR130" s="125">
        <f>AP130/AQ130</f>
        <v/>
      </c>
    </row>
    <row r="131">
      <c r="A131" s="10" t="n">
        <v>130</v>
      </c>
      <c r="B131" s="210">
        <f>VLOOKUP($A131,Table2[[No]:[Date Student Last Attended Program
(mm/dd/yyyy)]],2,FALSE)</f>
        <v/>
      </c>
      <c r="C131" s="210">
        <f>VLOOKUP($A131,Table2[[No]:[Date Student Last Attended Program
(mm/dd/yyyy)]],4,FALSE)</f>
        <v/>
      </c>
      <c r="D131" s="210">
        <f>VLOOKUP($A131,Table2[[No]:[Date Student Last Attended Program
(mm/dd/yyyy)]],14,FALSE)</f>
        <v/>
      </c>
      <c r="E131" s="207">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10">
        <f>SUM(VLOOKUP(A131,OCT!$A$2:$AM$301,39,FALSE), VLOOKUP(A131,NOV!$A$2:$AL$301,38,FALSE), VLOOKUP(A131,DEC!$A$2:$AM$301,39,FALSE))</f>
        <v/>
      </c>
      <c r="AQ131" s="210">
        <f>SUM(VLOOKUP(A131,OCT!$A$2:$AN$301,40,FALSE), VLOOKUP(A131,NOV!$A$2:$AM$301,39,FALSE), VLOOKUP(A131,DEC!$A$2:$AN$301,40,FALSE))</f>
        <v/>
      </c>
      <c r="AR131" s="125">
        <f>AP131/AQ131</f>
        <v/>
      </c>
    </row>
    <row r="132">
      <c r="A132" s="10" t="n">
        <v>131</v>
      </c>
      <c r="B132" s="210">
        <f>VLOOKUP($A132,Table2[[No]:[Date Student Last Attended Program
(mm/dd/yyyy)]],2,FALSE)</f>
        <v/>
      </c>
      <c r="C132" s="210">
        <f>VLOOKUP($A132,Table2[[No]:[Date Student Last Attended Program
(mm/dd/yyyy)]],4,FALSE)</f>
        <v/>
      </c>
      <c r="D132" s="210">
        <f>VLOOKUP($A132,Table2[[No]:[Date Student Last Attended Program
(mm/dd/yyyy)]],14,FALSE)</f>
        <v/>
      </c>
      <c r="E132" s="207">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10">
        <f>SUM(VLOOKUP(A132,OCT!$A$2:$AM$301,39,FALSE), VLOOKUP(A132,NOV!$A$2:$AL$301,38,FALSE), VLOOKUP(A132,DEC!$A$2:$AM$301,39,FALSE))</f>
        <v/>
      </c>
      <c r="AQ132" s="210">
        <f>SUM(VLOOKUP(A132,OCT!$A$2:$AN$301,40,FALSE), VLOOKUP(A132,NOV!$A$2:$AM$301,39,FALSE), VLOOKUP(A132,DEC!$A$2:$AN$301,40,FALSE))</f>
        <v/>
      </c>
      <c r="AR132" s="125">
        <f>AP132/AQ132</f>
        <v/>
      </c>
    </row>
    <row r="133">
      <c r="A133" s="10" t="n">
        <v>132</v>
      </c>
      <c r="B133" s="210">
        <f>VLOOKUP($A133,Table2[[No]:[Date Student Last Attended Program
(mm/dd/yyyy)]],2,FALSE)</f>
        <v/>
      </c>
      <c r="C133" s="210">
        <f>VLOOKUP($A133,Table2[[No]:[Date Student Last Attended Program
(mm/dd/yyyy)]],4,FALSE)</f>
        <v/>
      </c>
      <c r="D133" s="210">
        <f>VLOOKUP($A133,Table2[[No]:[Date Student Last Attended Program
(mm/dd/yyyy)]],14,FALSE)</f>
        <v/>
      </c>
      <c r="E133" s="207">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10">
        <f>SUM(VLOOKUP(A133,OCT!$A$2:$AM$301,39,FALSE), VLOOKUP(A133,NOV!$A$2:$AL$301,38,FALSE), VLOOKUP(A133,DEC!$A$2:$AM$301,39,FALSE))</f>
        <v/>
      </c>
      <c r="AQ133" s="210">
        <f>SUM(VLOOKUP(A133,OCT!$A$2:$AN$301,40,FALSE), VLOOKUP(A133,NOV!$A$2:$AM$301,39,FALSE), VLOOKUP(A133,DEC!$A$2:$AN$301,40,FALSE))</f>
        <v/>
      </c>
      <c r="AR133" s="125">
        <f>AP133/AQ133</f>
        <v/>
      </c>
    </row>
    <row r="134">
      <c r="A134" s="10" t="n">
        <v>133</v>
      </c>
      <c r="B134" s="210">
        <f>VLOOKUP($A134,Table2[[No]:[Date Student Last Attended Program
(mm/dd/yyyy)]],2,FALSE)</f>
        <v/>
      </c>
      <c r="C134" s="210">
        <f>VLOOKUP($A134,Table2[[No]:[Date Student Last Attended Program
(mm/dd/yyyy)]],4,FALSE)</f>
        <v/>
      </c>
      <c r="D134" s="210">
        <f>VLOOKUP($A134,Table2[[No]:[Date Student Last Attended Program
(mm/dd/yyyy)]],14,FALSE)</f>
        <v/>
      </c>
      <c r="E134" s="207">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10">
        <f>SUM(VLOOKUP(A134,OCT!$A$2:$AM$301,39,FALSE), VLOOKUP(A134,NOV!$A$2:$AL$301,38,FALSE), VLOOKUP(A134,DEC!$A$2:$AM$301,39,FALSE))</f>
        <v/>
      </c>
      <c r="AQ134" s="210">
        <f>SUM(VLOOKUP(A134,OCT!$A$2:$AN$301,40,FALSE), VLOOKUP(A134,NOV!$A$2:$AM$301,39,FALSE), VLOOKUP(A134,DEC!$A$2:$AN$301,40,FALSE))</f>
        <v/>
      </c>
      <c r="AR134" s="125">
        <f>AP134/AQ134</f>
        <v/>
      </c>
    </row>
    <row r="135">
      <c r="A135" s="10" t="n">
        <v>134</v>
      </c>
      <c r="B135" s="210">
        <f>VLOOKUP($A135,Table2[[No]:[Date Student Last Attended Program
(mm/dd/yyyy)]],2,FALSE)</f>
        <v/>
      </c>
      <c r="C135" s="210">
        <f>VLOOKUP($A135,Table2[[No]:[Date Student Last Attended Program
(mm/dd/yyyy)]],4,FALSE)</f>
        <v/>
      </c>
      <c r="D135" s="210">
        <f>VLOOKUP($A135,Table2[[No]:[Date Student Last Attended Program
(mm/dd/yyyy)]],14,FALSE)</f>
        <v/>
      </c>
      <c r="E135" s="207">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10">
        <f>SUM(VLOOKUP(A135,OCT!$A$2:$AM$301,39,FALSE), VLOOKUP(A135,NOV!$A$2:$AL$301,38,FALSE), VLOOKUP(A135,DEC!$A$2:$AM$301,39,FALSE))</f>
        <v/>
      </c>
      <c r="AQ135" s="210">
        <f>SUM(VLOOKUP(A135,OCT!$A$2:$AN$301,40,FALSE), VLOOKUP(A135,NOV!$A$2:$AM$301,39,FALSE), VLOOKUP(A135,DEC!$A$2:$AN$301,40,FALSE))</f>
        <v/>
      </c>
      <c r="AR135" s="125">
        <f>AP135/AQ135</f>
        <v/>
      </c>
    </row>
    <row r="136">
      <c r="A136" s="10" t="n">
        <v>135</v>
      </c>
      <c r="B136" s="210">
        <f>VLOOKUP($A136,Table2[[No]:[Date Student Last Attended Program
(mm/dd/yyyy)]],2,FALSE)</f>
        <v/>
      </c>
      <c r="C136" s="210">
        <f>VLOOKUP($A136,Table2[[No]:[Date Student Last Attended Program
(mm/dd/yyyy)]],4,FALSE)</f>
        <v/>
      </c>
      <c r="D136" s="210">
        <f>VLOOKUP($A136,Table2[[No]:[Date Student Last Attended Program
(mm/dd/yyyy)]],14,FALSE)</f>
        <v/>
      </c>
      <c r="E136" s="207">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10">
        <f>SUM(VLOOKUP(A136,OCT!$A$2:$AM$301,39,FALSE), VLOOKUP(A136,NOV!$A$2:$AL$301,38,FALSE), VLOOKUP(A136,DEC!$A$2:$AM$301,39,FALSE))</f>
        <v/>
      </c>
      <c r="AQ136" s="210">
        <f>SUM(VLOOKUP(A136,OCT!$A$2:$AN$301,40,FALSE), VLOOKUP(A136,NOV!$A$2:$AM$301,39,FALSE), VLOOKUP(A136,DEC!$A$2:$AN$301,40,FALSE))</f>
        <v/>
      </c>
      <c r="AR136" s="125">
        <f>AP136/AQ136</f>
        <v/>
      </c>
    </row>
    <row r="137">
      <c r="A137" s="10" t="n">
        <v>136</v>
      </c>
      <c r="B137" s="210">
        <f>VLOOKUP($A137,Table2[[No]:[Date Student Last Attended Program
(mm/dd/yyyy)]],2,FALSE)</f>
        <v/>
      </c>
      <c r="C137" s="210">
        <f>VLOOKUP($A137,Table2[[No]:[Date Student Last Attended Program
(mm/dd/yyyy)]],4,FALSE)</f>
        <v/>
      </c>
      <c r="D137" s="210">
        <f>VLOOKUP($A137,Table2[[No]:[Date Student Last Attended Program
(mm/dd/yyyy)]],14,FALSE)</f>
        <v/>
      </c>
      <c r="E137" s="207">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10">
        <f>SUM(VLOOKUP(A137,OCT!$A$2:$AM$301,39,FALSE), VLOOKUP(A137,NOV!$A$2:$AL$301,38,FALSE), VLOOKUP(A137,DEC!$A$2:$AM$301,39,FALSE))</f>
        <v/>
      </c>
      <c r="AQ137" s="210">
        <f>SUM(VLOOKUP(A137,OCT!$A$2:$AN$301,40,FALSE), VLOOKUP(A137,NOV!$A$2:$AM$301,39,FALSE), VLOOKUP(A137,DEC!$A$2:$AN$301,40,FALSE))</f>
        <v/>
      </c>
      <c r="AR137" s="125">
        <f>AP137/AQ137</f>
        <v/>
      </c>
    </row>
    <row r="138">
      <c r="A138" s="10" t="n">
        <v>137</v>
      </c>
      <c r="B138" s="210">
        <f>VLOOKUP($A138,Table2[[No]:[Date Student Last Attended Program
(mm/dd/yyyy)]],2,FALSE)</f>
        <v/>
      </c>
      <c r="C138" s="210">
        <f>VLOOKUP($A138,Table2[[No]:[Date Student Last Attended Program
(mm/dd/yyyy)]],4,FALSE)</f>
        <v/>
      </c>
      <c r="D138" s="210">
        <f>VLOOKUP($A138,Table2[[No]:[Date Student Last Attended Program
(mm/dd/yyyy)]],14,FALSE)</f>
        <v/>
      </c>
      <c r="E138" s="207">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10">
        <f>SUM(VLOOKUP(A138,OCT!$A$2:$AM$301,39,FALSE), VLOOKUP(A138,NOV!$A$2:$AL$301,38,FALSE), VLOOKUP(A138,DEC!$A$2:$AM$301,39,FALSE))</f>
        <v/>
      </c>
      <c r="AQ138" s="210">
        <f>SUM(VLOOKUP(A138,OCT!$A$2:$AN$301,40,FALSE), VLOOKUP(A138,NOV!$A$2:$AM$301,39,FALSE), VLOOKUP(A138,DEC!$A$2:$AN$301,40,FALSE))</f>
        <v/>
      </c>
      <c r="AR138" s="125">
        <f>AP138/AQ138</f>
        <v/>
      </c>
    </row>
    <row r="139">
      <c r="A139" s="10" t="n">
        <v>138</v>
      </c>
      <c r="B139" s="210">
        <f>VLOOKUP($A139,Table2[[No]:[Date Student Last Attended Program
(mm/dd/yyyy)]],2,FALSE)</f>
        <v/>
      </c>
      <c r="C139" s="210">
        <f>VLOOKUP($A139,Table2[[No]:[Date Student Last Attended Program
(mm/dd/yyyy)]],4,FALSE)</f>
        <v/>
      </c>
      <c r="D139" s="210">
        <f>VLOOKUP($A139,Table2[[No]:[Date Student Last Attended Program
(mm/dd/yyyy)]],14,FALSE)</f>
        <v/>
      </c>
      <c r="E139" s="207">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10">
        <f>SUM(VLOOKUP(A139,OCT!$A$2:$AM$301,39,FALSE), VLOOKUP(A139,NOV!$A$2:$AL$301,38,FALSE), VLOOKUP(A139,DEC!$A$2:$AM$301,39,FALSE))</f>
        <v/>
      </c>
      <c r="AQ139" s="210">
        <f>SUM(VLOOKUP(A139,OCT!$A$2:$AN$301,40,FALSE), VLOOKUP(A139,NOV!$A$2:$AM$301,39,FALSE), VLOOKUP(A139,DEC!$A$2:$AN$301,40,FALSE))</f>
        <v/>
      </c>
      <c r="AR139" s="125">
        <f>AP139/AQ139</f>
        <v/>
      </c>
    </row>
    <row r="140">
      <c r="A140" s="10" t="n">
        <v>139</v>
      </c>
      <c r="B140" s="210">
        <f>VLOOKUP($A140,Table2[[No]:[Date Student Last Attended Program
(mm/dd/yyyy)]],2,FALSE)</f>
        <v/>
      </c>
      <c r="C140" s="210">
        <f>VLOOKUP($A140,Table2[[No]:[Date Student Last Attended Program
(mm/dd/yyyy)]],4,FALSE)</f>
        <v/>
      </c>
      <c r="D140" s="210">
        <f>VLOOKUP($A140,Table2[[No]:[Date Student Last Attended Program
(mm/dd/yyyy)]],14,FALSE)</f>
        <v/>
      </c>
      <c r="E140" s="207">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10">
        <f>SUM(VLOOKUP(A140,OCT!$A$2:$AM$301,39,FALSE), VLOOKUP(A140,NOV!$A$2:$AL$301,38,FALSE), VLOOKUP(A140,DEC!$A$2:$AM$301,39,FALSE))</f>
        <v/>
      </c>
      <c r="AQ140" s="210">
        <f>SUM(VLOOKUP(A140,OCT!$A$2:$AN$301,40,FALSE), VLOOKUP(A140,NOV!$A$2:$AM$301,39,FALSE), VLOOKUP(A140,DEC!$A$2:$AN$301,40,FALSE))</f>
        <v/>
      </c>
      <c r="AR140" s="125">
        <f>AP140/AQ140</f>
        <v/>
      </c>
    </row>
    <row r="141">
      <c r="A141" s="10" t="n">
        <v>140</v>
      </c>
      <c r="B141" s="210">
        <f>VLOOKUP($A141,Table2[[No]:[Date Student Last Attended Program
(mm/dd/yyyy)]],2,FALSE)</f>
        <v/>
      </c>
      <c r="C141" s="210">
        <f>VLOOKUP($A141,Table2[[No]:[Date Student Last Attended Program
(mm/dd/yyyy)]],4,FALSE)</f>
        <v/>
      </c>
      <c r="D141" s="210">
        <f>VLOOKUP($A141,Table2[[No]:[Date Student Last Attended Program
(mm/dd/yyyy)]],14,FALSE)</f>
        <v/>
      </c>
      <c r="E141" s="207">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10">
        <f>SUM(VLOOKUP(A141,OCT!$A$2:$AM$301,39,FALSE), VLOOKUP(A141,NOV!$A$2:$AL$301,38,FALSE), VLOOKUP(A141,DEC!$A$2:$AM$301,39,FALSE))</f>
        <v/>
      </c>
      <c r="AQ141" s="210">
        <f>SUM(VLOOKUP(A141,OCT!$A$2:$AN$301,40,FALSE), VLOOKUP(A141,NOV!$A$2:$AM$301,39,FALSE), VLOOKUP(A141,DEC!$A$2:$AN$301,40,FALSE))</f>
        <v/>
      </c>
      <c r="AR141" s="125">
        <f>AP141/AQ141</f>
        <v/>
      </c>
    </row>
    <row r="142">
      <c r="A142" s="10" t="n">
        <v>141</v>
      </c>
      <c r="B142" s="210">
        <f>VLOOKUP($A142,Table2[[No]:[Date Student Last Attended Program
(mm/dd/yyyy)]],2,FALSE)</f>
        <v/>
      </c>
      <c r="C142" s="210">
        <f>VLOOKUP($A142,Table2[[No]:[Date Student Last Attended Program
(mm/dd/yyyy)]],4,FALSE)</f>
        <v/>
      </c>
      <c r="D142" s="210">
        <f>VLOOKUP($A142,Table2[[No]:[Date Student Last Attended Program
(mm/dd/yyyy)]],14,FALSE)</f>
        <v/>
      </c>
      <c r="E142" s="207">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10">
        <f>SUM(VLOOKUP(A142,OCT!$A$2:$AM$301,39,FALSE), VLOOKUP(A142,NOV!$A$2:$AL$301,38,FALSE), VLOOKUP(A142,DEC!$A$2:$AM$301,39,FALSE))</f>
        <v/>
      </c>
      <c r="AQ142" s="210">
        <f>SUM(VLOOKUP(A142,OCT!$A$2:$AN$301,40,FALSE), VLOOKUP(A142,NOV!$A$2:$AM$301,39,FALSE), VLOOKUP(A142,DEC!$A$2:$AN$301,40,FALSE))</f>
        <v/>
      </c>
      <c r="AR142" s="125">
        <f>AP142/AQ142</f>
        <v/>
      </c>
    </row>
    <row r="143">
      <c r="A143" s="10" t="n">
        <v>142</v>
      </c>
      <c r="B143" s="210">
        <f>VLOOKUP($A143,Table2[[No]:[Date Student Last Attended Program
(mm/dd/yyyy)]],2,FALSE)</f>
        <v/>
      </c>
      <c r="C143" s="210">
        <f>VLOOKUP($A143,Table2[[No]:[Date Student Last Attended Program
(mm/dd/yyyy)]],4,FALSE)</f>
        <v/>
      </c>
      <c r="D143" s="210">
        <f>VLOOKUP($A143,Table2[[No]:[Date Student Last Attended Program
(mm/dd/yyyy)]],14,FALSE)</f>
        <v/>
      </c>
      <c r="E143" s="207">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10">
        <f>SUM(VLOOKUP(A143,OCT!$A$2:$AM$301,39,FALSE), VLOOKUP(A143,NOV!$A$2:$AL$301,38,FALSE), VLOOKUP(A143,DEC!$A$2:$AM$301,39,FALSE))</f>
        <v/>
      </c>
      <c r="AQ143" s="210">
        <f>SUM(VLOOKUP(A143,OCT!$A$2:$AN$301,40,FALSE), VLOOKUP(A143,NOV!$A$2:$AM$301,39,FALSE), VLOOKUP(A143,DEC!$A$2:$AN$301,40,FALSE))</f>
        <v/>
      </c>
      <c r="AR143" s="125">
        <f>AP143/AQ143</f>
        <v/>
      </c>
    </row>
    <row r="144">
      <c r="A144" s="10" t="n">
        <v>143</v>
      </c>
      <c r="B144" s="210">
        <f>VLOOKUP($A144,Table2[[No]:[Date Student Last Attended Program
(mm/dd/yyyy)]],2,FALSE)</f>
        <v/>
      </c>
      <c r="C144" s="210">
        <f>VLOOKUP($A144,Table2[[No]:[Date Student Last Attended Program
(mm/dd/yyyy)]],4,FALSE)</f>
        <v/>
      </c>
      <c r="D144" s="210">
        <f>VLOOKUP($A144,Table2[[No]:[Date Student Last Attended Program
(mm/dd/yyyy)]],14,FALSE)</f>
        <v/>
      </c>
      <c r="E144" s="207">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10">
        <f>SUM(VLOOKUP(A144,OCT!$A$2:$AM$301,39,FALSE), VLOOKUP(A144,NOV!$A$2:$AL$301,38,FALSE), VLOOKUP(A144,DEC!$A$2:$AM$301,39,FALSE))</f>
        <v/>
      </c>
      <c r="AQ144" s="210">
        <f>SUM(VLOOKUP(A144,OCT!$A$2:$AN$301,40,FALSE), VLOOKUP(A144,NOV!$A$2:$AM$301,39,FALSE), VLOOKUP(A144,DEC!$A$2:$AN$301,40,FALSE))</f>
        <v/>
      </c>
      <c r="AR144" s="125">
        <f>AP144/AQ144</f>
        <v/>
      </c>
    </row>
    <row r="145">
      <c r="A145" s="10" t="n">
        <v>144</v>
      </c>
      <c r="B145" s="210">
        <f>VLOOKUP($A145,Table2[[No]:[Date Student Last Attended Program
(mm/dd/yyyy)]],2,FALSE)</f>
        <v/>
      </c>
      <c r="C145" s="210">
        <f>VLOOKUP($A145,Table2[[No]:[Date Student Last Attended Program
(mm/dd/yyyy)]],4,FALSE)</f>
        <v/>
      </c>
      <c r="D145" s="210">
        <f>VLOOKUP($A145,Table2[[No]:[Date Student Last Attended Program
(mm/dd/yyyy)]],14,FALSE)</f>
        <v/>
      </c>
      <c r="E145" s="207">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10">
        <f>SUM(VLOOKUP(A145,OCT!$A$2:$AM$301,39,FALSE), VLOOKUP(A145,NOV!$A$2:$AL$301,38,FALSE), VLOOKUP(A145,DEC!$A$2:$AM$301,39,FALSE))</f>
        <v/>
      </c>
      <c r="AQ145" s="210">
        <f>SUM(VLOOKUP(A145,OCT!$A$2:$AN$301,40,FALSE), VLOOKUP(A145,NOV!$A$2:$AM$301,39,FALSE), VLOOKUP(A145,DEC!$A$2:$AN$301,40,FALSE))</f>
        <v/>
      </c>
      <c r="AR145" s="125">
        <f>AP145/AQ145</f>
        <v/>
      </c>
    </row>
    <row r="146">
      <c r="A146" s="10" t="n">
        <v>145</v>
      </c>
      <c r="B146" s="210">
        <f>VLOOKUP($A146,Table2[[No]:[Date Student Last Attended Program
(mm/dd/yyyy)]],2,FALSE)</f>
        <v/>
      </c>
      <c r="C146" s="210">
        <f>VLOOKUP($A146,Table2[[No]:[Date Student Last Attended Program
(mm/dd/yyyy)]],4,FALSE)</f>
        <v/>
      </c>
      <c r="D146" s="210">
        <f>VLOOKUP($A146,Table2[[No]:[Date Student Last Attended Program
(mm/dd/yyyy)]],14,FALSE)</f>
        <v/>
      </c>
      <c r="E146" s="207">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10">
        <f>SUM(VLOOKUP(A146,OCT!$A$2:$AM$301,39,FALSE), VLOOKUP(A146,NOV!$A$2:$AL$301,38,FALSE), VLOOKUP(A146,DEC!$A$2:$AM$301,39,FALSE))</f>
        <v/>
      </c>
      <c r="AQ146" s="210">
        <f>SUM(VLOOKUP(A146,OCT!$A$2:$AN$301,40,FALSE), VLOOKUP(A146,NOV!$A$2:$AM$301,39,FALSE), VLOOKUP(A146,DEC!$A$2:$AN$301,40,FALSE))</f>
        <v/>
      </c>
      <c r="AR146" s="125">
        <f>AP146/AQ146</f>
        <v/>
      </c>
    </row>
    <row r="147">
      <c r="A147" s="10" t="n">
        <v>146</v>
      </c>
      <c r="B147" s="210">
        <f>VLOOKUP($A147,Table2[[No]:[Date Student Last Attended Program
(mm/dd/yyyy)]],2,FALSE)</f>
        <v/>
      </c>
      <c r="C147" s="210">
        <f>VLOOKUP($A147,Table2[[No]:[Date Student Last Attended Program
(mm/dd/yyyy)]],4,FALSE)</f>
        <v/>
      </c>
      <c r="D147" s="210">
        <f>VLOOKUP($A147,Table2[[No]:[Date Student Last Attended Program
(mm/dd/yyyy)]],14,FALSE)</f>
        <v/>
      </c>
      <c r="E147" s="207">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10">
        <f>SUM(VLOOKUP(A147,OCT!$A$2:$AM$301,39,FALSE), VLOOKUP(A147,NOV!$A$2:$AL$301,38,FALSE), VLOOKUP(A147,DEC!$A$2:$AM$301,39,FALSE))</f>
        <v/>
      </c>
      <c r="AQ147" s="210">
        <f>SUM(VLOOKUP(A147,OCT!$A$2:$AN$301,40,FALSE), VLOOKUP(A147,NOV!$A$2:$AM$301,39,FALSE), VLOOKUP(A147,DEC!$A$2:$AN$301,40,FALSE))</f>
        <v/>
      </c>
      <c r="AR147" s="125">
        <f>AP147/AQ147</f>
        <v/>
      </c>
    </row>
    <row r="148">
      <c r="A148" s="10" t="n">
        <v>147</v>
      </c>
      <c r="B148" s="210">
        <f>VLOOKUP($A148,Table2[[No]:[Date Student Last Attended Program
(mm/dd/yyyy)]],2,FALSE)</f>
        <v/>
      </c>
      <c r="C148" s="210">
        <f>VLOOKUP($A148,Table2[[No]:[Date Student Last Attended Program
(mm/dd/yyyy)]],4,FALSE)</f>
        <v/>
      </c>
      <c r="D148" s="210">
        <f>VLOOKUP($A148,Table2[[No]:[Date Student Last Attended Program
(mm/dd/yyyy)]],14,FALSE)</f>
        <v/>
      </c>
      <c r="E148" s="207">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10">
        <f>SUM(VLOOKUP(A148,OCT!$A$2:$AM$301,39,FALSE), VLOOKUP(A148,NOV!$A$2:$AL$301,38,FALSE), VLOOKUP(A148,DEC!$A$2:$AM$301,39,FALSE))</f>
        <v/>
      </c>
      <c r="AQ148" s="210">
        <f>SUM(VLOOKUP(A148,OCT!$A$2:$AN$301,40,FALSE), VLOOKUP(A148,NOV!$A$2:$AM$301,39,FALSE), VLOOKUP(A148,DEC!$A$2:$AN$301,40,FALSE))</f>
        <v/>
      </c>
      <c r="AR148" s="125">
        <f>AP148/AQ148</f>
        <v/>
      </c>
    </row>
    <row r="149">
      <c r="A149" s="10" t="n">
        <v>148</v>
      </c>
      <c r="B149" s="210">
        <f>VLOOKUP($A149,Table2[[No]:[Date Student Last Attended Program
(mm/dd/yyyy)]],2,FALSE)</f>
        <v/>
      </c>
      <c r="C149" s="210">
        <f>VLOOKUP($A149,Table2[[No]:[Date Student Last Attended Program
(mm/dd/yyyy)]],4,FALSE)</f>
        <v/>
      </c>
      <c r="D149" s="210">
        <f>VLOOKUP($A149,Table2[[No]:[Date Student Last Attended Program
(mm/dd/yyyy)]],14,FALSE)</f>
        <v/>
      </c>
      <c r="E149" s="207">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10">
        <f>SUM(VLOOKUP(A149,OCT!$A$2:$AM$301,39,FALSE), VLOOKUP(A149,NOV!$A$2:$AL$301,38,FALSE), VLOOKUP(A149,DEC!$A$2:$AM$301,39,FALSE))</f>
        <v/>
      </c>
      <c r="AQ149" s="210">
        <f>SUM(VLOOKUP(A149,OCT!$A$2:$AN$301,40,FALSE), VLOOKUP(A149,NOV!$A$2:$AM$301,39,FALSE), VLOOKUP(A149,DEC!$A$2:$AN$301,40,FALSE))</f>
        <v/>
      </c>
      <c r="AR149" s="125">
        <f>AP149/AQ149</f>
        <v/>
      </c>
    </row>
    <row r="150">
      <c r="A150" s="10" t="n">
        <v>149</v>
      </c>
      <c r="B150" s="210">
        <f>VLOOKUP($A150,Table2[[No]:[Date Student Last Attended Program
(mm/dd/yyyy)]],2,FALSE)</f>
        <v/>
      </c>
      <c r="C150" s="210">
        <f>VLOOKUP($A150,Table2[[No]:[Date Student Last Attended Program
(mm/dd/yyyy)]],4,FALSE)</f>
        <v/>
      </c>
      <c r="D150" s="210">
        <f>VLOOKUP($A150,Table2[[No]:[Date Student Last Attended Program
(mm/dd/yyyy)]],14,FALSE)</f>
        <v/>
      </c>
      <c r="E150" s="207">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10">
        <f>SUM(VLOOKUP(A150,OCT!$A$2:$AM$301,39,FALSE), VLOOKUP(A150,NOV!$A$2:$AL$301,38,FALSE), VLOOKUP(A150,DEC!$A$2:$AM$301,39,FALSE))</f>
        <v/>
      </c>
      <c r="AQ150" s="210">
        <f>SUM(VLOOKUP(A150,OCT!$A$2:$AN$301,40,FALSE), VLOOKUP(A150,NOV!$A$2:$AM$301,39,FALSE), VLOOKUP(A150,DEC!$A$2:$AN$301,40,FALSE))</f>
        <v/>
      </c>
      <c r="AR150" s="125">
        <f>AP150/AQ150</f>
        <v/>
      </c>
    </row>
    <row r="151">
      <c r="A151" s="10" t="n">
        <v>150</v>
      </c>
      <c r="B151" s="210">
        <f>VLOOKUP($A151,Table2[[No]:[Date Student Last Attended Program
(mm/dd/yyyy)]],2,FALSE)</f>
        <v/>
      </c>
      <c r="C151" s="210">
        <f>VLOOKUP($A151,Table2[[No]:[Date Student Last Attended Program
(mm/dd/yyyy)]],4,FALSE)</f>
        <v/>
      </c>
      <c r="D151" s="210">
        <f>VLOOKUP($A151,Table2[[No]:[Date Student Last Attended Program
(mm/dd/yyyy)]],14,FALSE)</f>
        <v/>
      </c>
      <c r="E151" s="207">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10">
        <f>SUM(VLOOKUP(A151,OCT!$A$2:$AM$301,39,FALSE), VLOOKUP(A151,NOV!$A$2:$AL$301,38,FALSE), VLOOKUP(A151,DEC!$A$2:$AM$301,39,FALSE))</f>
        <v/>
      </c>
      <c r="AQ151" s="210">
        <f>SUM(VLOOKUP(A151,OCT!$A$2:$AN$301,40,FALSE), VLOOKUP(A151,NOV!$A$2:$AM$301,39,FALSE), VLOOKUP(A151,DEC!$A$2:$AN$301,40,FALSE))</f>
        <v/>
      </c>
      <c r="AR151" s="125">
        <f>AP151/AQ151</f>
        <v/>
      </c>
    </row>
    <row r="152">
      <c r="A152" s="10" t="n">
        <v>151</v>
      </c>
      <c r="B152" s="210">
        <f>VLOOKUP($A152,Table2[[No]:[Date Student Last Attended Program
(mm/dd/yyyy)]],2,FALSE)</f>
        <v/>
      </c>
      <c r="C152" s="210">
        <f>VLOOKUP($A152,Table2[[No]:[Date Student Last Attended Program
(mm/dd/yyyy)]],4,FALSE)</f>
        <v/>
      </c>
      <c r="D152" s="210">
        <f>VLOOKUP($A152,Table2[[No]:[Date Student Last Attended Program
(mm/dd/yyyy)]],14,FALSE)</f>
        <v/>
      </c>
      <c r="E152" s="207">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10">
        <f>SUM(VLOOKUP(A152,OCT!$A$2:$AM$301,39,FALSE), VLOOKUP(A152,NOV!$A$2:$AL$301,38,FALSE), VLOOKUP(A152,DEC!$A$2:$AM$301,39,FALSE))</f>
        <v/>
      </c>
      <c r="AQ152" s="210">
        <f>SUM(VLOOKUP(A152,OCT!$A$2:$AN$301,40,FALSE), VLOOKUP(A152,NOV!$A$2:$AM$301,39,FALSE), VLOOKUP(A152,DEC!$A$2:$AN$301,40,FALSE))</f>
        <v/>
      </c>
      <c r="AR152" s="125">
        <f>AP152/AQ152</f>
        <v/>
      </c>
    </row>
    <row r="153">
      <c r="A153" s="10" t="n">
        <v>152</v>
      </c>
      <c r="B153" s="210">
        <f>VLOOKUP($A153,Table2[[No]:[Date Student Last Attended Program
(mm/dd/yyyy)]],2,FALSE)</f>
        <v/>
      </c>
      <c r="C153" s="210">
        <f>VLOOKUP($A153,Table2[[No]:[Date Student Last Attended Program
(mm/dd/yyyy)]],4,FALSE)</f>
        <v/>
      </c>
      <c r="D153" s="210">
        <f>VLOOKUP($A153,Table2[[No]:[Date Student Last Attended Program
(mm/dd/yyyy)]],14,FALSE)</f>
        <v/>
      </c>
      <c r="E153" s="207">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10">
        <f>SUM(VLOOKUP(A153,OCT!$A$2:$AM$301,39,FALSE), VLOOKUP(A153,NOV!$A$2:$AL$301,38,FALSE), VLOOKUP(A153,DEC!$A$2:$AM$301,39,FALSE))</f>
        <v/>
      </c>
      <c r="AQ153" s="210">
        <f>SUM(VLOOKUP(A153,OCT!$A$2:$AN$301,40,FALSE), VLOOKUP(A153,NOV!$A$2:$AM$301,39,FALSE), VLOOKUP(A153,DEC!$A$2:$AN$301,40,FALSE))</f>
        <v/>
      </c>
      <c r="AR153" s="125">
        <f>AP153/AQ153</f>
        <v/>
      </c>
    </row>
    <row r="154">
      <c r="A154" s="10" t="n">
        <v>153</v>
      </c>
      <c r="B154" s="210">
        <f>VLOOKUP($A154,Table2[[No]:[Date Student Last Attended Program
(mm/dd/yyyy)]],2,FALSE)</f>
        <v/>
      </c>
      <c r="C154" s="210">
        <f>VLOOKUP($A154,Table2[[No]:[Date Student Last Attended Program
(mm/dd/yyyy)]],4,FALSE)</f>
        <v/>
      </c>
      <c r="D154" s="210">
        <f>VLOOKUP($A154,Table2[[No]:[Date Student Last Attended Program
(mm/dd/yyyy)]],14,FALSE)</f>
        <v/>
      </c>
      <c r="E154" s="207">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10">
        <f>SUM(VLOOKUP(A154,OCT!$A$2:$AM$301,39,FALSE), VLOOKUP(A154,NOV!$A$2:$AL$301,38,FALSE), VLOOKUP(A154,DEC!$A$2:$AM$301,39,FALSE))</f>
        <v/>
      </c>
      <c r="AQ154" s="210">
        <f>SUM(VLOOKUP(A154,OCT!$A$2:$AN$301,40,FALSE), VLOOKUP(A154,NOV!$A$2:$AM$301,39,FALSE), VLOOKUP(A154,DEC!$A$2:$AN$301,40,FALSE))</f>
        <v/>
      </c>
      <c r="AR154" s="125">
        <f>AP154/AQ154</f>
        <v/>
      </c>
    </row>
    <row r="155">
      <c r="A155" s="10" t="n">
        <v>154</v>
      </c>
      <c r="B155" s="210">
        <f>VLOOKUP($A155,Table2[[No]:[Date Student Last Attended Program
(mm/dd/yyyy)]],2,FALSE)</f>
        <v/>
      </c>
      <c r="C155" s="210">
        <f>VLOOKUP($A155,Table2[[No]:[Date Student Last Attended Program
(mm/dd/yyyy)]],4,FALSE)</f>
        <v/>
      </c>
      <c r="D155" s="210">
        <f>VLOOKUP($A155,Table2[[No]:[Date Student Last Attended Program
(mm/dd/yyyy)]],14,FALSE)</f>
        <v/>
      </c>
      <c r="E155" s="207">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10">
        <f>SUM(VLOOKUP(A155,OCT!$A$2:$AM$301,39,FALSE), VLOOKUP(A155,NOV!$A$2:$AL$301,38,FALSE), VLOOKUP(A155,DEC!$A$2:$AM$301,39,FALSE))</f>
        <v/>
      </c>
      <c r="AQ155" s="210">
        <f>SUM(VLOOKUP(A155,OCT!$A$2:$AN$301,40,FALSE), VLOOKUP(A155,NOV!$A$2:$AM$301,39,FALSE), VLOOKUP(A155,DEC!$A$2:$AN$301,40,FALSE))</f>
        <v/>
      </c>
      <c r="AR155" s="125">
        <f>AP155/AQ155</f>
        <v/>
      </c>
    </row>
    <row r="156">
      <c r="A156" s="10" t="n">
        <v>155</v>
      </c>
      <c r="B156" s="210">
        <f>VLOOKUP($A156,Table2[[No]:[Date Student Last Attended Program
(mm/dd/yyyy)]],2,FALSE)</f>
        <v/>
      </c>
      <c r="C156" s="210">
        <f>VLOOKUP($A156,Table2[[No]:[Date Student Last Attended Program
(mm/dd/yyyy)]],4,FALSE)</f>
        <v/>
      </c>
      <c r="D156" s="210">
        <f>VLOOKUP($A156,Table2[[No]:[Date Student Last Attended Program
(mm/dd/yyyy)]],14,FALSE)</f>
        <v/>
      </c>
      <c r="E156" s="207">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10">
        <f>SUM(VLOOKUP(A156,OCT!$A$2:$AM$301,39,FALSE), VLOOKUP(A156,NOV!$A$2:$AL$301,38,FALSE), VLOOKUP(A156,DEC!$A$2:$AM$301,39,FALSE))</f>
        <v/>
      </c>
      <c r="AQ156" s="210">
        <f>SUM(VLOOKUP(A156,OCT!$A$2:$AN$301,40,FALSE), VLOOKUP(A156,NOV!$A$2:$AM$301,39,FALSE), VLOOKUP(A156,DEC!$A$2:$AN$301,40,FALSE))</f>
        <v/>
      </c>
      <c r="AR156" s="125">
        <f>AP156/AQ156</f>
        <v/>
      </c>
    </row>
    <row r="157">
      <c r="A157" s="10" t="n">
        <v>156</v>
      </c>
      <c r="B157" s="210">
        <f>VLOOKUP($A157,Table2[[No]:[Date Student Last Attended Program
(mm/dd/yyyy)]],2,FALSE)</f>
        <v/>
      </c>
      <c r="C157" s="210">
        <f>VLOOKUP($A157,Table2[[No]:[Date Student Last Attended Program
(mm/dd/yyyy)]],4,FALSE)</f>
        <v/>
      </c>
      <c r="D157" s="210">
        <f>VLOOKUP($A157,Table2[[No]:[Date Student Last Attended Program
(mm/dd/yyyy)]],14,FALSE)</f>
        <v/>
      </c>
      <c r="E157" s="207">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10">
        <f>SUM(VLOOKUP(A157,OCT!$A$2:$AM$301,39,FALSE), VLOOKUP(A157,NOV!$A$2:$AL$301,38,FALSE), VLOOKUP(A157,DEC!$A$2:$AM$301,39,FALSE))</f>
        <v/>
      </c>
      <c r="AQ157" s="210">
        <f>SUM(VLOOKUP(A157,OCT!$A$2:$AN$301,40,FALSE), VLOOKUP(A157,NOV!$A$2:$AM$301,39,FALSE), VLOOKUP(A157,DEC!$A$2:$AN$301,40,FALSE))</f>
        <v/>
      </c>
      <c r="AR157" s="125">
        <f>AP157/AQ157</f>
        <v/>
      </c>
    </row>
    <row r="158">
      <c r="A158" s="10" t="n">
        <v>157</v>
      </c>
      <c r="B158" s="210">
        <f>VLOOKUP($A158,Table2[[No]:[Date Student Last Attended Program
(mm/dd/yyyy)]],2,FALSE)</f>
        <v/>
      </c>
      <c r="C158" s="210">
        <f>VLOOKUP($A158,Table2[[No]:[Date Student Last Attended Program
(mm/dd/yyyy)]],4,FALSE)</f>
        <v/>
      </c>
      <c r="D158" s="210">
        <f>VLOOKUP($A158,Table2[[No]:[Date Student Last Attended Program
(mm/dd/yyyy)]],14,FALSE)</f>
        <v/>
      </c>
      <c r="E158" s="207">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10">
        <f>SUM(VLOOKUP(A158,OCT!$A$2:$AM$301,39,FALSE), VLOOKUP(A158,NOV!$A$2:$AL$301,38,FALSE), VLOOKUP(A158,DEC!$A$2:$AM$301,39,FALSE))</f>
        <v/>
      </c>
      <c r="AQ158" s="210">
        <f>SUM(VLOOKUP(A158,OCT!$A$2:$AN$301,40,FALSE), VLOOKUP(A158,NOV!$A$2:$AM$301,39,FALSE), VLOOKUP(A158,DEC!$A$2:$AN$301,40,FALSE))</f>
        <v/>
      </c>
      <c r="AR158" s="125">
        <f>AP158/AQ158</f>
        <v/>
      </c>
    </row>
    <row r="159">
      <c r="A159" s="10" t="n">
        <v>158</v>
      </c>
      <c r="B159" s="210">
        <f>VLOOKUP($A159,Table2[[No]:[Date Student Last Attended Program
(mm/dd/yyyy)]],2,FALSE)</f>
        <v/>
      </c>
      <c r="C159" s="210">
        <f>VLOOKUP($A159,Table2[[No]:[Date Student Last Attended Program
(mm/dd/yyyy)]],4,FALSE)</f>
        <v/>
      </c>
      <c r="D159" s="210">
        <f>VLOOKUP($A159,Table2[[No]:[Date Student Last Attended Program
(mm/dd/yyyy)]],14,FALSE)</f>
        <v/>
      </c>
      <c r="E159" s="207">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10">
        <f>SUM(VLOOKUP(A159,OCT!$A$2:$AM$301,39,FALSE), VLOOKUP(A159,NOV!$A$2:$AL$301,38,FALSE), VLOOKUP(A159,DEC!$A$2:$AM$301,39,FALSE))</f>
        <v/>
      </c>
      <c r="AQ159" s="210">
        <f>SUM(VLOOKUP(A159,OCT!$A$2:$AN$301,40,FALSE), VLOOKUP(A159,NOV!$A$2:$AM$301,39,FALSE), VLOOKUP(A159,DEC!$A$2:$AN$301,40,FALSE))</f>
        <v/>
      </c>
      <c r="AR159" s="125">
        <f>AP159/AQ159</f>
        <v/>
      </c>
    </row>
    <row r="160">
      <c r="A160" s="10" t="n">
        <v>159</v>
      </c>
      <c r="B160" s="210">
        <f>VLOOKUP($A160,Table2[[No]:[Date Student Last Attended Program
(mm/dd/yyyy)]],2,FALSE)</f>
        <v/>
      </c>
      <c r="C160" s="210">
        <f>VLOOKUP($A160,Table2[[No]:[Date Student Last Attended Program
(mm/dd/yyyy)]],4,FALSE)</f>
        <v/>
      </c>
      <c r="D160" s="210">
        <f>VLOOKUP($A160,Table2[[No]:[Date Student Last Attended Program
(mm/dd/yyyy)]],14,FALSE)</f>
        <v/>
      </c>
      <c r="E160" s="207">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10">
        <f>SUM(VLOOKUP(A160,OCT!$A$2:$AM$301,39,FALSE), VLOOKUP(A160,NOV!$A$2:$AL$301,38,FALSE), VLOOKUP(A160,DEC!$A$2:$AM$301,39,FALSE))</f>
        <v/>
      </c>
      <c r="AQ160" s="210">
        <f>SUM(VLOOKUP(A160,OCT!$A$2:$AN$301,40,FALSE), VLOOKUP(A160,NOV!$A$2:$AM$301,39,FALSE), VLOOKUP(A160,DEC!$A$2:$AN$301,40,FALSE))</f>
        <v/>
      </c>
      <c r="AR160" s="125">
        <f>AP160/AQ160</f>
        <v/>
      </c>
    </row>
    <row r="161">
      <c r="A161" s="10" t="n">
        <v>160</v>
      </c>
      <c r="B161" s="210">
        <f>VLOOKUP($A161,Table2[[No]:[Date Student Last Attended Program
(mm/dd/yyyy)]],2,FALSE)</f>
        <v/>
      </c>
      <c r="C161" s="210">
        <f>VLOOKUP($A161,Table2[[No]:[Date Student Last Attended Program
(mm/dd/yyyy)]],4,FALSE)</f>
        <v/>
      </c>
      <c r="D161" s="210">
        <f>VLOOKUP($A161,Table2[[No]:[Date Student Last Attended Program
(mm/dd/yyyy)]],14,FALSE)</f>
        <v/>
      </c>
      <c r="E161" s="207">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10">
        <f>SUM(VLOOKUP(A161,OCT!$A$2:$AM$301,39,FALSE), VLOOKUP(A161,NOV!$A$2:$AL$301,38,FALSE), VLOOKUP(A161,DEC!$A$2:$AM$301,39,FALSE))</f>
        <v/>
      </c>
      <c r="AQ161" s="210">
        <f>SUM(VLOOKUP(A161,OCT!$A$2:$AN$301,40,FALSE), VLOOKUP(A161,NOV!$A$2:$AM$301,39,FALSE), VLOOKUP(A161,DEC!$A$2:$AN$301,40,FALSE))</f>
        <v/>
      </c>
      <c r="AR161" s="125">
        <f>AP161/AQ161</f>
        <v/>
      </c>
    </row>
    <row r="162">
      <c r="A162" s="10" t="n">
        <v>161</v>
      </c>
      <c r="B162" s="210">
        <f>VLOOKUP($A162,Table2[[No]:[Date Student Last Attended Program
(mm/dd/yyyy)]],2,FALSE)</f>
        <v/>
      </c>
      <c r="C162" s="210">
        <f>VLOOKUP($A162,Table2[[No]:[Date Student Last Attended Program
(mm/dd/yyyy)]],4,FALSE)</f>
        <v/>
      </c>
      <c r="D162" s="210">
        <f>VLOOKUP($A162,Table2[[No]:[Date Student Last Attended Program
(mm/dd/yyyy)]],14,FALSE)</f>
        <v/>
      </c>
      <c r="E162" s="207">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10">
        <f>SUM(VLOOKUP(A162,OCT!$A$2:$AM$301,39,FALSE), VLOOKUP(A162,NOV!$A$2:$AL$301,38,FALSE), VLOOKUP(A162,DEC!$A$2:$AM$301,39,FALSE))</f>
        <v/>
      </c>
      <c r="AQ162" s="210">
        <f>SUM(VLOOKUP(A162,OCT!$A$2:$AN$301,40,FALSE), VLOOKUP(A162,NOV!$A$2:$AM$301,39,FALSE), VLOOKUP(A162,DEC!$A$2:$AN$301,40,FALSE))</f>
        <v/>
      </c>
      <c r="AR162" s="125">
        <f>AP162/AQ162</f>
        <v/>
      </c>
    </row>
    <row r="163">
      <c r="A163" s="10" t="n">
        <v>162</v>
      </c>
      <c r="B163" s="210">
        <f>VLOOKUP($A163,Table2[[No]:[Date Student Last Attended Program
(mm/dd/yyyy)]],2,FALSE)</f>
        <v/>
      </c>
      <c r="C163" s="210">
        <f>VLOOKUP($A163,Table2[[No]:[Date Student Last Attended Program
(mm/dd/yyyy)]],4,FALSE)</f>
        <v/>
      </c>
      <c r="D163" s="210">
        <f>VLOOKUP($A163,Table2[[No]:[Date Student Last Attended Program
(mm/dd/yyyy)]],14,FALSE)</f>
        <v/>
      </c>
      <c r="E163" s="207">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10">
        <f>SUM(VLOOKUP(A163,OCT!$A$2:$AM$301,39,FALSE), VLOOKUP(A163,NOV!$A$2:$AL$301,38,FALSE), VLOOKUP(A163,DEC!$A$2:$AM$301,39,FALSE))</f>
        <v/>
      </c>
      <c r="AQ163" s="210">
        <f>SUM(VLOOKUP(A163,OCT!$A$2:$AN$301,40,FALSE), VLOOKUP(A163,NOV!$A$2:$AM$301,39,FALSE), VLOOKUP(A163,DEC!$A$2:$AN$301,40,FALSE))</f>
        <v/>
      </c>
      <c r="AR163" s="125">
        <f>AP163/AQ163</f>
        <v/>
      </c>
    </row>
    <row r="164">
      <c r="A164" s="10" t="n">
        <v>163</v>
      </c>
      <c r="B164" s="210">
        <f>VLOOKUP($A164,Table2[[No]:[Date Student Last Attended Program
(mm/dd/yyyy)]],2,FALSE)</f>
        <v/>
      </c>
      <c r="C164" s="210">
        <f>VLOOKUP($A164,Table2[[No]:[Date Student Last Attended Program
(mm/dd/yyyy)]],4,FALSE)</f>
        <v/>
      </c>
      <c r="D164" s="210">
        <f>VLOOKUP($A164,Table2[[No]:[Date Student Last Attended Program
(mm/dd/yyyy)]],14,FALSE)</f>
        <v/>
      </c>
      <c r="E164" s="207">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10">
        <f>SUM(VLOOKUP(A164,OCT!$A$2:$AM$301,39,FALSE), VLOOKUP(A164,NOV!$A$2:$AL$301,38,FALSE), VLOOKUP(A164,DEC!$A$2:$AM$301,39,FALSE))</f>
        <v/>
      </c>
      <c r="AQ164" s="210">
        <f>SUM(VLOOKUP(A164,OCT!$A$2:$AN$301,40,FALSE), VLOOKUP(A164,NOV!$A$2:$AM$301,39,FALSE), VLOOKUP(A164,DEC!$A$2:$AN$301,40,FALSE))</f>
        <v/>
      </c>
      <c r="AR164" s="125">
        <f>AP164/AQ164</f>
        <v/>
      </c>
    </row>
    <row r="165">
      <c r="A165" s="10" t="n">
        <v>164</v>
      </c>
      <c r="B165" s="210">
        <f>VLOOKUP($A165,Table2[[No]:[Date Student Last Attended Program
(mm/dd/yyyy)]],2,FALSE)</f>
        <v/>
      </c>
      <c r="C165" s="210">
        <f>VLOOKUP($A165,Table2[[No]:[Date Student Last Attended Program
(mm/dd/yyyy)]],4,FALSE)</f>
        <v/>
      </c>
      <c r="D165" s="210">
        <f>VLOOKUP($A165,Table2[[No]:[Date Student Last Attended Program
(mm/dd/yyyy)]],14,FALSE)</f>
        <v/>
      </c>
      <c r="E165" s="207">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10">
        <f>SUM(VLOOKUP(A165,OCT!$A$2:$AM$301,39,FALSE), VLOOKUP(A165,NOV!$A$2:$AL$301,38,FALSE), VLOOKUP(A165,DEC!$A$2:$AM$301,39,FALSE))</f>
        <v/>
      </c>
      <c r="AQ165" s="210">
        <f>SUM(VLOOKUP(A165,OCT!$A$2:$AN$301,40,FALSE), VLOOKUP(A165,NOV!$A$2:$AM$301,39,FALSE), VLOOKUP(A165,DEC!$A$2:$AN$301,40,FALSE))</f>
        <v/>
      </c>
      <c r="AR165" s="125">
        <f>AP165/AQ165</f>
        <v/>
      </c>
    </row>
    <row r="166">
      <c r="A166" s="10" t="n">
        <v>165</v>
      </c>
      <c r="B166" s="210">
        <f>VLOOKUP($A166,Table2[[No]:[Date Student Last Attended Program
(mm/dd/yyyy)]],2,FALSE)</f>
        <v/>
      </c>
      <c r="C166" s="210">
        <f>VLOOKUP($A166,Table2[[No]:[Date Student Last Attended Program
(mm/dd/yyyy)]],4,FALSE)</f>
        <v/>
      </c>
      <c r="D166" s="210">
        <f>VLOOKUP($A166,Table2[[No]:[Date Student Last Attended Program
(mm/dd/yyyy)]],14,FALSE)</f>
        <v/>
      </c>
      <c r="E166" s="207">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10">
        <f>SUM(VLOOKUP(A166,OCT!$A$2:$AM$301,39,FALSE), VLOOKUP(A166,NOV!$A$2:$AL$301,38,FALSE), VLOOKUP(A166,DEC!$A$2:$AM$301,39,FALSE))</f>
        <v/>
      </c>
      <c r="AQ166" s="210">
        <f>SUM(VLOOKUP(A166,OCT!$A$2:$AN$301,40,FALSE), VLOOKUP(A166,NOV!$A$2:$AM$301,39,FALSE), VLOOKUP(A166,DEC!$A$2:$AN$301,40,FALSE))</f>
        <v/>
      </c>
      <c r="AR166" s="125">
        <f>AP166/AQ166</f>
        <v/>
      </c>
    </row>
    <row r="167">
      <c r="A167" s="10" t="n">
        <v>166</v>
      </c>
      <c r="B167" s="210">
        <f>VLOOKUP($A167,Table2[[No]:[Date Student Last Attended Program
(mm/dd/yyyy)]],2,FALSE)</f>
        <v/>
      </c>
      <c r="C167" s="210">
        <f>VLOOKUP($A167,Table2[[No]:[Date Student Last Attended Program
(mm/dd/yyyy)]],4,FALSE)</f>
        <v/>
      </c>
      <c r="D167" s="210">
        <f>VLOOKUP($A167,Table2[[No]:[Date Student Last Attended Program
(mm/dd/yyyy)]],14,FALSE)</f>
        <v/>
      </c>
      <c r="E167" s="207">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10">
        <f>SUM(VLOOKUP(A167,OCT!$A$2:$AM$301,39,FALSE), VLOOKUP(A167,NOV!$A$2:$AL$301,38,FALSE), VLOOKUP(A167,DEC!$A$2:$AM$301,39,FALSE))</f>
        <v/>
      </c>
      <c r="AQ167" s="210">
        <f>SUM(VLOOKUP(A167,OCT!$A$2:$AN$301,40,FALSE), VLOOKUP(A167,NOV!$A$2:$AM$301,39,FALSE), VLOOKUP(A167,DEC!$A$2:$AN$301,40,FALSE))</f>
        <v/>
      </c>
      <c r="AR167" s="125">
        <f>AP167/AQ167</f>
        <v/>
      </c>
    </row>
    <row r="168">
      <c r="A168" s="10" t="n">
        <v>167</v>
      </c>
      <c r="B168" s="210">
        <f>VLOOKUP($A168,Table2[[No]:[Date Student Last Attended Program
(mm/dd/yyyy)]],2,FALSE)</f>
        <v/>
      </c>
      <c r="C168" s="210">
        <f>VLOOKUP($A168,Table2[[No]:[Date Student Last Attended Program
(mm/dd/yyyy)]],4,FALSE)</f>
        <v/>
      </c>
      <c r="D168" s="210">
        <f>VLOOKUP($A168,Table2[[No]:[Date Student Last Attended Program
(mm/dd/yyyy)]],14,FALSE)</f>
        <v/>
      </c>
      <c r="E168" s="207">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10">
        <f>SUM(VLOOKUP(A168,OCT!$A$2:$AM$301,39,FALSE), VLOOKUP(A168,NOV!$A$2:$AL$301,38,FALSE), VLOOKUP(A168,DEC!$A$2:$AM$301,39,FALSE))</f>
        <v/>
      </c>
      <c r="AQ168" s="210">
        <f>SUM(VLOOKUP(A168,OCT!$A$2:$AN$301,40,FALSE), VLOOKUP(A168,NOV!$A$2:$AM$301,39,FALSE), VLOOKUP(A168,DEC!$A$2:$AN$301,40,FALSE))</f>
        <v/>
      </c>
      <c r="AR168" s="125">
        <f>AP168/AQ168</f>
        <v/>
      </c>
    </row>
    <row r="169">
      <c r="A169" s="10" t="n">
        <v>168</v>
      </c>
      <c r="B169" s="210">
        <f>VLOOKUP($A169,Table2[[No]:[Date Student Last Attended Program
(mm/dd/yyyy)]],2,FALSE)</f>
        <v/>
      </c>
      <c r="C169" s="210">
        <f>VLOOKUP($A169,Table2[[No]:[Date Student Last Attended Program
(mm/dd/yyyy)]],4,FALSE)</f>
        <v/>
      </c>
      <c r="D169" s="210">
        <f>VLOOKUP($A169,Table2[[No]:[Date Student Last Attended Program
(mm/dd/yyyy)]],14,FALSE)</f>
        <v/>
      </c>
      <c r="E169" s="207">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10">
        <f>SUM(VLOOKUP(A169,OCT!$A$2:$AM$301,39,FALSE), VLOOKUP(A169,NOV!$A$2:$AL$301,38,FALSE), VLOOKUP(A169,DEC!$A$2:$AM$301,39,FALSE))</f>
        <v/>
      </c>
      <c r="AQ169" s="210">
        <f>SUM(VLOOKUP(A169,OCT!$A$2:$AN$301,40,FALSE), VLOOKUP(A169,NOV!$A$2:$AM$301,39,FALSE), VLOOKUP(A169,DEC!$A$2:$AN$301,40,FALSE))</f>
        <v/>
      </c>
      <c r="AR169" s="125">
        <f>AP169/AQ169</f>
        <v/>
      </c>
    </row>
    <row r="170">
      <c r="A170" s="10" t="n">
        <v>169</v>
      </c>
      <c r="B170" s="210">
        <f>VLOOKUP($A170,Table2[[No]:[Date Student Last Attended Program
(mm/dd/yyyy)]],2,FALSE)</f>
        <v/>
      </c>
      <c r="C170" s="210">
        <f>VLOOKUP($A170,Table2[[No]:[Date Student Last Attended Program
(mm/dd/yyyy)]],4,FALSE)</f>
        <v/>
      </c>
      <c r="D170" s="210">
        <f>VLOOKUP($A170,Table2[[No]:[Date Student Last Attended Program
(mm/dd/yyyy)]],14,FALSE)</f>
        <v/>
      </c>
      <c r="E170" s="207">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10">
        <f>SUM(VLOOKUP(A170,OCT!$A$2:$AM$301,39,FALSE), VLOOKUP(A170,NOV!$A$2:$AL$301,38,FALSE), VLOOKUP(A170,DEC!$A$2:$AM$301,39,FALSE))</f>
        <v/>
      </c>
      <c r="AQ170" s="210">
        <f>SUM(VLOOKUP(A170,OCT!$A$2:$AN$301,40,FALSE), VLOOKUP(A170,NOV!$A$2:$AM$301,39,FALSE), VLOOKUP(A170,DEC!$A$2:$AN$301,40,FALSE))</f>
        <v/>
      </c>
      <c r="AR170" s="125">
        <f>AP170/AQ170</f>
        <v/>
      </c>
    </row>
    <row r="171">
      <c r="A171" s="10" t="n">
        <v>170</v>
      </c>
      <c r="B171" s="210">
        <f>VLOOKUP($A171,Table2[[No]:[Date Student Last Attended Program
(mm/dd/yyyy)]],2,FALSE)</f>
        <v/>
      </c>
      <c r="C171" s="210">
        <f>VLOOKUP($A171,Table2[[No]:[Date Student Last Attended Program
(mm/dd/yyyy)]],4,FALSE)</f>
        <v/>
      </c>
      <c r="D171" s="210">
        <f>VLOOKUP($A171,Table2[[No]:[Date Student Last Attended Program
(mm/dd/yyyy)]],14,FALSE)</f>
        <v/>
      </c>
      <c r="E171" s="207">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10">
        <f>SUM(VLOOKUP(A171,OCT!$A$2:$AM$301,39,FALSE), VLOOKUP(A171,NOV!$A$2:$AL$301,38,FALSE), VLOOKUP(A171,DEC!$A$2:$AM$301,39,FALSE))</f>
        <v/>
      </c>
      <c r="AQ171" s="210">
        <f>SUM(VLOOKUP(A171,OCT!$A$2:$AN$301,40,FALSE), VLOOKUP(A171,NOV!$A$2:$AM$301,39,FALSE), VLOOKUP(A171,DEC!$A$2:$AN$301,40,FALSE))</f>
        <v/>
      </c>
      <c r="AR171" s="125">
        <f>AP171/AQ171</f>
        <v/>
      </c>
    </row>
    <row r="172">
      <c r="A172" s="10" t="n">
        <v>171</v>
      </c>
      <c r="B172" s="210">
        <f>VLOOKUP($A172,Table2[[No]:[Date Student Last Attended Program
(mm/dd/yyyy)]],2,FALSE)</f>
        <v/>
      </c>
      <c r="C172" s="210">
        <f>VLOOKUP($A172,Table2[[No]:[Date Student Last Attended Program
(mm/dd/yyyy)]],4,FALSE)</f>
        <v/>
      </c>
      <c r="D172" s="210">
        <f>VLOOKUP($A172,Table2[[No]:[Date Student Last Attended Program
(mm/dd/yyyy)]],14,FALSE)</f>
        <v/>
      </c>
      <c r="E172" s="207">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10">
        <f>SUM(VLOOKUP(A172,OCT!$A$2:$AM$301,39,FALSE), VLOOKUP(A172,NOV!$A$2:$AL$301,38,FALSE), VLOOKUP(A172,DEC!$A$2:$AM$301,39,FALSE))</f>
        <v/>
      </c>
      <c r="AQ172" s="210">
        <f>SUM(VLOOKUP(A172,OCT!$A$2:$AN$301,40,FALSE), VLOOKUP(A172,NOV!$A$2:$AM$301,39,FALSE), VLOOKUP(A172,DEC!$A$2:$AN$301,40,FALSE))</f>
        <v/>
      </c>
      <c r="AR172" s="125">
        <f>AP172/AQ172</f>
        <v/>
      </c>
    </row>
    <row r="173">
      <c r="A173" s="10" t="n">
        <v>172</v>
      </c>
      <c r="B173" s="210">
        <f>VLOOKUP($A173,Table2[[No]:[Date Student Last Attended Program
(mm/dd/yyyy)]],2,FALSE)</f>
        <v/>
      </c>
      <c r="C173" s="210">
        <f>VLOOKUP($A173,Table2[[No]:[Date Student Last Attended Program
(mm/dd/yyyy)]],4,FALSE)</f>
        <v/>
      </c>
      <c r="D173" s="210">
        <f>VLOOKUP($A173,Table2[[No]:[Date Student Last Attended Program
(mm/dd/yyyy)]],14,FALSE)</f>
        <v/>
      </c>
      <c r="E173" s="207">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10">
        <f>SUM(VLOOKUP(A173,OCT!$A$2:$AM$301,39,FALSE), VLOOKUP(A173,NOV!$A$2:$AL$301,38,FALSE), VLOOKUP(A173,DEC!$A$2:$AM$301,39,FALSE))</f>
        <v/>
      </c>
      <c r="AQ173" s="210">
        <f>SUM(VLOOKUP(A173,OCT!$A$2:$AN$301,40,FALSE), VLOOKUP(A173,NOV!$A$2:$AM$301,39,FALSE), VLOOKUP(A173,DEC!$A$2:$AN$301,40,FALSE))</f>
        <v/>
      </c>
      <c r="AR173" s="125">
        <f>AP173/AQ173</f>
        <v/>
      </c>
    </row>
    <row r="174">
      <c r="A174" s="10" t="n">
        <v>173</v>
      </c>
      <c r="B174" s="210">
        <f>VLOOKUP($A174,Table2[[No]:[Date Student Last Attended Program
(mm/dd/yyyy)]],2,FALSE)</f>
        <v/>
      </c>
      <c r="C174" s="210">
        <f>VLOOKUP($A174,Table2[[No]:[Date Student Last Attended Program
(mm/dd/yyyy)]],4,FALSE)</f>
        <v/>
      </c>
      <c r="D174" s="210">
        <f>VLOOKUP($A174,Table2[[No]:[Date Student Last Attended Program
(mm/dd/yyyy)]],14,FALSE)</f>
        <v/>
      </c>
      <c r="E174" s="207">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10">
        <f>SUM(VLOOKUP(A174,OCT!$A$2:$AM$301,39,FALSE), VLOOKUP(A174,NOV!$A$2:$AL$301,38,FALSE), VLOOKUP(A174,DEC!$A$2:$AM$301,39,FALSE))</f>
        <v/>
      </c>
      <c r="AQ174" s="210">
        <f>SUM(VLOOKUP(A174,OCT!$A$2:$AN$301,40,FALSE), VLOOKUP(A174,NOV!$A$2:$AM$301,39,FALSE), VLOOKUP(A174,DEC!$A$2:$AN$301,40,FALSE))</f>
        <v/>
      </c>
      <c r="AR174" s="125">
        <f>AP174/AQ174</f>
        <v/>
      </c>
    </row>
    <row r="175">
      <c r="A175" s="10" t="n">
        <v>174</v>
      </c>
      <c r="B175" s="210">
        <f>VLOOKUP($A175,Table2[[No]:[Date Student Last Attended Program
(mm/dd/yyyy)]],2,FALSE)</f>
        <v/>
      </c>
      <c r="C175" s="210">
        <f>VLOOKUP($A175,Table2[[No]:[Date Student Last Attended Program
(mm/dd/yyyy)]],4,FALSE)</f>
        <v/>
      </c>
      <c r="D175" s="210">
        <f>VLOOKUP($A175,Table2[[No]:[Date Student Last Attended Program
(mm/dd/yyyy)]],14,FALSE)</f>
        <v/>
      </c>
      <c r="E175" s="207">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10">
        <f>SUM(VLOOKUP(A175,OCT!$A$2:$AM$301,39,FALSE), VLOOKUP(A175,NOV!$A$2:$AL$301,38,FALSE), VLOOKUP(A175,DEC!$A$2:$AM$301,39,FALSE))</f>
        <v/>
      </c>
      <c r="AQ175" s="210">
        <f>SUM(VLOOKUP(A175,OCT!$A$2:$AN$301,40,FALSE), VLOOKUP(A175,NOV!$A$2:$AM$301,39,FALSE), VLOOKUP(A175,DEC!$A$2:$AN$301,40,FALSE))</f>
        <v/>
      </c>
      <c r="AR175" s="125">
        <f>AP175/AQ175</f>
        <v/>
      </c>
    </row>
    <row r="176">
      <c r="A176" s="10" t="n">
        <v>175</v>
      </c>
      <c r="B176" s="210">
        <f>VLOOKUP($A176,Table2[[No]:[Date Student Last Attended Program
(mm/dd/yyyy)]],2,FALSE)</f>
        <v/>
      </c>
      <c r="C176" s="210">
        <f>VLOOKUP($A176,Table2[[No]:[Date Student Last Attended Program
(mm/dd/yyyy)]],4,FALSE)</f>
        <v/>
      </c>
      <c r="D176" s="210">
        <f>VLOOKUP($A176,Table2[[No]:[Date Student Last Attended Program
(mm/dd/yyyy)]],14,FALSE)</f>
        <v/>
      </c>
      <c r="E176" s="207">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10">
        <f>SUM(VLOOKUP(A176,OCT!$A$2:$AM$301,39,FALSE), VLOOKUP(A176,NOV!$A$2:$AL$301,38,FALSE), VLOOKUP(A176,DEC!$A$2:$AM$301,39,FALSE))</f>
        <v/>
      </c>
      <c r="AQ176" s="210">
        <f>SUM(VLOOKUP(A176,OCT!$A$2:$AN$301,40,FALSE), VLOOKUP(A176,NOV!$A$2:$AM$301,39,FALSE), VLOOKUP(A176,DEC!$A$2:$AN$301,40,FALSE))</f>
        <v/>
      </c>
      <c r="AR176" s="125">
        <f>AP176/AQ176</f>
        <v/>
      </c>
    </row>
    <row r="177">
      <c r="A177" s="10" t="n">
        <v>176</v>
      </c>
      <c r="B177" s="210">
        <f>VLOOKUP($A177,Table2[[No]:[Date Student Last Attended Program
(mm/dd/yyyy)]],2,FALSE)</f>
        <v/>
      </c>
      <c r="C177" s="210">
        <f>VLOOKUP($A177,Table2[[No]:[Date Student Last Attended Program
(mm/dd/yyyy)]],4,FALSE)</f>
        <v/>
      </c>
      <c r="D177" s="210">
        <f>VLOOKUP($A177,Table2[[No]:[Date Student Last Attended Program
(mm/dd/yyyy)]],14,FALSE)</f>
        <v/>
      </c>
      <c r="E177" s="207">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10">
        <f>SUM(VLOOKUP(A177,OCT!$A$2:$AM$301,39,FALSE), VLOOKUP(A177,NOV!$A$2:$AL$301,38,FALSE), VLOOKUP(A177,DEC!$A$2:$AM$301,39,FALSE))</f>
        <v/>
      </c>
      <c r="AQ177" s="210">
        <f>SUM(VLOOKUP(A177,OCT!$A$2:$AN$301,40,FALSE), VLOOKUP(A177,NOV!$A$2:$AM$301,39,FALSE), VLOOKUP(A177,DEC!$A$2:$AN$301,40,FALSE))</f>
        <v/>
      </c>
      <c r="AR177" s="125">
        <f>AP177/AQ177</f>
        <v/>
      </c>
    </row>
    <row r="178">
      <c r="A178" s="10" t="n">
        <v>177</v>
      </c>
      <c r="B178" s="210">
        <f>VLOOKUP($A178,Table2[[No]:[Date Student Last Attended Program
(mm/dd/yyyy)]],2,FALSE)</f>
        <v/>
      </c>
      <c r="C178" s="210">
        <f>VLOOKUP($A178,Table2[[No]:[Date Student Last Attended Program
(mm/dd/yyyy)]],4,FALSE)</f>
        <v/>
      </c>
      <c r="D178" s="210">
        <f>VLOOKUP($A178,Table2[[No]:[Date Student Last Attended Program
(mm/dd/yyyy)]],14,FALSE)</f>
        <v/>
      </c>
      <c r="E178" s="207">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10">
        <f>SUM(VLOOKUP(A178,OCT!$A$2:$AM$301,39,FALSE), VLOOKUP(A178,NOV!$A$2:$AL$301,38,FALSE), VLOOKUP(A178,DEC!$A$2:$AM$301,39,FALSE))</f>
        <v/>
      </c>
      <c r="AQ178" s="210">
        <f>SUM(VLOOKUP(A178,OCT!$A$2:$AN$301,40,FALSE), VLOOKUP(A178,NOV!$A$2:$AM$301,39,FALSE), VLOOKUP(A178,DEC!$A$2:$AN$301,40,FALSE))</f>
        <v/>
      </c>
      <c r="AR178" s="125">
        <f>AP178/AQ178</f>
        <v/>
      </c>
    </row>
    <row r="179">
      <c r="A179" s="10" t="n">
        <v>178</v>
      </c>
      <c r="B179" s="210">
        <f>VLOOKUP($A179,Table2[[No]:[Date Student Last Attended Program
(mm/dd/yyyy)]],2,FALSE)</f>
        <v/>
      </c>
      <c r="C179" s="210">
        <f>VLOOKUP($A179,Table2[[No]:[Date Student Last Attended Program
(mm/dd/yyyy)]],4,FALSE)</f>
        <v/>
      </c>
      <c r="D179" s="210">
        <f>VLOOKUP($A179,Table2[[No]:[Date Student Last Attended Program
(mm/dd/yyyy)]],14,FALSE)</f>
        <v/>
      </c>
      <c r="E179" s="207">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10">
        <f>SUM(VLOOKUP(A179,OCT!$A$2:$AM$301,39,FALSE), VLOOKUP(A179,NOV!$A$2:$AL$301,38,FALSE), VLOOKUP(A179,DEC!$A$2:$AM$301,39,FALSE))</f>
        <v/>
      </c>
      <c r="AQ179" s="210">
        <f>SUM(VLOOKUP(A179,OCT!$A$2:$AN$301,40,FALSE), VLOOKUP(A179,NOV!$A$2:$AM$301,39,FALSE), VLOOKUP(A179,DEC!$A$2:$AN$301,40,FALSE))</f>
        <v/>
      </c>
      <c r="AR179" s="125">
        <f>AP179/AQ179</f>
        <v/>
      </c>
    </row>
    <row r="180">
      <c r="A180" s="10" t="n">
        <v>179</v>
      </c>
      <c r="B180" s="210">
        <f>VLOOKUP($A180,Table2[[No]:[Date Student Last Attended Program
(mm/dd/yyyy)]],2,FALSE)</f>
        <v/>
      </c>
      <c r="C180" s="210">
        <f>VLOOKUP($A180,Table2[[No]:[Date Student Last Attended Program
(mm/dd/yyyy)]],4,FALSE)</f>
        <v/>
      </c>
      <c r="D180" s="210">
        <f>VLOOKUP($A180,Table2[[No]:[Date Student Last Attended Program
(mm/dd/yyyy)]],14,FALSE)</f>
        <v/>
      </c>
      <c r="E180" s="207">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10">
        <f>SUM(VLOOKUP(A180,OCT!$A$2:$AM$301,39,FALSE), VLOOKUP(A180,NOV!$A$2:$AL$301,38,FALSE), VLOOKUP(A180,DEC!$A$2:$AM$301,39,FALSE))</f>
        <v/>
      </c>
      <c r="AQ180" s="210">
        <f>SUM(VLOOKUP(A180,OCT!$A$2:$AN$301,40,FALSE), VLOOKUP(A180,NOV!$A$2:$AM$301,39,FALSE), VLOOKUP(A180,DEC!$A$2:$AN$301,40,FALSE))</f>
        <v/>
      </c>
      <c r="AR180" s="125">
        <f>AP180/AQ180</f>
        <v/>
      </c>
    </row>
    <row r="181">
      <c r="A181" s="10" t="n">
        <v>180</v>
      </c>
      <c r="B181" s="210">
        <f>VLOOKUP($A181,Table2[[No]:[Date Student Last Attended Program
(mm/dd/yyyy)]],2,FALSE)</f>
        <v/>
      </c>
      <c r="C181" s="210">
        <f>VLOOKUP($A181,Table2[[No]:[Date Student Last Attended Program
(mm/dd/yyyy)]],4,FALSE)</f>
        <v/>
      </c>
      <c r="D181" s="210">
        <f>VLOOKUP($A181,Table2[[No]:[Date Student Last Attended Program
(mm/dd/yyyy)]],14,FALSE)</f>
        <v/>
      </c>
      <c r="E181" s="207">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10">
        <f>SUM(VLOOKUP(A181,OCT!$A$2:$AM$301,39,FALSE), VLOOKUP(A181,NOV!$A$2:$AL$301,38,FALSE), VLOOKUP(A181,DEC!$A$2:$AM$301,39,FALSE))</f>
        <v/>
      </c>
      <c r="AQ181" s="210">
        <f>SUM(VLOOKUP(A181,OCT!$A$2:$AN$301,40,FALSE), VLOOKUP(A181,NOV!$A$2:$AM$301,39,FALSE), VLOOKUP(A181,DEC!$A$2:$AN$301,40,FALSE))</f>
        <v/>
      </c>
      <c r="AR181" s="125">
        <f>AP181/AQ181</f>
        <v/>
      </c>
    </row>
    <row r="182">
      <c r="A182" s="10" t="n">
        <v>181</v>
      </c>
      <c r="B182" s="210">
        <f>VLOOKUP($A182,Table2[[No]:[Date Student Last Attended Program
(mm/dd/yyyy)]],2,FALSE)</f>
        <v/>
      </c>
      <c r="C182" s="210">
        <f>VLOOKUP($A182,Table2[[No]:[Date Student Last Attended Program
(mm/dd/yyyy)]],4,FALSE)</f>
        <v/>
      </c>
      <c r="D182" s="210">
        <f>VLOOKUP($A182,Table2[[No]:[Date Student Last Attended Program
(mm/dd/yyyy)]],14,FALSE)</f>
        <v/>
      </c>
      <c r="E182" s="207">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10">
        <f>SUM(VLOOKUP(A182,OCT!$A$2:$AM$301,39,FALSE), VLOOKUP(A182,NOV!$A$2:$AL$301,38,FALSE), VLOOKUP(A182,DEC!$A$2:$AM$301,39,FALSE))</f>
        <v/>
      </c>
      <c r="AQ182" s="210">
        <f>SUM(VLOOKUP(A182,OCT!$A$2:$AN$301,40,FALSE), VLOOKUP(A182,NOV!$A$2:$AM$301,39,FALSE), VLOOKUP(A182,DEC!$A$2:$AN$301,40,FALSE))</f>
        <v/>
      </c>
      <c r="AR182" s="125">
        <f>AP182/AQ182</f>
        <v/>
      </c>
    </row>
    <row r="183">
      <c r="A183" s="10" t="n">
        <v>182</v>
      </c>
      <c r="B183" s="210">
        <f>VLOOKUP($A183,Table2[[No]:[Date Student Last Attended Program
(mm/dd/yyyy)]],2,FALSE)</f>
        <v/>
      </c>
      <c r="C183" s="210">
        <f>VLOOKUP($A183,Table2[[No]:[Date Student Last Attended Program
(mm/dd/yyyy)]],4,FALSE)</f>
        <v/>
      </c>
      <c r="D183" s="210">
        <f>VLOOKUP($A183,Table2[[No]:[Date Student Last Attended Program
(mm/dd/yyyy)]],14,FALSE)</f>
        <v/>
      </c>
      <c r="E183" s="207">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10">
        <f>SUM(VLOOKUP(A183,OCT!$A$2:$AM$301,39,FALSE), VLOOKUP(A183,NOV!$A$2:$AL$301,38,FALSE), VLOOKUP(A183,DEC!$A$2:$AM$301,39,FALSE))</f>
        <v/>
      </c>
      <c r="AQ183" s="210">
        <f>SUM(VLOOKUP(A183,OCT!$A$2:$AN$301,40,FALSE), VLOOKUP(A183,NOV!$A$2:$AM$301,39,FALSE), VLOOKUP(A183,DEC!$A$2:$AN$301,40,FALSE))</f>
        <v/>
      </c>
      <c r="AR183" s="125">
        <f>AP183/AQ183</f>
        <v/>
      </c>
    </row>
    <row r="184">
      <c r="A184" s="10" t="n">
        <v>183</v>
      </c>
      <c r="B184" s="210">
        <f>VLOOKUP($A184,Table2[[No]:[Date Student Last Attended Program
(mm/dd/yyyy)]],2,FALSE)</f>
        <v/>
      </c>
      <c r="C184" s="210">
        <f>VLOOKUP($A184,Table2[[No]:[Date Student Last Attended Program
(mm/dd/yyyy)]],4,FALSE)</f>
        <v/>
      </c>
      <c r="D184" s="210">
        <f>VLOOKUP($A184,Table2[[No]:[Date Student Last Attended Program
(mm/dd/yyyy)]],14,FALSE)</f>
        <v/>
      </c>
      <c r="E184" s="207">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10">
        <f>SUM(VLOOKUP(A184,OCT!$A$2:$AM$301,39,FALSE), VLOOKUP(A184,NOV!$A$2:$AL$301,38,FALSE), VLOOKUP(A184,DEC!$A$2:$AM$301,39,FALSE))</f>
        <v/>
      </c>
      <c r="AQ184" s="210">
        <f>SUM(VLOOKUP(A184,OCT!$A$2:$AN$301,40,FALSE), VLOOKUP(A184,NOV!$A$2:$AM$301,39,FALSE), VLOOKUP(A184,DEC!$A$2:$AN$301,40,FALSE))</f>
        <v/>
      </c>
      <c r="AR184" s="125">
        <f>AP184/AQ184</f>
        <v/>
      </c>
    </row>
    <row r="185">
      <c r="A185" s="10" t="n">
        <v>184</v>
      </c>
      <c r="B185" s="210">
        <f>VLOOKUP($A185,Table2[[No]:[Date Student Last Attended Program
(mm/dd/yyyy)]],2,FALSE)</f>
        <v/>
      </c>
      <c r="C185" s="210">
        <f>VLOOKUP($A185,Table2[[No]:[Date Student Last Attended Program
(mm/dd/yyyy)]],4,FALSE)</f>
        <v/>
      </c>
      <c r="D185" s="210">
        <f>VLOOKUP($A185,Table2[[No]:[Date Student Last Attended Program
(mm/dd/yyyy)]],14,FALSE)</f>
        <v/>
      </c>
      <c r="E185" s="207">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10">
        <f>SUM(VLOOKUP(A185,OCT!$A$2:$AM$301,39,FALSE), VLOOKUP(A185,NOV!$A$2:$AL$301,38,FALSE), VLOOKUP(A185,DEC!$A$2:$AM$301,39,FALSE))</f>
        <v/>
      </c>
      <c r="AQ185" s="210">
        <f>SUM(VLOOKUP(A185,OCT!$A$2:$AN$301,40,FALSE), VLOOKUP(A185,NOV!$A$2:$AM$301,39,FALSE), VLOOKUP(A185,DEC!$A$2:$AN$301,40,FALSE))</f>
        <v/>
      </c>
      <c r="AR185" s="125">
        <f>AP185/AQ185</f>
        <v/>
      </c>
    </row>
    <row r="186">
      <c r="A186" s="10" t="n">
        <v>185</v>
      </c>
      <c r="B186" s="210">
        <f>VLOOKUP($A186,Table2[[No]:[Date Student Last Attended Program
(mm/dd/yyyy)]],2,FALSE)</f>
        <v/>
      </c>
      <c r="C186" s="210">
        <f>VLOOKUP($A186,Table2[[No]:[Date Student Last Attended Program
(mm/dd/yyyy)]],4,FALSE)</f>
        <v/>
      </c>
      <c r="D186" s="210">
        <f>VLOOKUP($A186,Table2[[No]:[Date Student Last Attended Program
(mm/dd/yyyy)]],14,FALSE)</f>
        <v/>
      </c>
      <c r="E186" s="207">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10">
        <f>SUM(VLOOKUP(A186,OCT!$A$2:$AM$301,39,FALSE), VLOOKUP(A186,NOV!$A$2:$AL$301,38,FALSE), VLOOKUP(A186,DEC!$A$2:$AM$301,39,FALSE))</f>
        <v/>
      </c>
      <c r="AQ186" s="210">
        <f>SUM(VLOOKUP(A186,OCT!$A$2:$AN$301,40,FALSE), VLOOKUP(A186,NOV!$A$2:$AM$301,39,FALSE), VLOOKUP(A186,DEC!$A$2:$AN$301,40,FALSE))</f>
        <v/>
      </c>
      <c r="AR186" s="125">
        <f>AP186/AQ186</f>
        <v/>
      </c>
    </row>
    <row r="187">
      <c r="A187" s="10" t="n">
        <v>186</v>
      </c>
      <c r="B187" s="210">
        <f>VLOOKUP($A187,Table2[[No]:[Date Student Last Attended Program
(mm/dd/yyyy)]],2,FALSE)</f>
        <v/>
      </c>
      <c r="C187" s="210">
        <f>VLOOKUP($A187,Table2[[No]:[Date Student Last Attended Program
(mm/dd/yyyy)]],4,FALSE)</f>
        <v/>
      </c>
      <c r="D187" s="210">
        <f>VLOOKUP($A187,Table2[[No]:[Date Student Last Attended Program
(mm/dd/yyyy)]],14,FALSE)</f>
        <v/>
      </c>
      <c r="E187" s="207">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10">
        <f>SUM(VLOOKUP(A187,OCT!$A$2:$AM$301,39,FALSE), VLOOKUP(A187,NOV!$A$2:$AL$301,38,FALSE), VLOOKUP(A187,DEC!$A$2:$AM$301,39,FALSE))</f>
        <v/>
      </c>
      <c r="AQ187" s="210">
        <f>SUM(VLOOKUP(A187,OCT!$A$2:$AN$301,40,FALSE), VLOOKUP(A187,NOV!$A$2:$AM$301,39,FALSE), VLOOKUP(A187,DEC!$A$2:$AN$301,40,FALSE))</f>
        <v/>
      </c>
      <c r="AR187" s="125">
        <f>AP187/AQ187</f>
        <v/>
      </c>
    </row>
    <row r="188">
      <c r="A188" s="10" t="n">
        <v>187</v>
      </c>
      <c r="B188" s="210">
        <f>VLOOKUP($A188,Table2[[No]:[Date Student Last Attended Program
(mm/dd/yyyy)]],2,FALSE)</f>
        <v/>
      </c>
      <c r="C188" s="210">
        <f>VLOOKUP($A188,Table2[[No]:[Date Student Last Attended Program
(mm/dd/yyyy)]],4,FALSE)</f>
        <v/>
      </c>
      <c r="D188" s="210">
        <f>VLOOKUP($A188,Table2[[No]:[Date Student Last Attended Program
(mm/dd/yyyy)]],14,FALSE)</f>
        <v/>
      </c>
      <c r="E188" s="207">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10">
        <f>SUM(VLOOKUP(A188,OCT!$A$2:$AM$301,39,FALSE), VLOOKUP(A188,NOV!$A$2:$AL$301,38,FALSE), VLOOKUP(A188,DEC!$A$2:$AM$301,39,FALSE))</f>
        <v/>
      </c>
      <c r="AQ188" s="210">
        <f>SUM(VLOOKUP(A188,OCT!$A$2:$AN$301,40,FALSE), VLOOKUP(A188,NOV!$A$2:$AM$301,39,FALSE), VLOOKUP(A188,DEC!$A$2:$AN$301,40,FALSE))</f>
        <v/>
      </c>
      <c r="AR188" s="125">
        <f>AP188/AQ188</f>
        <v/>
      </c>
    </row>
    <row r="189">
      <c r="A189" s="10" t="n">
        <v>188</v>
      </c>
      <c r="B189" s="210">
        <f>VLOOKUP($A189,Table2[[No]:[Date Student Last Attended Program
(mm/dd/yyyy)]],2,FALSE)</f>
        <v/>
      </c>
      <c r="C189" s="210">
        <f>VLOOKUP($A189,Table2[[No]:[Date Student Last Attended Program
(mm/dd/yyyy)]],4,FALSE)</f>
        <v/>
      </c>
      <c r="D189" s="210">
        <f>VLOOKUP($A189,Table2[[No]:[Date Student Last Attended Program
(mm/dd/yyyy)]],14,FALSE)</f>
        <v/>
      </c>
      <c r="E189" s="207">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10">
        <f>SUM(VLOOKUP(A189,OCT!$A$2:$AM$301,39,FALSE), VLOOKUP(A189,NOV!$A$2:$AL$301,38,FALSE), VLOOKUP(A189,DEC!$A$2:$AM$301,39,FALSE))</f>
        <v/>
      </c>
      <c r="AQ189" s="210">
        <f>SUM(VLOOKUP(A189,OCT!$A$2:$AN$301,40,FALSE), VLOOKUP(A189,NOV!$A$2:$AM$301,39,FALSE), VLOOKUP(A189,DEC!$A$2:$AN$301,40,FALSE))</f>
        <v/>
      </c>
      <c r="AR189" s="125">
        <f>AP189/AQ189</f>
        <v/>
      </c>
    </row>
    <row r="190">
      <c r="A190" s="10" t="n">
        <v>189</v>
      </c>
      <c r="B190" s="210">
        <f>VLOOKUP($A190,Table2[[No]:[Date Student Last Attended Program
(mm/dd/yyyy)]],2,FALSE)</f>
        <v/>
      </c>
      <c r="C190" s="210">
        <f>VLOOKUP($A190,Table2[[No]:[Date Student Last Attended Program
(mm/dd/yyyy)]],4,FALSE)</f>
        <v/>
      </c>
      <c r="D190" s="210">
        <f>VLOOKUP($A190,Table2[[No]:[Date Student Last Attended Program
(mm/dd/yyyy)]],14,FALSE)</f>
        <v/>
      </c>
      <c r="E190" s="207">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10">
        <f>SUM(VLOOKUP(A190,OCT!$A$2:$AM$301,39,FALSE), VLOOKUP(A190,NOV!$A$2:$AL$301,38,FALSE), VLOOKUP(A190,DEC!$A$2:$AM$301,39,FALSE))</f>
        <v/>
      </c>
      <c r="AQ190" s="210">
        <f>SUM(VLOOKUP(A190,OCT!$A$2:$AN$301,40,FALSE), VLOOKUP(A190,NOV!$A$2:$AM$301,39,FALSE), VLOOKUP(A190,DEC!$A$2:$AN$301,40,FALSE))</f>
        <v/>
      </c>
      <c r="AR190" s="125">
        <f>AP190/AQ190</f>
        <v/>
      </c>
    </row>
    <row r="191">
      <c r="A191" s="10" t="n">
        <v>190</v>
      </c>
      <c r="B191" s="210">
        <f>VLOOKUP($A191,Table2[[No]:[Date Student Last Attended Program
(mm/dd/yyyy)]],2,FALSE)</f>
        <v/>
      </c>
      <c r="C191" s="210">
        <f>VLOOKUP($A191,Table2[[No]:[Date Student Last Attended Program
(mm/dd/yyyy)]],4,FALSE)</f>
        <v/>
      </c>
      <c r="D191" s="210">
        <f>VLOOKUP($A191,Table2[[No]:[Date Student Last Attended Program
(mm/dd/yyyy)]],14,FALSE)</f>
        <v/>
      </c>
      <c r="E191" s="207">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10">
        <f>SUM(VLOOKUP(A191,OCT!$A$2:$AM$301,39,FALSE), VLOOKUP(A191,NOV!$A$2:$AL$301,38,FALSE), VLOOKUP(A191,DEC!$A$2:$AM$301,39,FALSE))</f>
        <v/>
      </c>
      <c r="AQ191" s="210">
        <f>SUM(VLOOKUP(A191,OCT!$A$2:$AN$301,40,FALSE), VLOOKUP(A191,NOV!$A$2:$AM$301,39,FALSE), VLOOKUP(A191,DEC!$A$2:$AN$301,40,FALSE))</f>
        <v/>
      </c>
      <c r="AR191" s="125">
        <f>AP191/AQ191</f>
        <v/>
      </c>
    </row>
    <row r="192">
      <c r="A192" s="10" t="n">
        <v>191</v>
      </c>
      <c r="B192" s="210">
        <f>VLOOKUP($A192,Table2[[No]:[Date Student Last Attended Program
(mm/dd/yyyy)]],2,FALSE)</f>
        <v/>
      </c>
      <c r="C192" s="210">
        <f>VLOOKUP($A192,Table2[[No]:[Date Student Last Attended Program
(mm/dd/yyyy)]],4,FALSE)</f>
        <v/>
      </c>
      <c r="D192" s="210">
        <f>VLOOKUP($A192,Table2[[No]:[Date Student Last Attended Program
(mm/dd/yyyy)]],14,FALSE)</f>
        <v/>
      </c>
      <c r="E192" s="207">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10">
        <f>SUM(VLOOKUP(A192,OCT!$A$2:$AM$301,39,FALSE), VLOOKUP(A192,NOV!$A$2:$AL$301,38,FALSE), VLOOKUP(A192,DEC!$A$2:$AM$301,39,FALSE))</f>
        <v/>
      </c>
      <c r="AQ192" s="210">
        <f>SUM(VLOOKUP(A192,OCT!$A$2:$AN$301,40,FALSE), VLOOKUP(A192,NOV!$A$2:$AM$301,39,FALSE), VLOOKUP(A192,DEC!$A$2:$AN$301,40,FALSE))</f>
        <v/>
      </c>
      <c r="AR192" s="125">
        <f>AP192/AQ192</f>
        <v/>
      </c>
    </row>
    <row r="193">
      <c r="A193" s="10" t="n">
        <v>192</v>
      </c>
      <c r="B193" s="210">
        <f>VLOOKUP($A193,Table2[[No]:[Date Student Last Attended Program
(mm/dd/yyyy)]],2,FALSE)</f>
        <v/>
      </c>
      <c r="C193" s="210">
        <f>VLOOKUP($A193,Table2[[No]:[Date Student Last Attended Program
(mm/dd/yyyy)]],4,FALSE)</f>
        <v/>
      </c>
      <c r="D193" s="210">
        <f>VLOOKUP($A193,Table2[[No]:[Date Student Last Attended Program
(mm/dd/yyyy)]],14,FALSE)</f>
        <v/>
      </c>
      <c r="E193" s="207">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10">
        <f>SUM(VLOOKUP(A193,OCT!$A$2:$AM$301,39,FALSE), VLOOKUP(A193,NOV!$A$2:$AL$301,38,FALSE), VLOOKUP(A193,DEC!$A$2:$AM$301,39,FALSE))</f>
        <v/>
      </c>
      <c r="AQ193" s="210">
        <f>SUM(VLOOKUP(A193,OCT!$A$2:$AN$301,40,FALSE), VLOOKUP(A193,NOV!$A$2:$AM$301,39,FALSE), VLOOKUP(A193,DEC!$A$2:$AN$301,40,FALSE))</f>
        <v/>
      </c>
      <c r="AR193" s="125">
        <f>AP193/AQ193</f>
        <v/>
      </c>
    </row>
    <row r="194">
      <c r="A194" s="10" t="n">
        <v>193</v>
      </c>
      <c r="B194" s="210">
        <f>VLOOKUP($A194,Table2[[No]:[Date Student Last Attended Program
(mm/dd/yyyy)]],2,FALSE)</f>
        <v/>
      </c>
      <c r="C194" s="210">
        <f>VLOOKUP($A194,Table2[[No]:[Date Student Last Attended Program
(mm/dd/yyyy)]],4,FALSE)</f>
        <v/>
      </c>
      <c r="D194" s="210">
        <f>VLOOKUP($A194,Table2[[No]:[Date Student Last Attended Program
(mm/dd/yyyy)]],14,FALSE)</f>
        <v/>
      </c>
      <c r="E194" s="207">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10">
        <f>SUM(VLOOKUP(A194,OCT!$A$2:$AM$301,39,FALSE), VLOOKUP(A194,NOV!$A$2:$AL$301,38,FALSE), VLOOKUP(A194,DEC!$A$2:$AM$301,39,FALSE))</f>
        <v/>
      </c>
      <c r="AQ194" s="210">
        <f>SUM(VLOOKUP(A194,OCT!$A$2:$AN$301,40,FALSE), VLOOKUP(A194,NOV!$A$2:$AM$301,39,FALSE), VLOOKUP(A194,DEC!$A$2:$AN$301,40,FALSE))</f>
        <v/>
      </c>
      <c r="AR194" s="125">
        <f>AP194/AQ194</f>
        <v/>
      </c>
    </row>
    <row r="195">
      <c r="A195" s="10" t="n">
        <v>194</v>
      </c>
      <c r="B195" s="210">
        <f>VLOOKUP($A195,Table2[[No]:[Date Student Last Attended Program
(mm/dd/yyyy)]],2,FALSE)</f>
        <v/>
      </c>
      <c r="C195" s="210">
        <f>VLOOKUP($A195,Table2[[No]:[Date Student Last Attended Program
(mm/dd/yyyy)]],4,FALSE)</f>
        <v/>
      </c>
      <c r="D195" s="210">
        <f>VLOOKUP($A195,Table2[[No]:[Date Student Last Attended Program
(mm/dd/yyyy)]],14,FALSE)</f>
        <v/>
      </c>
      <c r="E195" s="207">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10">
        <f>SUM(VLOOKUP(A195,OCT!$A$2:$AM$301,39,FALSE), VLOOKUP(A195,NOV!$A$2:$AL$301,38,FALSE), VLOOKUP(A195,DEC!$A$2:$AM$301,39,FALSE))</f>
        <v/>
      </c>
      <c r="AQ195" s="210">
        <f>SUM(VLOOKUP(A195,OCT!$A$2:$AN$301,40,FALSE), VLOOKUP(A195,NOV!$A$2:$AM$301,39,FALSE), VLOOKUP(A195,DEC!$A$2:$AN$301,40,FALSE))</f>
        <v/>
      </c>
      <c r="AR195" s="125">
        <f>AP195/AQ195</f>
        <v/>
      </c>
    </row>
    <row r="196">
      <c r="A196" s="10" t="n">
        <v>195</v>
      </c>
      <c r="B196" s="210">
        <f>VLOOKUP($A196,Table2[[No]:[Date Student Last Attended Program
(mm/dd/yyyy)]],2,FALSE)</f>
        <v/>
      </c>
      <c r="C196" s="210">
        <f>VLOOKUP($A196,Table2[[No]:[Date Student Last Attended Program
(mm/dd/yyyy)]],4,FALSE)</f>
        <v/>
      </c>
      <c r="D196" s="210">
        <f>VLOOKUP($A196,Table2[[No]:[Date Student Last Attended Program
(mm/dd/yyyy)]],14,FALSE)</f>
        <v/>
      </c>
      <c r="E196" s="207">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10">
        <f>SUM(VLOOKUP(A196,OCT!$A$2:$AM$301,39,FALSE), VLOOKUP(A196,NOV!$A$2:$AL$301,38,FALSE), VLOOKUP(A196,DEC!$A$2:$AM$301,39,FALSE))</f>
        <v/>
      </c>
      <c r="AQ196" s="210">
        <f>SUM(VLOOKUP(A196,OCT!$A$2:$AN$301,40,FALSE), VLOOKUP(A196,NOV!$A$2:$AM$301,39,FALSE), VLOOKUP(A196,DEC!$A$2:$AN$301,40,FALSE))</f>
        <v/>
      </c>
      <c r="AR196" s="125">
        <f>AP196/AQ196</f>
        <v/>
      </c>
    </row>
    <row r="197">
      <c r="A197" s="10" t="n">
        <v>196</v>
      </c>
      <c r="B197" s="210">
        <f>VLOOKUP($A197,Table2[[No]:[Date Student Last Attended Program
(mm/dd/yyyy)]],2,FALSE)</f>
        <v/>
      </c>
      <c r="C197" s="210">
        <f>VLOOKUP($A197,Table2[[No]:[Date Student Last Attended Program
(mm/dd/yyyy)]],4,FALSE)</f>
        <v/>
      </c>
      <c r="D197" s="210">
        <f>VLOOKUP($A197,Table2[[No]:[Date Student Last Attended Program
(mm/dd/yyyy)]],14,FALSE)</f>
        <v/>
      </c>
      <c r="E197" s="207">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10">
        <f>SUM(VLOOKUP(A197,OCT!$A$2:$AM$301,39,FALSE), VLOOKUP(A197,NOV!$A$2:$AL$301,38,FALSE), VLOOKUP(A197,DEC!$A$2:$AM$301,39,FALSE))</f>
        <v/>
      </c>
      <c r="AQ197" s="210">
        <f>SUM(VLOOKUP(A197,OCT!$A$2:$AN$301,40,FALSE), VLOOKUP(A197,NOV!$A$2:$AM$301,39,FALSE), VLOOKUP(A197,DEC!$A$2:$AN$301,40,FALSE))</f>
        <v/>
      </c>
      <c r="AR197" s="125">
        <f>AP197/AQ197</f>
        <v/>
      </c>
    </row>
    <row r="198">
      <c r="A198" s="10" t="n">
        <v>197</v>
      </c>
      <c r="B198" s="210">
        <f>VLOOKUP($A198,Table2[[No]:[Date Student Last Attended Program
(mm/dd/yyyy)]],2,FALSE)</f>
        <v/>
      </c>
      <c r="C198" s="210">
        <f>VLOOKUP($A198,Table2[[No]:[Date Student Last Attended Program
(mm/dd/yyyy)]],4,FALSE)</f>
        <v/>
      </c>
      <c r="D198" s="210">
        <f>VLOOKUP($A198,Table2[[No]:[Date Student Last Attended Program
(mm/dd/yyyy)]],14,FALSE)</f>
        <v/>
      </c>
      <c r="E198" s="207">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10">
        <f>SUM(VLOOKUP(A198,OCT!$A$2:$AM$301,39,FALSE), VLOOKUP(A198,NOV!$A$2:$AL$301,38,FALSE), VLOOKUP(A198,DEC!$A$2:$AM$301,39,FALSE))</f>
        <v/>
      </c>
      <c r="AQ198" s="210">
        <f>SUM(VLOOKUP(A198,OCT!$A$2:$AN$301,40,FALSE), VLOOKUP(A198,NOV!$A$2:$AM$301,39,FALSE), VLOOKUP(A198,DEC!$A$2:$AN$301,40,FALSE))</f>
        <v/>
      </c>
      <c r="AR198" s="125">
        <f>AP198/AQ198</f>
        <v/>
      </c>
    </row>
    <row r="199">
      <c r="A199" s="10" t="n">
        <v>198</v>
      </c>
      <c r="B199" s="210">
        <f>VLOOKUP($A199,Table2[[No]:[Date Student Last Attended Program
(mm/dd/yyyy)]],2,FALSE)</f>
        <v/>
      </c>
      <c r="C199" s="210">
        <f>VLOOKUP($A199,Table2[[No]:[Date Student Last Attended Program
(mm/dd/yyyy)]],4,FALSE)</f>
        <v/>
      </c>
      <c r="D199" s="210">
        <f>VLOOKUP($A199,Table2[[No]:[Date Student Last Attended Program
(mm/dd/yyyy)]],14,FALSE)</f>
        <v/>
      </c>
      <c r="E199" s="207">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10">
        <f>SUM(VLOOKUP(A199,OCT!$A$2:$AM$301,39,FALSE), VLOOKUP(A199,NOV!$A$2:$AL$301,38,FALSE), VLOOKUP(A199,DEC!$A$2:$AM$301,39,FALSE))</f>
        <v/>
      </c>
      <c r="AQ199" s="210">
        <f>SUM(VLOOKUP(A199,OCT!$A$2:$AN$301,40,FALSE), VLOOKUP(A199,NOV!$A$2:$AM$301,39,FALSE), VLOOKUP(A199,DEC!$A$2:$AN$301,40,FALSE))</f>
        <v/>
      </c>
      <c r="AR199" s="125">
        <f>AP199/AQ199</f>
        <v/>
      </c>
    </row>
    <row r="200">
      <c r="A200" s="10" t="n">
        <v>199</v>
      </c>
      <c r="B200" s="210">
        <f>VLOOKUP($A200,Table2[[No]:[Date Student Last Attended Program
(mm/dd/yyyy)]],2,FALSE)</f>
        <v/>
      </c>
      <c r="C200" s="210">
        <f>VLOOKUP($A200,Table2[[No]:[Date Student Last Attended Program
(mm/dd/yyyy)]],4,FALSE)</f>
        <v/>
      </c>
      <c r="D200" s="210">
        <f>VLOOKUP($A200,Table2[[No]:[Date Student Last Attended Program
(mm/dd/yyyy)]],14,FALSE)</f>
        <v/>
      </c>
      <c r="E200" s="207">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10">
        <f>SUM(VLOOKUP(A200,OCT!$A$2:$AM$301,39,FALSE), VLOOKUP(A200,NOV!$A$2:$AL$301,38,FALSE), VLOOKUP(A200,DEC!$A$2:$AM$301,39,FALSE))</f>
        <v/>
      </c>
      <c r="AQ200" s="210">
        <f>SUM(VLOOKUP(A200,OCT!$A$2:$AN$301,40,FALSE), VLOOKUP(A200,NOV!$A$2:$AM$301,39,FALSE), VLOOKUP(A200,DEC!$A$2:$AN$301,40,FALSE))</f>
        <v/>
      </c>
      <c r="AR200" s="125">
        <f>AP200/AQ200</f>
        <v/>
      </c>
    </row>
    <row r="201">
      <c r="A201" s="10" t="n">
        <v>200</v>
      </c>
      <c r="B201" s="210">
        <f>VLOOKUP($A201,Table2[[No]:[Date Student Last Attended Program
(mm/dd/yyyy)]],2,FALSE)</f>
        <v/>
      </c>
      <c r="C201" s="210">
        <f>VLOOKUP($A201,Table2[[No]:[Date Student Last Attended Program
(mm/dd/yyyy)]],4,FALSE)</f>
        <v/>
      </c>
      <c r="D201" s="210">
        <f>VLOOKUP($A201,Table2[[No]:[Date Student Last Attended Program
(mm/dd/yyyy)]],14,FALSE)</f>
        <v/>
      </c>
      <c r="E201" s="207">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10">
        <f>SUM(VLOOKUP(A201,OCT!$A$2:$AM$301,39,FALSE), VLOOKUP(A201,NOV!$A$2:$AL$301,38,FALSE), VLOOKUP(A201,DEC!$A$2:$AM$301,39,FALSE))</f>
        <v/>
      </c>
      <c r="AQ201" s="210">
        <f>SUM(VLOOKUP(A201,OCT!$A$2:$AN$301,40,FALSE), VLOOKUP(A201,NOV!$A$2:$AM$301,39,FALSE), VLOOKUP(A201,DEC!$A$2:$AN$301,40,FALSE))</f>
        <v/>
      </c>
      <c r="AR201" s="125">
        <f>AP201/AQ201</f>
        <v/>
      </c>
    </row>
    <row r="202">
      <c r="A202" s="10" t="n">
        <v>201</v>
      </c>
      <c r="B202" s="210">
        <f>VLOOKUP($A202,Table2[[No]:[Date Student Last Attended Program
(mm/dd/yyyy)]],2,FALSE)</f>
        <v/>
      </c>
      <c r="C202" s="210">
        <f>VLOOKUP($A202,Table2[[No]:[Date Student Last Attended Program
(mm/dd/yyyy)]],4,FALSE)</f>
        <v/>
      </c>
      <c r="D202" s="210">
        <f>VLOOKUP($A202,Table2[[No]:[Date Student Last Attended Program
(mm/dd/yyyy)]],14,FALSE)</f>
        <v/>
      </c>
      <c r="E202" s="207">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10">
        <f>SUM(VLOOKUP(A202,OCT!$A$2:$AM$301,39,FALSE), VLOOKUP(A202,NOV!$A$2:$AL$301,38,FALSE), VLOOKUP(A202,DEC!$A$2:$AM$301,39,FALSE))</f>
        <v/>
      </c>
      <c r="AQ202" s="210">
        <f>SUM(VLOOKUP(A202,OCT!$A$2:$AN$301,40,FALSE), VLOOKUP(A202,NOV!$A$2:$AM$301,39,FALSE), VLOOKUP(A202,DEC!$A$2:$AN$301,40,FALSE))</f>
        <v/>
      </c>
      <c r="AR202" s="125">
        <f>AP202/AQ202</f>
        <v/>
      </c>
    </row>
    <row r="203">
      <c r="A203" s="10" t="n">
        <v>202</v>
      </c>
      <c r="B203" s="210">
        <f>VLOOKUP($A203,Table2[[No]:[Date Student Last Attended Program
(mm/dd/yyyy)]],2,FALSE)</f>
        <v/>
      </c>
      <c r="C203" s="210">
        <f>VLOOKUP($A203,Table2[[No]:[Date Student Last Attended Program
(mm/dd/yyyy)]],4,FALSE)</f>
        <v/>
      </c>
      <c r="D203" s="210">
        <f>VLOOKUP($A203,Table2[[No]:[Date Student Last Attended Program
(mm/dd/yyyy)]],14,FALSE)</f>
        <v/>
      </c>
      <c r="E203" s="207">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10">
        <f>SUM(VLOOKUP(A203,OCT!$A$2:$AM$301,39,FALSE), VLOOKUP(A203,NOV!$A$2:$AL$301,38,FALSE), VLOOKUP(A203,DEC!$A$2:$AM$301,39,FALSE))</f>
        <v/>
      </c>
      <c r="AQ203" s="210">
        <f>SUM(VLOOKUP(A203,OCT!$A$2:$AN$301,40,FALSE), VLOOKUP(A203,NOV!$A$2:$AM$301,39,FALSE), VLOOKUP(A203,DEC!$A$2:$AN$301,40,FALSE))</f>
        <v/>
      </c>
      <c r="AR203" s="125">
        <f>AP203/AQ203</f>
        <v/>
      </c>
    </row>
    <row r="204">
      <c r="A204" s="10" t="n">
        <v>203</v>
      </c>
      <c r="B204" s="210">
        <f>VLOOKUP($A204,Table2[[No]:[Date Student Last Attended Program
(mm/dd/yyyy)]],2,FALSE)</f>
        <v/>
      </c>
      <c r="C204" s="210">
        <f>VLOOKUP($A204,Table2[[No]:[Date Student Last Attended Program
(mm/dd/yyyy)]],4,FALSE)</f>
        <v/>
      </c>
      <c r="D204" s="210">
        <f>VLOOKUP($A204,Table2[[No]:[Date Student Last Attended Program
(mm/dd/yyyy)]],14,FALSE)</f>
        <v/>
      </c>
      <c r="E204" s="207">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10">
        <f>SUM(VLOOKUP(A204,OCT!$A$2:$AM$301,39,FALSE), VLOOKUP(A204,NOV!$A$2:$AL$301,38,FALSE), VLOOKUP(A204,DEC!$A$2:$AM$301,39,FALSE))</f>
        <v/>
      </c>
      <c r="AQ204" s="210">
        <f>SUM(VLOOKUP(A204,OCT!$A$2:$AN$301,40,FALSE), VLOOKUP(A204,NOV!$A$2:$AM$301,39,FALSE), VLOOKUP(A204,DEC!$A$2:$AN$301,40,FALSE))</f>
        <v/>
      </c>
      <c r="AR204" s="125">
        <f>AP204/AQ204</f>
        <v/>
      </c>
    </row>
    <row r="205">
      <c r="A205" s="10" t="n">
        <v>204</v>
      </c>
      <c r="B205" s="210">
        <f>VLOOKUP($A205,Table2[[No]:[Date Student Last Attended Program
(mm/dd/yyyy)]],2,FALSE)</f>
        <v/>
      </c>
      <c r="C205" s="210">
        <f>VLOOKUP($A205,Table2[[No]:[Date Student Last Attended Program
(mm/dd/yyyy)]],4,FALSE)</f>
        <v/>
      </c>
      <c r="D205" s="210">
        <f>VLOOKUP($A205,Table2[[No]:[Date Student Last Attended Program
(mm/dd/yyyy)]],14,FALSE)</f>
        <v/>
      </c>
      <c r="E205" s="207">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10">
        <f>SUM(VLOOKUP(A205,OCT!$A$2:$AM$301,39,FALSE), VLOOKUP(A205,NOV!$A$2:$AL$301,38,FALSE), VLOOKUP(A205,DEC!$A$2:$AM$301,39,FALSE))</f>
        <v/>
      </c>
      <c r="AQ205" s="210">
        <f>SUM(VLOOKUP(A205,OCT!$A$2:$AN$301,40,FALSE), VLOOKUP(A205,NOV!$A$2:$AM$301,39,FALSE), VLOOKUP(A205,DEC!$A$2:$AN$301,40,FALSE))</f>
        <v/>
      </c>
      <c r="AR205" s="125">
        <f>AP205/AQ205</f>
        <v/>
      </c>
    </row>
    <row r="206">
      <c r="A206" s="10" t="n">
        <v>205</v>
      </c>
      <c r="B206" s="210">
        <f>VLOOKUP($A206,Table2[[No]:[Date Student Last Attended Program
(mm/dd/yyyy)]],2,FALSE)</f>
        <v/>
      </c>
      <c r="C206" s="210">
        <f>VLOOKUP($A206,Table2[[No]:[Date Student Last Attended Program
(mm/dd/yyyy)]],4,FALSE)</f>
        <v/>
      </c>
      <c r="D206" s="210">
        <f>VLOOKUP($A206,Table2[[No]:[Date Student Last Attended Program
(mm/dd/yyyy)]],14,FALSE)</f>
        <v/>
      </c>
      <c r="E206" s="207">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10">
        <f>SUM(VLOOKUP(A206,OCT!$A$2:$AM$301,39,FALSE), VLOOKUP(A206,NOV!$A$2:$AL$301,38,FALSE), VLOOKUP(A206,DEC!$A$2:$AM$301,39,FALSE))</f>
        <v/>
      </c>
      <c r="AQ206" s="210">
        <f>SUM(VLOOKUP(A206,OCT!$A$2:$AN$301,40,FALSE), VLOOKUP(A206,NOV!$A$2:$AM$301,39,FALSE), VLOOKUP(A206,DEC!$A$2:$AN$301,40,FALSE))</f>
        <v/>
      </c>
      <c r="AR206" s="125">
        <f>AP206/AQ206</f>
        <v/>
      </c>
    </row>
    <row r="207">
      <c r="A207" s="10" t="n">
        <v>206</v>
      </c>
      <c r="B207" s="210">
        <f>VLOOKUP($A207,Table2[[No]:[Date Student Last Attended Program
(mm/dd/yyyy)]],2,FALSE)</f>
        <v/>
      </c>
      <c r="C207" s="210">
        <f>VLOOKUP($A207,Table2[[No]:[Date Student Last Attended Program
(mm/dd/yyyy)]],4,FALSE)</f>
        <v/>
      </c>
      <c r="D207" s="210">
        <f>VLOOKUP($A207,Table2[[No]:[Date Student Last Attended Program
(mm/dd/yyyy)]],14,FALSE)</f>
        <v/>
      </c>
      <c r="E207" s="207">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10">
        <f>SUM(VLOOKUP(A207,OCT!$A$2:$AM$301,39,FALSE), VLOOKUP(A207,NOV!$A$2:$AL$301,38,FALSE), VLOOKUP(A207,DEC!$A$2:$AM$301,39,FALSE))</f>
        <v/>
      </c>
      <c r="AQ207" s="210">
        <f>SUM(VLOOKUP(A207,OCT!$A$2:$AN$301,40,FALSE), VLOOKUP(A207,NOV!$A$2:$AM$301,39,FALSE), VLOOKUP(A207,DEC!$A$2:$AN$301,40,FALSE))</f>
        <v/>
      </c>
      <c r="AR207" s="125">
        <f>AP207/AQ207</f>
        <v/>
      </c>
    </row>
    <row r="208">
      <c r="A208" s="10" t="n">
        <v>207</v>
      </c>
      <c r="B208" s="210">
        <f>VLOOKUP($A208,Table2[[No]:[Date Student Last Attended Program
(mm/dd/yyyy)]],2,FALSE)</f>
        <v/>
      </c>
      <c r="C208" s="210">
        <f>VLOOKUP($A208,Table2[[No]:[Date Student Last Attended Program
(mm/dd/yyyy)]],4,FALSE)</f>
        <v/>
      </c>
      <c r="D208" s="210">
        <f>VLOOKUP($A208,Table2[[No]:[Date Student Last Attended Program
(mm/dd/yyyy)]],14,FALSE)</f>
        <v/>
      </c>
      <c r="E208" s="207">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10">
        <f>SUM(VLOOKUP(A208,OCT!$A$2:$AM$301,39,FALSE), VLOOKUP(A208,NOV!$A$2:$AL$301,38,FALSE), VLOOKUP(A208,DEC!$A$2:$AM$301,39,FALSE))</f>
        <v/>
      </c>
      <c r="AQ208" s="210">
        <f>SUM(VLOOKUP(A208,OCT!$A$2:$AN$301,40,FALSE), VLOOKUP(A208,NOV!$A$2:$AM$301,39,FALSE), VLOOKUP(A208,DEC!$A$2:$AN$301,40,FALSE))</f>
        <v/>
      </c>
      <c r="AR208" s="125">
        <f>AP208/AQ208</f>
        <v/>
      </c>
    </row>
    <row r="209">
      <c r="A209" s="10" t="n">
        <v>208</v>
      </c>
      <c r="B209" s="210">
        <f>VLOOKUP($A209,Table2[[No]:[Date Student Last Attended Program
(mm/dd/yyyy)]],2,FALSE)</f>
        <v/>
      </c>
      <c r="C209" s="210">
        <f>VLOOKUP($A209,Table2[[No]:[Date Student Last Attended Program
(mm/dd/yyyy)]],4,FALSE)</f>
        <v/>
      </c>
      <c r="D209" s="210">
        <f>VLOOKUP($A209,Table2[[No]:[Date Student Last Attended Program
(mm/dd/yyyy)]],14,FALSE)</f>
        <v/>
      </c>
      <c r="E209" s="207">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10">
        <f>SUM(VLOOKUP(A209,OCT!$A$2:$AM$301,39,FALSE), VLOOKUP(A209,NOV!$A$2:$AL$301,38,FALSE), VLOOKUP(A209,DEC!$A$2:$AM$301,39,FALSE))</f>
        <v/>
      </c>
      <c r="AQ209" s="210">
        <f>SUM(VLOOKUP(A209,OCT!$A$2:$AN$301,40,FALSE), VLOOKUP(A209,NOV!$A$2:$AM$301,39,FALSE), VLOOKUP(A209,DEC!$A$2:$AN$301,40,FALSE))</f>
        <v/>
      </c>
      <c r="AR209" s="125">
        <f>AP209/AQ209</f>
        <v/>
      </c>
    </row>
    <row r="210">
      <c r="A210" s="10" t="n">
        <v>209</v>
      </c>
      <c r="B210" s="210">
        <f>VLOOKUP($A210,Table2[[No]:[Date Student Last Attended Program
(mm/dd/yyyy)]],2,FALSE)</f>
        <v/>
      </c>
      <c r="C210" s="210">
        <f>VLOOKUP($A210,Table2[[No]:[Date Student Last Attended Program
(mm/dd/yyyy)]],4,FALSE)</f>
        <v/>
      </c>
      <c r="D210" s="210">
        <f>VLOOKUP($A210,Table2[[No]:[Date Student Last Attended Program
(mm/dd/yyyy)]],14,FALSE)</f>
        <v/>
      </c>
      <c r="E210" s="207">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10">
        <f>SUM(VLOOKUP(A210,OCT!$A$2:$AM$301,39,FALSE), VLOOKUP(A210,NOV!$A$2:$AL$301,38,FALSE), VLOOKUP(A210,DEC!$A$2:$AM$301,39,FALSE))</f>
        <v/>
      </c>
      <c r="AQ210" s="210">
        <f>SUM(VLOOKUP(A210,OCT!$A$2:$AN$301,40,FALSE), VLOOKUP(A210,NOV!$A$2:$AM$301,39,FALSE), VLOOKUP(A210,DEC!$A$2:$AN$301,40,FALSE))</f>
        <v/>
      </c>
      <c r="AR210" s="125">
        <f>AP210/AQ210</f>
        <v/>
      </c>
    </row>
    <row r="211">
      <c r="A211" s="10" t="n">
        <v>210</v>
      </c>
      <c r="B211" s="210">
        <f>VLOOKUP($A211,Table2[[No]:[Date Student Last Attended Program
(mm/dd/yyyy)]],2,FALSE)</f>
        <v/>
      </c>
      <c r="C211" s="210">
        <f>VLOOKUP($A211,Table2[[No]:[Date Student Last Attended Program
(mm/dd/yyyy)]],4,FALSE)</f>
        <v/>
      </c>
      <c r="D211" s="210">
        <f>VLOOKUP($A211,Table2[[No]:[Date Student Last Attended Program
(mm/dd/yyyy)]],14,FALSE)</f>
        <v/>
      </c>
      <c r="E211" s="207">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10">
        <f>SUM(VLOOKUP(A211,OCT!$A$2:$AM$301,39,FALSE), VLOOKUP(A211,NOV!$A$2:$AL$301,38,FALSE), VLOOKUP(A211,DEC!$A$2:$AM$301,39,FALSE))</f>
        <v/>
      </c>
      <c r="AQ211" s="210">
        <f>SUM(VLOOKUP(A211,OCT!$A$2:$AN$301,40,FALSE), VLOOKUP(A211,NOV!$A$2:$AM$301,39,FALSE), VLOOKUP(A211,DEC!$A$2:$AN$301,40,FALSE))</f>
        <v/>
      </c>
      <c r="AR211" s="125">
        <f>AP211/AQ211</f>
        <v/>
      </c>
    </row>
    <row r="212">
      <c r="A212" s="10" t="n">
        <v>211</v>
      </c>
      <c r="B212" s="210">
        <f>VLOOKUP($A212,Table2[[No]:[Date Student Last Attended Program
(mm/dd/yyyy)]],2,FALSE)</f>
        <v/>
      </c>
      <c r="C212" s="210">
        <f>VLOOKUP($A212,Table2[[No]:[Date Student Last Attended Program
(mm/dd/yyyy)]],4,FALSE)</f>
        <v/>
      </c>
      <c r="D212" s="210">
        <f>VLOOKUP($A212,Table2[[No]:[Date Student Last Attended Program
(mm/dd/yyyy)]],14,FALSE)</f>
        <v/>
      </c>
      <c r="E212" s="207">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10">
        <f>SUM(VLOOKUP(A212,OCT!$A$2:$AM$301,39,FALSE), VLOOKUP(A212,NOV!$A$2:$AL$301,38,FALSE), VLOOKUP(A212,DEC!$A$2:$AM$301,39,FALSE))</f>
        <v/>
      </c>
      <c r="AQ212" s="210">
        <f>SUM(VLOOKUP(A212,OCT!$A$2:$AN$301,40,FALSE), VLOOKUP(A212,NOV!$A$2:$AM$301,39,FALSE), VLOOKUP(A212,DEC!$A$2:$AN$301,40,FALSE))</f>
        <v/>
      </c>
      <c r="AR212" s="125">
        <f>AP212/AQ212</f>
        <v/>
      </c>
    </row>
    <row r="213">
      <c r="A213" s="10" t="n">
        <v>212</v>
      </c>
      <c r="B213" s="210">
        <f>VLOOKUP($A213,Table2[[No]:[Date Student Last Attended Program
(mm/dd/yyyy)]],2,FALSE)</f>
        <v/>
      </c>
      <c r="C213" s="210">
        <f>VLOOKUP($A213,Table2[[No]:[Date Student Last Attended Program
(mm/dd/yyyy)]],4,FALSE)</f>
        <v/>
      </c>
      <c r="D213" s="210">
        <f>VLOOKUP($A213,Table2[[No]:[Date Student Last Attended Program
(mm/dd/yyyy)]],14,FALSE)</f>
        <v/>
      </c>
      <c r="E213" s="207">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10">
        <f>SUM(VLOOKUP(A213,OCT!$A$2:$AM$301,39,FALSE), VLOOKUP(A213,NOV!$A$2:$AL$301,38,FALSE), VLOOKUP(A213,DEC!$A$2:$AM$301,39,FALSE))</f>
        <v/>
      </c>
      <c r="AQ213" s="210">
        <f>SUM(VLOOKUP(A213,OCT!$A$2:$AN$301,40,FALSE), VLOOKUP(A213,NOV!$A$2:$AM$301,39,FALSE), VLOOKUP(A213,DEC!$A$2:$AN$301,40,FALSE))</f>
        <v/>
      </c>
      <c r="AR213" s="125">
        <f>AP213/AQ213</f>
        <v/>
      </c>
    </row>
    <row r="214">
      <c r="A214" s="10" t="n">
        <v>213</v>
      </c>
      <c r="B214" s="210">
        <f>VLOOKUP($A214,Table2[[No]:[Date Student Last Attended Program
(mm/dd/yyyy)]],2,FALSE)</f>
        <v/>
      </c>
      <c r="C214" s="210">
        <f>VLOOKUP($A214,Table2[[No]:[Date Student Last Attended Program
(mm/dd/yyyy)]],4,FALSE)</f>
        <v/>
      </c>
      <c r="D214" s="210">
        <f>VLOOKUP($A214,Table2[[No]:[Date Student Last Attended Program
(mm/dd/yyyy)]],14,FALSE)</f>
        <v/>
      </c>
      <c r="E214" s="207">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10">
        <f>SUM(VLOOKUP(A214,OCT!$A$2:$AM$301,39,FALSE), VLOOKUP(A214,NOV!$A$2:$AL$301,38,FALSE), VLOOKUP(A214,DEC!$A$2:$AM$301,39,FALSE))</f>
        <v/>
      </c>
      <c r="AQ214" s="210">
        <f>SUM(VLOOKUP(A214,OCT!$A$2:$AN$301,40,FALSE), VLOOKUP(A214,NOV!$A$2:$AM$301,39,FALSE), VLOOKUP(A214,DEC!$A$2:$AN$301,40,FALSE))</f>
        <v/>
      </c>
      <c r="AR214" s="125">
        <f>AP214/AQ214</f>
        <v/>
      </c>
    </row>
    <row r="215">
      <c r="A215" s="10" t="n">
        <v>214</v>
      </c>
      <c r="B215" s="210">
        <f>VLOOKUP($A215,Table2[[No]:[Date Student Last Attended Program
(mm/dd/yyyy)]],2,FALSE)</f>
        <v/>
      </c>
      <c r="C215" s="210">
        <f>VLOOKUP($A215,Table2[[No]:[Date Student Last Attended Program
(mm/dd/yyyy)]],4,FALSE)</f>
        <v/>
      </c>
      <c r="D215" s="210">
        <f>VLOOKUP($A215,Table2[[No]:[Date Student Last Attended Program
(mm/dd/yyyy)]],14,FALSE)</f>
        <v/>
      </c>
      <c r="E215" s="207">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10">
        <f>SUM(VLOOKUP(A215,OCT!$A$2:$AM$301,39,FALSE), VLOOKUP(A215,NOV!$A$2:$AL$301,38,FALSE), VLOOKUP(A215,DEC!$A$2:$AM$301,39,FALSE))</f>
        <v/>
      </c>
      <c r="AQ215" s="210">
        <f>SUM(VLOOKUP(A215,OCT!$A$2:$AN$301,40,FALSE), VLOOKUP(A215,NOV!$A$2:$AM$301,39,FALSE), VLOOKUP(A215,DEC!$A$2:$AN$301,40,FALSE))</f>
        <v/>
      </c>
      <c r="AR215" s="125">
        <f>AP215/AQ215</f>
        <v/>
      </c>
    </row>
    <row r="216">
      <c r="A216" s="10" t="n">
        <v>215</v>
      </c>
      <c r="B216" s="210">
        <f>VLOOKUP($A216,Table2[[No]:[Date Student Last Attended Program
(mm/dd/yyyy)]],2,FALSE)</f>
        <v/>
      </c>
      <c r="C216" s="210">
        <f>VLOOKUP($A216,Table2[[No]:[Date Student Last Attended Program
(mm/dd/yyyy)]],4,FALSE)</f>
        <v/>
      </c>
      <c r="D216" s="210">
        <f>VLOOKUP($A216,Table2[[No]:[Date Student Last Attended Program
(mm/dd/yyyy)]],14,FALSE)</f>
        <v/>
      </c>
      <c r="E216" s="207">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10">
        <f>SUM(VLOOKUP(A216,OCT!$A$2:$AM$301,39,FALSE), VLOOKUP(A216,NOV!$A$2:$AL$301,38,FALSE), VLOOKUP(A216,DEC!$A$2:$AM$301,39,FALSE))</f>
        <v/>
      </c>
      <c r="AQ216" s="210">
        <f>SUM(VLOOKUP(A216,OCT!$A$2:$AN$301,40,FALSE), VLOOKUP(A216,NOV!$A$2:$AM$301,39,FALSE), VLOOKUP(A216,DEC!$A$2:$AN$301,40,FALSE))</f>
        <v/>
      </c>
      <c r="AR216" s="125">
        <f>AP216/AQ216</f>
        <v/>
      </c>
    </row>
    <row r="217">
      <c r="A217" s="10" t="n">
        <v>216</v>
      </c>
      <c r="B217" s="210">
        <f>VLOOKUP($A217,Table2[[No]:[Date Student Last Attended Program
(mm/dd/yyyy)]],2,FALSE)</f>
        <v/>
      </c>
      <c r="C217" s="210">
        <f>VLOOKUP($A217,Table2[[No]:[Date Student Last Attended Program
(mm/dd/yyyy)]],4,FALSE)</f>
        <v/>
      </c>
      <c r="D217" s="210">
        <f>VLOOKUP($A217,Table2[[No]:[Date Student Last Attended Program
(mm/dd/yyyy)]],14,FALSE)</f>
        <v/>
      </c>
      <c r="E217" s="207">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10">
        <f>SUM(VLOOKUP(A217,OCT!$A$2:$AM$301,39,FALSE), VLOOKUP(A217,NOV!$A$2:$AL$301,38,FALSE), VLOOKUP(A217,DEC!$A$2:$AM$301,39,FALSE))</f>
        <v/>
      </c>
      <c r="AQ217" s="210">
        <f>SUM(VLOOKUP(A217,OCT!$A$2:$AN$301,40,FALSE), VLOOKUP(A217,NOV!$A$2:$AM$301,39,FALSE), VLOOKUP(A217,DEC!$A$2:$AN$301,40,FALSE))</f>
        <v/>
      </c>
      <c r="AR217" s="125">
        <f>AP217/AQ217</f>
        <v/>
      </c>
    </row>
    <row r="218">
      <c r="A218" s="10" t="n">
        <v>217</v>
      </c>
      <c r="B218" s="210">
        <f>VLOOKUP($A218,Table2[[No]:[Date Student Last Attended Program
(mm/dd/yyyy)]],2,FALSE)</f>
        <v/>
      </c>
      <c r="C218" s="210">
        <f>VLOOKUP($A218,Table2[[No]:[Date Student Last Attended Program
(mm/dd/yyyy)]],4,FALSE)</f>
        <v/>
      </c>
      <c r="D218" s="210">
        <f>VLOOKUP($A218,Table2[[No]:[Date Student Last Attended Program
(mm/dd/yyyy)]],14,FALSE)</f>
        <v/>
      </c>
      <c r="E218" s="207">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10">
        <f>SUM(VLOOKUP(A218,OCT!$A$2:$AM$301,39,FALSE), VLOOKUP(A218,NOV!$A$2:$AL$301,38,FALSE), VLOOKUP(A218,DEC!$A$2:$AM$301,39,FALSE))</f>
        <v/>
      </c>
      <c r="AQ218" s="210">
        <f>SUM(VLOOKUP(A218,OCT!$A$2:$AN$301,40,FALSE), VLOOKUP(A218,NOV!$A$2:$AM$301,39,FALSE), VLOOKUP(A218,DEC!$A$2:$AN$301,40,FALSE))</f>
        <v/>
      </c>
      <c r="AR218" s="125">
        <f>AP218/AQ218</f>
        <v/>
      </c>
    </row>
    <row r="219">
      <c r="A219" s="10" t="n">
        <v>218</v>
      </c>
      <c r="B219" s="210">
        <f>VLOOKUP($A219,Table2[[No]:[Date Student Last Attended Program
(mm/dd/yyyy)]],2,FALSE)</f>
        <v/>
      </c>
      <c r="C219" s="210">
        <f>VLOOKUP($A219,Table2[[No]:[Date Student Last Attended Program
(mm/dd/yyyy)]],4,FALSE)</f>
        <v/>
      </c>
      <c r="D219" s="210">
        <f>VLOOKUP($A219,Table2[[No]:[Date Student Last Attended Program
(mm/dd/yyyy)]],14,FALSE)</f>
        <v/>
      </c>
      <c r="E219" s="207">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10">
        <f>SUM(VLOOKUP(A219,OCT!$A$2:$AM$301,39,FALSE), VLOOKUP(A219,NOV!$A$2:$AL$301,38,FALSE), VLOOKUP(A219,DEC!$A$2:$AM$301,39,FALSE))</f>
        <v/>
      </c>
      <c r="AQ219" s="210">
        <f>SUM(VLOOKUP(A219,OCT!$A$2:$AN$301,40,FALSE), VLOOKUP(A219,NOV!$A$2:$AM$301,39,FALSE), VLOOKUP(A219,DEC!$A$2:$AN$301,40,FALSE))</f>
        <v/>
      </c>
      <c r="AR219" s="125">
        <f>AP219/AQ219</f>
        <v/>
      </c>
    </row>
    <row r="220">
      <c r="A220" s="10" t="n">
        <v>219</v>
      </c>
      <c r="B220" s="210">
        <f>VLOOKUP($A220,Table2[[No]:[Date Student Last Attended Program
(mm/dd/yyyy)]],2,FALSE)</f>
        <v/>
      </c>
      <c r="C220" s="210">
        <f>VLOOKUP($A220,Table2[[No]:[Date Student Last Attended Program
(mm/dd/yyyy)]],4,FALSE)</f>
        <v/>
      </c>
      <c r="D220" s="210">
        <f>VLOOKUP($A220,Table2[[No]:[Date Student Last Attended Program
(mm/dd/yyyy)]],14,FALSE)</f>
        <v/>
      </c>
      <c r="E220" s="207">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10">
        <f>SUM(VLOOKUP(A220,OCT!$A$2:$AM$301,39,FALSE), VLOOKUP(A220,NOV!$A$2:$AL$301,38,FALSE), VLOOKUP(A220,DEC!$A$2:$AM$301,39,FALSE))</f>
        <v/>
      </c>
      <c r="AQ220" s="210">
        <f>SUM(VLOOKUP(A220,OCT!$A$2:$AN$301,40,FALSE), VLOOKUP(A220,NOV!$A$2:$AM$301,39,FALSE), VLOOKUP(A220,DEC!$A$2:$AN$301,40,FALSE))</f>
        <v/>
      </c>
      <c r="AR220" s="125">
        <f>AP220/AQ220</f>
        <v/>
      </c>
    </row>
    <row r="221">
      <c r="A221" s="10" t="n">
        <v>220</v>
      </c>
      <c r="B221" s="210">
        <f>VLOOKUP($A221,Table2[[No]:[Date Student Last Attended Program
(mm/dd/yyyy)]],2,FALSE)</f>
        <v/>
      </c>
      <c r="C221" s="210">
        <f>VLOOKUP($A221,Table2[[No]:[Date Student Last Attended Program
(mm/dd/yyyy)]],4,FALSE)</f>
        <v/>
      </c>
      <c r="D221" s="210">
        <f>VLOOKUP($A221,Table2[[No]:[Date Student Last Attended Program
(mm/dd/yyyy)]],14,FALSE)</f>
        <v/>
      </c>
      <c r="E221" s="207">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10">
        <f>SUM(VLOOKUP(A221,OCT!$A$2:$AM$301,39,FALSE), VLOOKUP(A221,NOV!$A$2:$AL$301,38,FALSE), VLOOKUP(A221,DEC!$A$2:$AM$301,39,FALSE))</f>
        <v/>
      </c>
      <c r="AQ221" s="210">
        <f>SUM(VLOOKUP(A221,OCT!$A$2:$AN$301,40,FALSE), VLOOKUP(A221,NOV!$A$2:$AM$301,39,FALSE), VLOOKUP(A221,DEC!$A$2:$AN$301,40,FALSE))</f>
        <v/>
      </c>
      <c r="AR221" s="125">
        <f>AP221/AQ221</f>
        <v/>
      </c>
    </row>
    <row r="222">
      <c r="A222" s="10" t="n">
        <v>221</v>
      </c>
      <c r="B222" s="210">
        <f>VLOOKUP($A222,Table2[[No]:[Date Student Last Attended Program
(mm/dd/yyyy)]],2,FALSE)</f>
        <v/>
      </c>
      <c r="C222" s="210">
        <f>VLOOKUP($A222,Table2[[No]:[Date Student Last Attended Program
(mm/dd/yyyy)]],4,FALSE)</f>
        <v/>
      </c>
      <c r="D222" s="210">
        <f>VLOOKUP($A222,Table2[[No]:[Date Student Last Attended Program
(mm/dd/yyyy)]],14,FALSE)</f>
        <v/>
      </c>
      <c r="E222" s="207">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10">
        <f>SUM(VLOOKUP(A222,OCT!$A$2:$AM$301,39,FALSE), VLOOKUP(A222,NOV!$A$2:$AL$301,38,FALSE), VLOOKUP(A222,DEC!$A$2:$AM$301,39,FALSE))</f>
        <v/>
      </c>
      <c r="AQ222" s="210">
        <f>SUM(VLOOKUP(A222,OCT!$A$2:$AN$301,40,FALSE), VLOOKUP(A222,NOV!$A$2:$AM$301,39,FALSE), VLOOKUP(A222,DEC!$A$2:$AN$301,40,FALSE))</f>
        <v/>
      </c>
      <c r="AR222" s="125">
        <f>AP222/AQ222</f>
        <v/>
      </c>
    </row>
    <row r="223">
      <c r="A223" s="10" t="n">
        <v>222</v>
      </c>
      <c r="B223" s="210">
        <f>VLOOKUP($A223,Table2[[No]:[Date Student Last Attended Program
(mm/dd/yyyy)]],2,FALSE)</f>
        <v/>
      </c>
      <c r="C223" s="210">
        <f>VLOOKUP($A223,Table2[[No]:[Date Student Last Attended Program
(mm/dd/yyyy)]],4,FALSE)</f>
        <v/>
      </c>
      <c r="D223" s="210">
        <f>VLOOKUP($A223,Table2[[No]:[Date Student Last Attended Program
(mm/dd/yyyy)]],14,FALSE)</f>
        <v/>
      </c>
      <c r="E223" s="207">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10">
        <f>SUM(VLOOKUP(A223,OCT!$A$2:$AM$301,39,FALSE), VLOOKUP(A223,NOV!$A$2:$AL$301,38,FALSE), VLOOKUP(A223,DEC!$A$2:$AM$301,39,FALSE))</f>
        <v/>
      </c>
      <c r="AQ223" s="210">
        <f>SUM(VLOOKUP(A223,OCT!$A$2:$AN$301,40,FALSE), VLOOKUP(A223,NOV!$A$2:$AM$301,39,FALSE), VLOOKUP(A223,DEC!$A$2:$AN$301,40,FALSE))</f>
        <v/>
      </c>
      <c r="AR223" s="125">
        <f>AP223/AQ223</f>
        <v/>
      </c>
    </row>
    <row r="224">
      <c r="A224" s="10" t="n">
        <v>223</v>
      </c>
      <c r="B224" s="210">
        <f>VLOOKUP($A224,Table2[[No]:[Date Student Last Attended Program
(mm/dd/yyyy)]],2,FALSE)</f>
        <v/>
      </c>
      <c r="C224" s="210">
        <f>VLOOKUP($A224,Table2[[No]:[Date Student Last Attended Program
(mm/dd/yyyy)]],4,FALSE)</f>
        <v/>
      </c>
      <c r="D224" s="210">
        <f>VLOOKUP($A224,Table2[[No]:[Date Student Last Attended Program
(mm/dd/yyyy)]],14,FALSE)</f>
        <v/>
      </c>
      <c r="E224" s="207">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10">
        <f>SUM(VLOOKUP(A224,OCT!$A$2:$AM$301,39,FALSE), VLOOKUP(A224,NOV!$A$2:$AL$301,38,FALSE), VLOOKUP(A224,DEC!$A$2:$AM$301,39,FALSE))</f>
        <v/>
      </c>
      <c r="AQ224" s="210">
        <f>SUM(VLOOKUP(A224,OCT!$A$2:$AN$301,40,FALSE), VLOOKUP(A224,NOV!$A$2:$AM$301,39,FALSE), VLOOKUP(A224,DEC!$A$2:$AN$301,40,FALSE))</f>
        <v/>
      </c>
      <c r="AR224" s="125">
        <f>AP224/AQ224</f>
        <v/>
      </c>
    </row>
    <row r="225">
      <c r="A225" s="10" t="n">
        <v>224</v>
      </c>
      <c r="B225" s="210">
        <f>VLOOKUP($A225,Table2[[No]:[Date Student Last Attended Program
(mm/dd/yyyy)]],2,FALSE)</f>
        <v/>
      </c>
      <c r="C225" s="210">
        <f>VLOOKUP($A225,Table2[[No]:[Date Student Last Attended Program
(mm/dd/yyyy)]],4,FALSE)</f>
        <v/>
      </c>
      <c r="D225" s="210">
        <f>VLOOKUP($A225,Table2[[No]:[Date Student Last Attended Program
(mm/dd/yyyy)]],14,FALSE)</f>
        <v/>
      </c>
      <c r="E225" s="207">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10">
        <f>SUM(VLOOKUP(A225,OCT!$A$2:$AM$301,39,FALSE), VLOOKUP(A225,NOV!$A$2:$AL$301,38,FALSE), VLOOKUP(A225,DEC!$A$2:$AM$301,39,FALSE))</f>
        <v/>
      </c>
      <c r="AQ225" s="210">
        <f>SUM(VLOOKUP(A225,OCT!$A$2:$AN$301,40,FALSE), VLOOKUP(A225,NOV!$A$2:$AM$301,39,FALSE), VLOOKUP(A225,DEC!$A$2:$AN$301,40,FALSE))</f>
        <v/>
      </c>
      <c r="AR225" s="125">
        <f>AP225/AQ225</f>
        <v/>
      </c>
    </row>
    <row r="226">
      <c r="A226" s="10" t="n">
        <v>225</v>
      </c>
      <c r="B226" s="210">
        <f>VLOOKUP($A226,Table2[[No]:[Date Student Last Attended Program
(mm/dd/yyyy)]],2,FALSE)</f>
        <v/>
      </c>
      <c r="C226" s="210">
        <f>VLOOKUP($A226,Table2[[No]:[Date Student Last Attended Program
(mm/dd/yyyy)]],4,FALSE)</f>
        <v/>
      </c>
      <c r="D226" s="210">
        <f>VLOOKUP($A226,Table2[[No]:[Date Student Last Attended Program
(mm/dd/yyyy)]],14,FALSE)</f>
        <v/>
      </c>
      <c r="E226" s="207">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10">
        <f>SUM(VLOOKUP(A226,OCT!$A$2:$AM$301,39,FALSE), VLOOKUP(A226,NOV!$A$2:$AL$301,38,FALSE), VLOOKUP(A226,DEC!$A$2:$AM$301,39,FALSE))</f>
        <v/>
      </c>
      <c r="AQ226" s="210">
        <f>SUM(VLOOKUP(A226,OCT!$A$2:$AN$301,40,FALSE), VLOOKUP(A226,NOV!$A$2:$AM$301,39,FALSE), VLOOKUP(A226,DEC!$A$2:$AN$301,40,FALSE))</f>
        <v/>
      </c>
      <c r="AR226" s="125">
        <f>AP226/AQ226</f>
        <v/>
      </c>
    </row>
    <row r="227">
      <c r="A227" s="10" t="n">
        <v>226</v>
      </c>
      <c r="B227" s="210">
        <f>VLOOKUP($A227,Table2[[No]:[Date Student Last Attended Program
(mm/dd/yyyy)]],2,FALSE)</f>
        <v/>
      </c>
      <c r="C227" s="210">
        <f>VLOOKUP($A227,Table2[[No]:[Date Student Last Attended Program
(mm/dd/yyyy)]],4,FALSE)</f>
        <v/>
      </c>
      <c r="D227" s="210">
        <f>VLOOKUP($A227,Table2[[No]:[Date Student Last Attended Program
(mm/dd/yyyy)]],14,FALSE)</f>
        <v/>
      </c>
      <c r="E227" s="207">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10">
        <f>SUM(VLOOKUP(A227,OCT!$A$2:$AM$301,39,FALSE), VLOOKUP(A227,NOV!$A$2:$AL$301,38,FALSE), VLOOKUP(A227,DEC!$A$2:$AM$301,39,FALSE))</f>
        <v/>
      </c>
      <c r="AQ227" s="210">
        <f>SUM(VLOOKUP(A227,OCT!$A$2:$AN$301,40,FALSE), VLOOKUP(A227,NOV!$A$2:$AM$301,39,FALSE), VLOOKUP(A227,DEC!$A$2:$AN$301,40,FALSE))</f>
        <v/>
      </c>
      <c r="AR227" s="125">
        <f>AP227/AQ227</f>
        <v/>
      </c>
    </row>
    <row r="228">
      <c r="A228" s="10" t="n">
        <v>227</v>
      </c>
      <c r="B228" s="210">
        <f>VLOOKUP($A228,Table2[[No]:[Date Student Last Attended Program
(mm/dd/yyyy)]],2,FALSE)</f>
        <v/>
      </c>
      <c r="C228" s="210">
        <f>VLOOKUP($A228,Table2[[No]:[Date Student Last Attended Program
(mm/dd/yyyy)]],4,FALSE)</f>
        <v/>
      </c>
      <c r="D228" s="210">
        <f>VLOOKUP($A228,Table2[[No]:[Date Student Last Attended Program
(mm/dd/yyyy)]],14,FALSE)</f>
        <v/>
      </c>
      <c r="E228" s="207">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10">
        <f>SUM(VLOOKUP(A228,OCT!$A$2:$AM$301,39,FALSE), VLOOKUP(A228,NOV!$A$2:$AL$301,38,FALSE), VLOOKUP(A228,DEC!$A$2:$AM$301,39,FALSE))</f>
        <v/>
      </c>
      <c r="AQ228" s="210">
        <f>SUM(VLOOKUP(A228,OCT!$A$2:$AN$301,40,FALSE), VLOOKUP(A228,NOV!$A$2:$AM$301,39,FALSE), VLOOKUP(A228,DEC!$A$2:$AN$301,40,FALSE))</f>
        <v/>
      </c>
      <c r="AR228" s="125">
        <f>AP228/AQ228</f>
        <v/>
      </c>
    </row>
    <row r="229">
      <c r="A229" s="10" t="n">
        <v>228</v>
      </c>
      <c r="B229" s="210">
        <f>VLOOKUP($A229,Table2[[No]:[Date Student Last Attended Program
(mm/dd/yyyy)]],2,FALSE)</f>
        <v/>
      </c>
      <c r="C229" s="210">
        <f>VLOOKUP($A229,Table2[[No]:[Date Student Last Attended Program
(mm/dd/yyyy)]],4,FALSE)</f>
        <v/>
      </c>
      <c r="D229" s="210">
        <f>VLOOKUP($A229,Table2[[No]:[Date Student Last Attended Program
(mm/dd/yyyy)]],14,FALSE)</f>
        <v/>
      </c>
      <c r="E229" s="207">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10">
        <f>SUM(VLOOKUP(A229,OCT!$A$2:$AM$301,39,FALSE), VLOOKUP(A229,NOV!$A$2:$AL$301,38,FALSE), VLOOKUP(A229,DEC!$A$2:$AM$301,39,FALSE))</f>
        <v/>
      </c>
      <c r="AQ229" s="210">
        <f>SUM(VLOOKUP(A229,OCT!$A$2:$AN$301,40,FALSE), VLOOKUP(A229,NOV!$A$2:$AM$301,39,FALSE), VLOOKUP(A229,DEC!$A$2:$AN$301,40,FALSE))</f>
        <v/>
      </c>
      <c r="AR229" s="125">
        <f>AP229/AQ229</f>
        <v/>
      </c>
    </row>
    <row r="230">
      <c r="A230" s="10" t="n">
        <v>229</v>
      </c>
      <c r="B230" s="210">
        <f>VLOOKUP($A230,Table2[[No]:[Date Student Last Attended Program
(mm/dd/yyyy)]],2,FALSE)</f>
        <v/>
      </c>
      <c r="C230" s="210">
        <f>VLOOKUP($A230,Table2[[No]:[Date Student Last Attended Program
(mm/dd/yyyy)]],4,FALSE)</f>
        <v/>
      </c>
      <c r="D230" s="210">
        <f>VLOOKUP($A230,Table2[[No]:[Date Student Last Attended Program
(mm/dd/yyyy)]],14,FALSE)</f>
        <v/>
      </c>
      <c r="E230" s="207">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10">
        <f>SUM(VLOOKUP(A230,OCT!$A$2:$AM$301,39,FALSE), VLOOKUP(A230,NOV!$A$2:$AL$301,38,FALSE), VLOOKUP(A230,DEC!$A$2:$AM$301,39,FALSE))</f>
        <v/>
      </c>
      <c r="AQ230" s="210">
        <f>SUM(VLOOKUP(A230,OCT!$A$2:$AN$301,40,FALSE), VLOOKUP(A230,NOV!$A$2:$AM$301,39,FALSE), VLOOKUP(A230,DEC!$A$2:$AN$301,40,FALSE))</f>
        <v/>
      </c>
      <c r="AR230" s="125">
        <f>AP230/AQ230</f>
        <v/>
      </c>
    </row>
    <row r="231">
      <c r="A231" s="10" t="n">
        <v>230</v>
      </c>
      <c r="B231" s="210">
        <f>VLOOKUP($A231,Table2[[No]:[Date Student Last Attended Program
(mm/dd/yyyy)]],2,FALSE)</f>
        <v/>
      </c>
      <c r="C231" s="210">
        <f>VLOOKUP($A231,Table2[[No]:[Date Student Last Attended Program
(mm/dd/yyyy)]],4,FALSE)</f>
        <v/>
      </c>
      <c r="D231" s="210">
        <f>VLOOKUP($A231,Table2[[No]:[Date Student Last Attended Program
(mm/dd/yyyy)]],14,FALSE)</f>
        <v/>
      </c>
      <c r="E231" s="207">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10">
        <f>SUM(VLOOKUP(A231,OCT!$A$2:$AM$301,39,FALSE), VLOOKUP(A231,NOV!$A$2:$AL$301,38,FALSE), VLOOKUP(A231,DEC!$A$2:$AM$301,39,FALSE))</f>
        <v/>
      </c>
      <c r="AQ231" s="210">
        <f>SUM(VLOOKUP(A231,OCT!$A$2:$AN$301,40,FALSE), VLOOKUP(A231,NOV!$A$2:$AM$301,39,FALSE), VLOOKUP(A231,DEC!$A$2:$AN$301,40,FALSE))</f>
        <v/>
      </c>
      <c r="AR231" s="125">
        <f>AP231/AQ231</f>
        <v/>
      </c>
    </row>
    <row r="232">
      <c r="A232" s="10" t="n">
        <v>231</v>
      </c>
      <c r="B232" s="210">
        <f>VLOOKUP($A232,Table2[[No]:[Date Student Last Attended Program
(mm/dd/yyyy)]],2,FALSE)</f>
        <v/>
      </c>
      <c r="C232" s="210">
        <f>VLOOKUP($A232,Table2[[No]:[Date Student Last Attended Program
(mm/dd/yyyy)]],4,FALSE)</f>
        <v/>
      </c>
      <c r="D232" s="210">
        <f>VLOOKUP($A232,Table2[[No]:[Date Student Last Attended Program
(mm/dd/yyyy)]],14,FALSE)</f>
        <v/>
      </c>
      <c r="E232" s="207">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10">
        <f>SUM(VLOOKUP(A232,OCT!$A$2:$AM$301,39,FALSE), VLOOKUP(A232,NOV!$A$2:$AL$301,38,FALSE), VLOOKUP(A232,DEC!$A$2:$AM$301,39,FALSE))</f>
        <v/>
      </c>
      <c r="AQ232" s="210">
        <f>SUM(VLOOKUP(A232,OCT!$A$2:$AN$301,40,FALSE), VLOOKUP(A232,NOV!$A$2:$AM$301,39,FALSE), VLOOKUP(A232,DEC!$A$2:$AN$301,40,FALSE))</f>
        <v/>
      </c>
      <c r="AR232" s="125">
        <f>AP232/AQ232</f>
        <v/>
      </c>
    </row>
    <row r="233">
      <c r="A233" s="10" t="n">
        <v>232</v>
      </c>
      <c r="B233" s="210">
        <f>VLOOKUP($A233,Table2[[No]:[Date Student Last Attended Program
(mm/dd/yyyy)]],2,FALSE)</f>
        <v/>
      </c>
      <c r="C233" s="210">
        <f>VLOOKUP($A233,Table2[[No]:[Date Student Last Attended Program
(mm/dd/yyyy)]],4,FALSE)</f>
        <v/>
      </c>
      <c r="D233" s="210">
        <f>VLOOKUP($A233,Table2[[No]:[Date Student Last Attended Program
(mm/dd/yyyy)]],14,FALSE)</f>
        <v/>
      </c>
      <c r="E233" s="207">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10">
        <f>SUM(VLOOKUP(A233,OCT!$A$2:$AM$301,39,FALSE), VLOOKUP(A233,NOV!$A$2:$AL$301,38,FALSE), VLOOKUP(A233,DEC!$A$2:$AM$301,39,FALSE))</f>
        <v/>
      </c>
      <c r="AQ233" s="210">
        <f>SUM(VLOOKUP(A233,OCT!$A$2:$AN$301,40,FALSE), VLOOKUP(A233,NOV!$A$2:$AM$301,39,FALSE), VLOOKUP(A233,DEC!$A$2:$AN$301,40,FALSE))</f>
        <v/>
      </c>
      <c r="AR233" s="125">
        <f>AP233/AQ233</f>
        <v/>
      </c>
    </row>
    <row r="234">
      <c r="A234" s="10" t="n">
        <v>233</v>
      </c>
      <c r="B234" s="210">
        <f>VLOOKUP($A234,Table2[[No]:[Date Student Last Attended Program
(mm/dd/yyyy)]],2,FALSE)</f>
        <v/>
      </c>
      <c r="C234" s="210">
        <f>VLOOKUP($A234,Table2[[No]:[Date Student Last Attended Program
(mm/dd/yyyy)]],4,FALSE)</f>
        <v/>
      </c>
      <c r="D234" s="210">
        <f>VLOOKUP($A234,Table2[[No]:[Date Student Last Attended Program
(mm/dd/yyyy)]],14,FALSE)</f>
        <v/>
      </c>
      <c r="E234" s="207">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10">
        <f>SUM(VLOOKUP(A234,OCT!$A$2:$AM$301,39,FALSE), VLOOKUP(A234,NOV!$A$2:$AL$301,38,FALSE), VLOOKUP(A234,DEC!$A$2:$AM$301,39,FALSE))</f>
        <v/>
      </c>
      <c r="AQ234" s="210">
        <f>SUM(VLOOKUP(A234,OCT!$A$2:$AN$301,40,FALSE), VLOOKUP(A234,NOV!$A$2:$AM$301,39,FALSE), VLOOKUP(A234,DEC!$A$2:$AN$301,40,FALSE))</f>
        <v/>
      </c>
      <c r="AR234" s="125">
        <f>AP234/AQ234</f>
        <v/>
      </c>
    </row>
    <row r="235">
      <c r="A235" s="10" t="n">
        <v>234</v>
      </c>
      <c r="B235" s="210">
        <f>VLOOKUP($A235,Table2[[No]:[Date Student Last Attended Program
(mm/dd/yyyy)]],2,FALSE)</f>
        <v/>
      </c>
      <c r="C235" s="210">
        <f>VLOOKUP($A235,Table2[[No]:[Date Student Last Attended Program
(mm/dd/yyyy)]],4,FALSE)</f>
        <v/>
      </c>
      <c r="D235" s="210">
        <f>VLOOKUP($A235,Table2[[No]:[Date Student Last Attended Program
(mm/dd/yyyy)]],14,FALSE)</f>
        <v/>
      </c>
      <c r="E235" s="207">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10">
        <f>SUM(VLOOKUP(A235,OCT!$A$2:$AM$301,39,FALSE), VLOOKUP(A235,NOV!$A$2:$AL$301,38,FALSE), VLOOKUP(A235,DEC!$A$2:$AM$301,39,FALSE))</f>
        <v/>
      </c>
      <c r="AQ235" s="210">
        <f>SUM(VLOOKUP(A235,OCT!$A$2:$AN$301,40,FALSE), VLOOKUP(A235,NOV!$A$2:$AM$301,39,FALSE), VLOOKUP(A235,DEC!$A$2:$AN$301,40,FALSE))</f>
        <v/>
      </c>
      <c r="AR235" s="125">
        <f>AP235/AQ235</f>
        <v/>
      </c>
    </row>
    <row r="236">
      <c r="A236" s="10" t="n">
        <v>235</v>
      </c>
      <c r="B236" s="210">
        <f>VLOOKUP($A236,Table2[[No]:[Date Student Last Attended Program
(mm/dd/yyyy)]],2,FALSE)</f>
        <v/>
      </c>
      <c r="C236" s="210">
        <f>VLOOKUP($A236,Table2[[No]:[Date Student Last Attended Program
(mm/dd/yyyy)]],4,FALSE)</f>
        <v/>
      </c>
      <c r="D236" s="210">
        <f>VLOOKUP($A236,Table2[[No]:[Date Student Last Attended Program
(mm/dd/yyyy)]],14,FALSE)</f>
        <v/>
      </c>
      <c r="E236" s="207">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10">
        <f>SUM(VLOOKUP(A236,OCT!$A$2:$AM$301,39,FALSE), VLOOKUP(A236,NOV!$A$2:$AL$301,38,FALSE), VLOOKUP(A236,DEC!$A$2:$AM$301,39,FALSE))</f>
        <v/>
      </c>
      <c r="AQ236" s="210">
        <f>SUM(VLOOKUP(A236,OCT!$A$2:$AN$301,40,FALSE), VLOOKUP(A236,NOV!$A$2:$AM$301,39,FALSE), VLOOKUP(A236,DEC!$A$2:$AN$301,40,FALSE))</f>
        <v/>
      </c>
      <c r="AR236" s="125">
        <f>AP236/AQ236</f>
        <v/>
      </c>
    </row>
    <row r="237">
      <c r="A237" s="10" t="n">
        <v>236</v>
      </c>
      <c r="B237" s="210">
        <f>VLOOKUP($A237,Table2[[No]:[Date Student Last Attended Program
(mm/dd/yyyy)]],2,FALSE)</f>
        <v/>
      </c>
      <c r="C237" s="210">
        <f>VLOOKUP($A237,Table2[[No]:[Date Student Last Attended Program
(mm/dd/yyyy)]],4,FALSE)</f>
        <v/>
      </c>
      <c r="D237" s="210">
        <f>VLOOKUP($A237,Table2[[No]:[Date Student Last Attended Program
(mm/dd/yyyy)]],14,FALSE)</f>
        <v/>
      </c>
      <c r="E237" s="207">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10">
        <f>SUM(VLOOKUP(A237,OCT!$A$2:$AM$301,39,FALSE), VLOOKUP(A237,NOV!$A$2:$AL$301,38,FALSE), VLOOKUP(A237,DEC!$A$2:$AM$301,39,FALSE))</f>
        <v/>
      </c>
      <c r="AQ237" s="210">
        <f>SUM(VLOOKUP(A237,OCT!$A$2:$AN$301,40,FALSE), VLOOKUP(A237,NOV!$A$2:$AM$301,39,FALSE), VLOOKUP(A237,DEC!$A$2:$AN$301,40,FALSE))</f>
        <v/>
      </c>
      <c r="AR237" s="125">
        <f>AP237/AQ237</f>
        <v/>
      </c>
    </row>
    <row r="238">
      <c r="A238" s="10" t="n">
        <v>237</v>
      </c>
      <c r="B238" s="210">
        <f>VLOOKUP($A238,Table2[[No]:[Date Student Last Attended Program
(mm/dd/yyyy)]],2,FALSE)</f>
        <v/>
      </c>
      <c r="C238" s="210">
        <f>VLOOKUP($A238,Table2[[No]:[Date Student Last Attended Program
(mm/dd/yyyy)]],4,FALSE)</f>
        <v/>
      </c>
      <c r="D238" s="210">
        <f>VLOOKUP($A238,Table2[[No]:[Date Student Last Attended Program
(mm/dd/yyyy)]],14,FALSE)</f>
        <v/>
      </c>
      <c r="E238" s="207">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10">
        <f>SUM(VLOOKUP(A238,OCT!$A$2:$AM$301,39,FALSE), VLOOKUP(A238,NOV!$A$2:$AL$301,38,FALSE), VLOOKUP(A238,DEC!$A$2:$AM$301,39,FALSE))</f>
        <v/>
      </c>
      <c r="AQ238" s="210">
        <f>SUM(VLOOKUP(A238,OCT!$A$2:$AN$301,40,FALSE), VLOOKUP(A238,NOV!$A$2:$AM$301,39,FALSE), VLOOKUP(A238,DEC!$A$2:$AN$301,40,FALSE))</f>
        <v/>
      </c>
      <c r="AR238" s="125">
        <f>AP238/AQ238</f>
        <v/>
      </c>
    </row>
    <row r="239">
      <c r="A239" s="10" t="n">
        <v>238</v>
      </c>
      <c r="B239" s="210">
        <f>VLOOKUP($A239,Table2[[No]:[Date Student Last Attended Program
(mm/dd/yyyy)]],2,FALSE)</f>
        <v/>
      </c>
      <c r="C239" s="210">
        <f>VLOOKUP($A239,Table2[[No]:[Date Student Last Attended Program
(mm/dd/yyyy)]],4,FALSE)</f>
        <v/>
      </c>
      <c r="D239" s="210">
        <f>VLOOKUP($A239,Table2[[No]:[Date Student Last Attended Program
(mm/dd/yyyy)]],14,FALSE)</f>
        <v/>
      </c>
      <c r="E239" s="207">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10">
        <f>SUM(VLOOKUP(A239,OCT!$A$2:$AM$301,39,FALSE), VLOOKUP(A239,NOV!$A$2:$AL$301,38,FALSE), VLOOKUP(A239,DEC!$A$2:$AM$301,39,FALSE))</f>
        <v/>
      </c>
      <c r="AQ239" s="210">
        <f>SUM(VLOOKUP(A239,OCT!$A$2:$AN$301,40,FALSE), VLOOKUP(A239,NOV!$A$2:$AM$301,39,FALSE), VLOOKUP(A239,DEC!$A$2:$AN$301,40,FALSE))</f>
        <v/>
      </c>
      <c r="AR239" s="125">
        <f>AP239/AQ239</f>
        <v/>
      </c>
    </row>
    <row r="240">
      <c r="A240" s="10" t="n">
        <v>239</v>
      </c>
      <c r="B240" s="210">
        <f>VLOOKUP($A240,Table2[[No]:[Date Student Last Attended Program
(mm/dd/yyyy)]],2,FALSE)</f>
        <v/>
      </c>
      <c r="C240" s="210">
        <f>VLOOKUP($A240,Table2[[No]:[Date Student Last Attended Program
(mm/dd/yyyy)]],4,FALSE)</f>
        <v/>
      </c>
      <c r="D240" s="210">
        <f>VLOOKUP($A240,Table2[[No]:[Date Student Last Attended Program
(mm/dd/yyyy)]],14,FALSE)</f>
        <v/>
      </c>
      <c r="E240" s="207">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10">
        <f>SUM(VLOOKUP(A240,OCT!$A$2:$AM$301,39,FALSE), VLOOKUP(A240,NOV!$A$2:$AL$301,38,FALSE), VLOOKUP(A240,DEC!$A$2:$AM$301,39,FALSE))</f>
        <v/>
      </c>
      <c r="AQ240" s="210">
        <f>SUM(VLOOKUP(A240,OCT!$A$2:$AN$301,40,FALSE), VLOOKUP(A240,NOV!$A$2:$AM$301,39,FALSE), VLOOKUP(A240,DEC!$A$2:$AN$301,40,FALSE))</f>
        <v/>
      </c>
      <c r="AR240" s="125">
        <f>AP240/AQ240</f>
        <v/>
      </c>
    </row>
    <row r="241">
      <c r="A241" s="10" t="n">
        <v>240</v>
      </c>
      <c r="B241" s="210">
        <f>VLOOKUP($A241,Table2[[No]:[Date Student Last Attended Program
(mm/dd/yyyy)]],2,FALSE)</f>
        <v/>
      </c>
      <c r="C241" s="210">
        <f>VLOOKUP($A241,Table2[[No]:[Date Student Last Attended Program
(mm/dd/yyyy)]],4,FALSE)</f>
        <v/>
      </c>
      <c r="D241" s="210">
        <f>VLOOKUP($A241,Table2[[No]:[Date Student Last Attended Program
(mm/dd/yyyy)]],14,FALSE)</f>
        <v/>
      </c>
      <c r="E241" s="207">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10">
        <f>SUM(VLOOKUP(A241,OCT!$A$2:$AM$301,39,FALSE), VLOOKUP(A241,NOV!$A$2:$AL$301,38,FALSE), VLOOKUP(A241,DEC!$A$2:$AM$301,39,FALSE))</f>
        <v/>
      </c>
      <c r="AQ241" s="210">
        <f>SUM(VLOOKUP(A241,OCT!$A$2:$AN$301,40,FALSE), VLOOKUP(A241,NOV!$A$2:$AM$301,39,FALSE), VLOOKUP(A241,DEC!$A$2:$AN$301,40,FALSE))</f>
        <v/>
      </c>
      <c r="AR241" s="125">
        <f>AP241/AQ241</f>
        <v/>
      </c>
    </row>
    <row r="242">
      <c r="A242" s="10" t="n">
        <v>241</v>
      </c>
      <c r="B242" s="210">
        <f>VLOOKUP($A242,Table2[[No]:[Date Student Last Attended Program
(mm/dd/yyyy)]],2,FALSE)</f>
        <v/>
      </c>
      <c r="C242" s="210">
        <f>VLOOKUP($A242,Table2[[No]:[Date Student Last Attended Program
(mm/dd/yyyy)]],4,FALSE)</f>
        <v/>
      </c>
      <c r="D242" s="210">
        <f>VLOOKUP($A242,Table2[[No]:[Date Student Last Attended Program
(mm/dd/yyyy)]],14,FALSE)</f>
        <v/>
      </c>
      <c r="E242" s="207">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10">
        <f>SUM(VLOOKUP(A242,OCT!$A$2:$AM$301,39,FALSE), VLOOKUP(A242,NOV!$A$2:$AL$301,38,FALSE), VLOOKUP(A242,DEC!$A$2:$AM$301,39,FALSE))</f>
        <v/>
      </c>
      <c r="AQ242" s="210">
        <f>SUM(VLOOKUP(A242,OCT!$A$2:$AN$301,40,FALSE), VLOOKUP(A242,NOV!$A$2:$AM$301,39,FALSE), VLOOKUP(A242,DEC!$A$2:$AN$301,40,FALSE))</f>
        <v/>
      </c>
      <c r="AR242" s="125">
        <f>AP242/AQ242</f>
        <v/>
      </c>
    </row>
    <row r="243">
      <c r="A243" s="10" t="n">
        <v>242</v>
      </c>
      <c r="B243" s="210">
        <f>VLOOKUP($A243,Table2[[No]:[Date Student Last Attended Program
(mm/dd/yyyy)]],2,FALSE)</f>
        <v/>
      </c>
      <c r="C243" s="210">
        <f>VLOOKUP($A243,Table2[[No]:[Date Student Last Attended Program
(mm/dd/yyyy)]],4,FALSE)</f>
        <v/>
      </c>
      <c r="D243" s="210">
        <f>VLOOKUP($A243,Table2[[No]:[Date Student Last Attended Program
(mm/dd/yyyy)]],14,FALSE)</f>
        <v/>
      </c>
      <c r="E243" s="207">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10">
        <f>SUM(VLOOKUP(A243,OCT!$A$2:$AM$301,39,FALSE), VLOOKUP(A243,NOV!$A$2:$AL$301,38,FALSE), VLOOKUP(A243,DEC!$A$2:$AM$301,39,FALSE))</f>
        <v/>
      </c>
      <c r="AQ243" s="210">
        <f>SUM(VLOOKUP(A243,OCT!$A$2:$AN$301,40,FALSE), VLOOKUP(A243,NOV!$A$2:$AM$301,39,FALSE), VLOOKUP(A243,DEC!$A$2:$AN$301,40,FALSE))</f>
        <v/>
      </c>
      <c r="AR243" s="125">
        <f>AP243/AQ243</f>
        <v/>
      </c>
    </row>
    <row r="244">
      <c r="A244" s="10" t="n">
        <v>243</v>
      </c>
      <c r="B244" s="210">
        <f>VLOOKUP($A244,Table2[[No]:[Date Student Last Attended Program
(mm/dd/yyyy)]],2,FALSE)</f>
        <v/>
      </c>
      <c r="C244" s="210">
        <f>VLOOKUP($A244,Table2[[No]:[Date Student Last Attended Program
(mm/dd/yyyy)]],4,FALSE)</f>
        <v/>
      </c>
      <c r="D244" s="210">
        <f>VLOOKUP($A244,Table2[[No]:[Date Student Last Attended Program
(mm/dd/yyyy)]],14,FALSE)</f>
        <v/>
      </c>
      <c r="E244" s="207">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10">
        <f>SUM(VLOOKUP(A244,OCT!$A$2:$AM$301,39,FALSE), VLOOKUP(A244,NOV!$A$2:$AL$301,38,FALSE), VLOOKUP(A244,DEC!$A$2:$AM$301,39,FALSE))</f>
        <v/>
      </c>
      <c r="AQ244" s="210">
        <f>SUM(VLOOKUP(A244,OCT!$A$2:$AN$301,40,FALSE), VLOOKUP(A244,NOV!$A$2:$AM$301,39,FALSE), VLOOKUP(A244,DEC!$A$2:$AN$301,40,FALSE))</f>
        <v/>
      </c>
      <c r="AR244" s="125">
        <f>AP244/AQ244</f>
        <v/>
      </c>
    </row>
    <row r="245">
      <c r="A245" s="10" t="n">
        <v>244</v>
      </c>
      <c r="B245" s="210">
        <f>VLOOKUP($A245,Table2[[No]:[Date Student Last Attended Program
(mm/dd/yyyy)]],2,FALSE)</f>
        <v/>
      </c>
      <c r="C245" s="210">
        <f>VLOOKUP($A245,Table2[[No]:[Date Student Last Attended Program
(mm/dd/yyyy)]],4,FALSE)</f>
        <v/>
      </c>
      <c r="D245" s="210">
        <f>VLOOKUP($A245,Table2[[No]:[Date Student Last Attended Program
(mm/dd/yyyy)]],14,FALSE)</f>
        <v/>
      </c>
      <c r="E245" s="207">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10">
        <f>SUM(VLOOKUP(A245,OCT!$A$2:$AM$301,39,FALSE), VLOOKUP(A245,NOV!$A$2:$AL$301,38,FALSE), VLOOKUP(A245,DEC!$A$2:$AM$301,39,FALSE))</f>
        <v/>
      </c>
      <c r="AQ245" s="210">
        <f>SUM(VLOOKUP(A245,OCT!$A$2:$AN$301,40,FALSE), VLOOKUP(A245,NOV!$A$2:$AM$301,39,FALSE), VLOOKUP(A245,DEC!$A$2:$AN$301,40,FALSE))</f>
        <v/>
      </c>
      <c r="AR245" s="125">
        <f>AP245/AQ245</f>
        <v/>
      </c>
    </row>
    <row r="246">
      <c r="A246" s="10" t="n">
        <v>245</v>
      </c>
      <c r="B246" s="210">
        <f>VLOOKUP($A246,Table2[[No]:[Date Student Last Attended Program
(mm/dd/yyyy)]],2,FALSE)</f>
        <v/>
      </c>
      <c r="C246" s="210">
        <f>VLOOKUP($A246,Table2[[No]:[Date Student Last Attended Program
(mm/dd/yyyy)]],4,FALSE)</f>
        <v/>
      </c>
      <c r="D246" s="210">
        <f>VLOOKUP($A246,Table2[[No]:[Date Student Last Attended Program
(mm/dd/yyyy)]],14,FALSE)</f>
        <v/>
      </c>
      <c r="E246" s="207">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10">
        <f>SUM(VLOOKUP(A246,OCT!$A$2:$AM$301,39,FALSE), VLOOKUP(A246,NOV!$A$2:$AL$301,38,FALSE), VLOOKUP(A246,DEC!$A$2:$AM$301,39,FALSE))</f>
        <v/>
      </c>
      <c r="AQ246" s="210">
        <f>SUM(VLOOKUP(A246,OCT!$A$2:$AN$301,40,FALSE), VLOOKUP(A246,NOV!$A$2:$AM$301,39,FALSE), VLOOKUP(A246,DEC!$A$2:$AN$301,40,FALSE))</f>
        <v/>
      </c>
      <c r="AR246" s="125">
        <f>AP246/AQ246</f>
        <v/>
      </c>
    </row>
    <row r="247">
      <c r="A247" s="10" t="n">
        <v>246</v>
      </c>
      <c r="B247" s="210">
        <f>VLOOKUP($A247,Table2[[No]:[Date Student Last Attended Program
(mm/dd/yyyy)]],2,FALSE)</f>
        <v/>
      </c>
      <c r="C247" s="210">
        <f>VLOOKUP($A247,Table2[[No]:[Date Student Last Attended Program
(mm/dd/yyyy)]],4,FALSE)</f>
        <v/>
      </c>
      <c r="D247" s="210">
        <f>VLOOKUP($A247,Table2[[No]:[Date Student Last Attended Program
(mm/dd/yyyy)]],14,FALSE)</f>
        <v/>
      </c>
      <c r="E247" s="207">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10">
        <f>SUM(VLOOKUP(A247,OCT!$A$2:$AM$301,39,FALSE), VLOOKUP(A247,NOV!$A$2:$AL$301,38,FALSE), VLOOKUP(A247,DEC!$A$2:$AM$301,39,FALSE))</f>
        <v/>
      </c>
      <c r="AQ247" s="210">
        <f>SUM(VLOOKUP(A247,OCT!$A$2:$AN$301,40,FALSE), VLOOKUP(A247,NOV!$A$2:$AM$301,39,FALSE), VLOOKUP(A247,DEC!$A$2:$AN$301,40,FALSE))</f>
        <v/>
      </c>
      <c r="AR247" s="125">
        <f>AP247/AQ247</f>
        <v/>
      </c>
    </row>
    <row r="248">
      <c r="A248" s="10" t="n">
        <v>247</v>
      </c>
      <c r="B248" s="210">
        <f>VLOOKUP($A248,Table2[[No]:[Date Student Last Attended Program
(mm/dd/yyyy)]],2,FALSE)</f>
        <v/>
      </c>
      <c r="C248" s="210">
        <f>VLOOKUP($A248,Table2[[No]:[Date Student Last Attended Program
(mm/dd/yyyy)]],4,FALSE)</f>
        <v/>
      </c>
      <c r="D248" s="210">
        <f>VLOOKUP($A248,Table2[[No]:[Date Student Last Attended Program
(mm/dd/yyyy)]],14,FALSE)</f>
        <v/>
      </c>
      <c r="E248" s="207">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10">
        <f>SUM(VLOOKUP(A248,OCT!$A$2:$AM$301,39,FALSE), VLOOKUP(A248,NOV!$A$2:$AL$301,38,FALSE), VLOOKUP(A248,DEC!$A$2:$AM$301,39,FALSE))</f>
        <v/>
      </c>
      <c r="AQ248" s="210">
        <f>SUM(VLOOKUP(A248,OCT!$A$2:$AN$301,40,FALSE), VLOOKUP(A248,NOV!$A$2:$AM$301,39,FALSE), VLOOKUP(A248,DEC!$A$2:$AN$301,40,FALSE))</f>
        <v/>
      </c>
      <c r="AR248" s="125">
        <f>AP248/AQ248</f>
        <v/>
      </c>
    </row>
    <row r="249">
      <c r="A249" s="10" t="n">
        <v>248</v>
      </c>
      <c r="B249" s="210">
        <f>VLOOKUP($A249,Table2[[No]:[Date Student Last Attended Program
(mm/dd/yyyy)]],2,FALSE)</f>
        <v/>
      </c>
      <c r="C249" s="210">
        <f>VLOOKUP($A249,Table2[[No]:[Date Student Last Attended Program
(mm/dd/yyyy)]],4,FALSE)</f>
        <v/>
      </c>
      <c r="D249" s="210">
        <f>VLOOKUP($A249,Table2[[No]:[Date Student Last Attended Program
(mm/dd/yyyy)]],14,FALSE)</f>
        <v/>
      </c>
      <c r="E249" s="207">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10">
        <f>SUM(VLOOKUP(A249,OCT!$A$2:$AM$301,39,FALSE), VLOOKUP(A249,NOV!$A$2:$AL$301,38,FALSE), VLOOKUP(A249,DEC!$A$2:$AM$301,39,FALSE))</f>
        <v/>
      </c>
      <c r="AQ249" s="210">
        <f>SUM(VLOOKUP(A249,OCT!$A$2:$AN$301,40,FALSE), VLOOKUP(A249,NOV!$A$2:$AM$301,39,FALSE), VLOOKUP(A249,DEC!$A$2:$AN$301,40,FALSE))</f>
        <v/>
      </c>
      <c r="AR249" s="125">
        <f>AP249/AQ249</f>
        <v/>
      </c>
    </row>
    <row r="250">
      <c r="A250" s="10" t="n">
        <v>249</v>
      </c>
      <c r="B250" s="210">
        <f>VLOOKUP($A250,Table2[[No]:[Date Student Last Attended Program
(mm/dd/yyyy)]],2,FALSE)</f>
        <v/>
      </c>
      <c r="C250" s="210">
        <f>VLOOKUP($A250,Table2[[No]:[Date Student Last Attended Program
(mm/dd/yyyy)]],4,FALSE)</f>
        <v/>
      </c>
      <c r="D250" s="210">
        <f>VLOOKUP($A250,Table2[[No]:[Date Student Last Attended Program
(mm/dd/yyyy)]],14,FALSE)</f>
        <v/>
      </c>
      <c r="E250" s="207">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10">
        <f>SUM(VLOOKUP(A250,OCT!$A$2:$AM$301,39,FALSE), VLOOKUP(A250,NOV!$A$2:$AL$301,38,FALSE), VLOOKUP(A250,DEC!$A$2:$AM$301,39,FALSE))</f>
        <v/>
      </c>
      <c r="AQ250" s="210">
        <f>SUM(VLOOKUP(A250,OCT!$A$2:$AN$301,40,FALSE), VLOOKUP(A250,NOV!$A$2:$AM$301,39,FALSE), VLOOKUP(A250,DEC!$A$2:$AN$301,40,FALSE))</f>
        <v/>
      </c>
      <c r="AR250" s="125">
        <f>AP250/AQ250</f>
        <v/>
      </c>
    </row>
    <row r="251">
      <c r="A251" s="10" t="n">
        <v>250</v>
      </c>
      <c r="B251" s="210">
        <f>VLOOKUP($A251,Table2[[No]:[Date Student Last Attended Program
(mm/dd/yyyy)]],2,FALSE)</f>
        <v/>
      </c>
      <c r="C251" s="210">
        <f>VLOOKUP($A251,Table2[[No]:[Date Student Last Attended Program
(mm/dd/yyyy)]],4,FALSE)</f>
        <v/>
      </c>
      <c r="D251" s="210">
        <f>VLOOKUP($A251,Table2[[No]:[Date Student Last Attended Program
(mm/dd/yyyy)]],14,FALSE)</f>
        <v/>
      </c>
      <c r="E251" s="207">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10">
        <f>SUM(VLOOKUP(A251,OCT!$A$2:$AM$301,39,FALSE), VLOOKUP(A251,NOV!$A$2:$AL$301,38,FALSE), VLOOKUP(A251,DEC!$A$2:$AM$301,39,FALSE))</f>
        <v/>
      </c>
      <c r="AQ251" s="210">
        <f>SUM(VLOOKUP(A251,OCT!$A$2:$AN$301,40,FALSE), VLOOKUP(A251,NOV!$A$2:$AM$301,39,FALSE), VLOOKUP(A251,DEC!$A$2:$AN$301,40,FALSE))</f>
        <v/>
      </c>
      <c r="AR251" s="125">
        <f>AP251/AQ251</f>
        <v/>
      </c>
    </row>
    <row r="252">
      <c r="A252" s="10" t="n">
        <v>251</v>
      </c>
      <c r="B252" s="210">
        <f>VLOOKUP($A252,Table2[[No]:[Date Student Last Attended Program
(mm/dd/yyyy)]],2,FALSE)</f>
        <v/>
      </c>
      <c r="C252" s="210">
        <f>VLOOKUP($A252,Table2[[No]:[Date Student Last Attended Program
(mm/dd/yyyy)]],4,FALSE)</f>
        <v/>
      </c>
      <c r="D252" s="210">
        <f>VLOOKUP($A252,Table2[[No]:[Date Student Last Attended Program
(mm/dd/yyyy)]],14,FALSE)</f>
        <v/>
      </c>
      <c r="E252" s="207">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10">
        <f>SUM(VLOOKUP(A252,OCT!$A$2:$AM$301,39,FALSE), VLOOKUP(A252,NOV!$A$2:$AL$301,38,FALSE), VLOOKUP(A252,DEC!$A$2:$AM$301,39,FALSE))</f>
        <v/>
      </c>
      <c r="AQ252" s="210">
        <f>SUM(VLOOKUP(A252,OCT!$A$2:$AN$301,40,FALSE), VLOOKUP(A252,NOV!$A$2:$AM$301,39,FALSE), VLOOKUP(A252,DEC!$A$2:$AN$301,40,FALSE))</f>
        <v/>
      </c>
      <c r="AR252" s="125">
        <f>AP252/AQ252</f>
        <v/>
      </c>
    </row>
    <row r="253">
      <c r="A253" s="10" t="n">
        <v>252</v>
      </c>
      <c r="B253" s="210">
        <f>VLOOKUP($A253,Table2[[No]:[Date Student Last Attended Program
(mm/dd/yyyy)]],2,FALSE)</f>
        <v/>
      </c>
      <c r="C253" s="210">
        <f>VLOOKUP($A253,Table2[[No]:[Date Student Last Attended Program
(mm/dd/yyyy)]],4,FALSE)</f>
        <v/>
      </c>
      <c r="D253" s="210">
        <f>VLOOKUP($A253,Table2[[No]:[Date Student Last Attended Program
(mm/dd/yyyy)]],14,FALSE)</f>
        <v/>
      </c>
      <c r="E253" s="207">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10">
        <f>SUM(VLOOKUP(A253,OCT!$A$2:$AM$301,39,FALSE), VLOOKUP(A253,NOV!$A$2:$AL$301,38,FALSE), VLOOKUP(A253,DEC!$A$2:$AM$301,39,FALSE))</f>
        <v/>
      </c>
      <c r="AQ253" s="210">
        <f>SUM(VLOOKUP(A253,OCT!$A$2:$AN$301,40,FALSE), VLOOKUP(A253,NOV!$A$2:$AM$301,39,FALSE), VLOOKUP(A253,DEC!$A$2:$AN$301,40,FALSE))</f>
        <v/>
      </c>
      <c r="AR253" s="125">
        <f>AP253/AQ253</f>
        <v/>
      </c>
    </row>
    <row r="254">
      <c r="A254" s="10" t="n">
        <v>253</v>
      </c>
      <c r="B254" s="210">
        <f>VLOOKUP($A254,Table2[[No]:[Date Student Last Attended Program
(mm/dd/yyyy)]],2,FALSE)</f>
        <v/>
      </c>
      <c r="C254" s="210">
        <f>VLOOKUP($A254,Table2[[No]:[Date Student Last Attended Program
(mm/dd/yyyy)]],4,FALSE)</f>
        <v/>
      </c>
      <c r="D254" s="210">
        <f>VLOOKUP($A254,Table2[[No]:[Date Student Last Attended Program
(mm/dd/yyyy)]],14,FALSE)</f>
        <v/>
      </c>
      <c r="E254" s="207">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10">
        <f>SUM(VLOOKUP(A254,OCT!$A$2:$AM$301,39,FALSE), VLOOKUP(A254,NOV!$A$2:$AL$301,38,FALSE), VLOOKUP(A254,DEC!$A$2:$AM$301,39,FALSE))</f>
        <v/>
      </c>
      <c r="AQ254" s="210">
        <f>SUM(VLOOKUP(A254,OCT!$A$2:$AN$301,40,FALSE), VLOOKUP(A254,NOV!$A$2:$AM$301,39,FALSE), VLOOKUP(A254,DEC!$A$2:$AN$301,40,FALSE))</f>
        <v/>
      </c>
      <c r="AR254" s="125">
        <f>AP254/AQ254</f>
        <v/>
      </c>
    </row>
    <row r="255">
      <c r="A255" s="10" t="n">
        <v>254</v>
      </c>
      <c r="B255" s="210">
        <f>VLOOKUP($A255,Table2[[No]:[Date Student Last Attended Program
(mm/dd/yyyy)]],2,FALSE)</f>
        <v/>
      </c>
      <c r="C255" s="210">
        <f>VLOOKUP($A255,Table2[[No]:[Date Student Last Attended Program
(mm/dd/yyyy)]],4,FALSE)</f>
        <v/>
      </c>
      <c r="D255" s="210">
        <f>VLOOKUP($A255,Table2[[No]:[Date Student Last Attended Program
(mm/dd/yyyy)]],14,FALSE)</f>
        <v/>
      </c>
      <c r="E255" s="207">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10">
        <f>SUM(VLOOKUP(A255,OCT!$A$2:$AM$301,39,FALSE), VLOOKUP(A255,NOV!$A$2:$AL$301,38,FALSE), VLOOKUP(A255,DEC!$A$2:$AM$301,39,FALSE))</f>
        <v/>
      </c>
      <c r="AQ255" s="210">
        <f>SUM(VLOOKUP(A255,OCT!$A$2:$AN$301,40,FALSE), VLOOKUP(A255,NOV!$A$2:$AM$301,39,FALSE), VLOOKUP(A255,DEC!$A$2:$AN$301,40,FALSE))</f>
        <v/>
      </c>
      <c r="AR255" s="125">
        <f>AP255/AQ255</f>
        <v/>
      </c>
    </row>
    <row r="256">
      <c r="A256" s="10" t="n">
        <v>255</v>
      </c>
      <c r="B256" s="210">
        <f>VLOOKUP($A256,Table2[[No]:[Date Student Last Attended Program
(mm/dd/yyyy)]],2,FALSE)</f>
        <v/>
      </c>
      <c r="C256" s="210">
        <f>VLOOKUP($A256,Table2[[No]:[Date Student Last Attended Program
(mm/dd/yyyy)]],4,FALSE)</f>
        <v/>
      </c>
      <c r="D256" s="210">
        <f>VLOOKUP($A256,Table2[[No]:[Date Student Last Attended Program
(mm/dd/yyyy)]],14,FALSE)</f>
        <v/>
      </c>
      <c r="E256" s="207">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10">
        <f>SUM(VLOOKUP(A256,OCT!$A$2:$AM$301,39,FALSE), VLOOKUP(A256,NOV!$A$2:$AL$301,38,FALSE), VLOOKUP(A256,DEC!$A$2:$AM$301,39,FALSE))</f>
        <v/>
      </c>
      <c r="AQ256" s="210">
        <f>SUM(VLOOKUP(A256,OCT!$A$2:$AN$301,40,FALSE), VLOOKUP(A256,NOV!$A$2:$AM$301,39,FALSE), VLOOKUP(A256,DEC!$A$2:$AN$301,40,FALSE))</f>
        <v/>
      </c>
      <c r="AR256" s="125">
        <f>AP256/AQ256</f>
        <v/>
      </c>
    </row>
    <row r="257">
      <c r="A257" s="10" t="n">
        <v>256</v>
      </c>
      <c r="B257" s="210">
        <f>VLOOKUP($A257,Table2[[No]:[Date Student Last Attended Program
(mm/dd/yyyy)]],2,FALSE)</f>
        <v/>
      </c>
      <c r="C257" s="210">
        <f>VLOOKUP($A257,Table2[[No]:[Date Student Last Attended Program
(mm/dd/yyyy)]],4,FALSE)</f>
        <v/>
      </c>
      <c r="D257" s="210">
        <f>VLOOKUP($A257,Table2[[No]:[Date Student Last Attended Program
(mm/dd/yyyy)]],14,FALSE)</f>
        <v/>
      </c>
      <c r="E257" s="207">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10">
        <f>SUM(VLOOKUP(A257,OCT!$A$2:$AM$301,39,FALSE), VLOOKUP(A257,NOV!$A$2:$AL$301,38,FALSE), VLOOKUP(A257,DEC!$A$2:$AM$301,39,FALSE))</f>
        <v/>
      </c>
      <c r="AQ257" s="210">
        <f>SUM(VLOOKUP(A257,OCT!$A$2:$AN$301,40,FALSE), VLOOKUP(A257,NOV!$A$2:$AM$301,39,FALSE), VLOOKUP(A257,DEC!$A$2:$AN$301,40,FALSE))</f>
        <v/>
      </c>
      <c r="AR257" s="125">
        <f>AP257/AQ257</f>
        <v/>
      </c>
    </row>
    <row r="258">
      <c r="A258" s="10" t="n">
        <v>257</v>
      </c>
      <c r="B258" s="210">
        <f>VLOOKUP($A258,Table2[[No]:[Date Student Last Attended Program
(mm/dd/yyyy)]],2,FALSE)</f>
        <v/>
      </c>
      <c r="C258" s="210">
        <f>VLOOKUP($A258,Table2[[No]:[Date Student Last Attended Program
(mm/dd/yyyy)]],4,FALSE)</f>
        <v/>
      </c>
      <c r="D258" s="210">
        <f>VLOOKUP($A258,Table2[[No]:[Date Student Last Attended Program
(mm/dd/yyyy)]],14,FALSE)</f>
        <v/>
      </c>
      <c r="E258" s="207">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10">
        <f>SUM(VLOOKUP(A258,OCT!$A$2:$AM$301,39,FALSE), VLOOKUP(A258,NOV!$A$2:$AL$301,38,FALSE), VLOOKUP(A258,DEC!$A$2:$AM$301,39,FALSE))</f>
        <v/>
      </c>
      <c r="AQ258" s="210">
        <f>SUM(VLOOKUP(A258,OCT!$A$2:$AN$301,40,FALSE), VLOOKUP(A258,NOV!$A$2:$AM$301,39,FALSE), VLOOKUP(A258,DEC!$A$2:$AN$301,40,FALSE))</f>
        <v/>
      </c>
      <c r="AR258" s="125">
        <f>AP258/AQ258</f>
        <v/>
      </c>
    </row>
    <row r="259">
      <c r="A259" s="10" t="n">
        <v>258</v>
      </c>
      <c r="B259" s="210">
        <f>VLOOKUP($A259,Table2[[No]:[Date Student Last Attended Program
(mm/dd/yyyy)]],2,FALSE)</f>
        <v/>
      </c>
      <c r="C259" s="210">
        <f>VLOOKUP($A259,Table2[[No]:[Date Student Last Attended Program
(mm/dd/yyyy)]],4,FALSE)</f>
        <v/>
      </c>
      <c r="D259" s="210">
        <f>VLOOKUP($A259,Table2[[No]:[Date Student Last Attended Program
(mm/dd/yyyy)]],14,FALSE)</f>
        <v/>
      </c>
      <c r="E259" s="207">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10">
        <f>SUM(VLOOKUP(A259,OCT!$A$2:$AM$301,39,FALSE), VLOOKUP(A259,NOV!$A$2:$AL$301,38,FALSE), VLOOKUP(A259,DEC!$A$2:$AM$301,39,FALSE))</f>
        <v/>
      </c>
      <c r="AQ259" s="210">
        <f>SUM(VLOOKUP(A259,OCT!$A$2:$AN$301,40,FALSE), VLOOKUP(A259,NOV!$A$2:$AM$301,39,FALSE), VLOOKUP(A259,DEC!$A$2:$AN$301,40,FALSE))</f>
        <v/>
      </c>
      <c r="AR259" s="125">
        <f>AP259/AQ259</f>
        <v/>
      </c>
    </row>
    <row r="260">
      <c r="A260" s="10" t="n">
        <v>259</v>
      </c>
      <c r="B260" s="210">
        <f>VLOOKUP($A260,Table2[[No]:[Date Student Last Attended Program
(mm/dd/yyyy)]],2,FALSE)</f>
        <v/>
      </c>
      <c r="C260" s="210">
        <f>VLOOKUP($A260,Table2[[No]:[Date Student Last Attended Program
(mm/dd/yyyy)]],4,FALSE)</f>
        <v/>
      </c>
      <c r="D260" s="210">
        <f>VLOOKUP($A260,Table2[[No]:[Date Student Last Attended Program
(mm/dd/yyyy)]],14,FALSE)</f>
        <v/>
      </c>
      <c r="E260" s="207">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10">
        <f>SUM(VLOOKUP(A260,OCT!$A$2:$AM$301,39,FALSE), VLOOKUP(A260,NOV!$A$2:$AL$301,38,FALSE), VLOOKUP(A260,DEC!$A$2:$AM$301,39,FALSE))</f>
        <v/>
      </c>
      <c r="AQ260" s="210">
        <f>SUM(VLOOKUP(A260,OCT!$A$2:$AN$301,40,FALSE), VLOOKUP(A260,NOV!$A$2:$AM$301,39,FALSE), VLOOKUP(A260,DEC!$A$2:$AN$301,40,FALSE))</f>
        <v/>
      </c>
      <c r="AR260" s="125">
        <f>AP260/AQ260</f>
        <v/>
      </c>
    </row>
    <row r="261">
      <c r="A261" s="10" t="n">
        <v>260</v>
      </c>
      <c r="B261" s="210">
        <f>VLOOKUP($A261,Table2[[No]:[Date Student Last Attended Program
(mm/dd/yyyy)]],2,FALSE)</f>
        <v/>
      </c>
      <c r="C261" s="210">
        <f>VLOOKUP($A261,Table2[[No]:[Date Student Last Attended Program
(mm/dd/yyyy)]],4,FALSE)</f>
        <v/>
      </c>
      <c r="D261" s="210">
        <f>VLOOKUP($A261,Table2[[No]:[Date Student Last Attended Program
(mm/dd/yyyy)]],14,FALSE)</f>
        <v/>
      </c>
      <c r="E261" s="207">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10">
        <f>SUM(VLOOKUP(A261,OCT!$A$2:$AM$301,39,FALSE), VLOOKUP(A261,NOV!$A$2:$AL$301,38,FALSE), VLOOKUP(A261,DEC!$A$2:$AM$301,39,FALSE))</f>
        <v/>
      </c>
      <c r="AQ261" s="210">
        <f>SUM(VLOOKUP(A261,OCT!$A$2:$AN$301,40,FALSE), VLOOKUP(A261,NOV!$A$2:$AM$301,39,FALSE), VLOOKUP(A261,DEC!$A$2:$AN$301,40,FALSE))</f>
        <v/>
      </c>
      <c r="AR261" s="125">
        <f>AP261/AQ261</f>
        <v/>
      </c>
    </row>
    <row r="262">
      <c r="A262" s="10" t="n">
        <v>261</v>
      </c>
      <c r="B262" s="210">
        <f>VLOOKUP($A262,Table2[[No]:[Date Student Last Attended Program
(mm/dd/yyyy)]],2,FALSE)</f>
        <v/>
      </c>
      <c r="C262" s="210">
        <f>VLOOKUP($A262,Table2[[No]:[Date Student Last Attended Program
(mm/dd/yyyy)]],4,FALSE)</f>
        <v/>
      </c>
      <c r="D262" s="210">
        <f>VLOOKUP($A262,Table2[[No]:[Date Student Last Attended Program
(mm/dd/yyyy)]],14,FALSE)</f>
        <v/>
      </c>
      <c r="E262" s="207">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10">
        <f>SUM(VLOOKUP(A262,OCT!$A$2:$AM$301,39,FALSE), VLOOKUP(A262,NOV!$A$2:$AL$301,38,FALSE), VLOOKUP(A262,DEC!$A$2:$AM$301,39,FALSE))</f>
        <v/>
      </c>
      <c r="AQ262" s="210">
        <f>SUM(VLOOKUP(A262,OCT!$A$2:$AN$301,40,FALSE), VLOOKUP(A262,NOV!$A$2:$AM$301,39,FALSE), VLOOKUP(A262,DEC!$A$2:$AN$301,40,FALSE))</f>
        <v/>
      </c>
      <c r="AR262" s="125">
        <f>AP262/AQ262</f>
        <v/>
      </c>
    </row>
    <row r="263">
      <c r="A263" s="10" t="n">
        <v>262</v>
      </c>
      <c r="B263" s="210">
        <f>VLOOKUP($A263,Table2[[No]:[Date Student Last Attended Program
(mm/dd/yyyy)]],2,FALSE)</f>
        <v/>
      </c>
      <c r="C263" s="210">
        <f>VLOOKUP($A263,Table2[[No]:[Date Student Last Attended Program
(mm/dd/yyyy)]],4,FALSE)</f>
        <v/>
      </c>
      <c r="D263" s="210">
        <f>VLOOKUP($A263,Table2[[No]:[Date Student Last Attended Program
(mm/dd/yyyy)]],14,FALSE)</f>
        <v/>
      </c>
      <c r="E263" s="207">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10">
        <f>SUM(VLOOKUP(A263,OCT!$A$2:$AM$301,39,FALSE), VLOOKUP(A263,NOV!$A$2:$AL$301,38,FALSE), VLOOKUP(A263,DEC!$A$2:$AM$301,39,FALSE))</f>
        <v/>
      </c>
      <c r="AQ263" s="210">
        <f>SUM(VLOOKUP(A263,OCT!$A$2:$AN$301,40,FALSE), VLOOKUP(A263,NOV!$A$2:$AM$301,39,FALSE), VLOOKUP(A263,DEC!$A$2:$AN$301,40,FALSE))</f>
        <v/>
      </c>
      <c r="AR263" s="125">
        <f>AP263/AQ263</f>
        <v/>
      </c>
    </row>
    <row r="264">
      <c r="A264" s="10" t="n">
        <v>263</v>
      </c>
      <c r="B264" s="210">
        <f>VLOOKUP($A264,Table2[[No]:[Date Student Last Attended Program
(mm/dd/yyyy)]],2,FALSE)</f>
        <v/>
      </c>
      <c r="C264" s="210">
        <f>VLOOKUP($A264,Table2[[No]:[Date Student Last Attended Program
(mm/dd/yyyy)]],4,FALSE)</f>
        <v/>
      </c>
      <c r="D264" s="210">
        <f>VLOOKUP($A264,Table2[[No]:[Date Student Last Attended Program
(mm/dd/yyyy)]],14,FALSE)</f>
        <v/>
      </c>
      <c r="E264" s="207">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10">
        <f>SUM(VLOOKUP(A264,OCT!$A$2:$AM$301,39,FALSE), VLOOKUP(A264,NOV!$A$2:$AL$301,38,FALSE), VLOOKUP(A264,DEC!$A$2:$AM$301,39,FALSE))</f>
        <v/>
      </c>
      <c r="AQ264" s="210">
        <f>SUM(VLOOKUP(A264,OCT!$A$2:$AN$301,40,FALSE), VLOOKUP(A264,NOV!$A$2:$AM$301,39,FALSE), VLOOKUP(A264,DEC!$A$2:$AN$301,40,FALSE))</f>
        <v/>
      </c>
      <c r="AR264" s="125">
        <f>AP264/AQ264</f>
        <v/>
      </c>
    </row>
    <row r="265">
      <c r="A265" s="10" t="n">
        <v>264</v>
      </c>
      <c r="B265" s="210">
        <f>VLOOKUP($A265,Table2[[No]:[Date Student Last Attended Program
(mm/dd/yyyy)]],2,FALSE)</f>
        <v/>
      </c>
      <c r="C265" s="210">
        <f>VLOOKUP($A265,Table2[[No]:[Date Student Last Attended Program
(mm/dd/yyyy)]],4,FALSE)</f>
        <v/>
      </c>
      <c r="D265" s="210">
        <f>VLOOKUP($A265,Table2[[No]:[Date Student Last Attended Program
(mm/dd/yyyy)]],14,FALSE)</f>
        <v/>
      </c>
      <c r="E265" s="207">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10">
        <f>SUM(VLOOKUP(A265,OCT!$A$2:$AM$301,39,FALSE), VLOOKUP(A265,NOV!$A$2:$AL$301,38,FALSE), VLOOKUP(A265,DEC!$A$2:$AM$301,39,FALSE))</f>
        <v/>
      </c>
      <c r="AQ265" s="210">
        <f>SUM(VLOOKUP(A265,OCT!$A$2:$AN$301,40,FALSE), VLOOKUP(A265,NOV!$A$2:$AM$301,39,FALSE), VLOOKUP(A265,DEC!$A$2:$AN$301,40,FALSE))</f>
        <v/>
      </c>
      <c r="AR265" s="125">
        <f>AP265/AQ265</f>
        <v/>
      </c>
    </row>
    <row r="266">
      <c r="A266" s="10" t="n">
        <v>265</v>
      </c>
      <c r="B266" s="210">
        <f>VLOOKUP($A266,Table2[[No]:[Date Student Last Attended Program
(mm/dd/yyyy)]],2,FALSE)</f>
        <v/>
      </c>
      <c r="C266" s="210">
        <f>VLOOKUP($A266,Table2[[No]:[Date Student Last Attended Program
(mm/dd/yyyy)]],4,FALSE)</f>
        <v/>
      </c>
      <c r="D266" s="210">
        <f>VLOOKUP($A266,Table2[[No]:[Date Student Last Attended Program
(mm/dd/yyyy)]],14,FALSE)</f>
        <v/>
      </c>
      <c r="E266" s="207">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10">
        <f>SUM(VLOOKUP(A266,OCT!$A$2:$AM$301,39,FALSE), VLOOKUP(A266,NOV!$A$2:$AL$301,38,FALSE), VLOOKUP(A266,DEC!$A$2:$AM$301,39,FALSE))</f>
        <v/>
      </c>
      <c r="AQ266" s="210">
        <f>SUM(VLOOKUP(A266,OCT!$A$2:$AN$301,40,FALSE), VLOOKUP(A266,NOV!$A$2:$AM$301,39,FALSE), VLOOKUP(A266,DEC!$A$2:$AN$301,40,FALSE))</f>
        <v/>
      </c>
      <c r="AR266" s="125">
        <f>AP266/AQ266</f>
        <v/>
      </c>
    </row>
    <row r="267">
      <c r="A267" s="10" t="n">
        <v>266</v>
      </c>
      <c r="B267" s="210">
        <f>VLOOKUP($A267,Table2[[No]:[Date Student Last Attended Program
(mm/dd/yyyy)]],2,FALSE)</f>
        <v/>
      </c>
      <c r="C267" s="210">
        <f>VLOOKUP($A267,Table2[[No]:[Date Student Last Attended Program
(mm/dd/yyyy)]],4,FALSE)</f>
        <v/>
      </c>
      <c r="D267" s="210">
        <f>VLOOKUP($A267,Table2[[No]:[Date Student Last Attended Program
(mm/dd/yyyy)]],14,FALSE)</f>
        <v/>
      </c>
      <c r="E267" s="207">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10">
        <f>SUM(VLOOKUP(A267,OCT!$A$2:$AM$301,39,FALSE), VLOOKUP(A267,NOV!$A$2:$AL$301,38,FALSE), VLOOKUP(A267,DEC!$A$2:$AM$301,39,FALSE))</f>
        <v/>
      </c>
      <c r="AQ267" s="210">
        <f>SUM(VLOOKUP(A267,OCT!$A$2:$AN$301,40,FALSE), VLOOKUP(A267,NOV!$A$2:$AM$301,39,FALSE), VLOOKUP(A267,DEC!$A$2:$AN$301,40,FALSE))</f>
        <v/>
      </c>
      <c r="AR267" s="125">
        <f>AP267/AQ267</f>
        <v/>
      </c>
    </row>
    <row r="268">
      <c r="A268" s="10" t="n">
        <v>267</v>
      </c>
      <c r="B268" s="210">
        <f>VLOOKUP($A268,Table2[[No]:[Date Student Last Attended Program
(mm/dd/yyyy)]],2,FALSE)</f>
        <v/>
      </c>
      <c r="C268" s="210">
        <f>VLOOKUP($A268,Table2[[No]:[Date Student Last Attended Program
(mm/dd/yyyy)]],4,FALSE)</f>
        <v/>
      </c>
      <c r="D268" s="210">
        <f>VLOOKUP($A268,Table2[[No]:[Date Student Last Attended Program
(mm/dd/yyyy)]],14,FALSE)</f>
        <v/>
      </c>
      <c r="E268" s="207">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10">
        <f>SUM(VLOOKUP(A268,OCT!$A$2:$AM$301,39,FALSE), VLOOKUP(A268,NOV!$A$2:$AL$301,38,FALSE), VLOOKUP(A268,DEC!$A$2:$AM$301,39,FALSE))</f>
        <v/>
      </c>
      <c r="AQ268" s="210">
        <f>SUM(VLOOKUP(A268,OCT!$A$2:$AN$301,40,FALSE), VLOOKUP(A268,NOV!$A$2:$AM$301,39,FALSE), VLOOKUP(A268,DEC!$A$2:$AN$301,40,FALSE))</f>
        <v/>
      </c>
      <c r="AR268" s="125">
        <f>AP268/AQ268</f>
        <v/>
      </c>
    </row>
    <row r="269">
      <c r="A269" s="10" t="n">
        <v>268</v>
      </c>
      <c r="B269" s="210">
        <f>VLOOKUP($A269,Table2[[No]:[Date Student Last Attended Program
(mm/dd/yyyy)]],2,FALSE)</f>
        <v/>
      </c>
      <c r="C269" s="210">
        <f>VLOOKUP($A269,Table2[[No]:[Date Student Last Attended Program
(mm/dd/yyyy)]],4,FALSE)</f>
        <v/>
      </c>
      <c r="D269" s="210">
        <f>VLOOKUP($A269,Table2[[No]:[Date Student Last Attended Program
(mm/dd/yyyy)]],14,FALSE)</f>
        <v/>
      </c>
      <c r="E269" s="207">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10">
        <f>SUM(VLOOKUP(A269,OCT!$A$2:$AM$301,39,FALSE), VLOOKUP(A269,NOV!$A$2:$AL$301,38,FALSE), VLOOKUP(A269,DEC!$A$2:$AM$301,39,FALSE))</f>
        <v/>
      </c>
      <c r="AQ269" s="210">
        <f>SUM(VLOOKUP(A269,OCT!$A$2:$AN$301,40,FALSE), VLOOKUP(A269,NOV!$A$2:$AM$301,39,FALSE), VLOOKUP(A269,DEC!$A$2:$AN$301,40,FALSE))</f>
        <v/>
      </c>
      <c r="AR269" s="125">
        <f>AP269/AQ269</f>
        <v/>
      </c>
    </row>
    <row r="270">
      <c r="A270" s="10" t="n">
        <v>269</v>
      </c>
      <c r="B270" s="210">
        <f>VLOOKUP($A270,Table2[[No]:[Date Student Last Attended Program
(mm/dd/yyyy)]],2,FALSE)</f>
        <v/>
      </c>
      <c r="C270" s="210">
        <f>VLOOKUP($A270,Table2[[No]:[Date Student Last Attended Program
(mm/dd/yyyy)]],4,FALSE)</f>
        <v/>
      </c>
      <c r="D270" s="210">
        <f>VLOOKUP($A270,Table2[[No]:[Date Student Last Attended Program
(mm/dd/yyyy)]],14,FALSE)</f>
        <v/>
      </c>
      <c r="E270" s="207">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10">
        <f>SUM(VLOOKUP(A270,OCT!$A$2:$AM$301,39,FALSE), VLOOKUP(A270,NOV!$A$2:$AL$301,38,FALSE), VLOOKUP(A270,DEC!$A$2:$AM$301,39,FALSE))</f>
        <v/>
      </c>
      <c r="AQ270" s="210">
        <f>SUM(VLOOKUP(A270,OCT!$A$2:$AN$301,40,FALSE), VLOOKUP(A270,NOV!$A$2:$AM$301,39,FALSE), VLOOKUP(A270,DEC!$A$2:$AN$301,40,FALSE))</f>
        <v/>
      </c>
      <c r="AR270" s="125">
        <f>AP270/AQ270</f>
        <v/>
      </c>
    </row>
    <row r="271">
      <c r="A271" s="10" t="n">
        <v>270</v>
      </c>
      <c r="B271" s="210">
        <f>VLOOKUP($A271,Table2[[No]:[Date Student Last Attended Program
(mm/dd/yyyy)]],2,FALSE)</f>
        <v/>
      </c>
      <c r="C271" s="210">
        <f>VLOOKUP($A271,Table2[[No]:[Date Student Last Attended Program
(mm/dd/yyyy)]],4,FALSE)</f>
        <v/>
      </c>
      <c r="D271" s="210">
        <f>VLOOKUP($A271,Table2[[No]:[Date Student Last Attended Program
(mm/dd/yyyy)]],14,FALSE)</f>
        <v/>
      </c>
      <c r="E271" s="207">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10">
        <f>SUM(VLOOKUP(A271,OCT!$A$2:$AM$301,39,FALSE), VLOOKUP(A271,NOV!$A$2:$AL$301,38,FALSE), VLOOKUP(A271,DEC!$A$2:$AM$301,39,FALSE))</f>
        <v/>
      </c>
      <c r="AQ271" s="210">
        <f>SUM(VLOOKUP(A271,OCT!$A$2:$AN$301,40,FALSE), VLOOKUP(A271,NOV!$A$2:$AM$301,39,FALSE), VLOOKUP(A271,DEC!$A$2:$AN$301,40,FALSE))</f>
        <v/>
      </c>
      <c r="AR271" s="125">
        <f>AP271/AQ271</f>
        <v/>
      </c>
    </row>
    <row r="272">
      <c r="A272" s="10" t="n">
        <v>271</v>
      </c>
      <c r="B272" s="210">
        <f>VLOOKUP($A272,Table2[[No]:[Date Student Last Attended Program
(mm/dd/yyyy)]],2,FALSE)</f>
        <v/>
      </c>
      <c r="C272" s="210">
        <f>VLOOKUP($A272,Table2[[No]:[Date Student Last Attended Program
(mm/dd/yyyy)]],4,FALSE)</f>
        <v/>
      </c>
      <c r="D272" s="210">
        <f>VLOOKUP($A272,Table2[[No]:[Date Student Last Attended Program
(mm/dd/yyyy)]],14,FALSE)</f>
        <v/>
      </c>
      <c r="E272" s="207">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10">
        <f>SUM(VLOOKUP(A272,OCT!$A$2:$AM$301,39,FALSE), VLOOKUP(A272,NOV!$A$2:$AL$301,38,FALSE), VLOOKUP(A272,DEC!$A$2:$AM$301,39,FALSE))</f>
        <v/>
      </c>
      <c r="AQ272" s="210">
        <f>SUM(VLOOKUP(A272,OCT!$A$2:$AN$301,40,FALSE), VLOOKUP(A272,NOV!$A$2:$AM$301,39,FALSE), VLOOKUP(A272,DEC!$A$2:$AN$301,40,FALSE))</f>
        <v/>
      </c>
      <c r="AR272" s="125">
        <f>AP272/AQ272</f>
        <v/>
      </c>
    </row>
    <row r="273">
      <c r="A273" s="10" t="n">
        <v>272</v>
      </c>
      <c r="B273" s="210">
        <f>VLOOKUP($A273,Table2[[No]:[Date Student Last Attended Program
(mm/dd/yyyy)]],2,FALSE)</f>
        <v/>
      </c>
      <c r="C273" s="210">
        <f>VLOOKUP($A273,Table2[[No]:[Date Student Last Attended Program
(mm/dd/yyyy)]],4,FALSE)</f>
        <v/>
      </c>
      <c r="D273" s="210">
        <f>VLOOKUP($A273,Table2[[No]:[Date Student Last Attended Program
(mm/dd/yyyy)]],14,FALSE)</f>
        <v/>
      </c>
      <c r="E273" s="207">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10">
        <f>SUM(VLOOKUP(A273,OCT!$A$2:$AM$301,39,FALSE), VLOOKUP(A273,NOV!$A$2:$AL$301,38,FALSE), VLOOKUP(A273,DEC!$A$2:$AM$301,39,FALSE))</f>
        <v/>
      </c>
      <c r="AQ273" s="210">
        <f>SUM(VLOOKUP(A273,OCT!$A$2:$AN$301,40,FALSE), VLOOKUP(A273,NOV!$A$2:$AM$301,39,FALSE), VLOOKUP(A273,DEC!$A$2:$AN$301,40,FALSE))</f>
        <v/>
      </c>
      <c r="AR273" s="125">
        <f>AP273/AQ273</f>
        <v/>
      </c>
    </row>
    <row r="274">
      <c r="A274" s="10" t="n">
        <v>273</v>
      </c>
      <c r="B274" s="210">
        <f>VLOOKUP($A274,Table2[[No]:[Date Student Last Attended Program
(mm/dd/yyyy)]],2,FALSE)</f>
        <v/>
      </c>
      <c r="C274" s="210">
        <f>VLOOKUP($A274,Table2[[No]:[Date Student Last Attended Program
(mm/dd/yyyy)]],4,FALSE)</f>
        <v/>
      </c>
      <c r="D274" s="210">
        <f>VLOOKUP($A274,Table2[[No]:[Date Student Last Attended Program
(mm/dd/yyyy)]],14,FALSE)</f>
        <v/>
      </c>
      <c r="E274" s="207">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10">
        <f>SUM(VLOOKUP(A274,OCT!$A$2:$AM$301,39,FALSE), VLOOKUP(A274,NOV!$A$2:$AL$301,38,FALSE), VLOOKUP(A274,DEC!$A$2:$AM$301,39,FALSE))</f>
        <v/>
      </c>
      <c r="AQ274" s="210">
        <f>SUM(VLOOKUP(A274,OCT!$A$2:$AN$301,40,FALSE), VLOOKUP(A274,NOV!$A$2:$AM$301,39,FALSE), VLOOKUP(A274,DEC!$A$2:$AN$301,40,FALSE))</f>
        <v/>
      </c>
      <c r="AR274" s="125">
        <f>AP274/AQ274</f>
        <v/>
      </c>
    </row>
    <row r="275">
      <c r="A275" s="10" t="n">
        <v>274</v>
      </c>
      <c r="B275" s="210">
        <f>VLOOKUP($A275,Table2[[No]:[Date Student Last Attended Program
(mm/dd/yyyy)]],2,FALSE)</f>
        <v/>
      </c>
      <c r="C275" s="210">
        <f>VLOOKUP($A275,Table2[[No]:[Date Student Last Attended Program
(mm/dd/yyyy)]],4,FALSE)</f>
        <v/>
      </c>
      <c r="D275" s="210">
        <f>VLOOKUP($A275,Table2[[No]:[Date Student Last Attended Program
(mm/dd/yyyy)]],14,FALSE)</f>
        <v/>
      </c>
      <c r="E275" s="207">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10">
        <f>SUM(VLOOKUP(A275,OCT!$A$2:$AM$301,39,FALSE), VLOOKUP(A275,NOV!$A$2:$AL$301,38,FALSE), VLOOKUP(A275,DEC!$A$2:$AM$301,39,FALSE))</f>
        <v/>
      </c>
      <c r="AQ275" s="210">
        <f>SUM(VLOOKUP(A275,OCT!$A$2:$AN$301,40,FALSE), VLOOKUP(A275,NOV!$A$2:$AM$301,39,FALSE), VLOOKUP(A275,DEC!$A$2:$AN$301,40,FALSE))</f>
        <v/>
      </c>
      <c r="AR275" s="125">
        <f>AP275/AQ275</f>
        <v/>
      </c>
    </row>
    <row r="276">
      <c r="A276" s="10" t="n">
        <v>275</v>
      </c>
      <c r="B276" s="210">
        <f>VLOOKUP($A276,Table2[[No]:[Date Student Last Attended Program
(mm/dd/yyyy)]],2,FALSE)</f>
        <v/>
      </c>
      <c r="C276" s="210">
        <f>VLOOKUP($A276,Table2[[No]:[Date Student Last Attended Program
(mm/dd/yyyy)]],4,FALSE)</f>
        <v/>
      </c>
      <c r="D276" s="210">
        <f>VLOOKUP($A276,Table2[[No]:[Date Student Last Attended Program
(mm/dd/yyyy)]],14,FALSE)</f>
        <v/>
      </c>
      <c r="E276" s="207">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10">
        <f>SUM(VLOOKUP(A276,OCT!$A$2:$AM$301,39,FALSE), VLOOKUP(A276,NOV!$A$2:$AL$301,38,FALSE), VLOOKUP(A276,DEC!$A$2:$AM$301,39,FALSE))</f>
        <v/>
      </c>
      <c r="AQ276" s="210">
        <f>SUM(VLOOKUP(A276,OCT!$A$2:$AN$301,40,FALSE), VLOOKUP(A276,NOV!$A$2:$AM$301,39,FALSE), VLOOKUP(A276,DEC!$A$2:$AN$301,40,FALSE))</f>
        <v/>
      </c>
      <c r="AR276" s="125">
        <f>AP276/AQ276</f>
        <v/>
      </c>
    </row>
    <row r="277">
      <c r="A277" s="10" t="n">
        <v>276</v>
      </c>
      <c r="B277" s="210">
        <f>VLOOKUP($A277,Table2[[No]:[Date Student Last Attended Program
(mm/dd/yyyy)]],2,FALSE)</f>
        <v/>
      </c>
      <c r="C277" s="210">
        <f>VLOOKUP($A277,Table2[[No]:[Date Student Last Attended Program
(mm/dd/yyyy)]],4,FALSE)</f>
        <v/>
      </c>
      <c r="D277" s="210">
        <f>VLOOKUP($A277,Table2[[No]:[Date Student Last Attended Program
(mm/dd/yyyy)]],14,FALSE)</f>
        <v/>
      </c>
      <c r="E277" s="207">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10">
        <f>SUM(VLOOKUP(A277,OCT!$A$2:$AM$301,39,FALSE), VLOOKUP(A277,NOV!$A$2:$AL$301,38,FALSE), VLOOKUP(A277,DEC!$A$2:$AM$301,39,FALSE))</f>
        <v/>
      </c>
      <c r="AQ277" s="210">
        <f>SUM(VLOOKUP(A277,OCT!$A$2:$AN$301,40,FALSE), VLOOKUP(A277,NOV!$A$2:$AM$301,39,FALSE), VLOOKUP(A277,DEC!$A$2:$AN$301,40,FALSE))</f>
        <v/>
      </c>
      <c r="AR277" s="125">
        <f>AP277/AQ277</f>
        <v/>
      </c>
    </row>
    <row r="278">
      <c r="A278" s="10" t="n">
        <v>277</v>
      </c>
      <c r="B278" s="210">
        <f>VLOOKUP($A278,Table2[[No]:[Date Student Last Attended Program
(mm/dd/yyyy)]],2,FALSE)</f>
        <v/>
      </c>
      <c r="C278" s="210">
        <f>VLOOKUP($A278,Table2[[No]:[Date Student Last Attended Program
(mm/dd/yyyy)]],4,FALSE)</f>
        <v/>
      </c>
      <c r="D278" s="210">
        <f>VLOOKUP($A278,Table2[[No]:[Date Student Last Attended Program
(mm/dd/yyyy)]],14,FALSE)</f>
        <v/>
      </c>
      <c r="E278" s="207">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10">
        <f>SUM(VLOOKUP(A278,OCT!$A$2:$AM$301,39,FALSE), VLOOKUP(A278,NOV!$A$2:$AL$301,38,FALSE), VLOOKUP(A278,DEC!$A$2:$AM$301,39,FALSE))</f>
        <v/>
      </c>
      <c r="AQ278" s="210">
        <f>SUM(VLOOKUP(A278,OCT!$A$2:$AN$301,40,FALSE), VLOOKUP(A278,NOV!$A$2:$AM$301,39,FALSE), VLOOKUP(A278,DEC!$A$2:$AN$301,40,FALSE))</f>
        <v/>
      </c>
      <c r="AR278" s="125">
        <f>AP278/AQ278</f>
        <v/>
      </c>
    </row>
    <row r="279">
      <c r="A279" s="10" t="n">
        <v>278</v>
      </c>
      <c r="B279" s="210">
        <f>VLOOKUP($A279,Table2[[No]:[Date Student Last Attended Program
(mm/dd/yyyy)]],2,FALSE)</f>
        <v/>
      </c>
      <c r="C279" s="210">
        <f>VLOOKUP($A279,Table2[[No]:[Date Student Last Attended Program
(mm/dd/yyyy)]],4,FALSE)</f>
        <v/>
      </c>
      <c r="D279" s="210">
        <f>VLOOKUP($A279,Table2[[No]:[Date Student Last Attended Program
(mm/dd/yyyy)]],14,FALSE)</f>
        <v/>
      </c>
      <c r="E279" s="207">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10">
        <f>SUM(VLOOKUP(A279,OCT!$A$2:$AM$301,39,FALSE), VLOOKUP(A279,NOV!$A$2:$AL$301,38,FALSE), VLOOKUP(A279,DEC!$A$2:$AM$301,39,FALSE))</f>
        <v/>
      </c>
      <c r="AQ279" s="210">
        <f>SUM(VLOOKUP(A279,OCT!$A$2:$AN$301,40,FALSE), VLOOKUP(A279,NOV!$A$2:$AM$301,39,FALSE), VLOOKUP(A279,DEC!$A$2:$AN$301,40,FALSE))</f>
        <v/>
      </c>
      <c r="AR279" s="125">
        <f>AP279/AQ279</f>
        <v/>
      </c>
    </row>
    <row r="280">
      <c r="A280" s="10" t="n">
        <v>279</v>
      </c>
      <c r="B280" s="210">
        <f>VLOOKUP($A280,Table2[[No]:[Date Student Last Attended Program
(mm/dd/yyyy)]],2,FALSE)</f>
        <v/>
      </c>
      <c r="C280" s="210">
        <f>VLOOKUP($A280,Table2[[No]:[Date Student Last Attended Program
(mm/dd/yyyy)]],4,FALSE)</f>
        <v/>
      </c>
      <c r="D280" s="210">
        <f>VLOOKUP($A280,Table2[[No]:[Date Student Last Attended Program
(mm/dd/yyyy)]],14,FALSE)</f>
        <v/>
      </c>
      <c r="E280" s="207">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10">
        <f>SUM(VLOOKUP(A280,OCT!$A$2:$AM$301,39,FALSE), VLOOKUP(A280,NOV!$A$2:$AL$301,38,FALSE), VLOOKUP(A280,DEC!$A$2:$AM$301,39,FALSE))</f>
        <v/>
      </c>
      <c r="AQ280" s="210">
        <f>SUM(VLOOKUP(A280,OCT!$A$2:$AN$301,40,FALSE), VLOOKUP(A280,NOV!$A$2:$AM$301,39,FALSE), VLOOKUP(A280,DEC!$A$2:$AN$301,40,FALSE))</f>
        <v/>
      </c>
      <c r="AR280" s="125">
        <f>AP280/AQ280</f>
        <v/>
      </c>
    </row>
    <row r="281">
      <c r="A281" s="10" t="n">
        <v>280</v>
      </c>
      <c r="B281" s="210">
        <f>VLOOKUP($A281,Table2[[No]:[Date Student Last Attended Program
(mm/dd/yyyy)]],2,FALSE)</f>
        <v/>
      </c>
      <c r="C281" s="210">
        <f>VLOOKUP($A281,Table2[[No]:[Date Student Last Attended Program
(mm/dd/yyyy)]],4,FALSE)</f>
        <v/>
      </c>
      <c r="D281" s="210">
        <f>VLOOKUP($A281,Table2[[No]:[Date Student Last Attended Program
(mm/dd/yyyy)]],14,FALSE)</f>
        <v/>
      </c>
      <c r="E281" s="207">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10">
        <f>SUM(VLOOKUP(A281,OCT!$A$2:$AM$301,39,FALSE), VLOOKUP(A281,NOV!$A$2:$AL$301,38,FALSE), VLOOKUP(A281,DEC!$A$2:$AM$301,39,FALSE))</f>
        <v/>
      </c>
      <c r="AQ281" s="210">
        <f>SUM(VLOOKUP(A281,OCT!$A$2:$AN$301,40,FALSE), VLOOKUP(A281,NOV!$A$2:$AM$301,39,FALSE), VLOOKUP(A281,DEC!$A$2:$AN$301,40,FALSE))</f>
        <v/>
      </c>
      <c r="AR281" s="125">
        <f>AP281/AQ281</f>
        <v/>
      </c>
    </row>
    <row r="282">
      <c r="A282" s="10" t="n">
        <v>281</v>
      </c>
      <c r="B282" s="210">
        <f>VLOOKUP($A282,Table2[[No]:[Date Student Last Attended Program
(mm/dd/yyyy)]],2,FALSE)</f>
        <v/>
      </c>
      <c r="C282" s="210">
        <f>VLOOKUP($A282,Table2[[No]:[Date Student Last Attended Program
(mm/dd/yyyy)]],4,FALSE)</f>
        <v/>
      </c>
      <c r="D282" s="210">
        <f>VLOOKUP($A282,Table2[[No]:[Date Student Last Attended Program
(mm/dd/yyyy)]],14,FALSE)</f>
        <v/>
      </c>
      <c r="E282" s="207">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10">
        <f>SUM(VLOOKUP(A282,OCT!$A$2:$AM$301,39,FALSE), VLOOKUP(A282,NOV!$A$2:$AL$301,38,FALSE), VLOOKUP(A282,DEC!$A$2:$AM$301,39,FALSE))</f>
        <v/>
      </c>
      <c r="AQ282" s="210">
        <f>SUM(VLOOKUP(A282,OCT!$A$2:$AN$301,40,FALSE), VLOOKUP(A282,NOV!$A$2:$AM$301,39,FALSE), VLOOKUP(A282,DEC!$A$2:$AN$301,40,FALSE))</f>
        <v/>
      </c>
      <c r="AR282" s="125">
        <f>AP282/AQ282</f>
        <v/>
      </c>
    </row>
    <row r="283">
      <c r="A283" s="10" t="n">
        <v>282</v>
      </c>
      <c r="B283" s="210">
        <f>VLOOKUP($A283,Table2[[No]:[Date Student Last Attended Program
(mm/dd/yyyy)]],2,FALSE)</f>
        <v/>
      </c>
      <c r="C283" s="210">
        <f>VLOOKUP($A283,Table2[[No]:[Date Student Last Attended Program
(mm/dd/yyyy)]],4,FALSE)</f>
        <v/>
      </c>
      <c r="D283" s="210">
        <f>VLOOKUP($A283,Table2[[No]:[Date Student Last Attended Program
(mm/dd/yyyy)]],14,FALSE)</f>
        <v/>
      </c>
      <c r="E283" s="207">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10">
        <f>SUM(VLOOKUP(A283,OCT!$A$2:$AM$301,39,FALSE), VLOOKUP(A283,NOV!$A$2:$AL$301,38,FALSE), VLOOKUP(A283,DEC!$A$2:$AM$301,39,FALSE))</f>
        <v/>
      </c>
      <c r="AQ283" s="210">
        <f>SUM(VLOOKUP(A283,OCT!$A$2:$AN$301,40,FALSE), VLOOKUP(A283,NOV!$A$2:$AM$301,39,FALSE), VLOOKUP(A283,DEC!$A$2:$AN$301,40,FALSE))</f>
        <v/>
      </c>
      <c r="AR283" s="125">
        <f>AP283/AQ283</f>
        <v/>
      </c>
    </row>
    <row r="284">
      <c r="A284" s="10" t="n">
        <v>283</v>
      </c>
      <c r="B284" s="210">
        <f>VLOOKUP($A284,Table2[[No]:[Date Student Last Attended Program
(mm/dd/yyyy)]],2,FALSE)</f>
        <v/>
      </c>
      <c r="C284" s="210">
        <f>VLOOKUP($A284,Table2[[No]:[Date Student Last Attended Program
(mm/dd/yyyy)]],4,FALSE)</f>
        <v/>
      </c>
      <c r="D284" s="210">
        <f>VLOOKUP($A284,Table2[[No]:[Date Student Last Attended Program
(mm/dd/yyyy)]],14,FALSE)</f>
        <v/>
      </c>
      <c r="E284" s="207">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10">
        <f>SUM(VLOOKUP(A284,OCT!$A$2:$AM$301,39,FALSE), VLOOKUP(A284,NOV!$A$2:$AL$301,38,FALSE), VLOOKUP(A284,DEC!$A$2:$AM$301,39,FALSE))</f>
        <v/>
      </c>
      <c r="AQ284" s="210">
        <f>SUM(VLOOKUP(A284,OCT!$A$2:$AN$301,40,FALSE), VLOOKUP(A284,NOV!$A$2:$AM$301,39,FALSE), VLOOKUP(A284,DEC!$A$2:$AN$301,40,FALSE))</f>
        <v/>
      </c>
      <c r="AR284" s="125">
        <f>AP284/AQ284</f>
        <v/>
      </c>
    </row>
    <row r="285">
      <c r="A285" s="10" t="n">
        <v>284</v>
      </c>
      <c r="B285" s="210">
        <f>VLOOKUP($A285,Table2[[No]:[Date Student Last Attended Program
(mm/dd/yyyy)]],2,FALSE)</f>
        <v/>
      </c>
      <c r="C285" s="210">
        <f>VLOOKUP($A285,Table2[[No]:[Date Student Last Attended Program
(mm/dd/yyyy)]],4,FALSE)</f>
        <v/>
      </c>
      <c r="D285" s="210">
        <f>VLOOKUP($A285,Table2[[No]:[Date Student Last Attended Program
(mm/dd/yyyy)]],14,FALSE)</f>
        <v/>
      </c>
      <c r="E285" s="207">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10">
        <f>SUM(VLOOKUP(A285,OCT!$A$2:$AM$301,39,FALSE), VLOOKUP(A285,NOV!$A$2:$AL$301,38,FALSE), VLOOKUP(A285,DEC!$A$2:$AM$301,39,FALSE))</f>
        <v/>
      </c>
      <c r="AQ285" s="210">
        <f>SUM(VLOOKUP(A285,OCT!$A$2:$AN$301,40,FALSE), VLOOKUP(A285,NOV!$A$2:$AM$301,39,FALSE), VLOOKUP(A285,DEC!$A$2:$AN$301,40,FALSE))</f>
        <v/>
      </c>
      <c r="AR285" s="125">
        <f>AP285/AQ285</f>
        <v/>
      </c>
    </row>
    <row r="286">
      <c r="A286" s="10" t="n">
        <v>285</v>
      </c>
      <c r="B286" s="210">
        <f>VLOOKUP($A286,Table2[[No]:[Date Student Last Attended Program
(mm/dd/yyyy)]],2,FALSE)</f>
        <v/>
      </c>
      <c r="C286" s="210">
        <f>VLOOKUP($A286,Table2[[No]:[Date Student Last Attended Program
(mm/dd/yyyy)]],4,FALSE)</f>
        <v/>
      </c>
      <c r="D286" s="210">
        <f>VLOOKUP($A286,Table2[[No]:[Date Student Last Attended Program
(mm/dd/yyyy)]],14,FALSE)</f>
        <v/>
      </c>
      <c r="E286" s="207">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10">
        <f>SUM(VLOOKUP(A286,OCT!$A$2:$AM$301,39,FALSE), VLOOKUP(A286,NOV!$A$2:$AL$301,38,FALSE), VLOOKUP(A286,DEC!$A$2:$AM$301,39,FALSE))</f>
        <v/>
      </c>
      <c r="AQ286" s="210">
        <f>SUM(VLOOKUP(A286,OCT!$A$2:$AN$301,40,FALSE), VLOOKUP(A286,NOV!$A$2:$AM$301,39,FALSE), VLOOKUP(A286,DEC!$A$2:$AN$301,40,FALSE))</f>
        <v/>
      </c>
      <c r="AR286" s="125">
        <f>AP286/AQ286</f>
        <v/>
      </c>
    </row>
    <row r="287">
      <c r="A287" s="10" t="n">
        <v>286</v>
      </c>
      <c r="B287" s="210">
        <f>VLOOKUP($A287,Table2[[No]:[Date Student Last Attended Program
(mm/dd/yyyy)]],2,FALSE)</f>
        <v/>
      </c>
      <c r="C287" s="210">
        <f>VLOOKUP($A287,Table2[[No]:[Date Student Last Attended Program
(mm/dd/yyyy)]],4,FALSE)</f>
        <v/>
      </c>
      <c r="D287" s="210">
        <f>VLOOKUP($A287,Table2[[No]:[Date Student Last Attended Program
(mm/dd/yyyy)]],14,FALSE)</f>
        <v/>
      </c>
      <c r="E287" s="207">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10">
        <f>SUM(VLOOKUP(A287,OCT!$A$2:$AM$301,39,FALSE), VLOOKUP(A287,NOV!$A$2:$AL$301,38,FALSE), VLOOKUP(A287,DEC!$A$2:$AM$301,39,FALSE))</f>
        <v/>
      </c>
      <c r="AQ287" s="210">
        <f>SUM(VLOOKUP(A287,OCT!$A$2:$AN$301,40,FALSE), VLOOKUP(A287,NOV!$A$2:$AM$301,39,FALSE), VLOOKUP(A287,DEC!$A$2:$AN$301,40,FALSE))</f>
        <v/>
      </c>
      <c r="AR287" s="125">
        <f>AP287/AQ287</f>
        <v/>
      </c>
    </row>
    <row r="288">
      <c r="A288" s="10" t="n">
        <v>287</v>
      </c>
      <c r="B288" s="210">
        <f>VLOOKUP($A288,Table2[[No]:[Date Student Last Attended Program
(mm/dd/yyyy)]],2,FALSE)</f>
        <v/>
      </c>
      <c r="C288" s="210">
        <f>VLOOKUP($A288,Table2[[No]:[Date Student Last Attended Program
(mm/dd/yyyy)]],4,FALSE)</f>
        <v/>
      </c>
      <c r="D288" s="210">
        <f>VLOOKUP($A288,Table2[[No]:[Date Student Last Attended Program
(mm/dd/yyyy)]],14,FALSE)</f>
        <v/>
      </c>
      <c r="E288" s="207">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10">
        <f>SUM(VLOOKUP(A288,OCT!$A$2:$AM$301,39,FALSE), VLOOKUP(A288,NOV!$A$2:$AL$301,38,FALSE), VLOOKUP(A288,DEC!$A$2:$AM$301,39,FALSE))</f>
        <v/>
      </c>
      <c r="AQ288" s="210">
        <f>SUM(VLOOKUP(A288,OCT!$A$2:$AN$301,40,FALSE), VLOOKUP(A288,NOV!$A$2:$AM$301,39,FALSE), VLOOKUP(A288,DEC!$A$2:$AN$301,40,FALSE))</f>
        <v/>
      </c>
      <c r="AR288" s="125">
        <f>AP288/AQ288</f>
        <v/>
      </c>
    </row>
    <row r="289">
      <c r="A289" s="10" t="n">
        <v>288</v>
      </c>
      <c r="B289" s="210">
        <f>VLOOKUP($A289,Table2[[No]:[Date Student Last Attended Program
(mm/dd/yyyy)]],2,FALSE)</f>
        <v/>
      </c>
      <c r="C289" s="210">
        <f>VLOOKUP($A289,Table2[[No]:[Date Student Last Attended Program
(mm/dd/yyyy)]],4,FALSE)</f>
        <v/>
      </c>
      <c r="D289" s="210">
        <f>VLOOKUP($A289,Table2[[No]:[Date Student Last Attended Program
(mm/dd/yyyy)]],14,FALSE)</f>
        <v/>
      </c>
      <c r="E289" s="207">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10">
        <f>SUM(VLOOKUP(A289,OCT!$A$2:$AM$301,39,FALSE), VLOOKUP(A289,NOV!$A$2:$AL$301,38,FALSE), VLOOKUP(A289,DEC!$A$2:$AM$301,39,FALSE))</f>
        <v/>
      </c>
      <c r="AQ289" s="210">
        <f>SUM(VLOOKUP(A289,OCT!$A$2:$AN$301,40,FALSE), VLOOKUP(A289,NOV!$A$2:$AM$301,39,FALSE), VLOOKUP(A289,DEC!$A$2:$AN$301,40,FALSE))</f>
        <v/>
      </c>
      <c r="AR289" s="125">
        <f>AP289/AQ289</f>
        <v/>
      </c>
    </row>
    <row r="290">
      <c r="A290" s="10" t="n">
        <v>289</v>
      </c>
      <c r="B290" s="210">
        <f>VLOOKUP($A290,Table2[[No]:[Date Student Last Attended Program
(mm/dd/yyyy)]],2,FALSE)</f>
        <v/>
      </c>
      <c r="C290" s="210">
        <f>VLOOKUP($A290,Table2[[No]:[Date Student Last Attended Program
(mm/dd/yyyy)]],4,FALSE)</f>
        <v/>
      </c>
      <c r="D290" s="210">
        <f>VLOOKUP($A290,Table2[[No]:[Date Student Last Attended Program
(mm/dd/yyyy)]],14,FALSE)</f>
        <v/>
      </c>
      <c r="E290" s="207">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10">
        <f>SUM(VLOOKUP(A290,OCT!$A$2:$AM$301,39,FALSE), VLOOKUP(A290,NOV!$A$2:$AL$301,38,FALSE), VLOOKUP(A290,DEC!$A$2:$AM$301,39,FALSE))</f>
        <v/>
      </c>
      <c r="AQ290" s="210">
        <f>SUM(VLOOKUP(A290,OCT!$A$2:$AN$301,40,FALSE), VLOOKUP(A290,NOV!$A$2:$AM$301,39,FALSE), VLOOKUP(A290,DEC!$A$2:$AN$301,40,FALSE))</f>
        <v/>
      </c>
      <c r="AR290" s="125">
        <f>AP290/AQ290</f>
        <v/>
      </c>
    </row>
    <row r="291">
      <c r="A291" s="10" t="n">
        <v>290</v>
      </c>
      <c r="B291" s="210">
        <f>VLOOKUP($A291,Table2[[No]:[Date Student Last Attended Program
(mm/dd/yyyy)]],2,FALSE)</f>
        <v/>
      </c>
      <c r="C291" s="210">
        <f>VLOOKUP($A291,Table2[[No]:[Date Student Last Attended Program
(mm/dd/yyyy)]],4,FALSE)</f>
        <v/>
      </c>
      <c r="D291" s="210">
        <f>VLOOKUP($A291,Table2[[No]:[Date Student Last Attended Program
(mm/dd/yyyy)]],14,FALSE)</f>
        <v/>
      </c>
      <c r="E291" s="207">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10">
        <f>SUM(VLOOKUP(A291,OCT!$A$2:$AM$301,39,FALSE), VLOOKUP(A291,NOV!$A$2:$AL$301,38,FALSE), VLOOKUP(A291,DEC!$A$2:$AM$301,39,FALSE))</f>
        <v/>
      </c>
      <c r="AQ291" s="210">
        <f>SUM(VLOOKUP(A291,OCT!$A$2:$AN$301,40,FALSE), VLOOKUP(A291,NOV!$A$2:$AM$301,39,FALSE), VLOOKUP(A291,DEC!$A$2:$AN$301,40,FALSE))</f>
        <v/>
      </c>
      <c r="AR291" s="125">
        <f>AP291/AQ291</f>
        <v/>
      </c>
    </row>
    <row r="292">
      <c r="A292" s="10" t="n">
        <v>291</v>
      </c>
      <c r="B292" s="210">
        <f>VLOOKUP($A292,Table2[[No]:[Date Student Last Attended Program
(mm/dd/yyyy)]],2,FALSE)</f>
        <v/>
      </c>
      <c r="C292" s="210">
        <f>VLOOKUP($A292,Table2[[No]:[Date Student Last Attended Program
(mm/dd/yyyy)]],4,FALSE)</f>
        <v/>
      </c>
      <c r="D292" s="210">
        <f>VLOOKUP($A292,Table2[[No]:[Date Student Last Attended Program
(mm/dd/yyyy)]],14,FALSE)</f>
        <v/>
      </c>
      <c r="E292" s="207">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10">
        <f>SUM(VLOOKUP(A292,OCT!$A$2:$AM$301,39,FALSE), VLOOKUP(A292,NOV!$A$2:$AL$301,38,FALSE), VLOOKUP(A292,DEC!$A$2:$AM$301,39,FALSE))</f>
        <v/>
      </c>
      <c r="AQ292" s="210">
        <f>SUM(VLOOKUP(A292,OCT!$A$2:$AN$301,40,FALSE), VLOOKUP(A292,NOV!$A$2:$AM$301,39,FALSE), VLOOKUP(A292,DEC!$A$2:$AN$301,40,FALSE))</f>
        <v/>
      </c>
      <c r="AR292" s="125">
        <f>AP292/AQ292</f>
        <v/>
      </c>
    </row>
    <row r="293">
      <c r="A293" s="10" t="n">
        <v>292</v>
      </c>
      <c r="B293" s="210">
        <f>VLOOKUP($A293,Table2[[No]:[Date Student Last Attended Program
(mm/dd/yyyy)]],2,FALSE)</f>
        <v/>
      </c>
      <c r="C293" s="210">
        <f>VLOOKUP($A293,Table2[[No]:[Date Student Last Attended Program
(mm/dd/yyyy)]],4,FALSE)</f>
        <v/>
      </c>
      <c r="D293" s="210">
        <f>VLOOKUP($A293,Table2[[No]:[Date Student Last Attended Program
(mm/dd/yyyy)]],14,FALSE)</f>
        <v/>
      </c>
      <c r="E293" s="207">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10">
        <f>SUM(VLOOKUP(A293,OCT!$A$2:$AM$301,39,FALSE), VLOOKUP(A293,NOV!$A$2:$AL$301,38,FALSE), VLOOKUP(A293,DEC!$A$2:$AM$301,39,FALSE))</f>
        <v/>
      </c>
      <c r="AQ293" s="210">
        <f>SUM(VLOOKUP(A293,OCT!$A$2:$AN$301,40,FALSE), VLOOKUP(A293,NOV!$A$2:$AM$301,39,FALSE), VLOOKUP(A293,DEC!$A$2:$AN$301,40,FALSE))</f>
        <v/>
      </c>
      <c r="AR293" s="125">
        <f>AP293/AQ293</f>
        <v/>
      </c>
    </row>
    <row r="294">
      <c r="A294" s="10" t="n">
        <v>293</v>
      </c>
      <c r="B294" s="210">
        <f>VLOOKUP($A294,Table2[[No]:[Date Student Last Attended Program
(mm/dd/yyyy)]],2,FALSE)</f>
        <v/>
      </c>
      <c r="C294" s="210">
        <f>VLOOKUP($A294,Table2[[No]:[Date Student Last Attended Program
(mm/dd/yyyy)]],4,FALSE)</f>
        <v/>
      </c>
      <c r="D294" s="210">
        <f>VLOOKUP($A294,Table2[[No]:[Date Student Last Attended Program
(mm/dd/yyyy)]],14,FALSE)</f>
        <v/>
      </c>
      <c r="E294" s="207">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10">
        <f>SUM(VLOOKUP(A294,OCT!$A$2:$AM$301,39,FALSE), VLOOKUP(A294,NOV!$A$2:$AL$301,38,FALSE), VLOOKUP(A294,DEC!$A$2:$AM$301,39,FALSE))</f>
        <v/>
      </c>
      <c r="AQ294" s="210">
        <f>SUM(VLOOKUP(A294,OCT!$A$2:$AN$301,40,FALSE), VLOOKUP(A294,NOV!$A$2:$AM$301,39,FALSE), VLOOKUP(A294,DEC!$A$2:$AN$301,40,FALSE))</f>
        <v/>
      </c>
      <c r="AR294" s="125">
        <f>AP294/AQ294</f>
        <v/>
      </c>
    </row>
    <row r="295">
      <c r="A295" s="10" t="n">
        <v>294</v>
      </c>
      <c r="B295" s="210">
        <f>VLOOKUP($A295,Table2[[No]:[Date Student Last Attended Program
(mm/dd/yyyy)]],2,FALSE)</f>
        <v/>
      </c>
      <c r="C295" s="210">
        <f>VLOOKUP($A295,Table2[[No]:[Date Student Last Attended Program
(mm/dd/yyyy)]],4,FALSE)</f>
        <v/>
      </c>
      <c r="D295" s="210">
        <f>VLOOKUP($A295,Table2[[No]:[Date Student Last Attended Program
(mm/dd/yyyy)]],14,FALSE)</f>
        <v/>
      </c>
      <c r="E295" s="207">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10">
        <f>SUM(VLOOKUP(A295,OCT!$A$2:$AM$301,39,FALSE), VLOOKUP(A295,NOV!$A$2:$AL$301,38,FALSE), VLOOKUP(A295,DEC!$A$2:$AM$301,39,FALSE))</f>
        <v/>
      </c>
      <c r="AQ295" s="210">
        <f>SUM(VLOOKUP(A295,OCT!$A$2:$AN$301,40,FALSE), VLOOKUP(A295,NOV!$A$2:$AM$301,39,FALSE), VLOOKUP(A295,DEC!$A$2:$AN$301,40,FALSE))</f>
        <v/>
      </c>
      <c r="AR295" s="125">
        <f>AP295/AQ295</f>
        <v/>
      </c>
    </row>
    <row r="296">
      <c r="A296" s="10" t="n">
        <v>295</v>
      </c>
      <c r="B296" s="210">
        <f>VLOOKUP($A296,Table2[[No]:[Date Student Last Attended Program
(mm/dd/yyyy)]],2,FALSE)</f>
        <v/>
      </c>
      <c r="C296" s="210">
        <f>VLOOKUP($A296,Table2[[No]:[Date Student Last Attended Program
(mm/dd/yyyy)]],4,FALSE)</f>
        <v/>
      </c>
      <c r="D296" s="210">
        <f>VLOOKUP($A296,Table2[[No]:[Date Student Last Attended Program
(mm/dd/yyyy)]],14,FALSE)</f>
        <v/>
      </c>
      <c r="E296" s="207">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10">
        <f>SUM(VLOOKUP(A296,OCT!$A$2:$AM$301,39,FALSE), VLOOKUP(A296,NOV!$A$2:$AL$301,38,FALSE), VLOOKUP(A296,DEC!$A$2:$AM$301,39,FALSE))</f>
        <v/>
      </c>
      <c r="AQ296" s="210">
        <f>SUM(VLOOKUP(A296,OCT!$A$2:$AN$301,40,FALSE), VLOOKUP(A296,NOV!$A$2:$AM$301,39,FALSE), VLOOKUP(A296,DEC!$A$2:$AN$301,40,FALSE))</f>
        <v/>
      </c>
      <c r="AR296" s="125">
        <f>AP296/AQ296</f>
        <v/>
      </c>
    </row>
    <row r="297">
      <c r="A297" s="10" t="n">
        <v>296</v>
      </c>
      <c r="B297" s="210">
        <f>VLOOKUP($A297,Table2[[No]:[Date Student Last Attended Program
(mm/dd/yyyy)]],2,FALSE)</f>
        <v/>
      </c>
      <c r="C297" s="210">
        <f>VLOOKUP($A297,Table2[[No]:[Date Student Last Attended Program
(mm/dd/yyyy)]],4,FALSE)</f>
        <v/>
      </c>
      <c r="D297" s="210">
        <f>VLOOKUP($A297,Table2[[No]:[Date Student Last Attended Program
(mm/dd/yyyy)]],14,FALSE)</f>
        <v/>
      </c>
      <c r="E297" s="207">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10">
        <f>SUM(VLOOKUP(A297,OCT!$A$2:$AM$301,39,FALSE), VLOOKUP(A297,NOV!$A$2:$AL$301,38,FALSE), VLOOKUP(A297,DEC!$A$2:$AM$301,39,FALSE))</f>
        <v/>
      </c>
      <c r="AQ297" s="210">
        <f>SUM(VLOOKUP(A297,OCT!$A$2:$AN$301,40,FALSE), VLOOKUP(A297,NOV!$A$2:$AM$301,39,FALSE), VLOOKUP(A297,DEC!$A$2:$AN$301,40,FALSE))</f>
        <v/>
      </c>
      <c r="AR297" s="125">
        <f>AP297/AQ297</f>
        <v/>
      </c>
    </row>
    <row r="298">
      <c r="A298" s="10" t="n">
        <v>297</v>
      </c>
      <c r="B298" s="210">
        <f>VLOOKUP($A298,Table2[[No]:[Date Student Last Attended Program
(mm/dd/yyyy)]],2,FALSE)</f>
        <v/>
      </c>
      <c r="C298" s="210">
        <f>VLOOKUP($A298,Table2[[No]:[Date Student Last Attended Program
(mm/dd/yyyy)]],4,FALSE)</f>
        <v/>
      </c>
      <c r="D298" s="210">
        <f>VLOOKUP($A298,Table2[[No]:[Date Student Last Attended Program
(mm/dd/yyyy)]],14,FALSE)</f>
        <v/>
      </c>
      <c r="E298" s="207">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10">
        <f>SUM(VLOOKUP(A298,OCT!$A$2:$AM$301,39,FALSE), VLOOKUP(A298,NOV!$A$2:$AL$301,38,FALSE), VLOOKUP(A298,DEC!$A$2:$AM$301,39,FALSE))</f>
        <v/>
      </c>
      <c r="AQ298" s="210">
        <f>SUM(VLOOKUP(A298,OCT!$A$2:$AN$301,40,FALSE), VLOOKUP(A298,NOV!$A$2:$AM$301,39,FALSE), VLOOKUP(A298,DEC!$A$2:$AN$301,40,FALSE))</f>
        <v/>
      </c>
      <c r="AR298" s="125">
        <f>AP298/AQ298</f>
        <v/>
      </c>
    </row>
    <row r="299">
      <c r="A299" s="10" t="n">
        <v>298</v>
      </c>
      <c r="B299" s="210">
        <f>VLOOKUP($A299,Table2[[No]:[Date Student Last Attended Program
(mm/dd/yyyy)]],2,FALSE)</f>
        <v/>
      </c>
      <c r="C299" s="210">
        <f>VLOOKUP($A299,Table2[[No]:[Date Student Last Attended Program
(mm/dd/yyyy)]],4,FALSE)</f>
        <v/>
      </c>
      <c r="D299" s="210">
        <f>VLOOKUP($A299,Table2[[No]:[Date Student Last Attended Program
(mm/dd/yyyy)]],14,FALSE)</f>
        <v/>
      </c>
      <c r="E299" s="207">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10">
        <f>SUM(VLOOKUP(A299,OCT!$A$2:$AM$301,39,FALSE), VLOOKUP(A299,NOV!$A$2:$AL$301,38,FALSE), VLOOKUP(A299,DEC!$A$2:$AM$301,39,FALSE))</f>
        <v/>
      </c>
      <c r="AQ299" s="210">
        <f>SUM(VLOOKUP(A299,OCT!$A$2:$AN$301,40,FALSE), VLOOKUP(A299,NOV!$A$2:$AM$301,39,FALSE), VLOOKUP(A299,DEC!$A$2:$AN$301,40,FALSE))</f>
        <v/>
      </c>
      <c r="AR299" s="125">
        <f>AP299/AQ299</f>
        <v/>
      </c>
    </row>
    <row r="300">
      <c r="A300" s="10" t="n">
        <v>299</v>
      </c>
      <c r="B300" s="210">
        <f>VLOOKUP($A300,Table2[[No]:[Date Student Last Attended Program
(mm/dd/yyyy)]],2,FALSE)</f>
        <v/>
      </c>
      <c r="C300" s="210">
        <f>VLOOKUP($A300,Table2[[No]:[Date Student Last Attended Program
(mm/dd/yyyy)]],4,FALSE)</f>
        <v/>
      </c>
      <c r="D300" s="210">
        <f>VLOOKUP($A300,Table2[[No]:[Date Student Last Attended Program
(mm/dd/yyyy)]],14,FALSE)</f>
        <v/>
      </c>
      <c r="E300" s="207">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10">
        <f>SUM(VLOOKUP(A300,OCT!$A$2:$AM$301,39,FALSE), VLOOKUP(A300,NOV!$A$2:$AL$301,38,FALSE), VLOOKUP(A300,DEC!$A$2:$AM$301,39,FALSE))</f>
        <v/>
      </c>
      <c r="AQ300" s="210">
        <f>SUM(VLOOKUP(A300,OCT!$A$2:$AN$301,40,FALSE), VLOOKUP(A300,NOV!$A$2:$AM$301,39,FALSE), VLOOKUP(A300,DEC!$A$2:$AN$301,40,FALSE))</f>
        <v/>
      </c>
      <c r="AR300" s="125">
        <f>AP300/AQ300</f>
        <v/>
      </c>
    </row>
    <row r="301">
      <c r="A301" s="10" t="n">
        <v>300</v>
      </c>
      <c r="B301" s="210">
        <f>VLOOKUP($A301,Table2[[No]:[Date Student Last Attended Program
(mm/dd/yyyy)]],2,FALSE)</f>
        <v/>
      </c>
      <c r="C301" s="210">
        <f>VLOOKUP($A301,Table2[[No]:[Date Student Last Attended Program
(mm/dd/yyyy)]],4,FALSE)</f>
        <v/>
      </c>
      <c r="D301" s="210">
        <f>VLOOKUP($A301,Table2[[No]:[Date Student Last Attended Program
(mm/dd/yyyy)]],14,FALSE)</f>
        <v/>
      </c>
      <c r="E301" s="207">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10">
        <f>SUM(VLOOKUP(A301,OCT!$A$2:$AM$301,39,FALSE), VLOOKUP(A301,NOV!$A$2:$AL$301,38,FALSE), VLOOKUP(A301,DEC!$A$2:$AM$301,39,FALSE))</f>
        <v/>
      </c>
      <c r="AQ301" s="210">
        <f>SUM(VLOOKUP(A301,OCT!$A$2:$AN$301,40,FALSE), VLOOKUP(A301,NOV!$A$2:$AM$301,39,FALSE), VLOOKUP(A301,DEC!$A$2:$AN$301,40,FALSE))</f>
        <v/>
      </c>
      <c r="AR301" s="125">
        <f>AP301/AQ301</f>
        <v/>
      </c>
    </row>
    <row r="302">
      <c r="A302" s="153" t="n"/>
      <c r="B302" s="204" t="n"/>
      <c r="C302" s="204" t="n"/>
      <c r="D302" s="204" t="n"/>
      <c r="E302" s="4"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c r="AM302" s="204" t="n"/>
      <c r="AN302" s="204" t="n"/>
      <c r="AO302" s="155" t="n"/>
      <c r="AP302" s="204" t="n"/>
      <c r="AQ302" s="204" t="n"/>
      <c r="AR302" s="156" t="n"/>
    </row>
    <row r="303">
      <c r="A303" s="153" t="n"/>
      <c r="B303" s="204" t="n"/>
      <c r="C303" s="204" t="n"/>
      <c r="D303" s="204" t="n"/>
      <c r="E303" s="4"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c r="AM303" s="204" t="n"/>
      <c r="AN303" s="204" t="n"/>
      <c r="AO303" s="155" t="n"/>
      <c r="AP303" s="204" t="n"/>
      <c r="AQ303" s="204" t="n"/>
      <c r="AR303" s="156" t="n"/>
    </row>
  </sheetData>
  <sheetProtection selectLockedCells="1" selectUnlockedCells="0" algorithmName="SHA-512" sheet="1" objects="1" insertRows="1" insertHyperlinks="1" autoFilter="0" scenarios="1" formatColumns="1" deleteColumns="1" insertColumns="1" pivotTables="1" deleteRows="1" formatCells="1" saltValue="cBOO5v/mmDjvsGoq1myfEg==" formatRows="1" sort="0" spinCount="100000" hashValue="sPgFrRXHaDUhQKOqebyNkUNEQOWzZI7qX813YJOKF918VtzEkNVHXcUWEbPSijALOMx18vLMV/6kuTwpdXBicw=="/>
  <autoFilter ref="A1:AR303">
    <sortState ref="A2:AR303">
      <sortCondition ref="A1:A303"/>
    </sortState>
  </autoFilter>
  <conditionalFormatting sqref="H2:AO301">
    <cfRule type="expression" priority="9" dxfId="0">
      <formula>MOD(ROW(),2)</formula>
    </cfRule>
  </conditionalFormatting>
  <conditionalFormatting sqref="AP2:AR301">
    <cfRule type="expression" priority="8" dxfId="0">
      <formula>MOD(ROW(),2)</formula>
    </cfRule>
  </conditionalFormatting>
  <conditionalFormatting sqref="B2:B301">
    <cfRule type="expression" priority="6" dxfId="0">
      <formula>MOD(ROW(),2)</formula>
    </cfRule>
  </conditionalFormatting>
  <conditionalFormatting sqref="C2:C301">
    <cfRule type="expression" priority="5" dxfId="0">
      <formula>MOD(ROW(),2)</formula>
    </cfRule>
  </conditionalFormatting>
  <conditionalFormatting sqref="D2:D301">
    <cfRule type="expression" priority="4" dxfId="0">
      <formula>MOD(ROW(),2)</formula>
    </cfRule>
  </conditionalFormatting>
  <conditionalFormatting sqref="E2:E303">
    <cfRule type="expression" priority="3" dxfId="0">
      <formula>MOD(ROW(),2)</formula>
    </cfRule>
  </conditionalFormatting>
  <conditionalFormatting sqref="F2:F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G302:G303" showErrorMessage="1" showInputMessage="1" allowBlank="0" error="Please enter a date from this fiscal year" type="date" operator="greaterThanOrEqual">
      <formula1>F302</formula1>
    </dataValidation>
  </dataValidations>
  <pageMargins left="0.25" right="0.25" top="0.75" bottom="0.75" header="0.3" footer="0.3"/>
  <pageSetup orientation="landscape"/>
</worksheet>
</file>

<file path=xl/worksheets/sheet10.xml><?xml version="1.0" encoding="utf-8"?>
<worksheet xmlns="http://schemas.openxmlformats.org/spreadsheetml/2006/main">
  <sheetPr codeName="Sheet10">
    <tabColor rgb="FF00B0F0"/>
    <outlinePr summaryBelow="1" summaryRight="1"/>
    <pageSetUpPr/>
  </sheetPr>
  <dimension ref="A1:AO303"/>
  <sheetViews>
    <sheetView zoomScale="90" zoomScaleNormal="90"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8"/>
    <col width="13.140625" bestFit="1" customWidth="1" style="204" min="39" max="39"/>
    <col width="12.140625" bestFit="1" customWidth="1" style="204" min="40" max="40"/>
    <col width="16.7109375" customWidth="1" style="155" min="41" max="41"/>
    <col width="6.85546875" customWidth="1" style="204" min="42" max="46"/>
    <col width="9.140625" customWidth="1" style="204" min="47" max="16384"/>
  </cols>
  <sheetData>
    <row r="1" ht="30"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44197</v>
      </c>
      <c r="I1" s="195" t="n">
        <v>44198</v>
      </c>
      <c r="J1" s="195" t="n">
        <v>44199</v>
      </c>
      <c r="K1" s="195" t="n">
        <v>44200</v>
      </c>
      <c r="L1" s="195" t="n">
        <v>44201</v>
      </c>
      <c r="M1" s="195" t="n">
        <v>44202</v>
      </c>
      <c r="N1" s="195" t="n">
        <v>44203</v>
      </c>
      <c r="O1" s="195" t="n">
        <v>44204</v>
      </c>
      <c r="P1" s="195" t="n">
        <v>44205</v>
      </c>
      <c r="Q1" s="195" t="n">
        <v>44206</v>
      </c>
      <c r="R1" s="195" t="n">
        <v>44207</v>
      </c>
      <c r="S1" s="195" t="n">
        <v>44208</v>
      </c>
      <c r="T1" s="195" t="n">
        <v>44209</v>
      </c>
      <c r="U1" s="195" t="n">
        <v>44210</v>
      </c>
      <c r="V1" s="195" t="n">
        <v>44211</v>
      </c>
      <c r="W1" s="195" t="n">
        <v>44212</v>
      </c>
      <c r="X1" s="195" t="n">
        <v>44213</v>
      </c>
      <c r="Y1" s="195" t="n">
        <v>44214</v>
      </c>
      <c r="Z1" s="195" t="n">
        <v>44215</v>
      </c>
      <c r="AA1" s="195" t="n">
        <v>44216</v>
      </c>
      <c r="AB1" s="195" t="n">
        <v>44217</v>
      </c>
      <c r="AC1" s="195" t="n">
        <v>44218</v>
      </c>
      <c r="AD1" s="195" t="n">
        <v>44219</v>
      </c>
      <c r="AE1" s="195" t="n">
        <v>44220</v>
      </c>
      <c r="AF1" s="195" t="n">
        <v>44221</v>
      </c>
      <c r="AG1" s="195" t="n">
        <v>44222</v>
      </c>
      <c r="AH1" s="195" t="n">
        <v>44223</v>
      </c>
      <c r="AI1" s="195" t="n">
        <v>44224</v>
      </c>
      <c r="AJ1" s="195" t="n">
        <v>44225</v>
      </c>
      <c r="AK1" s="195" t="n">
        <v>44226</v>
      </c>
      <c r="AL1" s="195" t="n">
        <v>44227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COUNTIF(H2:H301,"1")+COUNTIF(H2:H301,"0")</f>
        <v/>
      </c>
      <c r="I303" s="129">
        <f>COUNTIF(I2:I301,"1")+COUNTIF(I2:I301,"0")</f>
        <v/>
      </c>
      <c r="J303" s="129">
        <f>COUNTIF(J2:J301,"1")+COUNTIF(J2:J301,"0")</f>
        <v/>
      </c>
      <c r="K303" s="129">
        <f>COUNTIF(K2:K301,"1")+COUNTIF(K2:K301,"0")</f>
        <v/>
      </c>
      <c r="L303" s="129">
        <f>COUNTIF(L2:L301,"1")+COUNTIF(L2:L301,"0")</f>
        <v/>
      </c>
      <c r="M303" s="129">
        <f>COUNTIF(M2:M301,"1")+COUNTIF(M2:M301,"0")</f>
        <v/>
      </c>
      <c r="N303" s="129">
        <f>COUNTIF(N2:N301,"1")+COUNTIF(N2:N301,"0")</f>
        <v/>
      </c>
      <c r="O303" s="129">
        <f>COUNTIF(O2:O301,"1")+COUNTIF(O2:O301,"0")</f>
        <v/>
      </c>
      <c r="P303" s="129">
        <f>COUNTIF(P2:P301,"1")+COUNTIF(P2:P301,"0")</f>
        <v/>
      </c>
      <c r="Q303" s="129">
        <f>COUNTIF(Q2:Q301,"1")+COUNTIF(Q2:Q301,"0")</f>
        <v/>
      </c>
      <c r="R303" s="129">
        <f>COUNTIF(R2:R301,"1")+COUNTIF(R2:R301,"0")</f>
        <v/>
      </c>
      <c r="S303" s="129">
        <f>COUNTIF(S2:S301,"1")+COUNTIF(S2:S301,"0")</f>
        <v/>
      </c>
      <c r="T303" s="129">
        <f>COUNTIF(T2:T301,"1")+COUNTIF(T2:T301,"0")</f>
        <v/>
      </c>
      <c r="U303" s="129">
        <f>COUNTIF(U2:U301,"1")+COUNTIF(U2:U301,"0")</f>
        <v/>
      </c>
      <c r="V303" s="129">
        <f>COUNTIF(V2:V301,"1")+COUNTIF(V2:V301,"0")</f>
        <v/>
      </c>
      <c r="W303" s="129">
        <f>COUNTIF(W2:W301,"1")+COUNTIF(W2:W301,"0")</f>
        <v/>
      </c>
      <c r="X303" s="129">
        <f>COUNTIF(X2:X301,"1")+COUNTIF(X2:X301,"0")</f>
        <v/>
      </c>
      <c r="Y303" s="129">
        <f>COUNTIF(Y2:Y301,"1")+COUNTIF(Y2:Y301,"0")</f>
        <v/>
      </c>
      <c r="Z303" s="129">
        <f>COUNTIF(Z2:Z301,"1")+COUNTIF(Z2:Z301,"0")</f>
        <v/>
      </c>
      <c r="AA303" s="129">
        <f>COUNTIF(AA2:AA301,"1")+COUNTIF(AA2:AA301,"0")</f>
        <v/>
      </c>
      <c r="AB303" s="129">
        <f>COUNTIF(AB2:AB301,"1")+COUNTIF(AB2:AB301,"0")</f>
        <v/>
      </c>
      <c r="AC303" s="129">
        <f>COUNTIF(AC2:AC301,"1")+COUNTIF(AC2:AC301,"0")</f>
        <v/>
      </c>
      <c r="AD303" s="129">
        <f>COUNTIF(AD2:AD301,"1")+COUNTIF(AD2:AD301,"0")</f>
        <v/>
      </c>
      <c r="AE303" s="129">
        <f>COUNTIF(AE2:AE301,"1")+COUNTIF(AE2:AE301,"0")</f>
        <v/>
      </c>
      <c r="AF303" s="129">
        <f>COUNTIF(AF2:AF301,"1")+COUNTIF(AF2:AF301,"0")</f>
        <v/>
      </c>
      <c r="AG303" s="129">
        <f>COUNTIF(AG2:AG301,"1")+COUNTIF(AG2:AG301,"0")</f>
        <v/>
      </c>
      <c r="AH303" s="129">
        <f>COUNTIF(AH2:AH301,"1")+COUNTIF(AH2:AH301,"0")</f>
        <v/>
      </c>
      <c r="AI303" s="129">
        <f>COUNTIF(AI2:AI301,"1")+COUNTIF(AI2:AI301,"0")</f>
        <v/>
      </c>
      <c r="AJ303" s="129">
        <f>COUNTIF(AJ2:AJ301,"1")+COUNTIF(AJ2:AJ301,"0")</f>
        <v/>
      </c>
      <c r="AK303" s="129">
        <f>COUNTIF(AK2:AK301,"1")+COUNTIF(AK2:AK301,"0")</f>
        <v/>
      </c>
      <c r="AL303" s="129">
        <f>COUNTIF(AL2:AL301,"1")+COUNTIF(AL2:AL301,"0")</f>
        <v/>
      </c>
    </row>
  </sheetData>
  <sheetProtection selectLockedCells="1" selectUnlockedCells="0" algorithmName="SHA-512" sheet="1" objects="1" insertRows="1" insertHyperlinks="1" autoFilter="0" scenarios="1" formatColumns="1" deleteColumns="1" insertColumns="1" pivotTables="1" deleteRows="1" formatCells="1" saltValue="YrRDrBidcQfKSarKqj3G0w==" formatRows="1" sort="0" spinCount="100000" hashValue="p1pS+clir/Dq3Rs7EKIEG8FF8bJGSqm/PDQEuGlfgF2ZEa1FW11IohgS1dRyqkFTiXC3azt8OAYDWRxP04ku9A=="/>
  <autoFilter ref="A1:AO303">
    <sortState ref="A2:AO303">
      <sortCondition ref="A1:A303"/>
    </sortState>
  </autoFilter>
  <conditionalFormatting sqref="H2:AO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1.xml><?xml version="1.0" encoding="utf-8"?>
<worksheet xmlns="http://schemas.openxmlformats.org/spreadsheetml/2006/main">
  <sheetPr codeName="Sheet11">
    <tabColor rgb="FF00B0F0"/>
    <outlinePr summaryBelow="1" summaryRight="1"/>
    <pageSetUpPr/>
  </sheetPr>
  <dimension ref="A1:AL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7.28515625" customWidth="1" style="204" min="4" max="4"/>
    <col width="10.85546875" customWidth="1" style="201" min="5" max="5"/>
    <col width="15.5703125" customWidth="1" style="201" min="6" max="6"/>
    <col width="15.5703125" customWidth="1" style="204" min="7" max="7"/>
    <col width="6.85546875" customWidth="1" style="8" min="8" max="35"/>
    <col width="13.140625" bestFit="1" customWidth="1" style="204" min="36" max="36"/>
    <col width="12.140625" bestFit="1" customWidth="1" style="204" min="37" max="37"/>
    <col width="15.7109375" customWidth="1" style="155" min="38" max="38"/>
    <col width="6.85546875" customWidth="1" style="204" min="39" max="43"/>
    <col width="9.140625" customWidth="1" style="204" min="44" max="16384"/>
  </cols>
  <sheetData>
    <row r="1" ht="28.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44228</v>
      </c>
      <c r="I1" s="195" t="n">
        <v>44229</v>
      </c>
      <c r="J1" s="195" t="n">
        <v>44230</v>
      </c>
      <c r="K1" s="195" t="n">
        <v>44231</v>
      </c>
      <c r="L1" s="195" t="n">
        <v>44232</v>
      </c>
      <c r="M1" s="195" t="n">
        <v>44233</v>
      </c>
      <c r="N1" s="195" t="n">
        <v>44234</v>
      </c>
      <c r="O1" s="195" t="n">
        <v>44235</v>
      </c>
      <c r="P1" s="195" t="n">
        <v>44236</v>
      </c>
      <c r="Q1" s="195" t="n">
        <v>44237</v>
      </c>
      <c r="R1" s="195" t="n">
        <v>44238</v>
      </c>
      <c r="S1" s="195" t="n">
        <v>44239</v>
      </c>
      <c r="T1" s="195" t="n">
        <v>44240</v>
      </c>
      <c r="U1" s="195" t="n">
        <v>44241</v>
      </c>
      <c r="V1" s="195" t="n">
        <v>44242</v>
      </c>
      <c r="W1" s="195" t="n">
        <v>44243</v>
      </c>
      <c r="X1" s="195" t="n">
        <v>44244</v>
      </c>
      <c r="Y1" s="195" t="n">
        <v>44245</v>
      </c>
      <c r="Z1" s="195" t="n">
        <v>44246</v>
      </c>
      <c r="AA1" s="195" t="n">
        <v>44247</v>
      </c>
      <c r="AB1" s="195" t="n">
        <v>44248</v>
      </c>
      <c r="AC1" s="195" t="n">
        <v>44249</v>
      </c>
      <c r="AD1" s="195" t="n">
        <v>44250</v>
      </c>
      <c r="AE1" s="195" t="n">
        <v>44251</v>
      </c>
      <c r="AF1" s="195" t="n">
        <v>44252</v>
      </c>
      <c r="AG1" s="195" t="n">
        <v>44253</v>
      </c>
      <c r="AH1" s="195" t="n">
        <v>44254</v>
      </c>
      <c r="AI1" s="195" t="n">
        <v>44255</v>
      </c>
      <c r="AJ1" s="10" t="inlineStr">
        <is>
          <t>Days Attended</t>
        </is>
      </c>
      <c r="AK1" s="10" t="inlineStr">
        <is>
          <t>Days Enrolled</t>
        </is>
      </c>
      <c r="AL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210">
        <f>COUNTIF(H2:AI2,"1")</f>
        <v/>
      </c>
      <c r="AK2" s="210">
        <f>COUNTIFS(H2:AI2,"1")+COUNTIF(H2:AI2,"0")</f>
        <v/>
      </c>
      <c r="AL2" s="47">
        <f>AJ2/AK2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210">
        <f>COUNTIF(H3:AI3,"1")</f>
        <v/>
      </c>
      <c r="AK3" s="210">
        <f>COUNTIFS(H3:AI3,"1")+COUNTIF(H3:AI3,"0")</f>
        <v/>
      </c>
      <c r="AL3" s="47">
        <f>AJ3/AK3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210">
        <f>COUNTIF(H4:AI4,"1")</f>
        <v/>
      </c>
      <c r="AK4" s="210">
        <f>COUNTIFS(H4:AI4,"1")+COUNTIF(H4:AI4,"0")</f>
        <v/>
      </c>
      <c r="AL4" s="47">
        <f>AJ4/AK4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210">
        <f>COUNTIF(H5:AI5,"1")</f>
        <v/>
      </c>
      <c r="AK5" s="210">
        <f>COUNTIFS(H5:AI5,"1")+COUNTIF(H5:AI5,"0")</f>
        <v/>
      </c>
      <c r="AL5" s="47">
        <f>AJ5/AK5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210">
        <f>COUNTIF(H6:AI6,"1")</f>
        <v/>
      </c>
      <c r="AK6" s="210">
        <f>COUNTIFS(H6:AI6,"1")+COUNTIF(H6:AI6,"0")</f>
        <v/>
      </c>
      <c r="AL6" s="47">
        <f>AJ6/AK6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210">
        <f>COUNTIF(H7:AI7,"1")</f>
        <v/>
      </c>
      <c r="AK7" s="210">
        <f>COUNTIFS(H7:AI7,"1")+COUNTIF(H7:AI7,"0")</f>
        <v/>
      </c>
      <c r="AL7" s="47">
        <f>AJ7/AK7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210">
        <f>COUNTIF(H8:AI8,"1")</f>
        <v/>
      </c>
      <c r="AK8" s="210">
        <f>COUNTIFS(H8:AI8,"1")+COUNTIF(H8:AI8,"0")</f>
        <v/>
      </c>
      <c r="AL8" s="47">
        <f>AJ8/AK8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210">
        <f>COUNTIF(H9:AI9,"1")</f>
        <v/>
      </c>
      <c r="AK9" s="210">
        <f>COUNTIFS(H9:AI9,"1")+COUNTIF(H9:AI9,"0")</f>
        <v/>
      </c>
      <c r="AL9" s="47">
        <f>AJ9/AK9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210">
        <f>COUNTIF(H10:AI10,"1")</f>
        <v/>
      </c>
      <c r="AK10" s="210">
        <f>COUNTIFS(H10:AI10,"1")+COUNTIF(H10:AI10,"0")</f>
        <v/>
      </c>
      <c r="AL10" s="47">
        <f>AJ10/AK10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210">
        <f>COUNTIF(H11:AI11,"1")</f>
        <v/>
      </c>
      <c r="AK11" s="210">
        <f>COUNTIFS(H11:AI11,"1")+COUNTIF(H11:AI11,"0")</f>
        <v/>
      </c>
      <c r="AL11" s="47">
        <f>AJ11/AK11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210">
        <f>COUNTIF(H12:AI12,"1")</f>
        <v/>
      </c>
      <c r="AK12" s="210">
        <f>COUNTIFS(H12:AI12,"1")+COUNTIF(H12:AI12,"0")</f>
        <v/>
      </c>
      <c r="AL12" s="47">
        <f>AJ12/AK12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210">
        <f>COUNTIF(H13:AI13,"1")</f>
        <v/>
      </c>
      <c r="AK13" s="210">
        <f>COUNTIFS(H13:AI13,"1")+COUNTIF(H13:AI13,"0")</f>
        <v/>
      </c>
      <c r="AL13" s="47">
        <f>AJ13/AK13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210">
        <f>COUNTIF(H14:AI14,"1")</f>
        <v/>
      </c>
      <c r="AK14" s="210">
        <f>COUNTIFS(H14:AI14,"1")+COUNTIF(H14:AI14,"0")</f>
        <v/>
      </c>
      <c r="AL14" s="47">
        <f>AJ14/AK14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210">
        <f>COUNTIF(H15:AI15,"1")</f>
        <v/>
      </c>
      <c r="AK15" s="210">
        <f>COUNTIFS(H15:AI15,"1")+COUNTIF(H15:AI15,"0")</f>
        <v/>
      </c>
      <c r="AL15" s="47">
        <f>AJ15/AK15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210">
        <f>COUNTIF(H16:AI16,"1")</f>
        <v/>
      </c>
      <c r="AK16" s="210">
        <f>COUNTIFS(H16:AI16,"1")+COUNTIF(H16:AI16,"0")</f>
        <v/>
      </c>
      <c r="AL16" s="47">
        <f>AJ16/AK16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210">
        <f>COUNTIF(H17:AI17,"1")</f>
        <v/>
      </c>
      <c r="AK17" s="210">
        <f>COUNTIFS(H17:AI17,"1")+COUNTIF(H17:AI17,"0")</f>
        <v/>
      </c>
      <c r="AL17" s="47">
        <f>AJ17/AK17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210">
        <f>COUNTIF(H18:AI18,"1")</f>
        <v/>
      </c>
      <c r="AK18" s="210">
        <f>COUNTIFS(H18:AI18,"1")+COUNTIF(H18:AI18,"0")</f>
        <v/>
      </c>
      <c r="AL18" s="47">
        <f>AJ18/AK18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210">
        <f>COUNTIF(H19:AI19,"1")</f>
        <v/>
      </c>
      <c r="AK19" s="210">
        <f>COUNTIFS(H19:AI19,"1")+COUNTIF(H19:AI19,"0")</f>
        <v/>
      </c>
      <c r="AL19" s="47">
        <f>AJ19/AK19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210">
        <f>COUNTIF(H20:AI20,"1")</f>
        <v/>
      </c>
      <c r="AK20" s="210">
        <f>COUNTIFS(H20:AI20,"1")+COUNTIF(H20:AI20,"0")</f>
        <v/>
      </c>
      <c r="AL20" s="47">
        <f>AJ20/AK20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210">
        <f>COUNTIF(H21:AI21,"1")</f>
        <v/>
      </c>
      <c r="AK21" s="210">
        <f>COUNTIFS(H21:AI21,"1")+COUNTIF(H21:AI21,"0")</f>
        <v/>
      </c>
      <c r="AL21" s="47">
        <f>AJ21/AK21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210">
        <f>COUNTIF(H22:AI22,"1")</f>
        <v/>
      </c>
      <c r="AK22" s="210">
        <f>COUNTIFS(H22:AI22,"1")+COUNTIF(H22:AI22,"0")</f>
        <v/>
      </c>
      <c r="AL22" s="47">
        <f>AJ22/AK22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210">
        <f>COUNTIF(H23:AI23,"1")</f>
        <v/>
      </c>
      <c r="AK23" s="210">
        <f>COUNTIFS(H23:AI23,"1")+COUNTIF(H23:AI23,"0")</f>
        <v/>
      </c>
      <c r="AL23" s="47">
        <f>AJ23/AK23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210">
        <f>COUNTIF(H24:AI24,"1")</f>
        <v/>
      </c>
      <c r="AK24" s="210">
        <f>COUNTIFS(H24:AI24,"1")+COUNTIF(H24:AI24,"0")</f>
        <v/>
      </c>
      <c r="AL24" s="47">
        <f>AJ24/AK24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210">
        <f>COUNTIF(H25:AI25,"1")</f>
        <v/>
      </c>
      <c r="AK25" s="210">
        <f>COUNTIFS(H25:AI25,"1")+COUNTIF(H25:AI25,"0")</f>
        <v/>
      </c>
      <c r="AL25" s="47">
        <f>AJ25/AK25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210">
        <f>COUNTIF(H26:AI26,"1")</f>
        <v/>
      </c>
      <c r="AK26" s="210">
        <f>COUNTIFS(H26:AI26,"1")+COUNTIF(H26:AI26,"0")</f>
        <v/>
      </c>
      <c r="AL26" s="47">
        <f>AJ26/AK26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210">
        <f>COUNTIF(H27:AI27,"1")</f>
        <v/>
      </c>
      <c r="AK27" s="210">
        <f>COUNTIFS(H27:AI27,"1")+COUNTIF(H27:AI27,"0")</f>
        <v/>
      </c>
      <c r="AL27" s="47">
        <f>AJ27/AK27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210">
        <f>COUNTIF(H28:AI28,"1")</f>
        <v/>
      </c>
      <c r="AK28" s="210">
        <f>COUNTIFS(H28:AI28,"1")+COUNTIF(H28:AI28,"0")</f>
        <v/>
      </c>
      <c r="AL28" s="47">
        <f>AJ28/AK28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210">
        <f>COUNTIF(H29:AI29,"1")</f>
        <v/>
      </c>
      <c r="AK29" s="210">
        <f>COUNTIFS(H29:AI29,"1")+COUNTIF(H29:AI29,"0")</f>
        <v/>
      </c>
      <c r="AL29" s="47">
        <f>AJ29/AK29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210">
        <f>COUNTIF(H30:AI30,"1")</f>
        <v/>
      </c>
      <c r="AK30" s="210">
        <f>COUNTIFS(H30:AI30,"1")+COUNTIF(H30:AI30,"0")</f>
        <v/>
      </c>
      <c r="AL30" s="47">
        <f>AJ30/AK30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210">
        <f>COUNTIF(H31:AI31,"1")</f>
        <v/>
      </c>
      <c r="AK31" s="210">
        <f>COUNTIFS(H31:AI31,"1")+COUNTIF(H31:AI31,"0")</f>
        <v/>
      </c>
      <c r="AL31" s="47">
        <f>AJ31/AK31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210">
        <f>COUNTIF(H32:AI32,"1")</f>
        <v/>
      </c>
      <c r="AK32" s="210">
        <f>COUNTIFS(H32:AI32,"1")+COUNTIF(H32:AI32,"0")</f>
        <v/>
      </c>
      <c r="AL32" s="47">
        <f>AJ32/AK32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210">
        <f>COUNTIF(H33:AI33,"1")</f>
        <v/>
      </c>
      <c r="AK33" s="210">
        <f>COUNTIFS(H33:AI33,"1")+COUNTIF(H33:AI33,"0")</f>
        <v/>
      </c>
      <c r="AL33" s="47">
        <f>AJ33/AK33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210">
        <f>COUNTIF(H34:AI34,"1")</f>
        <v/>
      </c>
      <c r="AK34" s="210">
        <f>COUNTIFS(H34:AI34,"1")+COUNTIF(H34:AI34,"0")</f>
        <v/>
      </c>
      <c r="AL34" s="47">
        <f>AJ34/AK34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210">
        <f>COUNTIF(H35:AI35,"1")</f>
        <v/>
      </c>
      <c r="AK35" s="210">
        <f>COUNTIFS(H35:AI35,"1")+COUNTIF(H35:AI35,"0")</f>
        <v/>
      </c>
      <c r="AL35" s="47">
        <f>AJ35/AK35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210">
        <f>COUNTIF(H36:AI36,"1")</f>
        <v/>
      </c>
      <c r="AK36" s="210">
        <f>COUNTIFS(H36:AI36,"1")+COUNTIF(H36:AI36,"0")</f>
        <v/>
      </c>
      <c r="AL36" s="47">
        <f>AJ36/AK36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210">
        <f>COUNTIF(H37:AI37,"1")</f>
        <v/>
      </c>
      <c r="AK37" s="210">
        <f>COUNTIFS(H37:AI37,"1")+COUNTIF(H37:AI37,"0")</f>
        <v/>
      </c>
      <c r="AL37" s="47">
        <f>AJ37/AK37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210">
        <f>COUNTIF(H38:AI38,"1")</f>
        <v/>
      </c>
      <c r="AK38" s="210">
        <f>COUNTIFS(H38:AI38,"1")+COUNTIF(H38:AI38,"0")</f>
        <v/>
      </c>
      <c r="AL38" s="47">
        <f>AJ38/AK38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210">
        <f>COUNTIF(H39:AI39,"1")</f>
        <v/>
      </c>
      <c r="AK39" s="210">
        <f>COUNTIFS(H39:AI39,"1")+COUNTIF(H39:AI39,"0")</f>
        <v/>
      </c>
      <c r="AL39" s="47">
        <f>AJ39/AK39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210">
        <f>COUNTIF(H40:AI40,"1")</f>
        <v/>
      </c>
      <c r="AK40" s="210">
        <f>COUNTIFS(H40:AI40,"1")+COUNTIF(H40:AI40,"0")</f>
        <v/>
      </c>
      <c r="AL40" s="47">
        <f>AJ40/AK40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210">
        <f>COUNTIF(H41:AI41,"1")</f>
        <v/>
      </c>
      <c r="AK41" s="210">
        <f>COUNTIFS(H41:AI41,"1")+COUNTIF(H41:AI41,"0")</f>
        <v/>
      </c>
      <c r="AL41" s="47">
        <f>AJ41/AK41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210">
        <f>COUNTIF(H42:AI42,"1")</f>
        <v/>
      </c>
      <c r="AK42" s="210">
        <f>COUNTIFS(H42:AI42,"1")+COUNTIF(H42:AI42,"0")</f>
        <v/>
      </c>
      <c r="AL42" s="47">
        <f>AJ42/AK42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210">
        <f>COUNTIF(H43:AI43,"1")</f>
        <v/>
      </c>
      <c r="AK43" s="210">
        <f>COUNTIFS(H43:AI43,"1")+COUNTIF(H43:AI43,"0")</f>
        <v/>
      </c>
      <c r="AL43" s="47">
        <f>AJ43/AK43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210">
        <f>COUNTIF(H44:AI44,"1")</f>
        <v/>
      </c>
      <c r="AK44" s="210">
        <f>COUNTIFS(H44:AI44,"1")+COUNTIF(H44:AI44,"0")</f>
        <v/>
      </c>
      <c r="AL44" s="47">
        <f>AJ44/AK44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210">
        <f>COUNTIF(H45:AI45,"1")</f>
        <v/>
      </c>
      <c r="AK45" s="210">
        <f>COUNTIFS(H45:AI45,"1")+COUNTIF(H45:AI45,"0")</f>
        <v/>
      </c>
      <c r="AL45" s="47">
        <f>AJ45/AK45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210">
        <f>COUNTIF(H46:AI46,"1")</f>
        <v/>
      </c>
      <c r="AK46" s="210">
        <f>COUNTIFS(H46:AI46,"1")+COUNTIF(H46:AI46,"0")</f>
        <v/>
      </c>
      <c r="AL46" s="47">
        <f>AJ46/AK46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210">
        <f>COUNTIF(H47:AI47,"1")</f>
        <v/>
      </c>
      <c r="AK47" s="210">
        <f>COUNTIFS(H47:AI47,"1")+COUNTIF(H47:AI47,"0")</f>
        <v/>
      </c>
      <c r="AL47" s="47">
        <f>AJ47/AK47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210">
        <f>COUNTIF(H48:AI48,"1")</f>
        <v/>
      </c>
      <c r="AK48" s="210">
        <f>COUNTIFS(H48:AI48,"1")+COUNTIF(H48:AI48,"0")</f>
        <v/>
      </c>
      <c r="AL48" s="47">
        <f>AJ48/AK48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210">
        <f>COUNTIF(H49:AI49,"1")</f>
        <v/>
      </c>
      <c r="AK49" s="210">
        <f>COUNTIFS(H49:AI49,"1")+COUNTIF(H49:AI49,"0")</f>
        <v/>
      </c>
      <c r="AL49" s="47">
        <f>AJ49/AK49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210">
        <f>COUNTIF(H50:AI50,"1")</f>
        <v/>
      </c>
      <c r="AK50" s="210">
        <f>COUNTIFS(H50:AI50,"1")+COUNTIF(H50:AI50,"0")</f>
        <v/>
      </c>
      <c r="AL50" s="47">
        <f>AJ50/AK50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210">
        <f>COUNTIF(H51:AI51,"1")</f>
        <v/>
      </c>
      <c r="AK51" s="210">
        <f>COUNTIFS(H51:AI51,"1")+COUNTIF(H51:AI51,"0")</f>
        <v/>
      </c>
      <c r="AL51" s="47">
        <f>AJ51/AK51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210">
        <f>COUNTIF(H52:AI52,"1")</f>
        <v/>
      </c>
      <c r="AK52" s="210">
        <f>COUNTIFS(H52:AI52,"1")+COUNTIF(H52:AI52,"0")</f>
        <v/>
      </c>
      <c r="AL52" s="47">
        <f>AJ52/AK52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210">
        <f>COUNTIF(H53:AI53,"1")</f>
        <v/>
      </c>
      <c r="AK53" s="210">
        <f>COUNTIFS(H53:AI53,"1")+COUNTIF(H53:AI53,"0")</f>
        <v/>
      </c>
      <c r="AL53" s="47">
        <f>AJ53/AK53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210">
        <f>COUNTIF(H54:AI54,"1")</f>
        <v/>
      </c>
      <c r="AK54" s="210">
        <f>COUNTIFS(H54:AI54,"1")+COUNTIF(H54:AI54,"0")</f>
        <v/>
      </c>
      <c r="AL54" s="47">
        <f>AJ54/AK54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210">
        <f>COUNTIF(H55:AI55,"1")</f>
        <v/>
      </c>
      <c r="AK55" s="210">
        <f>COUNTIFS(H55:AI55,"1")+COUNTIF(H55:AI55,"0")</f>
        <v/>
      </c>
      <c r="AL55" s="47">
        <f>AJ55/AK55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210">
        <f>COUNTIF(H56:AI56,"1")</f>
        <v/>
      </c>
      <c r="AK56" s="210">
        <f>COUNTIFS(H56:AI56,"1")+COUNTIF(H56:AI56,"0")</f>
        <v/>
      </c>
      <c r="AL56" s="47">
        <f>AJ56/AK56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210">
        <f>COUNTIF(H57:AI57,"1")</f>
        <v/>
      </c>
      <c r="AK57" s="210">
        <f>COUNTIFS(H57:AI57,"1")+COUNTIF(H57:AI57,"0")</f>
        <v/>
      </c>
      <c r="AL57" s="47">
        <f>AJ57/AK57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210">
        <f>COUNTIF(H58:AI58,"1")</f>
        <v/>
      </c>
      <c r="AK58" s="210">
        <f>COUNTIFS(H58:AI58,"1")+COUNTIF(H58:AI58,"0")</f>
        <v/>
      </c>
      <c r="AL58" s="47">
        <f>AJ58/AK58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210">
        <f>COUNTIF(H59:AI59,"1")</f>
        <v/>
      </c>
      <c r="AK59" s="210">
        <f>COUNTIFS(H59:AI59,"1")+COUNTIF(H59:AI59,"0")</f>
        <v/>
      </c>
      <c r="AL59" s="47">
        <f>AJ59/AK59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210">
        <f>COUNTIF(H60:AI60,"1")</f>
        <v/>
      </c>
      <c r="AK60" s="210">
        <f>COUNTIFS(H60:AI60,"1")+COUNTIF(H60:AI60,"0")</f>
        <v/>
      </c>
      <c r="AL60" s="47">
        <f>AJ60/AK60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210">
        <f>COUNTIF(H61:AI61,"1")</f>
        <v/>
      </c>
      <c r="AK61" s="210">
        <f>COUNTIFS(H61:AI61,"1")+COUNTIF(H61:AI61,"0")</f>
        <v/>
      </c>
      <c r="AL61" s="47">
        <f>AJ61/AK61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210">
        <f>COUNTIF(H62:AI62,"1")</f>
        <v/>
      </c>
      <c r="AK62" s="210">
        <f>COUNTIFS(H62:AI62,"1")+COUNTIF(H62:AI62,"0")</f>
        <v/>
      </c>
      <c r="AL62" s="47">
        <f>AJ62/AK62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210">
        <f>COUNTIF(H63:AI63,"1")</f>
        <v/>
      </c>
      <c r="AK63" s="210">
        <f>COUNTIFS(H63:AI63,"1")+COUNTIF(H63:AI63,"0")</f>
        <v/>
      </c>
      <c r="AL63" s="47">
        <f>AJ63/AK63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210">
        <f>COUNTIF(H64:AI64,"1")</f>
        <v/>
      </c>
      <c r="AK64" s="210">
        <f>COUNTIFS(H64:AI64,"1")+COUNTIF(H64:AI64,"0")</f>
        <v/>
      </c>
      <c r="AL64" s="47">
        <f>AJ64/AK64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210">
        <f>COUNTIF(H65:AI65,"1")</f>
        <v/>
      </c>
      <c r="AK65" s="210">
        <f>COUNTIFS(H65:AI65,"1")+COUNTIF(H65:AI65,"0")</f>
        <v/>
      </c>
      <c r="AL65" s="47">
        <f>AJ65/AK65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210">
        <f>COUNTIF(H66:AI66,"1")</f>
        <v/>
      </c>
      <c r="AK66" s="210">
        <f>COUNTIFS(H66:AI66,"1")+COUNTIF(H66:AI66,"0")</f>
        <v/>
      </c>
      <c r="AL66" s="47">
        <f>AJ66/AK66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210">
        <f>COUNTIF(H67:AI67,"1")</f>
        <v/>
      </c>
      <c r="AK67" s="210">
        <f>COUNTIFS(H67:AI67,"1")+COUNTIF(H67:AI67,"0")</f>
        <v/>
      </c>
      <c r="AL67" s="47">
        <f>AJ67/AK67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210">
        <f>COUNTIF(H68:AI68,"1")</f>
        <v/>
      </c>
      <c r="AK68" s="210">
        <f>COUNTIFS(H68:AI68,"1")+COUNTIF(H68:AI68,"0")</f>
        <v/>
      </c>
      <c r="AL68" s="47">
        <f>AJ68/AK68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210">
        <f>COUNTIF(H69:AI69,"1")</f>
        <v/>
      </c>
      <c r="AK69" s="210">
        <f>COUNTIFS(H69:AI69,"1")+COUNTIF(H69:AI69,"0")</f>
        <v/>
      </c>
      <c r="AL69" s="47">
        <f>AJ69/AK69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210">
        <f>COUNTIF(H70:AI70,"1")</f>
        <v/>
      </c>
      <c r="AK70" s="210">
        <f>COUNTIFS(H70:AI70,"1")+COUNTIF(H70:AI70,"0")</f>
        <v/>
      </c>
      <c r="AL70" s="47">
        <f>AJ70/AK70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210">
        <f>COUNTIF(H71:AI71,"1")</f>
        <v/>
      </c>
      <c r="AK71" s="210">
        <f>COUNTIFS(H71:AI71,"1")+COUNTIF(H71:AI71,"0")</f>
        <v/>
      </c>
      <c r="AL71" s="47">
        <f>AJ71/AK71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210">
        <f>COUNTIF(H72:AI72,"1")</f>
        <v/>
      </c>
      <c r="AK72" s="210">
        <f>COUNTIFS(H72:AI72,"1")+COUNTIF(H72:AI72,"0")</f>
        <v/>
      </c>
      <c r="AL72" s="47">
        <f>AJ72/AK72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210">
        <f>COUNTIF(H73:AI73,"1")</f>
        <v/>
      </c>
      <c r="AK73" s="210">
        <f>COUNTIFS(H73:AI73,"1")+COUNTIF(H73:AI73,"0")</f>
        <v/>
      </c>
      <c r="AL73" s="47">
        <f>AJ73/AK73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210">
        <f>COUNTIF(H74:AI74,"1")</f>
        <v/>
      </c>
      <c r="AK74" s="210">
        <f>COUNTIFS(H74:AI74,"1")+COUNTIF(H74:AI74,"0")</f>
        <v/>
      </c>
      <c r="AL74" s="47">
        <f>AJ74/AK74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210">
        <f>COUNTIF(H75:AI75,"1")</f>
        <v/>
      </c>
      <c r="AK75" s="210">
        <f>COUNTIFS(H75:AI75,"1")+COUNTIF(H75:AI75,"0")</f>
        <v/>
      </c>
      <c r="AL75" s="47">
        <f>AJ75/AK75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210">
        <f>COUNTIF(H76:AI76,"1")</f>
        <v/>
      </c>
      <c r="AK76" s="210">
        <f>COUNTIFS(H76:AI76,"1")+COUNTIF(H76:AI76,"0")</f>
        <v/>
      </c>
      <c r="AL76" s="47">
        <f>AJ76/AK76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210">
        <f>COUNTIF(H77:AI77,"1")</f>
        <v/>
      </c>
      <c r="AK77" s="210">
        <f>COUNTIFS(H77:AI77,"1")+COUNTIF(H77:AI77,"0")</f>
        <v/>
      </c>
      <c r="AL77" s="47">
        <f>AJ77/AK77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210">
        <f>COUNTIF(H78:AI78,"1")</f>
        <v/>
      </c>
      <c r="AK78" s="210">
        <f>COUNTIFS(H78:AI78,"1")+COUNTIF(H78:AI78,"0")</f>
        <v/>
      </c>
      <c r="AL78" s="47">
        <f>AJ78/AK78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210">
        <f>COUNTIF(H79:AI79,"1")</f>
        <v/>
      </c>
      <c r="AK79" s="210">
        <f>COUNTIFS(H79:AI79,"1")+COUNTIF(H79:AI79,"0")</f>
        <v/>
      </c>
      <c r="AL79" s="47">
        <f>AJ79/AK79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210">
        <f>COUNTIF(H80:AI80,"1")</f>
        <v/>
      </c>
      <c r="AK80" s="210">
        <f>COUNTIFS(H80:AI80,"1")+COUNTIF(H80:AI80,"0")</f>
        <v/>
      </c>
      <c r="AL80" s="47">
        <f>AJ80/AK80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210">
        <f>COUNTIF(H81:AI81,"1")</f>
        <v/>
      </c>
      <c r="AK81" s="210">
        <f>COUNTIFS(H81:AI81,"1")+COUNTIF(H81:AI81,"0")</f>
        <v/>
      </c>
      <c r="AL81" s="47">
        <f>AJ81/AK81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210">
        <f>COUNTIF(H82:AI82,"1")</f>
        <v/>
      </c>
      <c r="AK82" s="210">
        <f>COUNTIFS(H82:AI82,"1")+COUNTIF(H82:AI82,"0")</f>
        <v/>
      </c>
      <c r="AL82" s="47">
        <f>AJ82/AK82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210">
        <f>COUNTIF(H83:AI83,"1")</f>
        <v/>
      </c>
      <c r="AK83" s="210">
        <f>COUNTIFS(H83:AI83,"1")+COUNTIF(H83:AI83,"0")</f>
        <v/>
      </c>
      <c r="AL83" s="47">
        <f>AJ83/AK83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210">
        <f>COUNTIF(H84:AI84,"1")</f>
        <v/>
      </c>
      <c r="AK84" s="210">
        <f>COUNTIFS(H84:AI84,"1")+COUNTIF(H84:AI84,"0")</f>
        <v/>
      </c>
      <c r="AL84" s="47">
        <f>AJ84/AK84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210">
        <f>COUNTIF(H85:AI85,"1")</f>
        <v/>
      </c>
      <c r="AK85" s="210">
        <f>COUNTIFS(H85:AI85,"1")+COUNTIF(H85:AI85,"0")</f>
        <v/>
      </c>
      <c r="AL85" s="47">
        <f>AJ85/AK85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210">
        <f>COUNTIF(H86:AI86,"1")</f>
        <v/>
      </c>
      <c r="AK86" s="210">
        <f>COUNTIFS(H86:AI86,"1")+COUNTIF(H86:AI86,"0")</f>
        <v/>
      </c>
      <c r="AL86" s="47">
        <f>AJ86/AK86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210">
        <f>COUNTIF(H87:AI87,"1")</f>
        <v/>
      </c>
      <c r="AK87" s="210">
        <f>COUNTIFS(H87:AI87,"1")+COUNTIF(H87:AI87,"0")</f>
        <v/>
      </c>
      <c r="AL87" s="47">
        <f>AJ87/AK87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210">
        <f>COUNTIF(H88:AI88,"1")</f>
        <v/>
      </c>
      <c r="AK88" s="210">
        <f>COUNTIFS(H88:AI88,"1")+COUNTIF(H88:AI88,"0")</f>
        <v/>
      </c>
      <c r="AL88" s="47">
        <f>AJ88/AK88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210">
        <f>COUNTIF(H89:AI89,"1")</f>
        <v/>
      </c>
      <c r="AK89" s="210">
        <f>COUNTIFS(H89:AI89,"1")+COUNTIF(H89:AI89,"0")</f>
        <v/>
      </c>
      <c r="AL89" s="47">
        <f>AJ89/AK89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210">
        <f>COUNTIF(H90:AI90,"1")</f>
        <v/>
      </c>
      <c r="AK90" s="210">
        <f>COUNTIFS(H90:AI90,"1")+COUNTIF(H90:AI90,"0")</f>
        <v/>
      </c>
      <c r="AL90" s="47">
        <f>AJ90/AK90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210">
        <f>COUNTIF(H91:AI91,"1")</f>
        <v/>
      </c>
      <c r="AK91" s="210">
        <f>COUNTIFS(H91:AI91,"1")+COUNTIF(H91:AI91,"0")</f>
        <v/>
      </c>
      <c r="AL91" s="47">
        <f>AJ91/AK91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210">
        <f>COUNTIF(H92:AI92,"1")</f>
        <v/>
      </c>
      <c r="AK92" s="210">
        <f>COUNTIFS(H92:AI92,"1")+COUNTIF(H92:AI92,"0")</f>
        <v/>
      </c>
      <c r="AL92" s="47">
        <f>AJ92/AK92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210">
        <f>COUNTIF(H93:AI93,"1")</f>
        <v/>
      </c>
      <c r="AK93" s="210">
        <f>COUNTIFS(H93:AI93,"1")+COUNTIF(H93:AI93,"0")</f>
        <v/>
      </c>
      <c r="AL93" s="47">
        <f>AJ93/AK93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210">
        <f>COUNTIF(H94:AI94,"1")</f>
        <v/>
      </c>
      <c r="AK94" s="210">
        <f>COUNTIFS(H94:AI94,"1")+COUNTIF(H94:AI94,"0")</f>
        <v/>
      </c>
      <c r="AL94" s="47">
        <f>AJ94/AK94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210">
        <f>COUNTIF(H95:AI95,"1")</f>
        <v/>
      </c>
      <c r="AK95" s="210">
        <f>COUNTIFS(H95:AI95,"1")+COUNTIF(H95:AI95,"0")</f>
        <v/>
      </c>
      <c r="AL95" s="47">
        <f>AJ95/AK95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210">
        <f>COUNTIF(H96:AI96,"1")</f>
        <v/>
      </c>
      <c r="AK96" s="210">
        <f>COUNTIFS(H96:AI96,"1")+COUNTIF(H96:AI96,"0")</f>
        <v/>
      </c>
      <c r="AL96" s="47">
        <f>AJ96/AK96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210">
        <f>COUNTIF(H97:AI97,"1")</f>
        <v/>
      </c>
      <c r="AK97" s="210">
        <f>COUNTIFS(H97:AI97,"1")+COUNTIF(H97:AI97,"0")</f>
        <v/>
      </c>
      <c r="AL97" s="47">
        <f>AJ97/AK97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210">
        <f>COUNTIF(H98:AI98,"1")</f>
        <v/>
      </c>
      <c r="AK98" s="210">
        <f>COUNTIFS(H98:AI98,"1")+COUNTIF(H98:AI98,"0")</f>
        <v/>
      </c>
      <c r="AL98" s="47">
        <f>AJ98/AK98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210">
        <f>COUNTIF(H99:AI99,"1")</f>
        <v/>
      </c>
      <c r="AK99" s="210">
        <f>COUNTIFS(H99:AI99,"1")+COUNTIF(H99:AI99,"0")</f>
        <v/>
      </c>
      <c r="AL99" s="47">
        <f>AJ99/AK99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210">
        <f>COUNTIF(H100:AI100,"1")</f>
        <v/>
      </c>
      <c r="AK100" s="210">
        <f>COUNTIFS(H100:AI100,"1")+COUNTIF(H100:AI100,"0")</f>
        <v/>
      </c>
      <c r="AL100" s="47">
        <f>AJ100/AK100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210">
        <f>COUNTIF(H101:AI101,"1")</f>
        <v/>
      </c>
      <c r="AK101" s="210">
        <f>COUNTIFS(H101:AI101,"1")+COUNTIF(H101:AI101,"0")</f>
        <v/>
      </c>
      <c r="AL101" s="47">
        <f>AJ101/AK101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210">
        <f>COUNTIF(H102:AI102,"1")</f>
        <v/>
      </c>
      <c r="AK102" s="210">
        <f>COUNTIFS(H102:AI102,"1")+COUNTIF(H102:AI102,"0")</f>
        <v/>
      </c>
      <c r="AL102" s="47">
        <f>AJ102/AK102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210">
        <f>COUNTIF(H103:AI103,"1")</f>
        <v/>
      </c>
      <c r="AK103" s="210">
        <f>COUNTIFS(H103:AI103,"1")+COUNTIF(H103:AI103,"0")</f>
        <v/>
      </c>
      <c r="AL103" s="47">
        <f>AJ103/AK103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210">
        <f>COUNTIF(H104:AI104,"1")</f>
        <v/>
      </c>
      <c r="AK104" s="210">
        <f>COUNTIFS(H104:AI104,"1")+COUNTIF(H104:AI104,"0")</f>
        <v/>
      </c>
      <c r="AL104" s="47">
        <f>AJ104/AK104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210">
        <f>COUNTIF(H105:AI105,"1")</f>
        <v/>
      </c>
      <c r="AK105" s="210">
        <f>COUNTIFS(H105:AI105,"1")+COUNTIF(H105:AI105,"0")</f>
        <v/>
      </c>
      <c r="AL105" s="47">
        <f>AJ105/AK105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210">
        <f>COUNTIF(H106:AI106,"1")</f>
        <v/>
      </c>
      <c r="AK106" s="210">
        <f>COUNTIFS(H106:AI106,"1")+COUNTIF(H106:AI106,"0")</f>
        <v/>
      </c>
      <c r="AL106" s="47">
        <f>AJ106/AK106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210">
        <f>COUNTIF(H107:AI107,"1")</f>
        <v/>
      </c>
      <c r="AK107" s="210">
        <f>COUNTIFS(H107:AI107,"1")+COUNTIF(H107:AI107,"0")</f>
        <v/>
      </c>
      <c r="AL107" s="47">
        <f>AJ107/AK107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210">
        <f>COUNTIF(H108:AI108,"1")</f>
        <v/>
      </c>
      <c r="AK108" s="210">
        <f>COUNTIFS(H108:AI108,"1")+COUNTIF(H108:AI108,"0")</f>
        <v/>
      </c>
      <c r="AL108" s="47">
        <f>AJ108/AK108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210">
        <f>COUNTIF(H109:AI109,"1")</f>
        <v/>
      </c>
      <c r="AK109" s="210">
        <f>COUNTIFS(H109:AI109,"1")+COUNTIF(H109:AI109,"0")</f>
        <v/>
      </c>
      <c r="AL109" s="47">
        <f>AJ109/AK109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210">
        <f>COUNTIF(H110:AI110,"1")</f>
        <v/>
      </c>
      <c r="AK110" s="210">
        <f>COUNTIFS(H110:AI110,"1")+COUNTIF(H110:AI110,"0")</f>
        <v/>
      </c>
      <c r="AL110" s="47">
        <f>AJ110/AK110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210">
        <f>COUNTIF(H111:AI111,"1")</f>
        <v/>
      </c>
      <c r="AK111" s="210">
        <f>COUNTIFS(H111:AI111,"1")+COUNTIF(H111:AI111,"0")</f>
        <v/>
      </c>
      <c r="AL111" s="47">
        <f>AJ111/AK111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210">
        <f>COUNTIF(H112:AI112,"1")</f>
        <v/>
      </c>
      <c r="AK112" s="210">
        <f>COUNTIFS(H112:AI112,"1")+COUNTIF(H112:AI112,"0")</f>
        <v/>
      </c>
      <c r="AL112" s="47">
        <f>AJ112/AK112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210">
        <f>COUNTIF(H113:AI113,"1")</f>
        <v/>
      </c>
      <c r="AK113" s="210">
        <f>COUNTIFS(H113:AI113,"1")+COUNTIF(H113:AI113,"0")</f>
        <v/>
      </c>
      <c r="AL113" s="47">
        <f>AJ113/AK113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210">
        <f>COUNTIF(H114:AI114,"1")</f>
        <v/>
      </c>
      <c r="AK114" s="210">
        <f>COUNTIFS(H114:AI114,"1")+COUNTIF(H114:AI114,"0")</f>
        <v/>
      </c>
      <c r="AL114" s="47">
        <f>AJ114/AK114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210">
        <f>COUNTIF(H115:AI115,"1")</f>
        <v/>
      </c>
      <c r="AK115" s="210">
        <f>COUNTIFS(H115:AI115,"1")+COUNTIF(H115:AI115,"0")</f>
        <v/>
      </c>
      <c r="AL115" s="47">
        <f>AJ115/AK115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210">
        <f>COUNTIF(H116:AI116,"1")</f>
        <v/>
      </c>
      <c r="AK116" s="210">
        <f>COUNTIFS(H116:AI116,"1")+COUNTIF(H116:AI116,"0")</f>
        <v/>
      </c>
      <c r="AL116" s="47">
        <f>AJ116/AK116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210">
        <f>COUNTIF(H117:AI117,"1")</f>
        <v/>
      </c>
      <c r="AK117" s="210">
        <f>COUNTIFS(H117:AI117,"1")+COUNTIF(H117:AI117,"0")</f>
        <v/>
      </c>
      <c r="AL117" s="47">
        <f>AJ117/AK117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210">
        <f>COUNTIF(H118:AI118,"1")</f>
        <v/>
      </c>
      <c r="AK118" s="210">
        <f>COUNTIFS(H118:AI118,"1")+COUNTIF(H118:AI118,"0")</f>
        <v/>
      </c>
      <c r="AL118" s="47">
        <f>AJ118/AK118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210">
        <f>COUNTIF(H119:AI119,"1")</f>
        <v/>
      </c>
      <c r="AK119" s="210">
        <f>COUNTIFS(H119:AI119,"1")+COUNTIF(H119:AI119,"0")</f>
        <v/>
      </c>
      <c r="AL119" s="47">
        <f>AJ119/AK119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210">
        <f>COUNTIF(H120:AI120,"1")</f>
        <v/>
      </c>
      <c r="AK120" s="210">
        <f>COUNTIFS(H120:AI120,"1")+COUNTIF(H120:AI120,"0")</f>
        <v/>
      </c>
      <c r="AL120" s="47">
        <f>AJ120/AK120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210">
        <f>COUNTIF(H121:AI121,"1")</f>
        <v/>
      </c>
      <c r="AK121" s="210">
        <f>COUNTIFS(H121:AI121,"1")+COUNTIF(H121:AI121,"0")</f>
        <v/>
      </c>
      <c r="AL121" s="47">
        <f>AJ121/AK121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210">
        <f>COUNTIF(H122:AI122,"1")</f>
        <v/>
      </c>
      <c r="AK122" s="210">
        <f>COUNTIFS(H122:AI122,"1")+COUNTIF(H122:AI122,"0")</f>
        <v/>
      </c>
      <c r="AL122" s="47">
        <f>AJ122/AK122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210">
        <f>COUNTIF(H123:AI123,"1")</f>
        <v/>
      </c>
      <c r="AK123" s="210">
        <f>COUNTIFS(H123:AI123,"1")+COUNTIF(H123:AI123,"0")</f>
        <v/>
      </c>
      <c r="AL123" s="47">
        <f>AJ123/AK123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210">
        <f>COUNTIF(H124:AI124,"1")</f>
        <v/>
      </c>
      <c r="AK124" s="210">
        <f>COUNTIFS(H124:AI124,"1")+COUNTIF(H124:AI124,"0")</f>
        <v/>
      </c>
      <c r="AL124" s="47">
        <f>AJ124/AK124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210">
        <f>COUNTIF(H125:AI125,"1")</f>
        <v/>
      </c>
      <c r="AK125" s="210">
        <f>COUNTIFS(H125:AI125,"1")+COUNTIF(H125:AI125,"0")</f>
        <v/>
      </c>
      <c r="AL125" s="47">
        <f>AJ125/AK125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210">
        <f>COUNTIF(H126:AI126,"1")</f>
        <v/>
      </c>
      <c r="AK126" s="210">
        <f>COUNTIFS(H126:AI126,"1")+COUNTIF(H126:AI126,"0")</f>
        <v/>
      </c>
      <c r="AL126" s="47">
        <f>AJ126/AK126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210">
        <f>COUNTIF(H127:AI127,"1")</f>
        <v/>
      </c>
      <c r="AK127" s="210">
        <f>COUNTIFS(H127:AI127,"1")+COUNTIF(H127:AI127,"0")</f>
        <v/>
      </c>
      <c r="AL127" s="47">
        <f>AJ127/AK127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210">
        <f>COUNTIF(H128:AI128,"1")</f>
        <v/>
      </c>
      <c r="AK128" s="210">
        <f>COUNTIFS(H128:AI128,"1")+COUNTIF(H128:AI128,"0")</f>
        <v/>
      </c>
      <c r="AL128" s="47">
        <f>AJ128/AK128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210">
        <f>COUNTIF(H129:AI129,"1")</f>
        <v/>
      </c>
      <c r="AK129" s="210">
        <f>COUNTIFS(H129:AI129,"1")+COUNTIF(H129:AI129,"0")</f>
        <v/>
      </c>
      <c r="AL129" s="47">
        <f>AJ129/AK129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210">
        <f>COUNTIF(H130:AI130,"1")</f>
        <v/>
      </c>
      <c r="AK130" s="210">
        <f>COUNTIFS(H130:AI130,"1")+COUNTIF(H130:AI130,"0")</f>
        <v/>
      </c>
      <c r="AL130" s="47">
        <f>AJ130/AK130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210">
        <f>COUNTIF(H131:AI131,"1")</f>
        <v/>
      </c>
      <c r="AK131" s="210">
        <f>COUNTIFS(H131:AI131,"1")+COUNTIF(H131:AI131,"0")</f>
        <v/>
      </c>
      <c r="AL131" s="47">
        <f>AJ131/AK131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210">
        <f>COUNTIF(H132:AI132,"1")</f>
        <v/>
      </c>
      <c r="AK132" s="210">
        <f>COUNTIFS(H132:AI132,"1")+COUNTIF(H132:AI132,"0")</f>
        <v/>
      </c>
      <c r="AL132" s="47">
        <f>AJ132/AK132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210">
        <f>COUNTIF(H133:AI133,"1")</f>
        <v/>
      </c>
      <c r="AK133" s="210">
        <f>COUNTIFS(H133:AI133,"1")+COUNTIF(H133:AI133,"0")</f>
        <v/>
      </c>
      <c r="AL133" s="47">
        <f>AJ133/AK133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210">
        <f>COUNTIF(H134:AI134,"1")</f>
        <v/>
      </c>
      <c r="AK134" s="210">
        <f>COUNTIFS(H134:AI134,"1")+COUNTIF(H134:AI134,"0")</f>
        <v/>
      </c>
      <c r="AL134" s="47">
        <f>AJ134/AK134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210">
        <f>COUNTIF(H135:AI135,"1")</f>
        <v/>
      </c>
      <c r="AK135" s="210">
        <f>COUNTIFS(H135:AI135,"1")+COUNTIF(H135:AI135,"0")</f>
        <v/>
      </c>
      <c r="AL135" s="47">
        <f>AJ135/AK135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210">
        <f>COUNTIF(H136:AI136,"1")</f>
        <v/>
      </c>
      <c r="AK136" s="210">
        <f>COUNTIFS(H136:AI136,"1")+COUNTIF(H136:AI136,"0")</f>
        <v/>
      </c>
      <c r="AL136" s="47">
        <f>AJ136/AK136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210">
        <f>COUNTIF(H137:AI137,"1")</f>
        <v/>
      </c>
      <c r="AK137" s="210">
        <f>COUNTIFS(H137:AI137,"1")+COUNTIF(H137:AI137,"0")</f>
        <v/>
      </c>
      <c r="AL137" s="47">
        <f>AJ137/AK137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210">
        <f>COUNTIF(H138:AI138,"1")</f>
        <v/>
      </c>
      <c r="AK138" s="210">
        <f>COUNTIFS(H138:AI138,"1")+COUNTIF(H138:AI138,"0")</f>
        <v/>
      </c>
      <c r="AL138" s="47">
        <f>AJ138/AK138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210">
        <f>COUNTIF(H139:AI139,"1")</f>
        <v/>
      </c>
      <c r="AK139" s="210">
        <f>COUNTIFS(H139:AI139,"1")+COUNTIF(H139:AI139,"0")</f>
        <v/>
      </c>
      <c r="AL139" s="47">
        <f>AJ139/AK139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210">
        <f>COUNTIF(H140:AI140,"1")</f>
        <v/>
      </c>
      <c r="AK140" s="210">
        <f>COUNTIFS(H140:AI140,"1")+COUNTIF(H140:AI140,"0")</f>
        <v/>
      </c>
      <c r="AL140" s="47">
        <f>AJ140/AK140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210">
        <f>COUNTIF(H141:AI141,"1")</f>
        <v/>
      </c>
      <c r="AK141" s="210">
        <f>COUNTIFS(H141:AI141,"1")+COUNTIF(H141:AI141,"0")</f>
        <v/>
      </c>
      <c r="AL141" s="47">
        <f>AJ141/AK141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210">
        <f>COUNTIF(H142:AI142,"1")</f>
        <v/>
      </c>
      <c r="AK142" s="210">
        <f>COUNTIFS(H142:AI142,"1")+COUNTIF(H142:AI142,"0")</f>
        <v/>
      </c>
      <c r="AL142" s="47">
        <f>AJ142/AK142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210">
        <f>COUNTIF(H143:AI143,"1")</f>
        <v/>
      </c>
      <c r="AK143" s="210">
        <f>COUNTIFS(H143:AI143,"1")+COUNTIF(H143:AI143,"0")</f>
        <v/>
      </c>
      <c r="AL143" s="47">
        <f>AJ143/AK143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210">
        <f>COUNTIF(H144:AI144,"1")</f>
        <v/>
      </c>
      <c r="AK144" s="210">
        <f>COUNTIFS(H144:AI144,"1")+COUNTIF(H144:AI144,"0")</f>
        <v/>
      </c>
      <c r="AL144" s="47">
        <f>AJ144/AK144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210">
        <f>COUNTIF(H145:AI145,"1")</f>
        <v/>
      </c>
      <c r="AK145" s="210">
        <f>COUNTIFS(H145:AI145,"1")+COUNTIF(H145:AI145,"0")</f>
        <v/>
      </c>
      <c r="AL145" s="47">
        <f>AJ145/AK145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210">
        <f>COUNTIF(H146:AI146,"1")</f>
        <v/>
      </c>
      <c r="AK146" s="210">
        <f>COUNTIFS(H146:AI146,"1")+COUNTIF(H146:AI146,"0")</f>
        <v/>
      </c>
      <c r="AL146" s="47">
        <f>AJ146/AK146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210">
        <f>COUNTIF(H147:AI147,"1")</f>
        <v/>
      </c>
      <c r="AK147" s="210">
        <f>COUNTIFS(H147:AI147,"1")+COUNTIF(H147:AI147,"0")</f>
        <v/>
      </c>
      <c r="AL147" s="47">
        <f>AJ147/AK147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210">
        <f>COUNTIF(H148:AI148,"1")</f>
        <v/>
      </c>
      <c r="AK148" s="210">
        <f>COUNTIFS(H148:AI148,"1")+COUNTIF(H148:AI148,"0")</f>
        <v/>
      </c>
      <c r="AL148" s="47">
        <f>AJ148/AK148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210">
        <f>COUNTIF(H149:AI149,"1")</f>
        <v/>
      </c>
      <c r="AK149" s="210">
        <f>COUNTIFS(H149:AI149,"1")+COUNTIF(H149:AI149,"0")</f>
        <v/>
      </c>
      <c r="AL149" s="47">
        <f>AJ149/AK149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210">
        <f>COUNTIF(H150:AI150,"1")</f>
        <v/>
      </c>
      <c r="AK150" s="210">
        <f>COUNTIFS(H150:AI150,"1")+COUNTIF(H150:AI150,"0")</f>
        <v/>
      </c>
      <c r="AL150" s="47">
        <f>AJ150/AK150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210">
        <f>COUNTIF(H151:AI151,"1")</f>
        <v/>
      </c>
      <c r="AK151" s="210">
        <f>COUNTIFS(H151:AI151,"1")+COUNTIF(H151:AI151,"0")</f>
        <v/>
      </c>
      <c r="AL151" s="47">
        <f>AJ151/AK151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210">
        <f>COUNTIF(H152:AI152,"1")</f>
        <v/>
      </c>
      <c r="AK152" s="210">
        <f>COUNTIFS(H152:AI152,"1")+COUNTIF(H152:AI152,"0")</f>
        <v/>
      </c>
      <c r="AL152" s="47">
        <f>AJ152/AK152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210">
        <f>COUNTIF(H153:AI153,"1")</f>
        <v/>
      </c>
      <c r="AK153" s="210">
        <f>COUNTIFS(H153:AI153,"1")+COUNTIF(H153:AI153,"0")</f>
        <v/>
      </c>
      <c r="AL153" s="47">
        <f>AJ153/AK153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210">
        <f>COUNTIF(H154:AI154,"1")</f>
        <v/>
      </c>
      <c r="AK154" s="210">
        <f>COUNTIFS(H154:AI154,"1")+COUNTIF(H154:AI154,"0")</f>
        <v/>
      </c>
      <c r="AL154" s="47">
        <f>AJ154/AK154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210">
        <f>COUNTIF(H155:AI155,"1")</f>
        <v/>
      </c>
      <c r="AK155" s="210">
        <f>COUNTIFS(H155:AI155,"1")+COUNTIF(H155:AI155,"0")</f>
        <v/>
      </c>
      <c r="AL155" s="47">
        <f>AJ155/AK155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210">
        <f>COUNTIF(H156:AI156,"1")</f>
        <v/>
      </c>
      <c r="AK156" s="210">
        <f>COUNTIFS(H156:AI156,"1")+COUNTIF(H156:AI156,"0")</f>
        <v/>
      </c>
      <c r="AL156" s="47">
        <f>AJ156/AK156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210">
        <f>COUNTIF(H157:AI157,"1")</f>
        <v/>
      </c>
      <c r="AK157" s="210">
        <f>COUNTIFS(H157:AI157,"1")+COUNTIF(H157:AI157,"0")</f>
        <v/>
      </c>
      <c r="AL157" s="47">
        <f>AJ157/AK157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210">
        <f>COUNTIF(H158:AI158,"1")</f>
        <v/>
      </c>
      <c r="AK158" s="210">
        <f>COUNTIFS(H158:AI158,"1")+COUNTIF(H158:AI158,"0")</f>
        <v/>
      </c>
      <c r="AL158" s="47">
        <f>AJ158/AK158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210">
        <f>COUNTIF(H159:AI159,"1")</f>
        <v/>
      </c>
      <c r="AK159" s="210">
        <f>COUNTIFS(H159:AI159,"1")+COUNTIF(H159:AI159,"0")</f>
        <v/>
      </c>
      <c r="AL159" s="47">
        <f>AJ159/AK159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210">
        <f>COUNTIF(H160:AI160,"1")</f>
        <v/>
      </c>
      <c r="AK160" s="210">
        <f>COUNTIFS(H160:AI160,"1")+COUNTIF(H160:AI160,"0")</f>
        <v/>
      </c>
      <c r="AL160" s="47">
        <f>AJ160/AK160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210">
        <f>COUNTIF(H161:AI161,"1")</f>
        <v/>
      </c>
      <c r="AK161" s="210">
        <f>COUNTIFS(H161:AI161,"1")+COUNTIF(H161:AI161,"0")</f>
        <v/>
      </c>
      <c r="AL161" s="47">
        <f>AJ161/AK161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210">
        <f>COUNTIF(H162:AI162,"1")</f>
        <v/>
      </c>
      <c r="AK162" s="210">
        <f>COUNTIFS(H162:AI162,"1")+COUNTIF(H162:AI162,"0")</f>
        <v/>
      </c>
      <c r="AL162" s="47">
        <f>AJ162/AK162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210">
        <f>COUNTIF(H163:AI163,"1")</f>
        <v/>
      </c>
      <c r="AK163" s="210">
        <f>COUNTIFS(H163:AI163,"1")+COUNTIF(H163:AI163,"0")</f>
        <v/>
      </c>
      <c r="AL163" s="47">
        <f>AJ163/AK163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210">
        <f>COUNTIF(H164:AI164,"1")</f>
        <v/>
      </c>
      <c r="AK164" s="210">
        <f>COUNTIFS(H164:AI164,"1")+COUNTIF(H164:AI164,"0")</f>
        <v/>
      </c>
      <c r="AL164" s="47">
        <f>AJ164/AK164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210">
        <f>COUNTIF(H165:AI165,"1")</f>
        <v/>
      </c>
      <c r="AK165" s="210">
        <f>COUNTIFS(H165:AI165,"1")+COUNTIF(H165:AI165,"0")</f>
        <v/>
      </c>
      <c r="AL165" s="47">
        <f>AJ165/AK165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210">
        <f>COUNTIF(H166:AI166,"1")</f>
        <v/>
      </c>
      <c r="AK166" s="210">
        <f>COUNTIFS(H166:AI166,"1")+COUNTIF(H166:AI166,"0")</f>
        <v/>
      </c>
      <c r="AL166" s="47">
        <f>AJ166/AK166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210">
        <f>COUNTIF(H167:AI167,"1")</f>
        <v/>
      </c>
      <c r="AK167" s="210">
        <f>COUNTIFS(H167:AI167,"1")+COUNTIF(H167:AI167,"0")</f>
        <v/>
      </c>
      <c r="AL167" s="47">
        <f>AJ167/AK167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210">
        <f>COUNTIF(H168:AI168,"1")</f>
        <v/>
      </c>
      <c r="AK168" s="210">
        <f>COUNTIFS(H168:AI168,"1")+COUNTIF(H168:AI168,"0")</f>
        <v/>
      </c>
      <c r="AL168" s="47">
        <f>AJ168/AK168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210">
        <f>COUNTIF(H169:AI169,"1")</f>
        <v/>
      </c>
      <c r="AK169" s="210">
        <f>COUNTIFS(H169:AI169,"1")+COUNTIF(H169:AI169,"0")</f>
        <v/>
      </c>
      <c r="AL169" s="47">
        <f>AJ169/AK169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210">
        <f>COUNTIF(H170:AI170,"1")</f>
        <v/>
      </c>
      <c r="AK170" s="210">
        <f>COUNTIFS(H170:AI170,"1")+COUNTIF(H170:AI170,"0")</f>
        <v/>
      </c>
      <c r="AL170" s="47">
        <f>AJ170/AK170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210">
        <f>COUNTIF(H171:AI171,"1")</f>
        <v/>
      </c>
      <c r="AK171" s="210">
        <f>COUNTIFS(H171:AI171,"1")+COUNTIF(H171:AI171,"0")</f>
        <v/>
      </c>
      <c r="AL171" s="47">
        <f>AJ171/AK171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210">
        <f>COUNTIF(H172:AI172,"1")</f>
        <v/>
      </c>
      <c r="AK172" s="210">
        <f>COUNTIFS(H172:AI172,"1")+COUNTIF(H172:AI172,"0")</f>
        <v/>
      </c>
      <c r="AL172" s="47">
        <f>AJ172/AK172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210">
        <f>COUNTIF(H173:AI173,"1")</f>
        <v/>
      </c>
      <c r="AK173" s="210">
        <f>COUNTIFS(H173:AI173,"1")+COUNTIF(H173:AI173,"0")</f>
        <v/>
      </c>
      <c r="AL173" s="47">
        <f>AJ173/AK173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210">
        <f>COUNTIF(H174:AI174,"1")</f>
        <v/>
      </c>
      <c r="AK174" s="210">
        <f>COUNTIFS(H174:AI174,"1")+COUNTIF(H174:AI174,"0")</f>
        <v/>
      </c>
      <c r="AL174" s="47">
        <f>AJ174/AK174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210">
        <f>COUNTIF(H175:AI175,"1")</f>
        <v/>
      </c>
      <c r="AK175" s="210">
        <f>COUNTIFS(H175:AI175,"1")+COUNTIF(H175:AI175,"0")</f>
        <v/>
      </c>
      <c r="AL175" s="47">
        <f>AJ175/AK175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210">
        <f>COUNTIF(H176:AI176,"1")</f>
        <v/>
      </c>
      <c r="AK176" s="210">
        <f>COUNTIFS(H176:AI176,"1")+COUNTIF(H176:AI176,"0")</f>
        <v/>
      </c>
      <c r="AL176" s="47">
        <f>AJ176/AK176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210">
        <f>COUNTIF(H177:AI177,"1")</f>
        <v/>
      </c>
      <c r="AK177" s="210">
        <f>COUNTIFS(H177:AI177,"1")+COUNTIF(H177:AI177,"0")</f>
        <v/>
      </c>
      <c r="AL177" s="47">
        <f>AJ177/AK177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210">
        <f>COUNTIF(H178:AI178,"1")</f>
        <v/>
      </c>
      <c r="AK178" s="210">
        <f>COUNTIFS(H178:AI178,"1")+COUNTIF(H178:AI178,"0")</f>
        <v/>
      </c>
      <c r="AL178" s="47">
        <f>AJ178/AK178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210">
        <f>COUNTIF(H179:AI179,"1")</f>
        <v/>
      </c>
      <c r="AK179" s="210">
        <f>COUNTIFS(H179:AI179,"1")+COUNTIF(H179:AI179,"0")</f>
        <v/>
      </c>
      <c r="AL179" s="47">
        <f>AJ179/AK179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210">
        <f>COUNTIF(H180:AI180,"1")</f>
        <v/>
      </c>
      <c r="AK180" s="210">
        <f>COUNTIFS(H180:AI180,"1")+COUNTIF(H180:AI180,"0")</f>
        <v/>
      </c>
      <c r="AL180" s="47">
        <f>AJ180/AK180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210">
        <f>COUNTIF(H181:AI181,"1")</f>
        <v/>
      </c>
      <c r="AK181" s="210">
        <f>COUNTIFS(H181:AI181,"1")+COUNTIF(H181:AI181,"0")</f>
        <v/>
      </c>
      <c r="AL181" s="47">
        <f>AJ181/AK181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210">
        <f>COUNTIF(H182:AI182,"1")</f>
        <v/>
      </c>
      <c r="AK182" s="210">
        <f>COUNTIFS(H182:AI182,"1")+COUNTIF(H182:AI182,"0")</f>
        <v/>
      </c>
      <c r="AL182" s="47">
        <f>AJ182/AK182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210">
        <f>COUNTIF(H183:AI183,"1")</f>
        <v/>
      </c>
      <c r="AK183" s="210">
        <f>COUNTIFS(H183:AI183,"1")+COUNTIF(H183:AI183,"0")</f>
        <v/>
      </c>
      <c r="AL183" s="47">
        <f>AJ183/AK183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210">
        <f>COUNTIF(H184:AI184,"1")</f>
        <v/>
      </c>
      <c r="AK184" s="210">
        <f>COUNTIFS(H184:AI184,"1")+COUNTIF(H184:AI184,"0")</f>
        <v/>
      </c>
      <c r="AL184" s="47">
        <f>AJ184/AK184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210">
        <f>COUNTIF(H185:AI185,"1")</f>
        <v/>
      </c>
      <c r="AK185" s="210">
        <f>COUNTIFS(H185:AI185,"1")+COUNTIF(H185:AI185,"0")</f>
        <v/>
      </c>
      <c r="AL185" s="47">
        <f>AJ185/AK185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210">
        <f>COUNTIF(H186:AI186,"1")</f>
        <v/>
      </c>
      <c r="AK186" s="210">
        <f>COUNTIFS(H186:AI186,"1")+COUNTIF(H186:AI186,"0")</f>
        <v/>
      </c>
      <c r="AL186" s="47">
        <f>AJ186/AK186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210">
        <f>COUNTIF(H187:AI187,"1")</f>
        <v/>
      </c>
      <c r="AK187" s="210">
        <f>COUNTIFS(H187:AI187,"1")+COUNTIF(H187:AI187,"0")</f>
        <v/>
      </c>
      <c r="AL187" s="47">
        <f>AJ187/AK187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210">
        <f>COUNTIF(H188:AI188,"1")</f>
        <v/>
      </c>
      <c r="AK188" s="210">
        <f>COUNTIFS(H188:AI188,"1")+COUNTIF(H188:AI188,"0")</f>
        <v/>
      </c>
      <c r="AL188" s="47">
        <f>AJ188/AK188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210">
        <f>COUNTIF(H189:AI189,"1")</f>
        <v/>
      </c>
      <c r="AK189" s="210">
        <f>COUNTIFS(H189:AI189,"1")+COUNTIF(H189:AI189,"0")</f>
        <v/>
      </c>
      <c r="AL189" s="47">
        <f>AJ189/AK189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210">
        <f>COUNTIF(H190:AI190,"1")</f>
        <v/>
      </c>
      <c r="AK190" s="210">
        <f>COUNTIFS(H190:AI190,"1")+COUNTIF(H190:AI190,"0")</f>
        <v/>
      </c>
      <c r="AL190" s="47">
        <f>AJ190/AK190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210">
        <f>COUNTIF(H191:AI191,"1")</f>
        <v/>
      </c>
      <c r="AK191" s="210">
        <f>COUNTIFS(H191:AI191,"1")+COUNTIF(H191:AI191,"0")</f>
        <v/>
      </c>
      <c r="AL191" s="47">
        <f>AJ191/AK191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210">
        <f>COUNTIF(H192:AI192,"1")</f>
        <v/>
      </c>
      <c r="AK192" s="210">
        <f>COUNTIFS(H192:AI192,"1")+COUNTIF(H192:AI192,"0")</f>
        <v/>
      </c>
      <c r="AL192" s="47">
        <f>AJ192/AK192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210">
        <f>COUNTIF(H193:AI193,"1")</f>
        <v/>
      </c>
      <c r="AK193" s="210">
        <f>COUNTIFS(H193:AI193,"1")+COUNTIF(H193:AI193,"0")</f>
        <v/>
      </c>
      <c r="AL193" s="47">
        <f>AJ193/AK193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210">
        <f>COUNTIF(H194:AI194,"1")</f>
        <v/>
      </c>
      <c r="AK194" s="210">
        <f>COUNTIFS(H194:AI194,"1")+COUNTIF(H194:AI194,"0")</f>
        <v/>
      </c>
      <c r="AL194" s="47">
        <f>AJ194/AK194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210">
        <f>COUNTIF(H195:AI195,"1")</f>
        <v/>
      </c>
      <c r="AK195" s="210">
        <f>COUNTIFS(H195:AI195,"1")+COUNTIF(H195:AI195,"0")</f>
        <v/>
      </c>
      <c r="AL195" s="47">
        <f>AJ195/AK195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210">
        <f>COUNTIF(H196:AI196,"1")</f>
        <v/>
      </c>
      <c r="AK196" s="210">
        <f>COUNTIFS(H196:AI196,"1")+COUNTIF(H196:AI196,"0")</f>
        <v/>
      </c>
      <c r="AL196" s="47">
        <f>AJ196/AK196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210">
        <f>COUNTIF(H197:AI197,"1")</f>
        <v/>
      </c>
      <c r="AK197" s="210">
        <f>COUNTIFS(H197:AI197,"1")+COUNTIF(H197:AI197,"0")</f>
        <v/>
      </c>
      <c r="AL197" s="47">
        <f>AJ197/AK197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210">
        <f>COUNTIF(H198:AI198,"1")</f>
        <v/>
      </c>
      <c r="AK198" s="210">
        <f>COUNTIFS(H198:AI198,"1")+COUNTIF(H198:AI198,"0")</f>
        <v/>
      </c>
      <c r="AL198" s="47">
        <f>AJ198/AK198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210">
        <f>COUNTIF(H199:AI199,"1")</f>
        <v/>
      </c>
      <c r="AK199" s="210">
        <f>COUNTIFS(H199:AI199,"1")+COUNTIF(H199:AI199,"0")</f>
        <v/>
      </c>
      <c r="AL199" s="47">
        <f>AJ199/AK199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210">
        <f>COUNTIF(H200:AI200,"1")</f>
        <v/>
      </c>
      <c r="AK200" s="210">
        <f>COUNTIFS(H200:AI200,"1")+COUNTIF(H200:AI200,"0")</f>
        <v/>
      </c>
      <c r="AL200" s="47">
        <f>AJ200/AK200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210">
        <f>COUNTIF(H201:AI201,"1")</f>
        <v/>
      </c>
      <c r="AK201" s="210">
        <f>COUNTIFS(H201:AI201,"1")+COUNTIF(H201:AI201,"0")</f>
        <v/>
      </c>
      <c r="AL201" s="47">
        <f>AJ201/AK201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210">
        <f>COUNTIF(H202:AI202,"1")</f>
        <v/>
      </c>
      <c r="AK202" s="210">
        <f>COUNTIFS(H202:AI202,"1")+COUNTIF(H202:AI202,"0")</f>
        <v/>
      </c>
      <c r="AL202" s="47">
        <f>AJ202/AK202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210">
        <f>COUNTIF(H203:AI203,"1")</f>
        <v/>
      </c>
      <c r="AK203" s="210">
        <f>COUNTIFS(H203:AI203,"1")+COUNTIF(H203:AI203,"0")</f>
        <v/>
      </c>
      <c r="AL203" s="47">
        <f>AJ203/AK203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210">
        <f>COUNTIF(H204:AI204,"1")</f>
        <v/>
      </c>
      <c r="AK204" s="210">
        <f>COUNTIFS(H204:AI204,"1")+COUNTIF(H204:AI204,"0")</f>
        <v/>
      </c>
      <c r="AL204" s="47">
        <f>AJ204/AK204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210">
        <f>COUNTIF(H205:AI205,"1")</f>
        <v/>
      </c>
      <c r="AK205" s="210">
        <f>COUNTIFS(H205:AI205,"1")+COUNTIF(H205:AI205,"0")</f>
        <v/>
      </c>
      <c r="AL205" s="47">
        <f>AJ205/AK205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210">
        <f>COUNTIF(H206:AI206,"1")</f>
        <v/>
      </c>
      <c r="AK206" s="210">
        <f>COUNTIFS(H206:AI206,"1")+COUNTIF(H206:AI206,"0")</f>
        <v/>
      </c>
      <c r="AL206" s="47">
        <f>AJ206/AK206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210">
        <f>COUNTIF(H207:AI207,"1")</f>
        <v/>
      </c>
      <c r="AK207" s="210">
        <f>COUNTIFS(H207:AI207,"1")+COUNTIF(H207:AI207,"0")</f>
        <v/>
      </c>
      <c r="AL207" s="47">
        <f>AJ207/AK207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210">
        <f>COUNTIF(H208:AI208,"1")</f>
        <v/>
      </c>
      <c r="AK208" s="210">
        <f>COUNTIFS(H208:AI208,"1")+COUNTIF(H208:AI208,"0")</f>
        <v/>
      </c>
      <c r="AL208" s="47">
        <f>AJ208/AK208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210">
        <f>COUNTIF(H209:AI209,"1")</f>
        <v/>
      </c>
      <c r="AK209" s="210">
        <f>COUNTIFS(H209:AI209,"1")+COUNTIF(H209:AI209,"0")</f>
        <v/>
      </c>
      <c r="AL209" s="47">
        <f>AJ209/AK209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210">
        <f>COUNTIF(H210:AI210,"1")</f>
        <v/>
      </c>
      <c r="AK210" s="210">
        <f>COUNTIFS(H210:AI210,"1")+COUNTIF(H210:AI210,"0")</f>
        <v/>
      </c>
      <c r="AL210" s="47">
        <f>AJ210/AK210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210">
        <f>COUNTIF(H211:AI211,"1")</f>
        <v/>
      </c>
      <c r="AK211" s="210">
        <f>COUNTIFS(H211:AI211,"1")+COUNTIF(H211:AI211,"0")</f>
        <v/>
      </c>
      <c r="AL211" s="47">
        <f>AJ211/AK211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210">
        <f>COUNTIF(H212:AI212,"1")</f>
        <v/>
      </c>
      <c r="AK212" s="210">
        <f>COUNTIFS(H212:AI212,"1")+COUNTIF(H212:AI212,"0")</f>
        <v/>
      </c>
      <c r="AL212" s="47">
        <f>AJ212/AK212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210">
        <f>COUNTIF(H213:AI213,"1")</f>
        <v/>
      </c>
      <c r="AK213" s="210">
        <f>COUNTIFS(H213:AI213,"1")+COUNTIF(H213:AI213,"0")</f>
        <v/>
      </c>
      <c r="AL213" s="47">
        <f>AJ213/AK213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210">
        <f>COUNTIF(H214:AI214,"1")</f>
        <v/>
      </c>
      <c r="AK214" s="210">
        <f>COUNTIFS(H214:AI214,"1")+COUNTIF(H214:AI214,"0")</f>
        <v/>
      </c>
      <c r="AL214" s="47">
        <f>AJ214/AK214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210">
        <f>COUNTIF(H215:AI215,"1")</f>
        <v/>
      </c>
      <c r="AK215" s="210">
        <f>COUNTIFS(H215:AI215,"1")+COUNTIF(H215:AI215,"0")</f>
        <v/>
      </c>
      <c r="AL215" s="47">
        <f>AJ215/AK215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210">
        <f>COUNTIF(H216:AI216,"1")</f>
        <v/>
      </c>
      <c r="AK216" s="210">
        <f>COUNTIFS(H216:AI216,"1")+COUNTIF(H216:AI216,"0")</f>
        <v/>
      </c>
      <c r="AL216" s="47">
        <f>AJ216/AK216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210">
        <f>COUNTIF(H217:AI217,"1")</f>
        <v/>
      </c>
      <c r="AK217" s="210">
        <f>COUNTIFS(H217:AI217,"1")+COUNTIF(H217:AI217,"0")</f>
        <v/>
      </c>
      <c r="AL217" s="47">
        <f>AJ217/AK217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210">
        <f>COUNTIF(H218:AI218,"1")</f>
        <v/>
      </c>
      <c r="AK218" s="210">
        <f>COUNTIFS(H218:AI218,"1")+COUNTIF(H218:AI218,"0")</f>
        <v/>
      </c>
      <c r="AL218" s="47">
        <f>AJ218/AK218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210">
        <f>COUNTIF(H219:AI219,"1")</f>
        <v/>
      </c>
      <c r="AK219" s="210">
        <f>COUNTIFS(H219:AI219,"1")+COUNTIF(H219:AI219,"0")</f>
        <v/>
      </c>
      <c r="AL219" s="47">
        <f>AJ219/AK219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210">
        <f>COUNTIF(H220:AI220,"1")</f>
        <v/>
      </c>
      <c r="AK220" s="210">
        <f>COUNTIFS(H220:AI220,"1")+COUNTIF(H220:AI220,"0")</f>
        <v/>
      </c>
      <c r="AL220" s="47">
        <f>AJ220/AK220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210">
        <f>COUNTIF(H221:AI221,"1")</f>
        <v/>
      </c>
      <c r="AK221" s="210">
        <f>COUNTIFS(H221:AI221,"1")+COUNTIF(H221:AI221,"0")</f>
        <v/>
      </c>
      <c r="AL221" s="47">
        <f>AJ221/AK221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210">
        <f>COUNTIF(H222:AI222,"1")</f>
        <v/>
      </c>
      <c r="AK222" s="210">
        <f>COUNTIFS(H222:AI222,"1")+COUNTIF(H222:AI222,"0")</f>
        <v/>
      </c>
      <c r="AL222" s="47">
        <f>AJ222/AK222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210">
        <f>COUNTIF(H223:AI223,"1")</f>
        <v/>
      </c>
      <c r="AK223" s="210">
        <f>COUNTIFS(H223:AI223,"1")+COUNTIF(H223:AI223,"0")</f>
        <v/>
      </c>
      <c r="AL223" s="47">
        <f>AJ223/AK223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210">
        <f>COUNTIF(H224:AI224,"1")</f>
        <v/>
      </c>
      <c r="AK224" s="210">
        <f>COUNTIFS(H224:AI224,"1")+COUNTIF(H224:AI224,"0")</f>
        <v/>
      </c>
      <c r="AL224" s="47">
        <f>AJ224/AK224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210">
        <f>COUNTIF(H225:AI225,"1")</f>
        <v/>
      </c>
      <c r="AK225" s="210">
        <f>COUNTIFS(H225:AI225,"1")+COUNTIF(H225:AI225,"0")</f>
        <v/>
      </c>
      <c r="AL225" s="47">
        <f>AJ225/AK225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210">
        <f>COUNTIF(H226:AI226,"1")</f>
        <v/>
      </c>
      <c r="AK226" s="210">
        <f>COUNTIFS(H226:AI226,"1")+COUNTIF(H226:AI226,"0")</f>
        <v/>
      </c>
      <c r="AL226" s="47">
        <f>AJ226/AK226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210">
        <f>COUNTIF(H227:AI227,"1")</f>
        <v/>
      </c>
      <c r="AK227" s="210">
        <f>COUNTIFS(H227:AI227,"1")+COUNTIF(H227:AI227,"0")</f>
        <v/>
      </c>
      <c r="AL227" s="47">
        <f>AJ227/AK227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210">
        <f>COUNTIF(H228:AI228,"1")</f>
        <v/>
      </c>
      <c r="AK228" s="210">
        <f>COUNTIFS(H228:AI228,"1")+COUNTIF(H228:AI228,"0")</f>
        <v/>
      </c>
      <c r="AL228" s="47">
        <f>AJ228/AK228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210">
        <f>COUNTIF(H229:AI229,"1")</f>
        <v/>
      </c>
      <c r="AK229" s="210">
        <f>COUNTIFS(H229:AI229,"1")+COUNTIF(H229:AI229,"0")</f>
        <v/>
      </c>
      <c r="AL229" s="47">
        <f>AJ229/AK229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210">
        <f>COUNTIF(H230:AI230,"1")</f>
        <v/>
      </c>
      <c r="AK230" s="210">
        <f>COUNTIFS(H230:AI230,"1")+COUNTIF(H230:AI230,"0")</f>
        <v/>
      </c>
      <c r="AL230" s="47">
        <f>AJ230/AK230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210">
        <f>COUNTIF(H231:AI231,"1")</f>
        <v/>
      </c>
      <c r="AK231" s="210">
        <f>COUNTIFS(H231:AI231,"1")+COUNTIF(H231:AI231,"0")</f>
        <v/>
      </c>
      <c r="AL231" s="47">
        <f>AJ231/AK231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210">
        <f>COUNTIF(H232:AI232,"1")</f>
        <v/>
      </c>
      <c r="AK232" s="210">
        <f>COUNTIFS(H232:AI232,"1")+COUNTIF(H232:AI232,"0")</f>
        <v/>
      </c>
      <c r="AL232" s="47">
        <f>AJ232/AK232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210">
        <f>COUNTIF(H233:AI233,"1")</f>
        <v/>
      </c>
      <c r="AK233" s="210">
        <f>COUNTIFS(H233:AI233,"1")+COUNTIF(H233:AI233,"0")</f>
        <v/>
      </c>
      <c r="AL233" s="47">
        <f>AJ233/AK233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210">
        <f>COUNTIF(H234:AI234,"1")</f>
        <v/>
      </c>
      <c r="AK234" s="210">
        <f>COUNTIFS(H234:AI234,"1")+COUNTIF(H234:AI234,"0")</f>
        <v/>
      </c>
      <c r="AL234" s="47">
        <f>AJ234/AK234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210">
        <f>COUNTIF(H235:AI235,"1")</f>
        <v/>
      </c>
      <c r="AK235" s="210">
        <f>COUNTIFS(H235:AI235,"1")+COUNTIF(H235:AI235,"0")</f>
        <v/>
      </c>
      <c r="AL235" s="47">
        <f>AJ235/AK235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210">
        <f>COUNTIF(H236:AI236,"1")</f>
        <v/>
      </c>
      <c r="AK236" s="210">
        <f>COUNTIFS(H236:AI236,"1")+COUNTIF(H236:AI236,"0")</f>
        <v/>
      </c>
      <c r="AL236" s="47">
        <f>AJ236/AK236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210">
        <f>COUNTIF(H237:AI237,"1")</f>
        <v/>
      </c>
      <c r="AK237" s="210">
        <f>COUNTIFS(H237:AI237,"1")+COUNTIF(H237:AI237,"0")</f>
        <v/>
      </c>
      <c r="AL237" s="47">
        <f>AJ237/AK237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210">
        <f>COUNTIF(H238:AI238,"1")</f>
        <v/>
      </c>
      <c r="AK238" s="210">
        <f>COUNTIFS(H238:AI238,"1")+COUNTIF(H238:AI238,"0")</f>
        <v/>
      </c>
      <c r="AL238" s="47">
        <f>AJ238/AK238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210">
        <f>COUNTIF(H239:AI239,"1")</f>
        <v/>
      </c>
      <c r="AK239" s="210">
        <f>COUNTIFS(H239:AI239,"1")+COUNTIF(H239:AI239,"0")</f>
        <v/>
      </c>
      <c r="AL239" s="47">
        <f>AJ239/AK239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210">
        <f>COUNTIF(H240:AI240,"1")</f>
        <v/>
      </c>
      <c r="AK240" s="210">
        <f>COUNTIFS(H240:AI240,"1")+COUNTIF(H240:AI240,"0")</f>
        <v/>
      </c>
      <c r="AL240" s="47">
        <f>AJ240/AK240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210">
        <f>COUNTIF(H241:AI241,"1")</f>
        <v/>
      </c>
      <c r="AK241" s="210">
        <f>COUNTIFS(H241:AI241,"1")+COUNTIF(H241:AI241,"0")</f>
        <v/>
      </c>
      <c r="AL241" s="47">
        <f>AJ241/AK241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210">
        <f>COUNTIF(H242:AI242,"1")</f>
        <v/>
      </c>
      <c r="AK242" s="210">
        <f>COUNTIFS(H242:AI242,"1")+COUNTIF(H242:AI242,"0")</f>
        <v/>
      </c>
      <c r="AL242" s="47">
        <f>AJ242/AK242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210">
        <f>COUNTIF(H243:AI243,"1")</f>
        <v/>
      </c>
      <c r="AK243" s="210">
        <f>COUNTIFS(H243:AI243,"1")+COUNTIF(H243:AI243,"0")</f>
        <v/>
      </c>
      <c r="AL243" s="47">
        <f>AJ243/AK243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210">
        <f>COUNTIF(H244:AI244,"1")</f>
        <v/>
      </c>
      <c r="AK244" s="210">
        <f>COUNTIFS(H244:AI244,"1")+COUNTIF(H244:AI244,"0")</f>
        <v/>
      </c>
      <c r="AL244" s="47">
        <f>AJ244/AK244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210">
        <f>COUNTIF(H245:AI245,"1")</f>
        <v/>
      </c>
      <c r="AK245" s="210">
        <f>COUNTIFS(H245:AI245,"1")+COUNTIF(H245:AI245,"0")</f>
        <v/>
      </c>
      <c r="AL245" s="47">
        <f>AJ245/AK245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210">
        <f>COUNTIF(H246:AI246,"1")</f>
        <v/>
      </c>
      <c r="AK246" s="210">
        <f>COUNTIFS(H246:AI246,"1")+COUNTIF(H246:AI246,"0")</f>
        <v/>
      </c>
      <c r="AL246" s="47">
        <f>AJ246/AK246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210">
        <f>COUNTIF(H247:AI247,"1")</f>
        <v/>
      </c>
      <c r="AK247" s="210">
        <f>COUNTIFS(H247:AI247,"1")+COUNTIF(H247:AI247,"0")</f>
        <v/>
      </c>
      <c r="AL247" s="47">
        <f>AJ247/AK247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210">
        <f>COUNTIF(H248:AI248,"1")</f>
        <v/>
      </c>
      <c r="AK248" s="210">
        <f>COUNTIFS(H248:AI248,"1")+COUNTIF(H248:AI248,"0")</f>
        <v/>
      </c>
      <c r="AL248" s="47">
        <f>AJ248/AK248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210">
        <f>COUNTIF(H249:AI249,"1")</f>
        <v/>
      </c>
      <c r="AK249" s="210">
        <f>COUNTIFS(H249:AI249,"1")+COUNTIF(H249:AI249,"0")</f>
        <v/>
      </c>
      <c r="AL249" s="47">
        <f>AJ249/AK249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210">
        <f>COUNTIF(H250:AI250,"1")</f>
        <v/>
      </c>
      <c r="AK250" s="210">
        <f>COUNTIFS(H250:AI250,"1")+COUNTIF(H250:AI250,"0")</f>
        <v/>
      </c>
      <c r="AL250" s="47">
        <f>AJ250/AK250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210">
        <f>COUNTIF(H251:AI251,"1")</f>
        <v/>
      </c>
      <c r="AK251" s="210">
        <f>COUNTIFS(H251:AI251,"1")+COUNTIF(H251:AI251,"0")</f>
        <v/>
      </c>
      <c r="AL251" s="47">
        <f>AJ251/AK251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210">
        <f>COUNTIF(H252:AI252,"1")</f>
        <v/>
      </c>
      <c r="AK252" s="210">
        <f>COUNTIFS(H252:AI252,"1")+COUNTIF(H252:AI252,"0")</f>
        <v/>
      </c>
      <c r="AL252" s="47">
        <f>AJ252/AK252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210">
        <f>COUNTIF(H253:AI253,"1")</f>
        <v/>
      </c>
      <c r="AK253" s="210">
        <f>COUNTIFS(H253:AI253,"1")+COUNTIF(H253:AI253,"0")</f>
        <v/>
      </c>
      <c r="AL253" s="47">
        <f>AJ253/AK253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210">
        <f>COUNTIF(H254:AI254,"1")</f>
        <v/>
      </c>
      <c r="AK254" s="210">
        <f>COUNTIFS(H254:AI254,"1")+COUNTIF(H254:AI254,"0")</f>
        <v/>
      </c>
      <c r="AL254" s="47">
        <f>AJ254/AK254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210">
        <f>COUNTIF(H255:AI255,"1")</f>
        <v/>
      </c>
      <c r="AK255" s="210">
        <f>COUNTIFS(H255:AI255,"1")+COUNTIF(H255:AI255,"0")</f>
        <v/>
      </c>
      <c r="AL255" s="47">
        <f>AJ255/AK255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210">
        <f>COUNTIF(H256:AI256,"1")</f>
        <v/>
      </c>
      <c r="AK256" s="210">
        <f>COUNTIFS(H256:AI256,"1")+COUNTIF(H256:AI256,"0")</f>
        <v/>
      </c>
      <c r="AL256" s="47">
        <f>AJ256/AK256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210">
        <f>COUNTIF(H257:AI257,"1")</f>
        <v/>
      </c>
      <c r="AK257" s="210">
        <f>COUNTIFS(H257:AI257,"1")+COUNTIF(H257:AI257,"0")</f>
        <v/>
      </c>
      <c r="AL257" s="47">
        <f>AJ257/AK257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210">
        <f>COUNTIF(H258:AI258,"1")</f>
        <v/>
      </c>
      <c r="AK258" s="210">
        <f>COUNTIFS(H258:AI258,"1")+COUNTIF(H258:AI258,"0")</f>
        <v/>
      </c>
      <c r="AL258" s="47">
        <f>AJ258/AK258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210">
        <f>COUNTIF(H259:AI259,"1")</f>
        <v/>
      </c>
      <c r="AK259" s="210">
        <f>COUNTIFS(H259:AI259,"1")+COUNTIF(H259:AI259,"0")</f>
        <v/>
      </c>
      <c r="AL259" s="47">
        <f>AJ259/AK259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210">
        <f>COUNTIF(H260:AI260,"1")</f>
        <v/>
      </c>
      <c r="AK260" s="210">
        <f>COUNTIFS(H260:AI260,"1")+COUNTIF(H260:AI260,"0")</f>
        <v/>
      </c>
      <c r="AL260" s="47">
        <f>AJ260/AK260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210">
        <f>COUNTIF(H261:AI261,"1")</f>
        <v/>
      </c>
      <c r="AK261" s="210">
        <f>COUNTIFS(H261:AI261,"1")+COUNTIF(H261:AI261,"0")</f>
        <v/>
      </c>
      <c r="AL261" s="47">
        <f>AJ261/AK261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210">
        <f>COUNTIF(H262:AI262,"1")</f>
        <v/>
      </c>
      <c r="AK262" s="210">
        <f>COUNTIFS(H262:AI262,"1")+COUNTIF(H262:AI262,"0")</f>
        <v/>
      </c>
      <c r="AL262" s="47">
        <f>AJ262/AK262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210">
        <f>COUNTIF(H263:AI263,"1")</f>
        <v/>
      </c>
      <c r="AK263" s="210">
        <f>COUNTIFS(H263:AI263,"1")+COUNTIF(H263:AI263,"0")</f>
        <v/>
      </c>
      <c r="AL263" s="47">
        <f>AJ263/AK263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210">
        <f>COUNTIF(H264:AI264,"1")</f>
        <v/>
      </c>
      <c r="AK264" s="210">
        <f>COUNTIFS(H264:AI264,"1")+COUNTIF(H264:AI264,"0")</f>
        <v/>
      </c>
      <c r="AL264" s="47">
        <f>AJ264/AK264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210">
        <f>COUNTIF(H265:AI265,"1")</f>
        <v/>
      </c>
      <c r="AK265" s="210">
        <f>COUNTIFS(H265:AI265,"1")+COUNTIF(H265:AI265,"0")</f>
        <v/>
      </c>
      <c r="AL265" s="47">
        <f>AJ265/AK265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210">
        <f>COUNTIF(H266:AI266,"1")</f>
        <v/>
      </c>
      <c r="AK266" s="210">
        <f>COUNTIFS(H266:AI266,"1")+COUNTIF(H266:AI266,"0")</f>
        <v/>
      </c>
      <c r="AL266" s="47">
        <f>AJ266/AK266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210">
        <f>COUNTIF(H267:AI267,"1")</f>
        <v/>
      </c>
      <c r="AK267" s="210">
        <f>COUNTIFS(H267:AI267,"1")+COUNTIF(H267:AI267,"0")</f>
        <v/>
      </c>
      <c r="AL267" s="47">
        <f>AJ267/AK267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210">
        <f>COUNTIF(H268:AI268,"1")</f>
        <v/>
      </c>
      <c r="AK268" s="210">
        <f>COUNTIFS(H268:AI268,"1")+COUNTIF(H268:AI268,"0")</f>
        <v/>
      </c>
      <c r="AL268" s="47">
        <f>AJ268/AK268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210">
        <f>COUNTIF(H269:AI269,"1")</f>
        <v/>
      </c>
      <c r="AK269" s="210">
        <f>COUNTIFS(H269:AI269,"1")+COUNTIF(H269:AI269,"0")</f>
        <v/>
      </c>
      <c r="AL269" s="47">
        <f>AJ269/AK269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210">
        <f>COUNTIF(H270:AI270,"1")</f>
        <v/>
      </c>
      <c r="AK270" s="210">
        <f>COUNTIFS(H270:AI270,"1")+COUNTIF(H270:AI270,"0")</f>
        <v/>
      </c>
      <c r="AL270" s="47">
        <f>AJ270/AK270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210">
        <f>COUNTIF(H271:AI271,"1")</f>
        <v/>
      </c>
      <c r="AK271" s="210">
        <f>COUNTIFS(H271:AI271,"1")+COUNTIF(H271:AI271,"0")</f>
        <v/>
      </c>
      <c r="AL271" s="47">
        <f>AJ271/AK271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210">
        <f>COUNTIF(H272:AI272,"1")</f>
        <v/>
      </c>
      <c r="AK272" s="210">
        <f>COUNTIFS(H272:AI272,"1")+COUNTIF(H272:AI272,"0")</f>
        <v/>
      </c>
      <c r="AL272" s="47">
        <f>AJ272/AK272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210">
        <f>COUNTIF(H273:AI273,"1")</f>
        <v/>
      </c>
      <c r="AK273" s="210">
        <f>COUNTIFS(H273:AI273,"1")+COUNTIF(H273:AI273,"0")</f>
        <v/>
      </c>
      <c r="AL273" s="47">
        <f>AJ273/AK273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210">
        <f>COUNTIF(H274:AI274,"1")</f>
        <v/>
      </c>
      <c r="AK274" s="210">
        <f>COUNTIFS(H274:AI274,"1")+COUNTIF(H274:AI274,"0")</f>
        <v/>
      </c>
      <c r="AL274" s="47">
        <f>AJ274/AK274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210">
        <f>COUNTIF(H275:AI275,"1")</f>
        <v/>
      </c>
      <c r="AK275" s="210">
        <f>COUNTIFS(H275:AI275,"1")+COUNTIF(H275:AI275,"0")</f>
        <v/>
      </c>
      <c r="AL275" s="47">
        <f>AJ275/AK275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210">
        <f>COUNTIF(H276:AI276,"1")</f>
        <v/>
      </c>
      <c r="AK276" s="210">
        <f>COUNTIFS(H276:AI276,"1")+COUNTIF(H276:AI276,"0")</f>
        <v/>
      </c>
      <c r="AL276" s="47">
        <f>AJ276/AK276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210">
        <f>COUNTIF(H277:AI277,"1")</f>
        <v/>
      </c>
      <c r="AK277" s="210">
        <f>COUNTIFS(H277:AI277,"1")+COUNTIF(H277:AI277,"0")</f>
        <v/>
      </c>
      <c r="AL277" s="47">
        <f>AJ277/AK277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210">
        <f>COUNTIF(H278:AI278,"1")</f>
        <v/>
      </c>
      <c r="AK278" s="210">
        <f>COUNTIFS(H278:AI278,"1")+COUNTIF(H278:AI278,"0")</f>
        <v/>
      </c>
      <c r="AL278" s="47">
        <f>AJ278/AK278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210">
        <f>COUNTIF(H279:AI279,"1")</f>
        <v/>
      </c>
      <c r="AK279" s="210">
        <f>COUNTIFS(H279:AI279,"1")+COUNTIF(H279:AI279,"0")</f>
        <v/>
      </c>
      <c r="AL279" s="47">
        <f>AJ279/AK279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210">
        <f>COUNTIF(H280:AI280,"1")</f>
        <v/>
      </c>
      <c r="AK280" s="210">
        <f>COUNTIFS(H280:AI280,"1")+COUNTIF(H280:AI280,"0")</f>
        <v/>
      </c>
      <c r="AL280" s="47">
        <f>AJ280/AK280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210">
        <f>COUNTIF(H281:AI281,"1")</f>
        <v/>
      </c>
      <c r="AK281" s="210">
        <f>COUNTIFS(H281:AI281,"1")+COUNTIF(H281:AI281,"0")</f>
        <v/>
      </c>
      <c r="AL281" s="47">
        <f>AJ281/AK281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210">
        <f>COUNTIF(H282:AI282,"1")</f>
        <v/>
      </c>
      <c r="AK282" s="210">
        <f>COUNTIFS(H282:AI282,"1")+COUNTIF(H282:AI282,"0")</f>
        <v/>
      </c>
      <c r="AL282" s="47">
        <f>AJ282/AK282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210">
        <f>COUNTIF(H283:AI283,"1")</f>
        <v/>
      </c>
      <c r="AK283" s="210">
        <f>COUNTIFS(H283:AI283,"1")+COUNTIF(H283:AI283,"0")</f>
        <v/>
      </c>
      <c r="AL283" s="47">
        <f>AJ283/AK283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210">
        <f>COUNTIF(H284:AI284,"1")</f>
        <v/>
      </c>
      <c r="AK284" s="210">
        <f>COUNTIFS(H284:AI284,"1")+COUNTIF(H284:AI284,"0")</f>
        <v/>
      </c>
      <c r="AL284" s="47">
        <f>AJ284/AK284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210">
        <f>COUNTIF(H285:AI285,"1")</f>
        <v/>
      </c>
      <c r="AK285" s="210">
        <f>COUNTIFS(H285:AI285,"1")+COUNTIF(H285:AI285,"0")</f>
        <v/>
      </c>
      <c r="AL285" s="47">
        <f>AJ285/AK285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210">
        <f>COUNTIF(H286:AI286,"1")</f>
        <v/>
      </c>
      <c r="AK286" s="210">
        <f>COUNTIFS(H286:AI286,"1")+COUNTIF(H286:AI286,"0")</f>
        <v/>
      </c>
      <c r="AL286" s="47">
        <f>AJ286/AK286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210">
        <f>COUNTIF(H287:AI287,"1")</f>
        <v/>
      </c>
      <c r="AK287" s="210">
        <f>COUNTIFS(H287:AI287,"1")+COUNTIF(H287:AI287,"0")</f>
        <v/>
      </c>
      <c r="AL287" s="47">
        <f>AJ287/AK287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210">
        <f>COUNTIF(H288:AI288,"1")</f>
        <v/>
      </c>
      <c r="AK288" s="210">
        <f>COUNTIFS(H288:AI288,"1")+COUNTIF(H288:AI288,"0")</f>
        <v/>
      </c>
      <c r="AL288" s="47">
        <f>AJ288/AK288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210">
        <f>COUNTIF(H289:AI289,"1")</f>
        <v/>
      </c>
      <c r="AK289" s="210">
        <f>COUNTIFS(H289:AI289,"1")+COUNTIF(H289:AI289,"0")</f>
        <v/>
      </c>
      <c r="AL289" s="47">
        <f>AJ289/AK289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210">
        <f>COUNTIF(H290:AI290,"1")</f>
        <v/>
      </c>
      <c r="AK290" s="210">
        <f>COUNTIFS(H290:AI290,"1")+COUNTIF(H290:AI290,"0")</f>
        <v/>
      </c>
      <c r="AL290" s="47">
        <f>AJ290/AK290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210">
        <f>COUNTIF(H291:AI291,"1")</f>
        <v/>
      </c>
      <c r="AK291" s="210">
        <f>COUNTIFS(H291:AI291,"1")+COUNTIF(H291:AI291,"0")</f>
        <v/>
      </c>
      <c r="AL291" s="47">
        <f>AJ291/AK291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210">
        <f>COUNTIF(H292:AI292,"1")</f>
        <v/>
      </c>
      <c r="AK292" s="210">
        <f>COUNTIFS(H292:AI292,"1")+COUNTIF(H292:AI292,"0")</f>
        <v/>
      </c>
      <c r="AL292" s="47">
        <f>AJ292/AK292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210">
        <f>COUNTIF(H293:AI293,"1")</f>
        <v/>
      </c>
      <c r="AK293" s="210">
        <f>COUNTIFS(H293:AI293,"1")+COUNTIF(H293:AI293,"0")</f>
        <v/>
      </c>
      <c r="AL293" s="47">
        <f>AJ293/AK293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210">
        <f>COUNTIF(H294:AI294,"1")</f>
        <v/>
      </c>
      <c r="AK294" s="210">
        <f>COUNTIFS(H294:AI294,"1")+COUNTIF(H294:AI294,"0")</f>
        <v/>
      </c>
      <c r="AL294" s="47">
        <f>AJ294/AK294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210">
        <f>COUNTIF(H295:AI295,"1")</f>
        <v/>
      </c>
      <c r="AK295" s="210">
        <f>COUNTIFS(H295:AI295,"1")+COUNTIF(H295:AI295,"0")</f>
        <v/>
      </c>
      <c r="AL295" s="47">
        <f>AJ295/AK295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210">
        <f>COUNTIF(H296:AI296,"1")</f>
        <v/>
      </c>
      <c r="AK296" s="210">
        <f>COUNTIFS(H296:AI296,"1")+COUNTIF(H296:AI296,"0")</f>
        <v/>
      </c>
      <c r="AL296" s="47">
        <f>AJ296/AK296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210">
        <f>COUNTIF(H297:AI297,"1")</f>
        <v/>
      </c>
      <c r="AK297" s="210">
        <f>COUNTIFS(H297:AI297,"1")+COUNTIF(H297:AI297,"0")</f>
        <v/>
      </c>
      <c r="AL297" s="47">
        <f>AJ297/AK297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210">
        <f>COUNTIF(H298:AI298,"1")</f>
        <v/>
      </c>
      <c r="AK298" s="210">
        <f>COUNTIFS(H298:AI298,"1")+COUNTIF(H298:AI298,"0")</f>
        <v/>
      </c>
      <c r="AL298" s="47">
        <f>AJ298/AK298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210">
        <f>COUNTIF(H299:AI299,"1")</f>
        <v/>
      </c>
      <c r="AK299" s="210">
        <f>COUNTIFS(H299:AI299,"1")+COUNTIF(H299:AI299,"0")</f>
        <v/>
      </c>
      <c r="AL299" s="47">
        <f>AJ299/AK299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210">
        <f>COUNTIF(H300:AI300,"1")</f>
        <v/>
      </c>
      <c r="AK300" s="210">
        <f>COUNTIFS(H300:AI300,"1")+COUNTIF(H300:AI300,"0")</f>
        <v/>
      </c>
      <c r="AL300" s="47">
        <f>AJ300/AK300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210">
        <f>COUNTIF(H301:AI301,"1")</f>
        <v/>
      </c>
      <c r="AK301" s="210">
        <f>COUNTIFS(H301:AI301,"1")+COUNTIF(H301:AI301,"0")</f>
        <v/>
      </c>
      <c r="AL301" s="47">
        <f>AJ301/AK301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row>
  </sheetData>
  <sheetProtection selectLockedCells="1" selectUnlockedCells="0" algorithmName="SHA-512" sheet="1" objects="1" insertRows="1" insertHyperlinks="1" autoFilter="0" scenarios="1" formatColumns="1" deleteColumns="1" insertColumns="1" pivotTables="1" deleteRows="1" formatCells="1" saltValue="XHZ4G/6Sj3dOf26zU1bKlQ==" formatRows="1" sort="0" spinCount="100000" hashValue="xHX89vr5izTAJZkpzqakDaGWNAsi9mlky1Mi/8RBlSni9Z/5RG0XAramlPhyUW/Jp3xlrbqvTHpjVO2ZtN4T7A=="/>
  <autoFilter ref="A1:AL303">
    <sortState ref="A2:AL303">
      <sortCondition ref="A1:A303"/>
    </sortState>
  </autoFilter>
  <conditionalFormatting sqref="H2:AL301 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2.xml><?xml version="1.0" encoding="utf-8"?>
<worksheet xmlns="http://schemas.openxmlformats.org/spreadsheetml/2006/main">
  <sheetPr codeName="Sheet12">
    <tabColor rgb="FF00B0F0"/>
    <outlinePr summaryBelow="1" summaryRight="1"/>
    <pageSetUpPr/>
  </sheetPr>
  <dimension ref="A1:AR303"/>
  <sheetViews>
    <sheetView workbookViewId="0">
      <pane xSplit="7" ySplit="1" topLeftCell="H2" activePane="bottomRight" state="frozen"/>
      <selection pane="topRight" activeCell="H1" sqref="H1"/>
      <selection pane="bottomLeft" activeCell="A2" sqref="A2"/>
      <selection pane="bottomRight" activeCell="I1" sqref="I1"/>
    </sheetView>
  </sheetViews>
  <sheetFormatPr baseColWidth="8" defaultColWidth="9.140625" defaultRowHeight="15"/>
  <cols>
    <col width="4.7109375" customWidth="1" style="153" min="1" max="1"/>
    <col width="24" customWidth="1" style="204" min="2" max="2"/>
    <col width="25.42578125" customWidth="1" style="204" min="3" max="3"/>
    <col width="12.140625" customWidth="1" style="204" min="4" max="4"/>
    <col width="10.85546875" customWidth="1" style="201" min="5" max="5"/>
    <col width="15.5703125" customWidth="1" style="201" min="6" max="6"/>
    <col width="15.5703125" customWidth="1" style="204" min="7" max="7"/>
    <col width="6.28515625" bestFit="1" customWidth="1" style="8" min="8" max="16"/>
    <col width="7.28515625" bestFit="1" customWidth="1" style="8" min="17" max="36"/>
    <col width="7.28515625" bestFit="1" customWidth="1" style="204" min="37" max="38"/>
    <col width="13.140625" bestFit="1" customWidth="1" style="204" min="39" max="39"/>
    <col width="12.140625" bestFit="1" customWidth="1" style="204" min="40" max="40"/>
    <col width="18" bestFit="1" customWidth="1" style="155" min="41" max="41"/>
    <col width="14.42578125" customWidth="1" style="204" min="42" max="42"/>
    <col width="13.140625" customWidth="1" style="204" min="43" max="43"/>
    <col width="16.28515625" customWidth="1" style="127" min="44" max="44"/>
    <col width="6.85546875" customWidth="1" style="204" min="45" max="46"/>
    <col width="9.140625" customWidth="1" style="204" min="47" max="16384"/>
  </cols>
  <sheetData>
    <row r="1" ht="36.6"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44256</v>
      </c>
      <c r="I1" s="195" t="n">
        <v>44257</v>
      </c>
      <c r="J1" s="195" t="n">
        <v>44258</v>
      </c>
      <c r="K1" s="195" t="n">
        <v>44259</v>
      </c>
      <c r="L1" s="195" t="n">
        <v>44260</v>
      </c>
      <c r="M1" s="195" t="n">
        <v>44261</v>
      </c>
      <c r="N1" s="195" t="n">
        <v>44262</v>
      </c>
      <c r="O1" s="195" t="n">
        <v>44263</v>
      </c>
      <c r="P1" s="195" t="n">
        <v>44264</v>
      </c>
      <c r="Q1" s="195" t="n">
        <v>44265</v>
      </c>
      <c r="R1" s="195" t="n">
        <v>44266</v>
      </c>
      <c r="S1" s="195" t="n">
        <v>44267</v>
      </c>
      <c r="T1" s="195" t="n">
        <v>44268</v>
      </c>
      <c r="U1" s="195" t="n">
        <v>44269</v>
      </c>
      <c r="V1" s="195" t="n">
        <v>44270</v>
      </c>
      <c r="W1" s="195" t="n">
        <v>44271</v>
      </c>
      <c r="X1" s="195" t="n">
        <v>44272</v>
      </c>
      <c r="Y1" s="195" t="n">
        <v>44273</v>
      </c>
      <c r="Z1" s="195" t="n">
        <v>44274</v>
      </c>
      <c r="AA1" s="195" t="n">
        <v>44275</v>
      </c>
      <c r="AB1" s="195" t="n">
        <v>44276</v>
      </c>
      <c r="AC1" s="195" t="n">
        <v>44277</v>
      </c>
      <c r="AD1" s="195" t="n">
        <v>44278</v>
      </c>
      <c r="AE1" s="195" t="n">
        <v>44279</v>
      </c>
      <c r="AF1" s="195" t="n">
        <v>44280</v>
      </c>
      <c r="AG1" s="195" t="n">
        <v>44281</v>
      </c>
      <c r="AH1" s="195" t="n">
        <v>44282</v>
      </c>
      <c r="AI1" s="195" t="n">
        <v>44283</v>
      </c>
      <c r="AJ1" s="195" t="n">
        <v>44284</v>
      </c>
      <c r="AK1" s="195" t="n">
        <v>44285</v>
      </c>
      <c r="AL1" s="195" t="n">
        <v>44286</v>
      </c>
      <c r="AM1" s="10" t="inlineStr">
        <is>
          <t>Days Attended</t>
        </is>
      </c>
      <c r="AN1" s="10" t="inlineStr">
        <is>
          <t>Days Enrolled</t>
        </is>
      </c>
      <c r="AO1" s="213" t="inlineStr">
        <is>
          <t>Individual Attendance Rate</t>
        </is>
      </c>
      <c r="AP1" s="126" t="inlineStr">
        <is>
          <t>Q3 Days Attended</t>
        </is>
      </c>
      <c r="AQ1" s="126" t="inlineStr">
        <is>
          <t>Q3 Days Enrolled</t>
        </is>
      </c>
      <c r="AR1" s="126" t="inlineStr">
        <is>
          <t>Q3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c r="AP2" s="203">
        <f>SUM(VLOOKUP($A2,JAN!$A$2:$AN$301,39,FALSE),VLOOKUP($A2,FEB!$A$2:$AK$301,36,FALSE),VLOOKUP($A2,MAR!$A$2:$AN$301,39,FALSE))</f>
        <v/>
      </c>
      <c r="AQ2" s="203">
        <f>SUM(VLOOKUP($A2,JAN!$A$2:$AN$301,40,FALSE),VLOOKUP($A2,FEB!$A$2:$AK$301,37,FALSE),VLOOKUP($A2,MAR!$A$2:$AN$301,40,FALSE))</f>
        <v/>
      </c>
      <c r="AR2" s="196">
        <f>AP2/AQ2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c r="AP3" s="203">
        <f>SUM(VLOOKUP($A3,JAN!$A$2:$AN$301,39,FALSE),VLOOKUP($A3,FEB!$A$2:$AK$301,36,FALSE),VLOOKUP($A3,MAR!$A$2:$AN$301,39,FALSE))</f>
        <v/>
      </c>
      <c r="AQ3" s="203">
        <f>SUM(VLOOKUP($A3,JAN!$A$2:$AN$301,40,FALSE),VLOOKUP($A3,FEB!$A$2:$AK$301,37,FALSE),VLOOKUP($A3,MAR!$A$2:$AN$301,40,FALSE))</f>
        <v/>
      </c>
      <c r="AR3" s="196">
        <f>AP3/AQ3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c r="AP4" s="203">
        <f>SUM(VLOOKUP($A4,JAN!$A$2:$AN$301,39,FALSE),VLOOKUP($A4,FEB!$A$2:$AK$301,36,FALSE),VLOOKUP($A4,MAR!$A$2:$AN$301,39,FALSE))</f>
        <v/>
      </c>
      <c r="AQ4" s="203">
        <f>SUM(VLOOKUP($A4,JAN!$A$2:$AN$301,40,FALSE),VLOOKUP($A4,FEB!$A$2:$AK$301,37,FALSE),VLOOKUP($A4,MAR!$A$2:$AN$301,40,FALSE))</f>
        <v/>
      </c>
      <c r="AR4" s="196">
        <f>AP4/AQ4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c r="AP5" s="203">
        <f>SUM(VLOOKUP($A5,JAN!$A$2:$AN$301,39,FALSE),VLOOKUP($A5,FEB!$A$2:$AK$301,36,FALSE),VLOOKUP($A5,MAR!$A$2:$AN$301,39,FALSE))</f>
        <v/>
      </c>
      <c r="AQ5" s="203">
        <f>SUM(VLOOKUP($A5,JAN!$A$2:$AN$301,40,FALSE),VLOOKUP($A5,FEB!$A$2:$AK$301,37,FALSE),VLOOKUP($A5,MAR!$A$2:$AN$301,40,FALSE))</f>
        <v/>
      </c>
      <c r="AR5" s="196">
        <f>AP5/AQ5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c r="AP6" s="203">
        <f>SUM(VLOOKUP($A6,JAN!$A$2:$AN$301,39,FALSE),VLOOKUP($A6,FEB!$A$2:$AK$301,36,FALSE),VLOOKUP($A6,MAR!$A$2:$AN$301,39,FALSE))</f>
        <v/>
      </c>
      <c r="AQ6" s="203">
        <f>SUM(VLOOKUP($A6,JAN!$A$2:$AN$301,40,FALSE),VLOOKUP($A6,FEB!$A$2:$AK$301,37,FALSE),VLOOKUP($A6,MAR!$A$2:$AN$301,40,FALSE))</f>
        <v/>
      </c>
      <c r="AR6" s="196">
        <f>AP6/AQ6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c r="AP7" s="203">
        <f>SUM(VLOOKUP($A7,JAN!$A$2:$AN$301,39,FALSE),VLOOKUP($A7,FEB!$A$2:$AK$301,36,FALSE),VLOOKUP($A7,MAR!$A$2:$AN$301,39,FALSE))</f>
        <v/>
      </c>
      <c r="AQ7" s="203">
        <f>SUM(VLOOKUP($A7,JAN!$A$2:$AN$301,40,FALSE),VLOOKUP($A7,FEB!$A$2:$AK$301,37,FALSE),VLOOKUP($A7,MAR!$A$2:$AN$301,40,FALSE))</f>
        <v/>
      </c>
      <c r="AR7" s="196">
        <f>AP7/AQ7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c r="AP8" s="203">
        <f>SUM(VLOOKUP($A8,JAN!$A$2:$AN$301,39,FALSE),VLOOKUP($A8,FEB!$A$2:$AK$301,36,FALSE),VLOOKUP($A8,MAR!$A$2:$AN$301,39,FALSE))</f>
        <v/>
      </c>
      <c r="AQ8" s="203">
        <f>SUM(VLOOKUP($A8,JAN!$A$2:$AN$301,40,FALSE),VLOOKUP($A8,FEB!$A$2:$AK$301,37,FALSE),VLOOKUP($A8,MAR!$A$2:$AN$301,40,FALSE))</f>
        <v/>
      </c>
      <c r="AR8" s="196">
        <f>AP8/AQ8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c r="AP9" s="203">
        <f>SUM(VLOOKUP($A9,JAN!$A$2:$AN$301,39,FALSE),VLOOKUP($A9,FEB!$A$2:$AK$301,36,FALSE),VLOOKUP($A9,MAR!$A$2:$AN$301,39,FALSE))</f>
        <v/>
      </c>
      <c r="AQ9" s="203">
        <f>SUM(VLOOKUP($A9,JAN!$A$2:$AN$301,40,FALSE),VLOOKUP($A9,FEB!$A$2:$AK$301,37,FALSE),VLOOKUP($A9,MAR!$A$2:$AN$301,40,FALSE))</f>
        <v/>
      </c>
      <c r="AR9" s="196">
        <f>AP9/AQ9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c r="AP10" s="203">
        <f>SUM(VLOOKUP($A10,JAN!$A$2:$AN$301,39,FALSE),VLOOKUP($A10,FEB!$A$2:$AK$301,36,FALSE),VLOOKUP($A10,MAR!$A$2:$AN$301,39,FALSE))</f>
        <v/>
      </c>
      <c r="AQ10" s="203">
        <f>SUM(VLOOKUP($A10,JAN!$A$2:$AN$301,40,FALSE),VLOOKUP($A10,FEB!$A$2:$AK$301,37,FALSE),VLOOKUP($A10,MAR!$A$2:$AN$301,40,FALSE))</f>
        <v/>
      </c>
      <c r="AR10" s="196">
        <f>AP10/AQ10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c r="AP11" s="203">
        <f>SUM(VLOOKUP($A11,JAN!$A$2:$AN$301,39,FALSE),VLOOKUP($A11,FEB!$A$2:$AK$301,36,FALSE),VLOOKUP($A11,MAR!$A$2:$AN$301,39,FALSE))</f>
        <v/>
      </c>
      <c r="AQ11" s="203">
        <f>SUM(VLOOKUP($A11,JAN!$A$2:$AN$301,40,FALSE),VLOOKUP($A11,FEB!$A$2:$AK$301,37,FALSE),VLOOKUP($A11,MAR!$A$2:$AN$301,40,FALSE))</f>
        <v/>
      </c>
      <c r="AR11" s="196">
        <f>AP11/AQ11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c r="AP12" s="203">
        <f>SUM(VLOOKUP($A12,JAN!$A$2:$AN$301,39,FALSE),VLOOKUP($A12,FEB!$A$2:$AK$301,36,FALSE),VLOOKUP($A12,MAR!$A$2:$AN$301,39,FALSE))</f>
        <v/>
      </c>
      <c r="AQ12" s="203">
        <f>SUM(VLOOKUP($A12,JAN!$A$2:$AN$301,40,FALSE),VLOOKUP($A12,FEB!$A$2:$AK$301,37,FALSE),VLOOKUP($A12,MAR!$A$2:$AN$301,40,FALSE))</f>
        <v/>
      </c>
      <c r="AR12" s="196">
        <f>AP12/AQ12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c r="AP13" s="203">
        <f>SUM(VLOOKUP($A13,JAN!$A$2:$AN$301,39,FALSE),VLOOKUP($A13,FEB!$A$2:$AK$301,36,FALSE),VLOOKUP($A13,MAR!$A$2:$AN$301,39,FALSE))</f>
        <v/>
      </c>
      <c r="AQ13" s="203">
        <f>SUM(VLOOKUP($A13,JAN!$A$2:$AN$301,40,FALSE),VLOOKUP($A13,FEB!$A$2:$AK$301,37,FALSE),VLOOKUP($A13,MAR!$A$2:$AN$301,40,FALSE))</f>
        <v/>
      </c>
      <c r="AR13" s="196">
        <f>AP13/AQ13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c r="AP14" s="203">
        <f>SUM(VLOOKUP($A14,JAN!$A$2:$AN$301,39,FALSE),VLOOKUP($A14,FEB!$A$2:$AK$301,36,FALSE),VLOOKUP($A14,MAR!$A$2:$AN$301,39,FALSE))</f>
        <v/>
      </c>
      <c r="AQ14" s="203">
        <f>SUM(VLOOKUP($A14,JAN!$A$2:$AN$301,40,FALSE),VLOOKUP($A14,FEB!$A$2:$AK$301,37,FALSE),VLOOKUP($A14,MAR!$A$2:$AN$301,40,FALSE))</f>
        <v/>
      </c>
      <c r="AR14" s="196">
        <f>AP14/AQ14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c r="AP15" s="203">
        <f>SUM(VLOOKUP($A15,JAN!$A$2:$AN$301,39,FALSE),VLOOKUP($A15,FEB!$A$2:$AK$301,36,FALSE),VLOOKUP($A15,MAR!$A$2:$AN$301,39,FALSE))</f>
        <v/>
      </c>
      <c r="AQ15" s="203">
        <f>SUM(VLOOKUP($A15,JAN!$A$2:$AN$301,40,FALSE),VLOOKUP($A15,FEB!$A$2:$AK$301,37,FALSE),VLOOKUP($A15,MAR!$A$2:$AN$301,40,FALSE))</f>
        <v/>
      </c>
      <c r="AR15" s="196">
        <f>AP15/AQ15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c r="AP16" s="203">
        <f>SUM(VLOOKUP($A16,JAN!$A$2:$AN$301,39,FALSE),VLOOKUP($A16,FEB!$A$2:$AK$301,36,FALSE),VLOOKUP($A16,MAR!$A$2:$AN$301,39,FALSE))</f>
        <v/>
      </c>
      <c r="AQ16" s="203">
        <f>SUM(VLOOKUP($A16,JAN!$A$2:$AN$301,40,FALSE),VLOOKUP($A16,FEB!$A$2:$AK$301,37,FALSE),VLOOKUP($A16,MAR!$A$2:$AN$301,40,FALSE))</f>
        <v/>
      </c>
      <c r="AR16" s="196">
        <f>AP16/AQ16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c r="AP17" s="203">
        <f>SUM(VLOOKUP($A17,JAN!$A$2:$AN$301,39,FALSE),VLOOKUP($A17,FEB!$A$2:$AK$301,36,FALSE),VLOOKUP($A17,MAR!$A$2:$AN$301,39,FALSE))</f>
        <v/>
      </c>
      <c r="AQ17" s="203">
        <f>SUM(VLOOKUP($A17,JAN!$A$2:$AN$301,40,FALSE),VLOOKUP($A17,FEB!$A$2:$AK$301,37,FALSE),VLOOKUP($A17,MAR!$A$2:$AN$301,40,FALSE))</f>
        <v/>
      </c>
      <c r="AR17" s="196">
        <f>AP17/AQ17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c r="AP18" s="203">
        <f>SUM(VLOOKUP($A18,JAN!$A$2:$AN$301,39,FALSE),VLOOKUP($A18,FEB!$A$2:$AK$301,36,FALSE),VLOOKUP($A18,MAR!$A$2:$AN$301,39,FALSE))</f>
        <v/>
      </c>
      <c r="AQ18" s="203">
        <f>SUM(VLOOKUP($A18,JAN!$A$2:$AN$301,40,FALSE),VLOOKUP($A18,FEB!$A$2:$AK$301,37,FALSE),VLOOKUP($A18,MAR!$A$2:$AN$301,40,FALSE))</f>
        <v/>
      </c>
      <c r="AR18" s="196">
        <f>AP18/AQ18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c r="AP19" s="203">
        <f>SUM(VLOOKUP($A19,JAN!$A$2:$AN$301,39,FALSE),VLOOKUP($A19,FEB!$A$2:$AK$301,36,FALSE),VLOOKUP($A19,MAR!$A$2:$AN$301,39,FALSE))</f>
        <v/>
      </c>
      <c r="AQ19" s="203">
        <f>SUM(VLOOKUP($A19,JAN!$A$2:$AN$301,40,FALSE),VLOOKUP($A19,FEB!$A$2:$AK$301,37,FALSE),VLOOKUP($A19,MAR!$A$2:$AN$301,40,FALSE))</f>
        <v/>
      </c>
      <c r="AR19" s="196">
        <f>AP19/AQ19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c r="AP20" s="203">
        <f>SUM(VLOOKUP($A20,JAN!$A$2:$AN$301,39,FALSE),VLOOKUP($A20,FEB!$A$2:$AK$301,36,FALSE),VLOOKUP($A20,MAR!$A$2:$AN$301,39,FALSE))</f>
        <v/>
      </c>
      <c r="AQ20" s="203">
        <f>SUM(VLOOKUP($A20,JAN!$A$2:$AN$301,40,FALSE),VLOOKUP($A20,FEB!$A$2:$AK$301,37,FALSE),VLOOKUP($A20,MAR!$A$2:$AN$301,40,FALSE))</f>
        <v/>
      </c>
      <c r="AR20" s="196">
        <f>AP20/AQ20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c r="AP21" s="203">
        <f>SUM(VLOOKUP($A21,JAN!$A$2:$AN$301,39,FALSE),VLOOKUP($A21,FEB!$A$2:$AK$301,36,FALSE),VLOOKUP($A21,MAR!$A$2:$AN$301,39,FALSE))</f>
        <v/>
      </c>
      <c r="AQ21" s="203">
        <f>SUM(VLOOKUP($A21,JAN!$A$2:$AN$301,40,FALSE),VLOOKUP($A21,FEB!$A$2:$AK$301,37,FALSE),VLOOKUP($A21,MAR!$A$2:$AN$301,40,FALSE))</f>
        <v/>
      </c>
      <c r="AR21" s="196">
        <f>AP21/AQ21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c r="AP22" s="203">
        <f>SUM(VLOOKUP($A22,JAN!$A$2:$AN$301,39,FALSE),VLOOKUP($A22,FEB!$A$2:$AK$301,36,FALSE),VLOOKUP($A22,MAR!$A$2:$AN$301,39,FALSE))</f>
        <v/>
      </c>
      <c r="AQ22" s="203">
        <f>SUM(VLOOKUP($A22,JAN!$A$2:$AN$301,40,FALSE),VLOOKUP($A22,FEB!$A$2:$AK$301,37,FALSE),VLOOKUP($A22,MAR!$A$2:$AN$301,40,FALSE))</f>
        <v/>
      </c>
      <c r="AR22" s="196">
        <f>AP22/AQ22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c r="AP23" s="203">
        <f>SUM(VLOOKUP($A23,JAN!$A$2:$AN$301,39,FALSE),VLOOKUP($A23,FEB!$A$2:$AK$301,36,FALSE),VLOOKUP($A23,MAR!$A$2:$AN$301,39,FALSE))</f>
        <v/>
      </c>
      <c r="AQ23" s="203">
        <f>SUM(VLOOKUP($A23,JAN!$A$2:$AN$301,40,FALSE),VLOOKUP($A23,FEB!$A$2:$AK$301,37,FALSE),VLOOKUP($A23,MAR!$A$2:$AN$301,40,FALSE))</f>
        <v/>
      </c>
      <c r="AR23" s="196">
        <f>AP23/AQ23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c r="AP24" s="203">
        <f>SUM(VLOOKUP($A24,JAN!$A$2:$AN$301,39,FALSE),VLOOKUP($A24,FEB!$A$2:$AK$301,36,FALSE),VLOOKUP($A24,MAR!$A$2:$AN$301,39,FALSE))</f>
        <v/>
      </c>
      <c r="AQ24" s="203">
        <f>SUM(VLOOKUP($A24,JAN!$A$2:$AN$301,40,FALSE),VLOOKUP($A24,FEB!$A$2:$AK$301,37,FALSE),VLOOKUP($A24,MAR!$A$2:$AN$301,40,FALSE))</f>
        <v/>
      </c>
      <c r="AR24" s="196">
        <f>AP24/AQ24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c r="AP25" s="203">
        <f>SUM(VLOOKUP($A25,JAN!$A$2:$AN$301,39,FALSE),VLOOKUP($A25,FEB!$A$2:$AK$301,36,FALSE),VLOOKUP($A25,MAR!$A$2:$AN$301,39,FALSE))</f>
        <v/>
      </c>
      <c r="AQ25" s="203">
        <f>SUM(VLOOKUP($A25,JAN!$A$2:$AN$301,40,FALSE),VLOOKUP($A25,FEB!$A$2:$AK$301,37,FALSE),VLOOKUP($A25,MAR!$A$2:$AN$301,40,FALSE))</f>
        <v/>
      </c>
      <c r="AR25" s="196">
        <f>AP25/AQ25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c r="AP26" s="203">
        <f>SUM(VLOOKUP($A26,JAN!$A$2:$AN$301,39,FALSE),VLOOKUP($A26,FEB!$A$2:$AK$301,36,FALSE),VLOOKUP($A26,MAR!$A$2:$AN$301,39,FALSE))</f>
        <v/>
      </c>
      <c r="AQ26" s="203">
        <f>SUM(VLOOKUP($A26,JAN!$A$2:$AN$301,40,FALSE),VLOOKUP($A26,FEB!$A$2:$AK$301,37,FALSE),VLOOKUP($A26,MAR!$A$2:$AN$301,40,FALSE))</f>
        <v/>
      </c>
      <c r="AR26" s="196">
        <f>AP26/AQ26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c r="AP27" s="203">
        <f>SUM(VLOOKUP($A27,JAN!$A$2:$AN$301,39,FALSE),VLOOKUP($A27,FEB!$A$2:$AK$301,36,FALSE),VLOOKUP($A27,MAR!$A$2:$AN$301,39,FALSE))</f>
        <v/>
      </c>
      <c r="AQ27" s="203">
        <f>SUM(VLOOKUP($A27,JAN!$A$2:$AN$301,40,FALSE),VLOOKUP($A27,FEB!$A$2:$AK$301,37,FALSE),VLOOKUP($A27,MAR!$A$2:$AN$301,40,FALSE))</f>
        <v/>
      </c>
      <c r="AR27" s="196">
        <f>AP27/AQ27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c r="AP28" s="203">
        <f>SUM(VLOOKUP($A28,JAN!$A$2:$AN$301,39,FALSE),VLOOKUP($A28,FEB!$A$2:$AK$301,36,FALSE),VLOOKUP($A28,MAR!$A$2:$AN$301,39,FALSE))</f>
        <v/>
      </c>
      <c r="AQ28" s="203">
        <f>SUM(VLOOKUP($A28,JAN!$A$2:$AN$301,40,FALSE),VLOOKUP($A28,FEB!$A$2:$AK$301,37,FALSE),VLOOKUP($A28,MAR!$A$2:$AN$301,40,FALSE))</f>
        <v/>
      </c>
      <c r="AR28" s="196">
        <f>AP28/AQ28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c r="AP29" s="203">
        <f>SUM(VLOOKUP($A29,JAN!$A$2:$AN$301,39,FALSE),VLOOKUP($A29,FEB!$A$2:$AK$301,36,FALSE),VLOOKUP($A29,MAR!$A$2:$AN$301,39,FALSE))</f>
        <v/>
      </c>
      <c r="AQ29" s="203">
        <f>SUM(VLOOKUP($A29,JAN!$A$2:$AN$301,40,FALSE),VLOOKUP($A29,FEB!$A$2:$AK$301,37,FALSE),VLOOKUP($A29,MAR!$A$2:$AN$301,40,FALSE))</f>
        <v/>
      </c>
      <c r="AR29" s="196">
        <f>AP29/AQ29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c r="AP30" s="203">
        <f>SUM(VLOOKUP($A30,JAN!$A$2:$AN$301,39,FALSE),VLOOKUP($A30,FEB!$A$2:$AK$301,36,FALSE),VLOOKUP($A30,MAR!$A$2:$AN$301,39,FALSE))</f>
        <v/>
      </c>
      <c r="AQ30" s="203">
        <f>SUM(VLOOKUP($A30,JAN!$A$2:$AN$301,40,FALSE),VLOOKUP($A30,FEB!$A$2:$AK$301,37,FALSE),VLOOKUP($A30,MAR!$A$2:$AN$301,40,FALSE))</f>
        <v/>
      </c>
      <c r="AR30" s="196">
        <f>AP30/AQ30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c r="AP31" s="203">
        <f>SUM(VLOOKUP($A31,JAN!$A$2:$AN$301,39,FALSE),VLOOKUP($A31,FEB!$A$2:$AK$301,36,FALSE),VLOOKUP($A31,MAR!$A$2:$AN$301,39,FALSE))</f>
        <v/>
      </c>
      <c r="AQ31" s="203">
        <f>SUM(VLOOKUP($A31,JAN!$A$2:$AN$301,40,FALSE),VLOOKUP($A31,FEB!$A$2:$AK$301,37,FALSE),VLOOKUP($A31,MAR!$A$2:$AN$301,40,FALSE))</f>
        <v/>
      </c>
      <c r="AR31" s="196">
        <f>AP31/AQ31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c r="AP32" s="203">
        <f>SUM(VLOOKUP($A32,JAN!$A$2:$AN$301,39,FALSE),VLOOKUP($A32,FEB!$A$2:$AK$301,36,FALSE),VLOOKUP($A32,MAR!$A$2:$AN$301,39,FALSE))</f>
        <v/>
      </c>
      <c r="AQ32" s="203">
        <f>SUM(VLOOKUP($A32,JAN!$A$2:$AN$301,40,FALSE),VLOOKUP($A32,FEB!$A$2:$AK$301,37,FALSE),VLOOKUP($A32,MAR!$A$2:$AN$301,40,FALSE))</f>
        <v/>
      </c>
      <c r="AR32" s="196">
        <f>AP32/AQ32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c r="AP33" s="203">
        <f>SUM(VLOOKUP($A33,JAN!$A$2:$AN$301,39,FALSE),VLOOKUP($A33,FEB!$A$2:$AK$301,36,FALSE),VLOOKUP($A33,MAR!$A$2:$AN$301,39,FALSE))</f>
        <v/>
      </c>
      <c r="AQ33" s="203">
        <f>SUM(VLOOKUP($A33,JAN!$A$2:$AN$301,40,FALSE),VLOOKUP($A33,FEB!$A$2:$AK$301,37,FALSE),VLOOKUP($A33,MAR!$A$2:$AN$301,40,FALSE))</f>
        <v/>
      </c>
      <c r="AR33" s="196">
        <f>AP33/AQ33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c r="AP34" s="203">
        <f>SUM(VLOOKUP($A34,JAN!$A$2:$AN$301,39,FALSE),VLOOKUP($A34,FEB!$A$2:$AK$301,36,FALSE),VLOOKUP($A34,MAR!$A$2:$AN$301,39,FALSE))</f>
        <v/>
      </c>
      <c r="AQ34" s="203">
        <f>SUM(VLOOKUP($A34,JAN!$A$2:$AN$301,40,FALSE),VLOOKUP($A34,FEB!$A$2:$AK$301,37,FALSE),VLOOKUP($A34,MAR!$A$2:$AN$301,40,FALSE))</f>
        <v/>
      </c>
      <c r="AR34" s="196">
        <f>AP34/AQ34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c r="AP35" s="203">
        <f>SUM(VLOOKUP($A35,JAN!$A$2:$AN$301,39,FALSE),VLOOKUP($A35,FEB!$A$2:$AK$301,36,FALSE),VLOOKUP($A35,MAR!$A$2:$AN$301,39,FALSE))</f>
        <v/>
      </c>
      <c r="AQ35" s="203">
        <f>SUM(VLOOKUP($A35,JAN!$A$2:$AN$301,40,FALSE),VLOOKUP($A35,FEB!$A$2:$AK$301,37,FALSE),VLOOKUP($A35,MAR!$A$2:$AN$301,40,FALSE))</f>
        <v/>
      </c>
      <c r="AR35" s="196">
        <f>AP35/AQ35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c r="AP36" s="203">
        <f>SUM(VLOOKUP($A36,JAN!$A$2:$AN$301,39,FALSE),VLOOKUP($A36,FEB!$A$2:$AK$301,36,FALSE),VLOOKUP($A36,MAR!$A$2:$AN$301,39,FALSE))</f>
        <v/>
      </c>
      <c r="AQ36" s="203">
        <f>SUM(VLOOKUP($A36,JAN!$A$2:$AN$301,40,FALSE),VLOOKUP($A36,FEB!$A$2:$AK$301,37,FALSE),VLOOKUP($A36,MAR!$A$2:$AN$301,40,FALSE))</f>
        <v/>
      </c>
      <c r="AR36" s="196">
        <f>AP36/AQ36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c r="AP37" s="203">
        <f>SUM(VLOOKUP($A37,JAN!$A$2:$AN$301,39,FALSE),VLOOKUP($A37,FEB!$A$2:$AK$301,36,FALSE),VLOOKUP($A37,MAR!$A$2:$AN$301,39,FALSE))</f>
        <v/>
      </c>
      <c r="AQ37" s="203">
        <f>SUM(VLOOKUP($A37,JAN!$A$2:$AN$301,40,FALSE),VLOOKUP($A37,FEB!$A$2:$AK$301,37,FALSE),VLOOKUP($A37,MAR!$A$2:$AN$301,40,FALSE))</f>
        <v/>
      </c>
      <c r="AR37" s="196">
        <f>AP37/AQ37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c r="AP38" s="203">
        <f>SUM(VLOOKUP($A38,JAN!$A$2:$AN$301,39,FALSE),VLOOKUP($A38,FEB!$A$2:$AK$301,36,FALSE),VLOOKUP($A38,MAR!$A$2:$AN$301,39,FALSE))</f>
        <v/>
      </c>
      <c r="AQ38" s="203">
        <f>SUM(VLOOKUP($A38,JAN!$A$2:$AN$301,40,FALSE),VLOOKUP($A38,FEB!$A$2:$AK$301,37,FALSE),VLOOKUP($A38,MAR!$A$2:$AN$301,40,FALSE))</f>
        <v/>
      </c>
      <c r="AR38" s="196">
        <f>AP38/AQ38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c r="AP39" s="203">
        <f>SUM(VLOOKUP($A39,JAN!$A$2:$AN$301,39,FALSE),VLOOKUP($A39,FEB!$A$2:$AK$301,36,FALSE),VLOOKUP($A39,MAR!$A$2:$AN$301,39,FALSE))</f>
        <v/>
      </c>
      <c r="AQ39" s="203">
        <f>SUM(VLOOKUP($A39,JAN!$A$2:$AN$301,40,FALSE),VLOOKUP($A39,FEB!$A$2:$AK$301,37,FALSE),VLOOKUP($A39,MAR!$A$2:$AN$301,40,FALSE))</f>
        <v/>
      </c>
      <c r="AR39" s="196">
        <f>AP39/AQ39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c r="AP40" s="203">
        <f>SUM(VLOOKUP($A40,JAN!$A$2:$AN$301,39,FALSE),VLOOKUP($A40,FEB!$A$2:$AK$301,36,FALSE),VLOOKUP($A40,MAR!$A$2:$AN$301,39,FALSE))</f>
        <v/>
      </c>
      <c r="AQ40" s="203">
        <f>SUM(VLOOKUP($A40,JAN!$A$2:$AN$301,40,FALSE),VLOOKUP($A40,FEB!$A$2:$AK$301,37,FALSE),VLOOKUP($A40,MAR!$A$2:$AN$301,40,FALSE))</f>
        <v/>
      </c>
      <c r="AR40" s="196">
        <f>AP40/AQ40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c r="AP41" s="203">
        <f>SUM(VLOOKUP($A41,JAN!$A$2:$AN$301,39,FALSE),VLOOKUP($A41,FEB!$A$2:$AK$301,36,FALSE),VLOOKUP($A41,MAR!$A$2:$AN$301,39,FALSE))</f>
        <v/>
      </c>
      <c r="AQ41" s="203">
        <f>SUM(VLOOKUP($A41,JAN!$A$2:$AN$301,40,FALSE),VLOOKUP($A41,FEB!$A$2:$AK$301,37,FALSE),VLOOKUP($A41,MAR!$A$2:$AN$301,40,FALSE))</f>
        <v/>
      </c>
      <c r="AR41" s="196">
        <f>AP41/AQ41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c r="AP42" s="203">
        <f>SUM(VLOOKUP($A42,JAN!$A$2:$AN$301,39,FALSE),VLOOKUP($A42,FEB!$A$2:$AK$301,36,FALSE),VLOOKUP($A42,MAR!$A$2:$AN$301,39,FALSE))</f>
        <v/>
      </c>
      <c r="AQ42" s="203">
        <f>SUM(VLOOKUP($A42,JAN!$A$2:$AN$301,40,FALSE),VLOOKUP($A42,FEB!$A$2:$AK$301,37,FALSE),VLOOKUP($A42,MAR!$A$2:$AN$301,40,FALSE))</f>
        <v/>
      </c>
      <c r="AR42" s="196">
        <f>AP42/AQ42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c r="AP43" s="203">
        <f>SUM(VLOOKUP($A43,JAN!$A$2:$AN$301,39,FALSE),VLOOKUP($A43,FEB!$A$2:$AK$301,36,FALSE),VLOOKUP($A43,MAR!$A$2:$AN$301,39,FALSE))</f>
        <v/>
      </c>
      <c r="AQ43" s="203">
        <f>SUM(VLOOKUP($A43,JAN!$A$2:$AN$301,40,FALSE),VLOOKUP($A43,FEB!$A$2:$AK$301,37,FALSE),VLOOKUP($A43,MAR!$A$2:$AN$301,40,FALSE))</f>
        <v/>
      </c>
      <c r="AR43" s="196">
        <f>AP43/AQ43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c r="AP44" s="203">
        <f>SUM(VLOOKUP($A44,JAN!$A$2:$AN$301,39,FALSE),VLOOKUP($A44,FEB!$A$2:$AK$301,36,FALSE),VLOOKUP($A44,MAR!$A$2:$AN$301,39,FALSE))</f>
        <v/>
      </c>
      <c r="AQ44" s="203">
        <f>SUM(VLOOKUP($A44,JAN!$A$2:$AN$301,40,FALSE),VLOOKUP($A44,FEB!$A$2:$AK$301,37,FALSE),VLOOKUP($A44,MAR!$A$2:$AN$301,40,FALSE))</f>
        <v/>
      </c>
      <c r="AR44" s="196">
        <f>AP44/AQ44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c r="AP45" s="203">
        <f>SUM(VLOOKUP($A45,JAN!$A$2:$AN$301,39,FALSE),VLOOKUP($A45,FEB!$A$2:$AK$301,36,FALSE),VLOOKUP($A45,MAR!$A$2:$AN$301,39,FALSE))</f>
        <v/>
      </c>
      <c r="AQ45" s="203">
        <f>SUM(VLOOKUP($A45,JAN!$A$2:$AN$301,40,FALSE),VLOOKUP($A45,FEB!$A$2:$AK$301,37,FALSE),VLOOKUP($A45,MAR!$A$2:$AN$301,40,FALSE))</f>
        <v/>
      </c>
      <c r="AR45" s="196">
        <f>AP45/AQ45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c r="AP46" s="203">
        <f>SUM(VLOOKUP($A46,JAN!$A$2:$AN$301,39,FALSE),VLOOKUP($A46,FEB!$A$2:$AK$301,36,FALSE),VLOOKUP($A46,MAR!$A$2:$AN$301,39,FALSE))</f>
        <v/>
      </c>
      <c r="AQ46" s="203">
        <f>SUM(VLOOKUP($A46,JAN!$A$2:$AN$301,40,FALSE),VLOOKUP($A46,FEB!$A$2:$AK$301,37,FALSE),VLOOKUP($A46,MAR!$A$2:$AN$301,40,FALSE))</f>
        <v/>
      </c>
      <c r="AR46" s="196">
        <f>AP46/AQ46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c r="AP47" s="203">
        <f>SUM(VLOOKUP($A47,JAN!$A$2:$AN$301,39,FALSE),VLOOKUP($A47,FEB!$A$2:$AK$301,36,FALSE),VLOOKUP($A47,MAR!$A$2:$AN$301,39,FALSE))</f>
        <v/>
      </c>
      <c r="AQ47" s="203">
        <f>SUM(VLOOKUP($A47,JAN!$A$2:$AN$301,40,FALSE),VLOOKUP($A47,FEB!$A$2:$AK$301,37,FALSE),VLOOKUP($A47,MAR!$A$2:$AN$301,40,FALSE))</f>
        <v/>
      </c>
      <c r="AR47" s="196">
        <f>AP47/AQ47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c r="AP48" s="203">
        <f>SUM(VLOOKUP($A48,JAN!$A$2:$AN$301,39,FALSE),VLOOKUP($A48,FEB!$A$2:$AK$301,36,FALSE),VLOOKUP($A48,MAR!$A$2:$AN$301,39,FALSE))</f>
        <v/>
      </c>
      <c r="AQ48" s="203">
        <f>SUM(VLOOKUP($A48,JAN!$A$2:$AN$301,40,FALSE),VLOOKUP($A48,FEB!$A$2:$AK$301,37,FALSE),VLOOKUP($A48,MAR!$A$2:$AN$301,40,FALSE))</f>
        <v/>
      </c>
      <c r="AR48" s="196">
        <f>AP48/AQ48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c r="AP49" s="203">
        <f>SUM(VLOOKUP($A49,JAN!$A$2:$AN$301,39,FALSE),VLOOKUP($A49,FEB!$A$2:$AK$301,36,FALSE),VLOOKUP($A49,MAR!$A$2:$AN$301,39,FALSE))</f>
        <v/>
      </c>
      <c r="AQ49" s="203">
        <f>SUM(VLOOKUP($A49,JAN!$A$2:$AN$301,40,FALSE),VLOOKUP($A49,FEB!$A$2:$AK$301,37,FALSE),VLOOKUP($A49,MAR!$A$2:$AN$301,40,FALSE))</f>
        <v/>
      </c>
      <c r="AR49" s="196">
        <f>AP49/AQ49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c r="AP50" s="203">
        <f>SUM(VLOOKUP($A50,JAN!$A$2:$AN$301,39,FALSE),VLOOKUP($A50,FEB!$A$2:$AK$301,36,FALSE),VLOOKUP($A50,MAR!$A$2:$AN$301,39,FALSE))</f>
        <v/>
      </c>
      <c r="AQ50" s="203">
        <f>SUM(VLOOKUP($A50,JAN!$A$2:$AN$301,40,FALSE),VLOOKUP($A50,FEB!$A$2:$AK$301,37,FALSE),VLOOKUP($A50,MAR!$A$2:$AN$301,40,FALSE))</f>
        <v/>
      </c>
      <c r="AR50" s="196">
        <f>AP50/AQ50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c r="AP51" s="203">
        <f>SUM(VLOOKUP($A51,JAN!$A$2:$AN$301,39,FALSE),VLOOKUP($A51,FEB!$A$2:$AK$301,36,FALSE),VLOOKUP($A51,MAR!$A$2:$AN$301,39,FALSE))</f>
        <v/>
      </c>
      <c r="AQ51" s="203">
        <f>SUM(VLOOKUP($A51,JAN!$A$2:$AN$301,40,FALSE),VLOOKUP($A51,FEB!$A$2:$AK$301,37,FALSE),VLOOKUP($A51,MAR!$A$2:$AN$301,40,FALSE))</f>
        <v/>
      </c>
      <c r="AR51" s="196">
        <f>AP51/AQ51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c r="AP52" s="203">
        <f>SUM(VLOOKUP($A52,JAN!$A$2:$AN$301,39,FALSE),VLOOKUP($A52,FEB!$A$2:$AK$301,36,FALSE),VLOOKUP($A52,MAR!$A$2:$AN$301,39,FALSE))</f>
        <v/>
      </c>
      <c r="AQ52" s="203">
        <f>SUM(VLOOKUP($A52,JAN!$A$2:$AN$301,40,FALSE),VLOOKUP($A52,FEB!$A$2:$AK$301,37,FALSE),VLOOKUP($A52,MAR!$A$2:$AN$301,40,FALSE))</f>
        <v/>
      </c>
      <c r="AR52" s="196">
        <f>AP52/AQ52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c r="AP53" s="203">
        <f>SUM(VLOOKUP($A53,JAN!$A$2:$AN$301,39,FALSE),VLOOKUP($A53,FEB!$A$2:$AK$301,36,FALSE),VLOOKUP($A53,MAR!$A$2:$AN$301,39,FALSE))</f>
        <v/>
      </c>
      <c r="AQ53" s="203">
        <f>SUM(VLOOKUP($A53,JAN!$A$2:$AN$301,40,FALSE),VLOOKUP($A53,FEB!$A$2:$AK$301,37,FALSE),VLOOKUP($A53,MAR!$A$2:$AN$301,40,FALSE))</f>
        <v/>
      </c>
      <c r="AR53" s="196">
        <f>AP53/AQ53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c r="AP54" s="203">
        <f>SUM(VLOOKUP($A54,JAN!$A$2:$AN$301,39,FALSE),VLOOKUP($A54,FEB!$A$2:$AK$301,36,FALSE),VLOOKUP($A54,MAR!$A$2:$AN$301,39,FALSE))</f>
        <v/>
      </c>
      <c r="AQ54" s="203">
        <f>SUM(VLOOKUP($A54,JAN!$A$2:$AN$301,40,FALSE),VLOOKUP($A54,FEB!$A$2:$AK$301,37,FALSE),VLOOKUP($A54,MAR!$A$2:$AN$301,40,FALSE))</f>
        <v/>
      </c>
      <c r="AR54" s="196">
        <f>AP54/AQ54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c r="AP55" s="203">
        <f>SUM(VLOOKUP($A55,JAN!$A$2:$AN$301,39,FALSE),VLOOKUP($A55,FEB!$A$2:$AK$301,36,FALSE),VLOOKUP($A55,MAR!$A$2:$AN$301,39,FALSE))</f>
        <v/>
      </c>
      <c r="AQ55" s="203">
        <f>SUM(VLOOKUP($A55,JAN!$A$2:$AN$301,40,FALSE),VLOOKUP($A55,FEB!$A$2:$AK$301,37,FALSE),VLOOKUP($A55,MAR!$A$2:$AN$301,40,FALSE))</f>
        <v/>
      </c>
      <c r="AR55" s="196">
        <f>AP55/AQ55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c r="AP56" s="203">
        <f>SUM(VLOOKUP($A56,JAN!$A$2:$AN$301,39,FALSE),VLOOKUP($A56,FEB!$A$2:$AK$301,36,FALSE),VLOOKUP($A56,MAR!$A$2:$AN$301,39,FALSE))</f>
        <v/>
      </c>
      <c r="AQ56" s="203">
        <f>SUM(VLOOKUP($A56,JAN!$A$2:$AN$301,40,FALSE),VLOOKUP($A56,FEB!$A$2:$AK$301,37,FALSE),VLOOKUP($A56,MAR!$A$2:$AN$301,40,FALSE))</f>
        <v/>
      </c>
      <c r="AR56" s="196">
        <f>AP56/AQ56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c r="AP57" s="203">
        <f>SUM(VLOOKUP($A57,JAN!$A$2:$AN$301,39,FALSE),VLOOKUP($A57,FEB!$A$2:$AK$301,36,FALSE),VLOOKUP($A57,MAR!$A$2:$AN$301,39,FALSE))</f>
        <v/>
      </c>
      <c r="AQ57" s="203">
        <f>SUM(VLOOKUP($A57,JAN!$A$2:$AN$301,40,FALSE),VLOOKUP($A57,FEB!$A$2:$AK$301,37,FALSE),VLOOKUP($A57,MAR!$A$2:$AN$301,40,FALSE))</f>
        <v/>
      </c>
      <c r="AR57" s="196">
        <f>AP57/AQ57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c r="AP58" s="203">
        <f>SUM(VLOOKUP($A58,JAN!$A$2:$AN$301,39,FALSE),VLOOKUP($A58,FEB!$A$2:$AK$301,36,FALSE),VLOOKUP($A58,MAR!$A$2:$AN$301,39,FALSE))</f>
        <v/>
      </c>
      <c r="AQ58" s="203">
        <f>SUM(VLOOKUP($A58,JAN!$A$2:$AN$301,40,FALSE),VLOOKUP($A58,FEB!$A$2:$AK$301,37,FALSE),VLOOKUP($A58,MAR!$A$2:$AN$301,40,FALSE))</f>
        <v/>
      </c>
      <c r="AR58" s="196">
        <f>AP58/AQ58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c r="AP59" s="203">
        <f>SUM(VLOOKUP($A59,JAN!$A$2:$AN$301,39,FALSE),VLOOKUP($A59,FEB!$A$2:$AK$301,36,FALSE),VLOOKUP($A59,MAR!$A$2:$AN$301,39,FALSE))</f>
        <v/>
      </c>
      <c r="AQ59" s="203">
        <f>SUM(VLOOKUP($A59,JAN!$A$2:$AN$301,40,FALSE),VLOOKUP($A59,FEB!$A$2:$AK$301,37,FALSE),VLOOKUP($A59,MAR!$A$2:$AN$301,40,FALSE))</f>
        <v/>
      </c>
      <c r="AR59" s="196">
        <f>AP59/AQ59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c r="AP60" s="203">
        <f>SUM(VLOOKUP($A60,JAN!$A$2:$AN$301,39,FALSE),VLOOKUP($A60,FEB!$A$2:$AK$301,36,FALSE),VLOOKUP($A60,MAR!$A$2:$AN$301,39,FALSE))</f>
        <v/>
      </c>
      <c r="AQ60" s="203">
        <f>SUM(VLOOKUP($A60,JAN!$A$2:$AN$301,40,FALSE),VLOOKUP($A60,FEB!$A$2:$AK$301,37,FALSE),VLOOKUP($A60,MAR!$A$2:$AN$301,40,FALSE))</f>
        <v/>
      </c>
      <c r="AR60" s="196">
        <f>AP60/AQ60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c r="AP61" s="203">
        <f>SUM(VLOOKUP($A61,JAN!$A$2:$AN$301,39,FALSE),VLOOKUP($A61,FEB!$A$2:$AK$301,36,FALSE),VLOOKUP($A61,MAR!$A$2:$AN$301,39,FALSE))</f>
        <v/>
      </c>
      <c r="AQ61" s="203">
        <f>SUM(VLOOKUP($A61,JAN!$A$2:$AN$301,40,FALSE),VLOOKUP($A61,FEB!$A$2:$AK$301,37,FALSE),VLOOKUP($A61,MAR!$A$2:$AN$301,40,FALSE))</f>
        <v/>
      </c>
      <c r="AR61" s="196">
        <f>AP61/AQ61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c r="AP62" s="203">
        <f>SUM(VLOOKUP($A62,JAN!$A$2:$AN$301,39,FALSE),VLOOKUP($A62,FEB!$A$2:$AK$301,36,FALSE),VLOOKUP($A62,MAR!$A$2:$AN$301,39,FALSE))</f>
        <v/>
      </c>
      <c r="AQ62" s="203">
        <f>SUM(VLOOKUP($A62,JAN!$A$2:$AN$301,40,FALSE),VLOOKUP($A62,FEB!$A$2:$AK$301,37,FALSE),VLOOKUP($A62,MAR!$A$2:$AN$301,40,FALSE))</f>
        <v/>
      </c>
      <c r="AR62" s="196">
        <f>AP62/AQ62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c r="AP63" s="203">
        <f>SUM(VLOOKUP($A63,JAN!$A$2:$AN$301,39,FALSE),VLOOKUP($A63,FEB!$A$2:$AK$301,36,FALSE),VLOOKUP($A63,MAR!$A$2:$AN$301,39,FALSE))</f>
        <v/>
      </c>
      <c r="AQ63" s="203">
        <f>SUM(VLOOKUP($A63,JAN!$A$2:$AN$301,40,FALSE),VLOOKUP($A63,FEB!$A$2:$AK$301,37,FALSE),VLOOKUP($A63,MAR!$A$2:$AN$301,40,FALSE))</f>
        <v/>
      </c>
      <c r="AR63" s="196">
        <f>AP63/AQ63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c r="AP64" s="203">
        <f>SUM(VLOOKUP($A64,JAN!$A$2:$AN$301,39,FALSE),VLOOKUP($A64,FEB!$A$2:$AK$301,36,FALSE),VLOOKUP($A64,MAR!$A$2:$AN$301,39,FALSE))</f>
        <v/>
      </c>
      <c r="AQ64" s="203">
        <f>SUM(VLOOKUP($A64,JAN!$A$2:$AN$301,40,FALSE),VLOOKUP($A64,FEB!$A$2:$AK$301,37,FALSE),VLOOKUP($A64,MAR!$A$2:$AN$301,40,FALSE))</f>
        <v/>
      </c>
      <c r="AR64" s="196">
        <f>AP64/AQ64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c r="AP65" s="203">
        <f>SUM(VLOOKUP($A65,JAN!$A$2:$AN$301,39,FALSE),VLOOKUP($A65,FEB!$A$2:$AK$301,36,FALSE),VLOOKUP($A65,MAR!$A$2:$AN$301,39,FALSE))</f>
        <v/>
      </c>
      <c r="AQ65" s="203">
        <f>SUM(VLOOKUP($A65,JAN!$A$2:$AN$301,40,FALSE),VLOOKUP($A65,FEB!$A$2:$AK$301,37,FALSE),VLOOKUP($A65,MAR!$A$2:$AN$301,40,FALSE))</f>
        <v/>
      </c>
      <c r="AR65" s="196">
        <f>AP65/AQ65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c r="AP66" s="203">
        <f>SUM(VLOOKUP($A66,JAN!$A$2:$AN$301,39,FALSE),VLOOKUP($A66,FEB!$A$2:$AK$301,36,FALSE),VLOOKUP($A66,MAR!$A$2:$AN$301,39,FALSE))</f>
        <v/>
      </c>
      <c r="AQ66" s="203">
        <f>SUM(VLOOKUP($A66,JAN!$A$2:$AN$301,40,FALSE),VLOOKUP($A66,FEB!$A$2:$AK$301,37,FALSE),VLOOKUP($A66,MAR!$A$2:$AN$301,40,FALSE))</f>
        <v/>
      </c>
      <c r="AR66" s="196">
        <f>AP66/AQ66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c r="AP67" s="203">
        <f>SUM(VLOOKUP($A67,JAN!$A$2:$AN$301,39,FALSE),VLOOKUP($A67,FEB!$A$2:$AK$301,36,FALSE),VLOOKUP($A67,MAR!$A$2:$AN$301,39,FALSE))</f>
        <v/>
      </c>
      <c r="AQ67" s="203">
        <f>SUM(VLOOKUP($A67,JAN!$A$2:$AN$301,40,FALSE),VLOOKUP($A67,FEB!$A$2:$AK$301,37,FALSE),VLOOKUP($A67,MAR!$A$2:$AN$301,40,FALSE))</f>
        <v/>
      </c>
      <c r="AR67" s="196">
        <f>AP67/AQ67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c r="AP68" s="203">
        <f>SUM(VLOOKUP($A68,JAN!$A$2:$AN$301,39,FALSE),VLOOKUP($A68,FEB!$A$2:$AK$301,36,FALSE),VLOOKUP($A68,MAR!$A$2:$AN$301,39,FALSE))</f>
        <v/>
      </c>
      <c r="AQ68" s="203">
        <f>SUM(VLOOKUP($A68,JAN!$A$2:$AN$301,40,FALSE),VLOOKUP($A68,FEB!$A$2:$AK$301,37,FALSE),VLOOKUP($A68,MAR!$A$2:$AN$301,40,FALSE))</f>
        <v/>
      </c>
      <c r="AR68" s="196">
        <f>AP68/AQ68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c r="AP69" s="203">
        <f>SUM(VLOOKUP($A69,JAN!$A$2:$AN$301,39,FALSE),VLOOKUP($A69,FEB!$A$2:$AK$301,36,FALSE),VLOOKUP($A69,MAR!$A$2:$AN$301,39,FALSE))</f>
        <v/>
      </c>
      <c r="AQ69" s="203">
        <f>SUM(VLOOKUP($A69,JAN!$A$2:$AN$301,40,FALSE),VLOOKUP($A69,FEB!$A$2:$AK$301,37,FALSE),VLOOKUP($A69,MAR!$A$2:$AN$301,40,FALSE))</f>
        <v/>
      </c>
      <c r="AR69" s="196">
        <f>AP69/AQ69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c r="AP70" s="203">
        <f>SUM(VLOOKUP($A70,JAN!$A$2:$AN$301,39,FALSE),VLOOKUP($A70,FEB!$A$2:$AK$301,36,FALSE),VLOOKUP($A70,MAR!$A$2:$AN$301,39,FALSE))</f>
        <v/>
      </c>
      <c r="AQ70" s="203">
        <f>SUM(VLOOKUP($A70,JAN!$A$2:$AN$301,40,FALSE),VLOOKUP($A70,FEB!$A$2:$AK$301,37,FALSE),VLOOKUP($A70,MAR!$A$2:$AN$301,40,FALSE))</f>
        <v/>
      </c>
      <c r="AR70" s="196">
        <f>AP70/AQ70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c r="AP71" s="203">
        <f>SUM(VLOOKUP($A71,JAN!$A$2:$AN$301,39,FALSE),VLOOKUP($A71,FEB!$A$2:$AK$301,36,FALSE),VLOOKUP($A71,MAR!$A$2:$AN$301,39,FALSE))</f>
        <v/>
      </c>
      <c r="AQ71" s="203">
        <f>SUM(VLOOKUP($A71,JAN!$A$2:$AN$301,40,FALSE),VLOOKUP($A71,FEB!$A$2:$AK$301,37,FALSE),VLOOKUP($A71,MAR!$A$2:$AN$301,40,FALSE))</f>
        <v/>
      </c>
      <c r="AR71" s="196">
        <f>AP71/AQ71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c r="AP72" s="203">
        <f>SUM(VLOOKUP($A72,JAN!$A$2:$AN$301,39,FALSE),VLOOKUP($A72,FEB!$A$2:$AK$301,36,FALSE),VLOOKUP($A72,MAR!$A$2:$AN$301,39,FALSE))</f>
        <v/>
      </c>
      <c r="AQ72" s="203">
        <f>SUM(VLOOKUP($A72,JAN!$A$2:$AN$301,40,FALSE),VLOOKUP($A72,FEB!$A$2:$AK$301,37,FALSE),VLOOKUP($A72,MAR!$A$2:$AN$301,40,FALSE))</f>
        <v/>
      </c>
      <c r="AR72" s="196">
        <f>AP72/AQ72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c r="AP73" s="203">
        <f>SUM(VLOOKUP($A73,JAN!$A$2:$AN$301,39,FALSE),VLOOKUP($A73,FEB!$A$2:$AK$301,36,FALSE),VLOOKUP($A73,MAR!$A$2:$AN$301,39,FALSE))</f>
        <v/>
      </c>
      <c r="AQ73" s="203">
        <f>SUM(VLOOKUP($A73,JAN!$A$2:$AN$301,40,FALSE),VLOOKUP($A73,FEB!$A$2:$AK$301,37,FALSE),VLOOKUP($A73,MAR!$A$2:$AN$301,40,FALSE))</f>
        <v/>
      </c>
      <c r="AR73" s="196">
        <f>AP73/AQ73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c r="AP74" s="203">
        <f>SUM(VLOOKUP($A74,JAN!$A$2:$AN$301,39,FALSE),VLOOKUP($A74,FEB!$A$2:$AK$301,36,FALSE),VLOOKUP($A74,MAR!$A$2:$AN$301,39,FALSE))</f>
        <v/>
      </c>
      <c r="AQ74" s="203">
        <f>SUM(VLOOKUP($A74,JAN!$A$2:$AN$301,40,FALSE),VLOOKUP($A74,FEB!$A$2:$AK$301,37,FALSE),VLOOKUP($A74,MAR!$A$2:$AN$301,40,FALSE))</f>
        <v/>
      </c>
      <c r="AR74" s="196">
        <f>AP74/AQ74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c r="AP75" s="203">
        <f>SUM(VLOOKUP($A75,JAN!$A$2:$AN$301,39,FALSE),VLOOKUP($A75,FEB!$A$2:$AK$301,36,FALSE),VLOOKUP($A75,MAR!$A$2:$AN$301,39,FALSE))</f>
        <v/>
      </c>
      <c r="AQ75" s="203">
        <f>SUM(VLOOKUP($A75,JAN!$A$2:$AN$301,40,FALSE),VLOOKUP($A75,FEB!$A$2:$AK$301,37,FALSE),VLOOKUP($A75,MAR!$A$2:$AN$301,40,FALSE))</f>
        <v/>
      </c>
      <c r="AR75" s="196">
        <f>AP75/AQ75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c r="AP76" s="203">
        <f>SUM(VLOOKUP($A76,JAN!$A$2:$AN$301,39,FALSE),VLOOKUP($A76,FEB!$A$2:$AK$301,36,FALSE),VLOOKUP($A76,MAR!$A$2:$AN$301,39,FALSE))</f>
        <v/>
      </c>
      <c r="AQ76" s="203">
        <f>SUM(VLOOKUP($A76,JAN!$A$2:$AN$301,40,FALSE),VLOOKUP($A76,FEB!$A$2:$AK$301,37,FALSE),VLOOKUP($A76,MAR!$A$2:$AN$301,40,FALSE))</f>
        <v/>
      </c>
      <c r="AR76" s="196">
        <f>AP76/AQ76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c r="AP77" s="203">
        <f>SUM(VLOOKUP($A77,JAN!$A$2:$AN$301,39,FALSE),VLOOKUP($A77,FEB!$A$2:$AK$301,36,FALSE),VLOOKUP($A77,MAR!$A$2:$AN$301,39,FALSE))</f>
        <v/>
      </c>
      <c r="AQ77" s="203">
        <f>SUM(VLOOKUP($A77,JAN!$A$2:$AN$301,40,FALSE),VLOOKUP($A77,FEB!$A$2:$AK$301,37,FALSE),VLOOKUP($A77,MAR!$A$2:$AN$301,40,FALSE))</f>
        <v/>
      </c>
      <c r="AR77" s="196">
        <f>AP77/AQ77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c r="AP78" s="203">
        <f>SUM(VLOOKUP($A78,JAN!$A$2:$AN$301,39,FALSE),VLOOKUP($A78,FEB!$A$2:$AK$301,36,FALSE),VLOOKUP($A78,MAR!$A$2:$AN$301,39,FALSE))</f>
        <v/>
      </c>
      <c r="AQ78" s="203">
        <f>SUM(VLOOKUP($A78,JAN!$A$2:$AN$301,40,FALSE),VLOOKUP($A78,FEB!$A$2:$AK$301,37,FALSE),VLOOKUP($A78,MAR!$A$2:$AN$301,40,FALSE))</f>
        <v/>
      </c>
      <c r="AR78" s="196">
        <f>AP78/AQ78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c r="AP79" s="203">
        <f>SUM(VLOOKUP($A79,JAN!$A$2:$AN$301,39,FALSE),VLOOKUP($A79,FEB!$A$2:$AK$301,36,FALSE),VLOOKUP($A79,MAR!$A$2:$AN$301,39,FALSE))</f>
        <v/>
      </c>
      <c r="AQ79" s="203">
        <f>SUM(VLOOKUP($A79,JAN!$A$2:$AN$301,40,FALSE),VLOOKUP($A79,FEB!$A$2:$AK$301,37,FALSE),VLOOKUP($A79,MAR!$A$2:$AN$301,40,FALSE))</f>
        <v/>
      </c>
      <c r="AR79" s="196">
        <f>AP79/AQ79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c r="AP80" s="203">
        <f>SUM(VLOOKUP($A80,JAN!$A$2:$AN$301,39,FALSE),VLOOKUP($A80,FEB!$A$2:$AK$301,36,FALSE),VLOOKUP($A80,MAR!$A$2:$AN$301,39,FALSE))</f>
        <v/>
      </c>
      <c r="AQ80" s="203">
        <f>SUM(VLOOKUP($A80,JAN!$A$2:$AN$301,40,FALSE),VLOOKUP($A80,FEB!$A$2:$AK$301,37,FALSE),VLOOKUP($A80,MAR!$A$2:$AN$301,40,FALSE))</f>
        <v/>
      </c>
      <c r="AR80" s="196">
        <f>AP80/AQ80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c r="AP81" s="203">
        <f>SUM(VLOOKUP($A81,JAN!$A$2:$AN$301,39,FALSE),VLOOKUP($A81,FEB!$A$2:$AK$301,36,FALSE),VLOOKUP($A81,MAR!$A$2:$AN$301,39,FALSE))</f>
        <v/>
      </c>
      <c r="AQ81" s="203">
        <f>SUM(VLOOKUP($A81,JAN!$A$2:$AN$301,40,FALSE),VLOOKUP($A81,FEB!$A$2:$AK$301,37,FALSE),VLOOKUP($A81,MAR!$A$2:$AN$301,40,FALSE))</f>
        <v/>
      </c>
      <c r="AR81" s="196">
        <f>AP81/AQ81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c r="AP82" s="203">
        <f>SUM(VLOOKUP($A82,JAN!$A$2:$AN$301,39,FALSE),VLOOKUP($A82,FEB!$A$2:$AK$301,36,FALSE),VLOOKUP($A82,MAR!$A$2:$AN$301,39,FALSE))</f>
        <v/>
      </c>
      <c r="AQ82" s="203">
        <f>SUM(VLOOKUP($A82,JAN!$A$2:$AN$301,40,FALSE),VLOOKUP($A82,FEB!$A$2:$AK$301,37,FALSE),VLOOKUP($A82,MAR!$A$2:$AN$301,40,FALSE))</f>
        <v/>
      </c>
      <c r="AR82" s="196">
        <f>AP82/AQ82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c r="AP83" s="203">
        <f>SUM(VLOOKUP($A83,JAN!$A$2:$AN$301,39,FALSE),VLOOKUP($A83,FEB!$A$2:$AK$301,36,FALSE),VLOOKUP($A83,MAR!$A$2:$AN$301,39,FALSE))</f>
        <v/>
      </c>
      <c r="AQ83" s="203">
        <f>SUM(VLOOKUP($A83,JAN!$A$2:$AN$301,40,FALSE),VLOOKUP($A83,FEB!$A$2:$AK$301,37,FALSE),VLOOKUP($A83,MAR!$A$2:$AN$301,40,FALSE))</f>
        <v/>
      </c>
      <c r="AR83" s="196">
        <f>AP83/AQ83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c r="AP84" s="203">
        <f>SUM(VLOOKUP($A84,JAN!$A$2:$AN$301,39,FALSE),VLOOKUP($A84,FEB!$A$2:$AK$301,36,FALSE),VLOOKUP($A84,MAR!$A$2:$AN$301,39,FALSE))</f>
        <v/>
      </c>
      <c r="AQ84" s="203">
        <f>SUM(VLOOKUP($A84,JAN!$A$2:$AN$301,40,FALSE),VLOOKUP($A84,FEB!$A$2:$AK$301,37,FALSE),VLOOKUP($A84,MAR!$A$2:$AN$301,40,FALSE))</f>
        <v/>
      </c>
      <c r="AR84" s="196">
        <f>AP84/AQ84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c r="AP85" s="203">
        <f>SUM(VLOOKUP($A85,JAN!$A$2:$AN$301,39,FALSE),VLOOKUP($A85,FEB!$A$2:$AK$301,36,FALSE),VLOOKUP($A85,MAR!$A$2:$AN$301,39,FALSE))</f>
        <v/>
      </c>
      <c r="AQ85" s="203">
        <f>SUM(VLOOKUP($A85,JAN!$A$2:$AN$301,40,FALSE),VLOOKUP($A85,FEB!$A$2:$AK$301,37,FALSE),VLOOKUP($A85,MAR!$A$2:$AN$301,40,FALSE))</f>
        <v/>
      </c>
      <c r="AR85" s="196">
        <f>AP85/AQ85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c r="AP86" s="203">
        <f>SUM(VLOOKUP($A86,JAN!$A$2:$AN$301,39,FALSE),VLOOKUP($A86,FEB!$A$2:$AK$301,36,FALSE),VLOOKUP($A86,MAR!$A$2:$AN$301,39,FALSE))</f>
        <v/>
      </c>
      <c r="AQ86" s="203">
        <f>SUM(VLOOKUP($A86,JAN!$A$2:$AN$301,40,FALSE),VLOOKUP($A86,FEB!$A$2:$AK$301,37,FALSE),VLOOKUP($A86,MAR!$A$2:$AN$301,40,FALSE))</f>
        <v/>
      </c>
      <c r="AR86" s="196">
        <f>AP86/AQ86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c r="AP87" s="203">
        <f>SUM(VLOOKUP($A87,JAN!$A$2:$AN$301,39,FALSE),VLOOKUP($A87,FEB!$A$2:$AK$301,36,FALSE),VLOOKUP($A87,MAR!$A$2:$AN$301,39,FALSE))</f>
        <v/>
      </c>
      <c r="AQ87" s="203">
        <f>SUM(VLOOKUP($A87,JAN!$A$2:$AN$301,40,FALSE),VLOOKUP($A87,FEB!$A$2:$AK$301,37,FALSE),VLOOKUP($A87,MAR!$A$2:$AN$301,40,FALSE))</f>
        <v/>
      </c>
      <c r="AR87" s="196">
        <f>AP87/AQ87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c r="AP88" s="203">
        <f>SUM(VLOOKUP($A88,JAN!$A$2:$AN$301,39,FALSE),VLOOKUP($A88,FEB!$A$2:$AK$301,36,FALSE),VLOOKUP($A88,MAR!$A$2:$AN$301,39,FALSE))</f>
        <v/>
      </c>
      <c r="AQ88" s="203">
        <f>SUM(VLOOKUP($A88,JAN!$A$2:$AN$301,40,FALSE),VLOOKUP($A88,FEB!$A$2:$AK$301,37,FALSE),VLOOKUP($A88,MAR!$A$2:$AN$301,40,FALSE))</f>
        <v/>
      </c>
      <c r="AR88" s="196">
        <f>AP88/AQ88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c r="AP89" s="203">
        <f>SUM(VLOOKUP($A89,JAN!$A$2:$AN$301,39,FALSE),VLOOKUP($A89,FEB!$A$2:$AK$301,36,FALSE),VLOOKUP($A89,MAR!$A$2:$AN$301,39,FALSE))</f>
        <v/>
      </c>
      <c r="AQ89" s="203">
        <f>SUM(VLOOKUP($A89,JAN!$A$2:$AN$301,40,FALSE),VLOOKUP($A89,FEB!$A$2:$AK$301,37,FALSE),VLOOKUP($A89,MAR!$A$2:$AN$301,40,FALSE))</f>
        <v/>
      </c>
      <c r="AR89" s="196">
        <f>AP89/AQ89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c r="AP90" s="203">
        <f>SUM(VLOOKUP($A90,JAN!$A$2:$AN$301,39,FALSE),VLOOKUP($A90,FEB!$A$2:$AK$301,36,FALSE),VLOOKUP($A90,MAR!$A$2:$AN$301,39,FALSE))</f>
        <v/>
      </c>
      <c r="AQ90" s="203">
        <f>SUM(VLOOKUP($A90,JAN!$A$2:$AN$301,40,FALSE),VLOOKUP($A90,FEB!$A$2:$AK$301,37,FALSE),VLOOKUP($A90,MAR!$A$2:$AN$301,40,FALSE))</f>
        <v/>
      </c>
      <c r="AR90" s="196">
        <f>AP90/AQ90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c r="AP91" s="203">
        <f>SUM(VLOOKUP($A91,JAN!$A$2:$AN$301,39,FALSE),VLOOKUP($A91,FEB!$A$2:$AK$301,36,FALSE),VLOOKUP($A91,MAR!$A$2:$AN$301,39,FALSE))</f>
        <v/>
      </c>
      <c r="AQ91" s="203">
        <f>SUM(VLOOKUP($A91,JAN!$A$2:$AN$301,40,FALSE),VLOOKUP($A91,FEB!$A$2:$AK$301,37,FALSE),VLOOKUP($A91,MAR!$A$2:$AN$301,40,FALSE))</f>
        <v/>
      </c>
      <c r="AR91" s="196">
        <f>AP91/AQ91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c r="AP92" s="203">
        <f>SUM(VLOOKUP($A92,JAN!$A$2:$AN$301,39,FALSE),VLOOKUP($A92,FEB!$A$2:$AK$301,36,FALSE),VLOOKUP($A92,MAR!$A$2:$AN$301,39,FALSE))</f>
        <v/>
      </c>
      <c r="AQ92" s="203">
        <f>SUM(VLOOKUP($A92,JAN!$A$2:$AN$301,40,FALSE),VLOOKUP($A92,FEB!$A$2:$AK$301,37,FALSE),VLOOKUP($A92,MAR!$A$2:$AN$301,40,FALSE))</f>
        <v/>
      </c>
      <c r="AR92" s="196">
        <f>AP92/AQ92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c r="AP93" s="203">
        <f>SUM(VLOOKUP($A93,JAN!$A$2:$AN$301,39,FALSE),VLOOKUP($A93,FEB!$A$2:$AK$301,36,FALSE),VLOOKUP($A93,MAR!$A$2:$AN$301,39,FALSE))</f>
        <v/>
      </c>
      <c r="AQ93" s="203">
        <f>SUM(VLOOKUP($A93,JAN!$A$2:$AN$301,40,FALSE),VLOOKUP($A93,FEB!$A$2:$AK$301,37,FALSE),VLOOKUP($A93,MAR!$A$2:$AN$301,40,FALSE))</f>
        <v/>
      </c>
      <c r="AR93" s="196">
        <f>AP93/AQ93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c r="AP94" s="203">
        <f>SUM(VLOOKUP($A94,JAN!$A$2:$AN$301,39,FALSE),VLOOKUP($A94,FEB!$A$2:$AK$301,36,FALSE),VLOOKUP($A94,MAR!$A$2:$AN$301,39,FALSE))</f>
        <v/>
      </c>
      <c r="AQ94" s="203">
        <f>SUM(VLOOKUP($A94,JAN!$A$2:$AN$301,40,FALSE),VLOOKUP($A94,FEB!$A$2:$AK$301,37,FALSE),VLOOKUP($A94,MAR!$A$2:$AN$301,40,FALSE))</f>
        <v/>
      </c>
      <c r="AR94" s="196">
        <f>AP94/AQ94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c r="AP95" s="203">
        <f>SUM(VLOOKUP($A95,JAN!$A$2:$AN$301,39,FALSE),VLOOKUP($A95,FEB!$A$2:$AK$301,36,FALSE),VLOOKUP($A95,MAR!$A$2:$AN$301,39,FALSE))</f>
        <v/>
      </c>
      <c r="AQ95" s="203">
        <f>SUM(VLOOKUP($A95,JAN!$A$2:$AN$301,40,FALSE),VLOOKUP($A95,FEB!$A$2:$AK$301,37,FALSE),VLOOKUP($A95,MAR!$A$2:$AN$301,40,FALSE))</f>
        <v/>
      </c>
      <c r="AR95" s="196">
        <f>AP95/AQ95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c r="AP96" s="203">
        <f>SUM(VLOOKUP($A96,JAN!$A$2:$AN$301,39,FALSE),VLOOKUP($A96,FEB!$A$2:$AK$301,36,FALSE),VLOOKUP($A96,MAR!$A$2:$AN$301,39,FALSE))</f>
        <v/>
      </c>
      <c r="AQ96" s="203">
        <f>SUM(VLOOKUP($A96,JAN!$A$2:$AN$301,40,FALSE),VLOOKUP($A96,FEB!$A$2:$AK$301,37,FALSE),VLOOKUP($A96,MAR!$A$2:$AN$301,40,FALSE))</f>
        <v/>
      </c>
      <c r="AR96" s="196">
        <f>AP96/AQ96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c r="AP97" s="203">
        <f>SUM(VLOOKUP($A97,JAN!$A$2:$AN$301,39,FALSE),VLOOKUP($A97,FEB!$A$2:$AK$301,36,FALSE),VLOOKUP($A97,MAR!$A$2:$AN$301,39,FALSE))</f>
        <v/>
      </c>
      <c r="AQ97" s="203">
        <f>SUM(VLOOKUP($A97,JAN!$A$2:$AN$301,40,FALSE),VLOOKUP($A97,FEB!$A$2:$AK$301,37,FALSE),VLOOKUP($A97,MAR!$A$2:$AN$301,40,FALSE))</f>
        <v/>
      </c>
      <c r="AR97" s="196">
        <f>AP97/AQ97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c r="AP98" s="203">
        <f>SUM(VLOOKUP($A98,JAN!$A$2:$AN$301,39,FALSE),VLOOKUP($A98,FEB!$A$2:$AK$301,36,FALSE),VLOOKUP($A98,MAR!$A$2:$AN$301,39,FALSE))</f>
        <v/>
      </c>
      <c r="AQ98" s="203">
        <f>SUM(VLOOKUP($A98,JAN!$A$2:$AN$301,40,FALSE),VLOOKUP($A98,FEB!$A$2:$AK$301,37,FALSE),VLOOKUP($A98,MAR!$A$2:$AN$301,40,FALSE))</f>
        <v/>
      </c>
      <c r="AR98" s="196">
        <f>AP98/AQ98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c r="AP99" s="203">
        <f>SUM(VLOOKUP($A99,JAN!$A$2:$AN$301,39,FALSE),VLOOKUP($A99,FEB!$A$2:$AK$301,36,FALSE),VLOOKUP($A99,MAR!$A$2:$AN$301,39,FALSE))</f>
        <v/>
      </c>
      <c r="AQ99" s="203">
        <f>SUM(VLOOKUP($A99,JAN!$A$2:$AN$301,40,FALSE),VLOOKUP($A99,FEB!$A$2:$AK$301,37,FALSE),VLOOKUP($A99,MAR!$A$2:$AN$301,40,FALSE))</f>
        <v/>
      </c>
      <c r="AR99" s="196">
        <f>AP99/AQ99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c r="AP100" s="203">
        <f>SUM(VLOOKUP($A100,JAN!$A$2:$AN$301,39,FALSE),VLOOKUP($A100,FEB!$A$2:$AK$301,36,FALSE),VLOOKUP($A100,MAR!$A$2:$AN$301,39,FALSE))</f>
        <v/>
      </c>
      <c r="AQ100" s="203">
        <f>SUM(VLOOKUP($A100,JAN!$A$2:$AN$301,40,FALSE),VLOOKUP($A100,FEB!$A$2:$AK$301,37,FALSE),VLOOKUP($A100,MAR!$A$2:$AN$301,40,FALSE))</f>
        <v/>
      </c>
      <c r="AR100" s="196">
        <f>AP100/AQ100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c r="AP101" s="203">
        <f>SUM(VLOOKUP($A101,JAN!$A$2:$AN$301,39,FALSE),VLOOKUP($A101,FEB!$A$2:$AK$301,36,FALSE),VLOOKUP($A101,MAR!$A$2:$AN$301,39,FALSE))</f>
        <v/>
      </c>
      <c r="AQ101" s="203">
        <f>SUM(VLOOKUP($A101,JAN!$A$2:$AN$301,40,FALSE),VLOOKUP($A101,FEB!$A$2:$AK$301,37,FALSE),VLOOKUP($A101,MAR!$A$2:$AN$301,40,FALSE))</f>
        <v/>
      </c>
      <c r="AR101" s="196">
        <f>AP101/AQ101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c r="AP102" s="203">
        <f>SUM(VLOOKUP($A102,JAN!$A$2:$AN$301,39,FALSE),VLOOKUP($A102,FEB!$A$2:$AK$301,36,FALSE),VLOOKUP($A102,MAR!$A$2:$AN$301,39,FALSE))</f>
        <v/>
      </c>
      <c r="AQ102" s="203">
        <f>SUM(VLOOKUP($A102,JAN!$A$2:$AN$301,40,FALSE),VLOOKUP($A102,FEB!$A$2:$AK$301,37,FALSE),VLOOKUP($A102,MAR!$A$2:$AN$301,40,FALSE))</f>
        <v/>
      </c>
      <c r="AR102" s="196">
        <f>AP102/AQ102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c r="AP103" s="203">
        <f>SUM(VLOOKUP($A103,JAN!$A$2:$AN$301,39,FALSE),VLOOKUP($A103,FEB!$A$2:$AK$301,36,FALSE),VLOOKUP($A103,MAR!$A$2:$AN$301,39,FALSE))</f>
        <v/>
      </c>
      <c r="AQ103" s="203">
        <f>SUM(VLOOKUP($A103,JAN!$A$2:$AN$301,40,FALSE),VLOOKUP($A103,FEB!$A$2:$AK$301,37,FALSE),VLOOKUP($A103,MAR!$A$2:$AN$301,40,FALSE))</f>
        <v/>
      </c>
      <c r="AR103" s="196">
        <f>AP103/AQ103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c r="AP104" s="203">
        <f>SUM(VLOOKUP($A104,JAN!$A$2:$AN$301,39,FALSE),VLOOKUP($A104,FEB!$A$2:$AK$301,36,FALSE),VLOOKUP($A104,MAR!$A$2:$AN$301,39,FALSE))</f>
        <v/>
      </c>
      <c r="AQ104" s="203">
        <f>SUM(VLOOKUP($A104,JAN!$A$2:$AN$301,40,FALSE),VLOOKUP($A104,FEB!$A$2:$AK$301,37,FALSE),VLOOKUP($A104,MAR!$A$2:$AN$301,40,FALSE))</f>
        <v/>
      </c>
      <c r="AR104" s="196">
        <f>AP104/AQ104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c r="AP105" s="203">
        <f>SUM(VLOOKUP($A105,JAN!$A$2:$AN$301,39,FALSE),VLOOKUP($A105,FEB!$A$2:$AK$301,36,FALSE),VLOOKUP($A105,MAR!$A$2:$AN$301,39,FALSE))</f>
        <v/>
      </c>
      <c r="AQ105" s="203">
        <f>SUM(VLOOKUP($A105,JAN!$A$2:$AN$301,40,FALSE),VLOOKUP($A105,FEB!$A$2:$AK$301,37,FALSE),VLOOKUP($A105,MAR!$A$2:$AN$301,40,FALSE))</f>
        <v/>
      </c>
      <c r="AR105" s="196">
        <f>AP105/AQ105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c r="AP106" s="203">
        <f>SUM(VLOOKUP($A106,JAN!$A$2:$AN$301,39,FALSE),VLOOKUP($A106,FEB!$A$2:$AK$301,36,FALSE),VLOOKUP($A106,MAR!$A$2:$AN$301,39,FALSE))</f>
        <v/>
      </c>
      <c r="AQ106" s="203">
        <f>SUM(VLOOKUP($A106,JAN!$A$2:$AN$301,40,FALSE),VLOOKUP($A106,FEB!$A$2:$AK$301,37,FALSE),VLOOKUP($A106,MAR!$A$2:$AN$301,40,FALSE))</f>
        <v/>
      </c>
      <c r="AR106" s="196">
        <f>AP106/AQ106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c r="AP107" s="203">
        <f>SUM(VLOOKUP($A107,JAN!$A$2:$AN$301,39,FALSE),VLOOKUP($A107,FEB!$A$2:$AK$301,36,FALSE),VLOOKUP($A107,MAR!$A$2:$AN$301,39,FALSE))</f>
        <v/>
      </c>
      <c r="AQ107" s="203">
        <f>SUM(VLOOKUP($A107,JAN!$A$2:$AN$301,40,FALSE),VLOOKUP($A107,FEB!$A$2:$AK$301,37,FALSE),VLOOKUP($A107,MAR!$A$2:$AN$301,40,FALSE))</f>
        <v/>
      </c>
      <c r="AR107" s="196">
        <f>AP107/AQ107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c r="AP108" s="203">
        <f>SUM(VLOOKUP($A108,JAN!$A$2:$AN$301,39,FALSE),VLOOKUP($A108,FEB!$A$2:$AK$301,36,FALSE),VLOOKUP($A108,MAR!$A$2:$AN$301,39,FALSE))</f>
        <v/>
      </c>
      <c r="AQ108" s="203">
        <f>SUM(VLOOKUP($A108,JAN!$A$2:$AN$301,40,FALSE),VLOOKUP($A108,FEB!$A$2:$AK$301,37,FALSE),VLOOKUP($A108,MAR!$A$2:$AN$301,40,FALSE))</f>
        <v/>
      </c>
      <c r="AR108" s="196">
        <f>AP108/AQ108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c r="AP109" s="203">
        <f>SUM(VLOOKUP($A109,JAN!$A$2:$AN$301,39,FALSE),VLOOKUP($A109,FEB!$A$2:$AK$301,36,FALSE),VLOOKUP($A109,MAR!$A$2:$AN$301,39,FALSE))</f>
        <v/>
      </c>
      <c r="AQ109" s="203">
        <f>SUM(VLOOKUP($A109,JAN!$A$2:$AN$301,40,FALSE),VLOOKUP($A109,FEB!$A$2:$AK$301,37,FALSE),VLOOKUP($A109,MAR!$A$2:$AN$301,40,FALSE))</f>
        <v/>
      </c>
      <c r="AR109" s="196">
        <f>AP109/AQ109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c r="AP110" s="203">
        <f>SUM(VLOOKUP($A110,JAN!$A$2:$AN$301,39,FALSE),VLOOKUP($A110,FEB!$A$2:$AK$301,36,FALSE),VLOOKUP($A110,MAR!$A$2:$AN$301,39,FALSE))</f>
        <v/>
      </c>
      <c r="AQ110" s="203">
        <f>SUM(VLOOKUP($A110,JAN!$A$2:$AN$301,40,FALSE),VLOOKUP($A110,FEB!$A$2:$AK$301,37,FALSE),VLOOKUP($A110,MAR!$A$2:$AN$301,40,FALSE))</f>
        <v/>
      </c>
      <c r="AR110" s="196">
        <f>AP110/AQ110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c r="AP111" s="203">
        <f>SUM(VLOOKUP($A111,JAN!$A$2:$AN$301,39,FALSE),VLOOKUP($A111,FEB!$A$2:$AK$301,36,FALSE),VLOOKUP($A111,MAR!$A$2:$AN$301,39,FALSE))</f>
        <v/>
      </c>
      <c r="AQ111" s="203">
        <f>SUM(VLOOKUP($A111,JAN!$A$2:$AN$301,40,FALSE),VLOOKUP($A111,FEB!$A$2:$AK$301,37,FALSE),VLOOKUP($A111,MAR!$A$2:$AN$301,40,FALSE))</f>
        <v/>
      </c>
      <c r="AR111" s="196">
        <f>AP111/AQ111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c r="AP112" s="203">
        <f>SUM(VLOOKUP($A112,JAN!$A$2:$AN$301,39,FALSE),VLOOKUP($A112,FEB!$A$2:$AK$301,36,FALSE),VLOOKUP($A112,MAR!$A$2:$AN$301,39,FALSE))</f>
        <v/>
      </c>
      <c r="AQ112" s="203">
        <f>SUM(VLOOKUP($A112,JAN!$A$2:$AN$301,40,FALSE),VLOOKUP($A112,FEB!$A$2:$AK$301,37,FALSE),VLOOKUP($A112,MAR!$A$2:$AN$301,40,FALSE))</f>
        <v/>
      </c>
      <c r="AR112" s="196">
        <f>AP112/AQ112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c r="AP113" s="203">
        <f>SUM(VLOOKUP($A113,JAN!$A$2:$AN$301,39,FALSE),VLOOKUP($A113,FEB!$A$2:$AK$301,36,FALSE),VLOOKUP($A113,MAR!$A$2:$AN$301,39,FALSE))</f>
        <v/>
      </c>
      <c r="AQ113" s="203">
        <f>SUM(VLOOKUP($A113,JAN!$A$2:$AN$301,40,FALSE),VLOOKUP($A113,FEB!$A$2:$AK$301,37,FALSE),VLOOKUP($A113,MAR!$A$2:$AN$301,40,FALSE))</f>
        <v/>
      </c>
      <c r="AR113" s="196">
        <f>AP113/AQ113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c r="AP114" s="203">
        <f>SUM(VLOOKUP($A114,JAN!$A$2:$AN$301,39,FALSE),VLOOKUP($A114,FEB!$A$2:$AK$301,36,FALSE),VLOOKUP($A114,MAR!$A$2:$AN$301,39,FALSE))</f>
        <v/>
      </c>
      <c r="AQ114" s="203">
        <f>SUM(VLOOKUP($A114,JAN!$A$2:$AN$301,40,FALSE),VLOOKUP($A114,FEB!$A$2:$AK$301,37,FALSE),VLOOKUP($A114,MAR!$A$2:$AN$301,40,FALSE))</f>
        <v/>
      </c>
      <c r="AR114" s="196">
        <f>AP114/AQ114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c r="AP115" s="203">
        <f>SUM(VLOOKUP($A115,JAN!$A$2:$AN$301,39,FALSE),VLOOKUP($A115,FEB!$A$2:$AK$301,36,FALSE),VLOOKUP($A115,MAR!$A$2:$AN$301,39,FALSE))</f>
        <v/>
      </c>
      <c r="AQ115" s="203">
        <f>SUM(VLOOKUP($A115,JAN!$A$2:$AN$301,40,FALSE),VLOOKUP($A115,FEB!$A$2:$AK$301,37,FALSE),VLOOKUP($A115,MAR!$A$2:$AN$301,40,FALSE))</f>
        <v/>
      </c>
      <c r="AR115" s="196">
        <f>AP115/AQ115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c r="AP116" s="203">
        <f>SUM(VLOOKUP($A116,JAN!$A$2:$AN$301,39,FALSE),VLOOKUP($A116,FEB!$A$2:$AK$301,36,FALSE),VLOOKUP($A116,MAR!$A$2:$AN$301,39,FALSE))</f>
        <v/>
      </c>
      <c r="AQ116" s="203">
        <f>SUM(VLOOKUP($A116,JAN!$A$2:$AN$301,40,FALSE),VLOOKUP($A116,FEB!$A$2:$AK$301,37,FALSE),VLOOKUP($A116,MAR!$A$2:$AN$301,40,FALSE))</f>
        <v/>
      </c>
      <c r="AR116" s="196">
        <f>AP116/AQ116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c r="AP117" s="203">
        <f>SUM(VLOOKUP($A117,JAN!$A$2:$AN$301,39,FALSE),VLOOKUP($A117,FEB!$A$2:$AK$301,36,FALSE),VLOOKUP($A117,MAR!$A$2:$AN$301,39,FALSE))</f>
        <v/>
      </c>
      <c r="AQ117" s="203">
        <f>SUM(VLOOKUP($A117,JAN!$A$2:$AN$301,40,FALSE),VLOOKUP($A117,FEB!$A$2:$AK$301,37,FALSE),VLOOKUP($A117,MAR!$A$2:$AN$301,40,FALSE))</f>
        <v/>
      </c>
      <c r="AR117" s="196">
        <f>AP117/AQ117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c r="AP118" s="203">
        <f>SUM(VLOOKUP($A118,JAN!$A$2:$AN$301,39,FALSE),VLOOKUP($A118,FEB!$A$2:$AK$301,36,FALSE),VLOOKUP($A118,MAR!$A$2:$AN$301,39,FALSE))</f>
        <v/>
      </c>
      <c r="AQ118" s="203">
        <f>SUM(VLOOKUP($A118,JAN!$A$2:$AN$301,40,FALSE),VLOOKUP($A118,FEB!$A$2:$AK$301,37,FALSE),VLOOKUP($A118,MAR!$A$2:$AN$301,40,FALSE))</f>
        <v/>
      </c>
      <c r="AR118" s="196">
        <f>AP118/AQ118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c r="AP119" s="203">
        <f>SUM(VLOOKUP($A119,JAN!$A$2:$AN$301,39,FALSE),VLOOKUP($A119,FEB!$A$2:$AK$301,36,FALSE),VLOOKUP($A119,MAR!$A$2:$AN$301,39,FALSE))</f>
        <v/>
      </c>
      <c r="AQ119" s="203">
        <f>SUM(VLOOKUP($A119,JAN!$A$2:$AN$301,40,FALSE),VLOOKUP($A119,FEB!$A$2:$AK$301,37,FALSE),VLOOKUP($A119,MAR!$A$2:$AN$301,40,FALSE))</f>
        <v/>
      </c>
      <c r="AR119" s="196">
        <f>AP119/AQ119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c r="AP120" s="203">
        <f>SUM(VLOOKUP($A120,JAN!$A$2:$AN$301,39,FALSE),VLOOKUP($A120,FEB!$A$2:$AK$301,36,FALSE),VLOOKUP($A120,MAR!$A$2:$AN$301,39,FALSE))</f>
        <v/>
      </c>
      <c r="AQ120" s="203">
        <f>SUM(VLOOKUP($A120,JAN!$A$2:$AN$301,40,FALSE),VLOOKUP($A120,FEB!$A$2:$AK$301,37,FALSE),VLOOKUP($A120,MAR!$A$2:$AN$301,40,FALSE))</f>
        <v/>
      </c>
      <c r="AR120" s="196">
        <f>AP120/AQ120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c r="AP121" s="203">
        <f>SUM(VLOOKUP($A121,JAN!$A$2:$AN$301,39,FALSE),VLOOKUP($A121,FEB!$A$2:$AK$301,36,FALSE),VLOOKUP($A121,MAR!$A$2:$AN$301,39,FALSE))</f>
        <v/>
      </c>
      <c r="AQ121" s="203">
        <f>SUM(VLOOKUP($A121,JAN!$A$2:$AN$301,40,FALSE),VLOOKUP($A121,FEB!$A$2:$AK$301,37,FALSE),VLOOKUP($A121,MAR!$A$2:$AN$301,40,FALSE))</f>
        <v/>
      </c>
      <c r="AR121" s="196">
        <f>AP121/AQ121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c r="AP122" s="203">
        <f>SUM(VLOOKUP($A122,JAN!$A$2:$AN$301,39,FALSE),VLOOKUP($A122,FEB!$A$2:$AK$301,36,FALSE),VLOOKUP($A122,MAR!$A$2:$AN$301,39,FALSE))</f>
        <v/>
      </c>
      <c r="AQ122" s="203">
        <f>SUM(VLOOKUP($A122,JAN!$A$2:$AN$301,40,FALSE),VLOOKUP($A122,FEB!$A$2:$AK$301,37,FALSE),VLOOKUP($A122,MAR!$A$2:$AN$301,40,FALSE))</f>
        <v/>
      </c>
      <c r="AR122" s="196">
        <f>AP122/AQ122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c r="AP123" s="203">
        <f>SUM(VLOOKUP($A123,JAN!$A$2:$AN$301,39,FALSE),VLOOKUP($A123,FEB!$A$2:$AK$301,36,FALSE),VLOOKUP($A123,MAR!$A$2:$AN$301,39,FALSE))</f>
        <v/>
      </c>
      <c r="AQ123" s="203">
        <f>SUM(VLOOKUP($A123,JAN!$A$2:$AN$301,40,FALSE),VLOOKUP($A123,FEB!$A$2:$AK$301,37,FALSE),VLOOKUP($A123,MAR!$A$2:$AN$301,40,FALSE))</f>
        <v/>
      </c>
      <c r="AR123" s="196">
        <f>AP123/AQ123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c r="AP124" s="203">
        <f>SUM(VLOOKUP($A124,JAN!$A$2:$AN$301,39,FALSE),VLOOKUP($A124,FEB!$A$2:$AK$301,36,FALSE),VLOOKUP($A124,MAR!$A$2:$AN$301,39,FALSE))</f>
        <v/>
      </c>
      <c r="AQ124" s="203">
        <f>SUM(VLOOKUP($A124,JAN!$A$2:$AN$301,40,FALSE),VLOOKUP($A124,FEB!$A$2:$AK$301,37,FALSE),VLOOKUP($A124,MAR!$A$2:$AN$301,40,FALSE))</f>
        <v/>
      </c>
      <c r="AR124" s="196">
        <f>AP124/AQ124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c r="AP125" s="203">
        <f>SUM(VLOOKUP($A125,JAN!$A$2:$AN$301,39,FALSE),VLOOKUP($A125,FEB!$A$2:$AK$301,36,FALSE),VLOOKUP($A125,MAR!$A$2:$AN$301,39,FALSE))</f>
        <v/>
      </c>
      <c r="AQ125" s="203">
        <f>SUM(VLOOKUP($A125,JAN!$A$2:$AN$301,40,FALSE),VLOOKUP($A125,FEB!$A$2:$AK$301,37,FALSE),VLOOKUP($A125,MAR!$A$2:$AN$301,40,FALSE))</f>
        <v/>
      </c>
      <c r="AR125" s="196">
        <f>AP125/AQ125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c r="AP126" s="203">
        <f>SUM(VLOOKUP($A126,JAN!$A$2:$AN$301,39,FALSE),VLOOKUP($A126,FEB!$A$2:$AK$301,36,FALSE),VLOOKUP($A126,MAR!$A$2:$AN$301,39,FALSE))</f>
        <v/>
      </c>
      <c r="AQ126" s="203">
        <f>SUM(VLOOKUP($A126,JAN!$A$2:$AN$301,40,FALSE),VLOOKUP($A126,FEB!$A$2:$AK$301,37,FALSE),VLOOKUP($A126,MAR!$A$2:$AN$301,40,FALSE))</f>
        <v/>
      </c>
      <c r="AR126" s="196">
        <f>AP126/AQ126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c r="AP127" s="203">
        <f>SUM(VLOOKUP($A127,JAN!$A$2:$AN$301,39,FALSE),VLOOKUP($A127,FEB!$A$2:$AK$301,36,FALSE),VLOOKUP($A127,MAR!$A$2:$AN$301,39,FALSE))</f>
        <v/>
      </c>
      <c r="AQ127" s="203">
        <f>SUM(VLOOKUP($A127,JAN!$A$2:$AN$301,40,FALSE),VLOOKUP($A127,FEB!$A$2:$AK$301,37,FALSE),VLOOKUP($A127,MAR!$A$2:$AN$301,40,FALSE))</f>
        <v/>
      </c>
      <c r="AR127" s="196">
        <f>AP127/AQ127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c r="AP128" s="203">
        <f>SUM(VLOOKUP($A128,JAN!$A$2:$AN$301,39,FALSE),VLOOKUP($A128,FEB!$A$2:$AK$301,36,FALSE),VLOOKUP($A128,MAR!$A$2:$AN$301,39,FALSE))</f>
        <v/>
      </c>
      <c r="AQ128" s="203">
        <f>SUM(VLOOKUP($A128,JAN!$A$2:$AN$301,40,FALSE),VLOOKUP($A128,FEB!$A$2:$AK$301,37,FALSE),VLOOKUP($A128,MAR!$A$2:$AN$301,40,FALSE))</f>
        <v/>
      </c>
      <c r="AR128" s="196">
        <f>AP128/AQ128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c r="AP129" s="203">
        <f>SUM(VLOOKUP($A129,JAN!$A$2:$AN$301,39,FALSE),VLOOKUP($A129,FEB!$A$2:$AK$301,36,FALSE),VLOOKUP($A129,MAR!$A$2:$AN$301,39,FALSE))</f>
        <v/>
      </c>
      <c r="AQ129" s="203">
        <f>SUM(VLOOKUP($A129,JAN!$A$2:$AN$301,40,FALSE),VLOOKUP($A129,FEB!$A$2:$AK$301,37,FALSE),VLOOKUP($A129,MAR!$A$2:$AN$301,40,FALSE))</f>
        <v/>
      </c>
      <c r="AR129" s="196">
        <f>AP129/AQ129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c r="AP130" s="203">
        <f>SUM(VLOOKUP($A130,JAN!$A$2:$AN$301,39,FALSE),VLOOKUP($A130,FEB!$A$2:$AK$301,36,FALSE),VLOOKUP($A130,MAR!$A$2:$AN$301,39,FALSE))</f>
        <v/>
      </c>
      <c r="AQ130" s="203">
        <f>SUM(VLOOKUP($A130,JAN!$A$2:$AN$301,40,FALSE),VLOOKUP($A130,FEB!$A$2:$AK$301,37,FALSE),VLOOKUP($A130,MAR!$A$2:$AN$301,40,FALSE))</f>
        <v/>
      </c>
      <c r="AR130" s="196">
        <f>AP130/AQ130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c r="AP131" s="203">
        <f>SUM(VLOOKUP($A131,JAN!$A$2:$AN$301,39,FALSE),VLOOKUP($A131,FEB!$A$2:$AK$301,36,FALSE),VLOOKUP($A131,MAR!$A$2:$AN$301,39,FALSE))</f>
        <v/>
      </c>
      <c r="AQ131" s="203">
        <f>SUM(VLOOKUP($A131,JAN!$A$2:$AN$301,40,FALSE),VLOOKUP($A131,FEB!$A$2:$AK$301,37,FALSE),VLOOKUP($A131,MAR!$A$2:$AN$301,40,FALSE))</f>
        <v/>
      </c>
      <c r="AR131" s="196">
        <f>AP131/AQ131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c r="AP132" s="203">
        <f>SUM(VLOOKUP($A132,JAN!$A$2:$AN$301,39,FALSE),VLOOKUP($A132,FEB!$A$2:$AK$301,36,FALSE),VLOOKUP($A132,MAR!$A$2:$AN$301,39,FALSE))</f>
        <v/>
      </c>
      <c r="AQ132" s="203">
        <f>SUM(VLOOKUP($A132,JAN!$A$2:$AN$301,40,FALSE),VLOOKUP($A132,FEB!$A$2:$AK$301,37,FALSE),VLOOKUP($A132,MAR!$A$2:$AN$301,40,FALSE))</f>
        <v/>
      </c>
      <c r="AR132" s="196">
        <f>AP132/AQ132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c r="AP133" s="203">
        <f>SUM(VLOOKUP($A133,JAN!$A$2:$AN$301,39,FALSE),VLOOKUP($A133,FEB!$A$2:$AK$301,36,FALSE),VLOOKUP($A133,MAR!$A$2:$AN$301,39,FALSE))</f>
        <v/>
      </c>
      <c r="AQ133" s="203">
        <f>SUM(VLOOKUP($A133,JAN!$A$2:$AN$301,40,FALSE),VLOOKUP($A133,FEB!$A$2:$AK$301,37,FALSE),VLOOKUP($A133,MAR!$A$2:$AN$301,40,FALSE))</f>
        <v/>
      </c>
      <c r="AR133" s="196">
        <f>AP133/AQ133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c r="AP134" s="203">
        <f>SUM(VLOOKUP($A134,JAN!$A$2:$AN$301,39,FALSE),VLOOKUP($A134,FEB!$A$2:$AK$301,36,FALSE),VLOOKUP($A134,MAR!$A$2:$AN$301,39,FALSE))</f>
        <v/>
      </c>
      <c r="AQ134" s="203">
        <f>SUM(VLOOKUP($A134,JAN!$A$2:$AN$301,40,FALSE),VLOOKUP($A134,FEB!$A$2:$AK$301,37,FALSE),VLOOKUP($A134,MAR!$A$2:$AN$301,40,FALSE))</f>
        <v/>
      </c>
      <c r="AR134" s="196">
        <f>AP134/AQ134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c r="AP135" s="203">
        <f>SUM(VLOOKUP($A135,JAN!$A$2:$AN$301,39,FALSE),VLOOKUP($A135,FEB!$A$2:$AK$301,36,FALSE),VLOOKUP($A135,MAR!$A$2:$AN$301,39,FALSE))</f>
        <v/>
      </c>
      <c r="AQ135" s="203">
        <f>SUM(VLOOKUP($A135,JAN!$A$2:$AN$301,40,FALSE),VLOOKUP($A135,FEB!$A$2:$AK$301,37,FALSE),VLOOKUP($A135,MAR!$A$2:$AN$301,40,FALSE))</f>
        <v/>
      </c>
      <c r="AR135" s="196">
        <f>AP135/AQ135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c r="AP136" s="203">
        <f>SUM(VLOOKUP($A136,JAN!$A$2:$AN$301,39,FALSE),VLOOKUP($A136,FEB!$A$2:$AK$301,36,FALSE),VLOOKUP($A136,MAR!$A$2:$AN$301,39,FALSE))</f>
        <v/>
      </c>
      <c r="AQ136" s="203">
        <f>SUM(VLOOKUP($A136,JAN!$A$2:$AN$301,40,FALSE),VLOOKUP($A136,FEB!$A$2:$AK$301,37,FALSE),VLOOKUP($A136,MAR!$A$2:$AN$301,40,FALSE))</f>
        <v/>
      </c>
      <c r="AR136" s="196">
        <f>AP136/AQ136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c r="AP137" s="203">
        <f>SUM(VLOOKUP($A137,JAN!$A$2:$AN$301,39,FALSE),VLOOKUP($A137,FEB!$A$2:$AK$301,36,FALSE),VLOOKUP($A137,MAR!$A$2:$AN$301,39,FALSE))</f>
        <v/>
      </c>
      <c r="AQ137" s="203">
        <f>SUM(VLOOKUP($A137,JAN!$A$2:$AN$301,40,FALSE),VLOOKUP($A137,FEB!$A$2:$AK$301,37,FALSE),VLOOKUP($A137,MAR!$A$2:$AN$301,40,FALSE))</f>
        <v/>
      </c>
      <c r="AR137" s="196">
        <f>AP137/AQ137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c r="AP138" s="203">
        <f>SUM(VLOOKUP($A138,JAN!$A$2:$AN$301,39,FALSE),VLOOKUP($A138,FEB!$A$2:$AK$301,36,FALSE),VLOOKUP($A138,MAR!$A$2:$AN$301,39,FALSE))</f>
        <v/>
      </c>
      <c r="AQ138" s="203">
        <f>SUM(VLOOKUP($A138,JAN!$A$2:$AN$301,40,FALSE),VLOOKUP($A138,FEB!$A$2:$AK$301,37,FALSE),VLOOKUP($A138,MAR!$A$2:$AN$301,40,FALSE))</f>
        <v/>
      </c>
      <c r="AR138" s="196">
        <f>AP138/AQ138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c r="AP139" s="203">
        <f>SUM(VLOOKUP($A139,JAN!$A$2:$AN$301,39,FALSE),VLOOKUP($A139,FEB!$A$2:$AK$301,36,FALSE),VLOOKUP($A139,MAR!$A$2:$AN$301,39,FALSE))</f>
        <v/>
      </c>
      <c r="AQ139" s="203">
        <f>SUM(VLOOKUP($A139,JAN!$A$2:$AN$301,40,FALSE),VLOOKUP($A139,FEB!$A$2:$AK$301,37,FALSE),VLOOKUP($A139,MAR!$A$2:$AN$301,40,FALSE))</f>
        <v/>
      </c>
      <c r="AR139" s="196">
        <f>AP139/AQ139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c r="AP140" s="203">
        <f>SUM(VLOOKUP($A140,JAN!$A$2:$AN$301,39,FALSE),VLOOKUP($A140,FEB!$A$2:$AK$301,36,FALSE),VLOOKUP($A140,MAR!$A$2:$AN$301,39,FALSE))</f>
        <v/>
      </c>
      <c r="AQ140" s="203">
        <f>SUM(VLOOKUP($A140,JAN!$A$2:$AN$301,40,FALSE),VLOOKUP($A140,FEB!$A$2:$AK$301,37,FALSE),VLOOKUP($A140,MAR!$A$2:$AN$301,40,FALSE))</f>
        <v/>
      </c>
      <c r="AR140" s="196">
        <f>AP140/AQ140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c r="AP141" s="203">
        <f>SUM(VLOOKUP($A141,JAN!$A$2:$AN$301,39,FALSE),VLOOKUP($A141,FEB!$A$2:$AK$301,36,FALSE),VLOOKUP($A141,MAR!$A$2:$AN$301,39,FALSE))</f>
        <v/>
      </c>
      <c r="AQ141" s="203">
        <f>SUM(VLOOKUP($A141,JAN!$A$2:$AN$301,40,FALSE),VLOOKUP($A141,FEB!$A$2:$AK$301,37,FALSE),VLOOKUP($A141,MAR!$A$2:$AN$301,40,FALSE))</f>
        <v/>
      </c>
      <c r="AR141" s="196">
        <f>AP141/AQ141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c r="AP142" s="203">
        <f>SUM(VLOOKUP($A142,JAN!$A$2:$AN$301,39,FALSE),VLOOKUP($A142,FEB!$A$2:$AK$301,36,FALSE),VLOOKUP($A142,MAR!$A$2:$AN$301,39,FALSE))</f>
        <v/>
      </c>
      <c r="AQ142" s="203">
        <f>SUM(VLOOKUP($A142,JAN!$A$2:$AN$301,40,FALSE),VLOOKUP($A142,FEB!$A$2:$AK$301,37,FALSE),VLOOKUP($A142,MAR!$A$2:$AN$301,40,FALSE))</f>
        <v/>
      </c>
      <c r="AR142" s="196">
        <f>AP142/AQ142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c r="AP143" s="203">
        <f>SUM(VLOOKUP($A143,JAN!$A$2:$AN$301,39,FALSE),VLOOKUP($A143,FEB!$A$2:$AK$301,36,FALSE),VLOOKUP($A143,MAR!$A$2:$AN$301,39,FALSE))</f>
        <v/>
      </c>
      <c r="AQ143" s="203">
        <f>SUM(VLOOKUP($A143,JAN!$A$2:$AN$301,40,FALSE),VLOOKUP($A143,FEB!$A$2:$AK$301,37,FALSE),VLOOKUP($A143,MAR!$A$2:$AN$301,40,FALSE))</f>
        <v/>
      </c>
      <c r="AR143" s="196">
        <f>AP143/AQ143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c r="AP144" s="203">
        <f>SUM(VLOOKUP($A144,JAN!$A$2:$AN$301,39,FALSE),VLOOKUP($A144,FEB!$A$2:$AK$301,36,FALSE),VLOOKUP($A144,MAR!$A$2:$AN$301,39,FALSE))</f>
        <v/>
      </c>
      <c r="AQ144" s="203">
        <f>SUM(VLOOKUP($A144,JAN!$A$2:$AN$301,40,FALSE),VLOOKUP($A144,FEB!$A$2:$AK$301,37,FALSE),VLOOKUP($A144,MAR!$A$2:$AN$301,40,FALSE))</f>
        <v/>
      </c>
      <c r="AR144" s="196">
        <f>AP144/AQ144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c r="AP145" s="203">
        <f>SUM(VLOOKUP($A145,JAN!$A$2:$AN$301,39,FALSE),VLOOKUP($A145,FEB!$A$2:$AK$301,36,FALSE),VLOOKUP($A145,MAR!$A$2:$AN$301,39,FALSE))</f>
        <v/>
      </c>
      <c r="AQ145" s="203">
        <f>SUM(VLOOKUP($A145,JAN!$A$2:$AN$301,40,FALSE),VLOOKUP($A145,FEB!$A$2:$AK$301,37,FALSE),VLOOKUP($A145,MAR!$A$2:$AN$301,40,FALSE))</f>
        <v/>
      </c>
      <c r="AR145" s="196">
        <f>AP145/AQ145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c r="AP146" s="203">
        <f>SUM(VLOOKUP($A146,JAN!$A$2:$AN$301,39,FALSE),VLOOKUP($A146,FEB!$A$2:$AK$301,36,FALSE),VLOOKUP($A146,MAR!$A$2:$AN$301,39,FALSE))</f>
        <v/>
      </c>
      <c r="AQ146" s="203">
        <f>SUM(VLOOKUP($A146,JAN!$A$2:$AN$301,40,FALSE),VLOOKUP($A146,FEB!$A$2:$AK$301,37,FALSE),VLOOKUP($A146,MAR!$A$2:$AN$301,40,FALSE))</f>
        <v/>
      </c>
      <c r="AR146" s="196">
        <f>AP146/AQ146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c r="AP147" s="203">
        <f>SUM(VLOOKUP($A147,JAN!$A$2:$AN$301,39,FALSE),VLOOKUP($A147,FEB!$A$2:$AK$301,36,FALSE),VLOOKUP($A147,MAR!$A$2:$AN$301,39,FALSE))</f>
        <v/>
      </c>
      <c r="AQ147" s="203">
        <f>SUM(VLOOKUP($A147,JAN!$A$2:$AN$301,40,FALSE),VLOOKUP($A147,FEB!$A$2:$AK$301,37,FALSE),VLOOKUP($A147,MAR!$A$2:$AN$301,40,FALSE))</f>
        <v/>
      </c>
      <c r="AR147" s="196">
        <f>AP147/AQ147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c r="AP148" s="203">
        <f>SUM(VLOOKUP($A148,JAN!$A$2:$AN$301,39,FALSE),VLOOKUP($A148,FEB!$A$2:$AK$301,36,FALSE),VLOOKUP($A148,MAR!$A$2:$AN$301,39,FALSE))</f>
        <v/>
      </c>
      <c r="AQ148" s="203">
        <f>SUM(VLOOKUP($A148,JAN!$A$2:$AN$301,40,FALSE),VLOOKUP($A148,FEB!$A$2:$AK$301,37,FALSE),VLOOKUP($A148,MAR!$A$2:$AN$301,40,FALSE))</f>
        <v/>
      </c>
      <c r="AR148" s="196">
        <f>AP148/AQ148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c r="AP149" s="203">
        <f>SUM(VLOOKUP($A149,JAN!$A$2:$AN$301,39,FALSE),VLOOKUP($A149,FEB!$A$2:$AK$301,36,FALSE),VLOOKUP($A149,MAR!$A$2:$AN$301,39,FALSE))</f>
        <v/>
      </c>
      <c r="AQ149" s="203">
        <f>SUM(VLOOKUP($A149,JAN!$A$2:$AN$301,40,FALSE),VLOOKUP($A149,FEB!$A$2:$AK$301,37,FALSE),VLOOKUP($A149,MAR!$A$2:$AN$301,40,FALSE))</f>
        <v/>
      </c>
      <c r="AR149" s="196">
        <f>AP149/AQ149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c r="AP150" s="203">
        <f>SUM(VLOOKUP($A150,JAN!$A$2:$AN$301,39,FALSE),VLOOKUP($A150,FEB!$A$2:$AK$301,36,FALSE),VLOOKUP($A150,MAR!$A$2:$AN$301,39,FALSE))</f>
        <v/>
      </c>
      <c r="AQ150" s="203">
        <f>SUM(VLOOKUP($A150,JAN!$A$2:$AN$301,40,FALSE),VLOOKUP($A150,FEB!$A$2:$AK$301,37,FALSE),VLOOKUP($A150,MAR!$A$2:$AN$301,40,FALSE))</f>
        <v/>
      </c>
      <c r="AR150" s="196">
        <f>AP150/AQ150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c r="AP151" s="203">
        <f>SUM(VLOOKUP($A151,JAN!$A$2:$AN$301,39,FALSE),VLOOKUP($A151,FEB!$A$2:$AK$301,36,FALSE),VLOOKUP($A151,MAR!$A$2:$AN$301,39,FALSE))</f>
        <v/>
      </c>
      <c r="AQ151" s="203">
        <f>SUM(VLOOKUP($A151,JAN!$A$2:$AN$301,40,FALSE),VLOOKUP($A151,FEB!$A$2:$AK$301,37,FALSE),VLOOKUP($A151,MAR!$A$2:$AN$301,40,FALSE))</f>
        <v/>
      </c>
      <c r="AR151" s="196">
        <f>AP151/AQ151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c r="AP152" s="203">
        <f>SUM(VLOOKUP($A152,JAN!$A$2:$AN$301,39,FALSE),VLOOKUP($A152,FEB!$A$2:$AK$301,36,FALSE),VLOOKUP($A152,MAR!$A$2:$AN$301,39,FALSE))</f>
        <v/>
      </c>
      <c r="AQ152" s="203">
        <f>SUM(VLOOKUP($A152,JAN!$A$2:$AN$301,40,FALSE),VLOOKUP($A152,FEB!$A$2:$AK$301,37,FALSE),VLOOKUP($A152,MAR!$A$2:$AN$301,40,FALSE))</f>
        <v/>
      </c>
      <c r="AR152" s="196">
        <f>AP152/AQ152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c r="AP153" s="203">
        <f>SUM(VLOOKUP($A153,JAN!$A$2:$AN$301,39,FALSE),VLOOKUP($A153,FEB!$A$2:$AK$301,36,FALSE),VLOOKUP($A153,MAR!$A$2:$AN$301,39,FALSE))</f>
        <v/>
      </c>
      <c r="AQ153" s="203">
        <f>SUM(VLOOKUP($A153,JAN!$A$2:$AN$301,40,FALSE),VLOOKUP($A153,FEB!$A$2:$AK$301,37,FALSE),VLOOKUP($A153,MAR!$A$2:$AN$301,40,FALSE))</f>
        <v/>
      </c>
      <c r="AR153" s="196">
        <f>AP153/AQ153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c r="AP154" s="203">
        <f>SUM(VLOOKUP($A154,JAN!$A$2:$AN$301,39,FALSE),VLOOKUP($A154,FEB!$A$2:$AK$301,36,FALSE),VLOOKUP($A154,MAR!$A$2:$AN$301,39,FALSE))</f>
        <v/>
      </c>
      <c r="AQ154" s="203">
        <f>SUM(VLOOKUP($A154,JAN!$A$2:$AN$301,40,FALSE),VLOOKUP($A154,FEB!$A$2:$AK$301,37,FALSE),VLOOKUP($A154,MAR!$A$2:$AN$301,40,FALSE))</f>
        <v/>
      </c>
      <c r="AR154" s="196">
        <f>AP154/AQ154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c r="AP155" s="203">
        <f>SUM(VLOOKUP($A155,JAN!$A$2:$AN$301,39,FALSE),VLOOKUP($A155,FEB!$A$2:$AK$301,36,FALSE),VLOOKUP($A155,MAR!$A$2:$AN$301,39,FALSE))</f>
        <v/>
      </c>
      <c r="AQ155" s="203">
        <f>SUM(VLOOKUP($A155,JAN!$A$2:$AN$301,40,FALSE),VLOOKUP($A155,FEB!$A$2:$AK$301,37,FALSE),VLOOKUP($A155,MAR!$A$2:$AN$301,40,FALSE))</f>
        <v/>
      </c>
      <c r="AR155" s="196">
        <f>AP155/AQ155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c r="AP156" s="203">
        <f>SUM(VLOOKUP($A156,JAN!$A$2:$AN$301,39,FALSE),VLOOKUP($A156,FEB!$A$2:$AK$301,36,FALSE),VLOOKUP($A156,MAR!$A$2:$AN$301,39,FALSE))</f>
        <v/>
      </c>
      <c r="AQ156" s="203">
        <f>SUM(VLOOKUP($A156,JAN!$A$2:$AN$301,40,FALSE),VLOOKUP($A156,FEB!$A$2:$AK$301,37,FALSE),VLOOKUP($A156,MAR!$A$2:$AN$301,40,FALSE))</f>
        <v/>
      </c>
      <c r="AR156" s="196">
        <f>AP156/AQ156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c r="AP157" s="203">
        <f>SUM(VLOOKUP($A157,JAN!$A$2:$AN$301,39,FALSE),VLOOKUP($A157,FEB!$A$2:$AK$301,36,FALSE),VLOOKUP($A157,MAR!$A$2:$AN$301,39,FALSE))</f>
        <v/>
      </c>
      <c r="AQ157" s="203">
        <f>SUM(VLOOKUP($A157,JAN!$A$2:$AN$301,40,FALSE),VLOOKUP($A157,FEB!$A$2:$AK$301,37,FALSE),VLOOKUP($A157,MAR!$A$2:$AN$301,40,FALSE))</f>
        <v/>
      </c>
      <c r="AR157" s="196">
        <f>AP157/AQ157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c r="AP158" s="203">
        <f>SUM(VLOOKUP($A158,JAN!$A$2:$AN$301,39,FALSE),VLOOKUP($A158,FEB!$A$2:$AK$301,36,FALSE),VLOOKUP($A158,MAR!$A$2:$AN$301,39,FALSE))</f>
        <v/>
      </c>
      <c r="AQ158" s="203">
        <f>SUM(VLOOKUP($A158,JAN!$A$2:$AN$301,40,FALSE),VLOOKUP($A158,FEB!$A$2:$AK$301,37,FALSE),VLOOKUP($A158,MAR!$A$2:$AN$301,40,FALSE))</f>
        <v/>
      </c>
      <c r="AR158" s="196">
        <f>AP158/AQ158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c r="AP159" s="203">
        <f>SUM(VLOOKUP($A159,JAN!$A$2:$AN$301,39,FALSE),VLOOKUP($A159,FEB!$A$2:$AK$301,36,FALSE),VLOOKUP($A159,MAR!$A$2:$AN$301,39,FALSE))</f>
        <v/>
      </c>
      <c r="AQ159" s="203">
        <f>SUM(VLOOKUP($A159,JAN!$A$2:$AN$301,40,FALSE),VLOOKUP($A159,FEB!$A$2:$AK$301,37,FALSE),VLOOKUP($A159,MAR!$A$2:$AN$301,40,FALSE))</f>
        <v/>
      </c>
      <c r="AR159" s="196">
        <f>AP159/AQ159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c r="AP160" s="203">
        <f>SUM(VLOOKUP($A160,JAN!$A$2:$AN$301,39,FALSE),VLOOKUP($A160,FEB!$A$2:$AK$301,36,FALSE),VLOOKUP($A160,MAR!$A$2:$AN$301,39,FALSE))</f>
        <v/>
      </c>
      <c r="AQ160" s="203">
        <f>SUM(VLOOKUP($A160,JAN!$A$2:$AN$301,40,FALSE),VLOOKUP($A160,FEB!$A$2:$AK$301,37,FALSE),VLOOKUP($A160,MAR!$A$2:$AN$301,40,FALSE))</f>
        <v/>
      </c>
      <c r="AR160" s="196">
        <f>AP160/AQ160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c r="AP161" s="203">
        <f>SUM(VLOOKUP($A161,JAN!$A$2:$AN$301,39,FALSE),VLOOKUP($A161,FEB!$A$2:$AK$301,36,FALSE),VLOOKUP($A161,MAR!$A$2:$AN$301,39,FALSE))</f>
        <v/>
      </c>
      <c r="AQ161" s="203">
        <f>SUM(VLOOKUP($A161,JAN!$A$2:$AN$301,40,FALSE),VLOOKUP($A161,FEB!$A$2:$AK$301,37,FALSE),VLOOKUP($A161,MAR!$A$2:$AN$301,40,FALSE))</f>
        <v/>
      </c>
      <c r="AR161" s="196">
        <f>AP161/AQ161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c r="AP162" s="203">
        <f>SUM(VLOOKUP($A162,JAN!$A$2:$AN$301,39,FALSE),VLOOKUP($A162,FEB!$A$2:$AK$301,36,FALSE),VLOOKUP($A162,MAR!$A$2:$AN$301,39,FALSE))</f>
        <v/>
      </c>
      <c r="AQ162" s="203">
        <f>SUM(VLOOKUP($A162,JAN!$A$2:$AN$301,40,FALSE),VLOOKUP($A162,FEB!$A$2:$AK$301,37,FALSE),VLOOKUP($A162,MAR!$A$2:$AN$301,40,FALSE))</f>
        <v/>
      </c>
      <c r="AR162" s="196">
        <f>AP162/AQ162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c r="AP163" s="203">
        <f>SUM(VLOOKUP($A163,JAN!$A$2:$AN$301,39,FALSE),VLOOKUP($A163,FEB!$A$2:$AK$301,36,FALSE),VLOOKUP($A163,MAR!$A$2:$AN$301,39,FALSE))</f>
        <v/>
      </c>
      <c r="AQ163" s="203">
        <f>SUM(VLOOKUP($A163,JAN!$A$2:$AN$301,40,FALSE),VLOOKUP($A163,FEB!$A$2:$AK$301,37,FALSE),VLOOKUP($A163,MAR!$A$2:$AN$301,40,FALSE))</f>
        <v/>
      </c>
      <c r="AR163" s="196">
        <f>AP163/AQ163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c r="AP164" s="203">
        <f>SUM(VLOOKUP($A164,JAN!$A$2:$AN$301,39,FALSE),VLOOKUP($A164,FEB!$A$2:$AK$301,36,FALSE),VLOOKUP($A164,MAR!$A$2:$AN$301,39,FALSE))</f>
        <v/>
      </c>
      <c r="AQ164" s="203">
        <f>SUM(VLOOKUP($A164,JAN!$A$2:$AN$301,40,FALSE),VLOOKUP($A164,FEB!$A$2:$AK$301,37,FALSE),VLOOKUP($A164,MAR!$A$2:$AN$301,40,FALSE))</f>
        <v/>
      </c>
      <c r="AR164" s="196">
        <f>AP164/AQ164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c r="AP165" s="203">
        <f>SUM(VLOOKUP($A165,JAN!$A$2:$AN$301,39,FALSE),VLOOKUP($A165,FEB!$A$2:$AK$301,36,FALSE),VLOOKUP($A165,MAR!$A$2:$AN$301,39,FALSE))</f>
        <v/>
      </c>
      <c r="AQ165" s="203">
        <f>SUM(VLOOKUP($A165,JAN!$A$2:$AN$301,40,FALSE),VLOOKUP($A165,FEB!$A$2:$AK$301,37,FALSE),VLOOKUP($A165,MAR!$A$2:$AN$301,40,FALSE))</f>
        <v/>
      </c>
      <c r="AR165" s="196">
        <f>AP165/AQ165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c r="AP166" s="203">
        <f>SUM(VLOOKUP($A166,JAN!$A$2:$AN$301,39,FALSE),VLOOKUP($A166,FEB!$A$2:$AK$301,36,FALSE),VLOOKUP($A166,MAR!$A$2:$AN$301,39,FALSE))</f>
        <v/>
      </c>
      <c r="AQ166" s="203">
        <f>SUM(VLOOKUP($A166,JAN!$A$2:$AN$301,40,FALSE),VLOOKUP($A166,FEB!$A$2:$AK$301,37,FALSE),VLOOKUP($A166,MAR!$A$2:$AN$301,40,FALSE))</f>
        <v/>
      </c>
      <c r="AR166" s="196">
        <f>AP166/AQ166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c r="AP167" s="203">
        <f>SUM(VLOOKUP($A167,JAN!$A$2:$AN$301,39,FALSE),VLOOKUP($A167,FEB!$A$2:$AK$301,36,FALSE),VLOOKUP($A167,MAR!$A$2:$AN$301,39,FALSE))</f>
        <v/>
      </c>
      <c r="AQ167" s="203">
        <f>SUM(VLOOKUP($A167,JAN!$A$2:$AN$301,40,FALSE),VLOOKUP($A167,FEB!$A$2:$AK$301,37,FALSE),VLOOKUP($A167,MAR!$A$2:$AN$301,40,FALSE))</f>
        <v/>
      </c>
      <c r="AR167" s="196">
        <f>AP167/AQ167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c r="AP168" s="203">
        <f>SUM(VLOOKUP($A168,JAN!$A$2:$AN$301,39,FALSE),VLOOKUP($A168,FEB!$A$2:$AK$301,36,FALSE),VLOOKUP($A168,MAR!$A$2:$AN$301,39,FALSE))</f>
        <v/>
      </c>
      <c r="AQ168" s="203">
        <f>SUM(VLOOKUP($A168,JAN!$A$2:$AN$301,40,FALSE),VLOOKUP($A168,FEB!$A$2:$AK$301,37,FALSE),VLOOKUP($A168,MAR!$A$2:$AN$301,40,FALSE))</f>
        <v/>
      </c>
      <c r="AR168" s="196">
        <f>AP168/AQ168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c r="AP169" s="203">
        <f>SUM(VLOOKUP($A169,JAN!$A$2:$AN$301,39,FALSE),VLOOKUP($A169,FEB!$A$2:$AK$301,36,FALSE),VLOOKUP($A169,MAR!$A$2:$AN$301,39,FALSE))</f>
        <v/>
      </c>
      <c r="AQ169" s="203">
        <f>SUM(VLOOKUP($A169,JAN!$A$2:$AN$301,40,FALSE),VLOOKUP($A169,FEB!$A$2:$AK$301,37,FALSE),VLOOKUP($A169,MAR!$A$2:$AN$301,40,FALSE))</f>
        <v/>
      </c>
      <c r="AR169" s="196">
        <f>AP169/AQ169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c r="AP170" s="203">
        <f>SUM(VLOOKUP($A170,JAN!$A$2:$AN$301,39,FALSE),VLOOKUP($A170,FEB!$A$2:$AK$301,36,FALSE),VLOOKUP($A170,MAR!$A$2:$AN$301,39,FALSE))</f>
        <v/>
      </c>
      <c r="AQ170" s="203">
        <f>SUM(VLOOKUP($A170,JAN!$A$2:$AN$301,40,FALSE),VLOOKUP($A170,FEB!$A$2:$AK$301,37,FALSE),VLOOKUP($A170,MAR!$A$2:$AN$301,40,FALSE))</f>
        <v/>
      </c>
      <c r="AR170" s="196">
        <f>AP170/AQ170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c r="AP171" s="203">
        <f>SUM(VLOOKUP($A171,JAN!$A$2:$AN$301,39,FALSE),VLOOKUP($A171,FEB!$A$2:$AK$301,36,FALSE),VLOOKUP($A171,MAR!$A$2:$AN$301,39,FALSE))</f>
        <v/>
      </c>
      <c r="AQ171" s="203">
        <f>SUM(VLOOKUP($A171,JAN!$A$2:$AN$301,40,FALSE),VLOOKUP($A171,FEB!$A$2:$AK$301,37,FALSE),VLOOKUP($A171,MAR!$A$2:$AN$301,40,FALSE))</f>
        <v/>
      </c>
      <c r="AR171" s="196">
        <f>AP171/AQ171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c r="AP172" s="203">
        <f>SUM(VLOOKUP($A172,JAN!$A$2:$AN$301,39,FALSE),VLOOKUP($A172,FEB!$A$2:$AK$301,36,FALSE),VLOOKUP($A172,MAR!$A$2:$AN$301,39,FALSE))</f>
        <v/>
      </c>
      <c r="AQ172" s="203">
        <f>SUM(VLOOKUP($A172,JAN!$A$2:$AN$301,40,FALSE),VLOOKUP($A172,FEB!$A$2:$AK$301,37,FALSE),VLOOKUP($A172,MAR!$A$2:$AN$301,40,FALSE))</f>
        <v/>
      </c>
      <c r="AR172" s="196">
        <f>AP172/AQ172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c r="AP173" s="203">
        <f>SUM(VLOOKUP($A173,JAN!$A$2:$AN$301,39,FALSE),VLOOKUP($A173,FEB!$A$2:$AK$301,36,FALSE),VLOOKUP($A173,MAR!$A$2:$AN$301,39,FALSE))</f>
        <v/>
      </c>
      <c r="AQ173" s="203">
        <f>SUM(VLOOKUP($A173,JAN!$A$2:$AN$301,40,FALSE),VLOOKUP($A173,FEB!$A$2:$AK$301,37,FALSE),VLOOKUP($A173,MAR!$A$2:$AN$301,40,FALSE))</f>
        <v/>
      </c>
      <c r="AR173" s="196">
        <f>AP173/AQ173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c r="AP174" s="203">
        <f>SUM(VLOOKUP($A174,JAN!$A$2:$AN$301,39,FALSE),VLOOKUP($A174,FEB!$A$2:$AK$301,36,FALSE),VLOOKUP($A174,MAR!$A$2:$AN$301,39,FALSE))</f>
        <v/>
      </c>
      <c r="AQ174" s="203">
        <f>SUM(VLOOKUP($A174,JAN!$A$2:$AN$301,40,FALSE),VLOOKUP($A174,FEB!$A$2:$AK$301,37,FALSE),VLOOKUP($A174,MAR!$A$2:$AN$301,40,FALSE))</f>
        <v/>
      </c>
      <c r="AR174" s="196">
        <f>AP174/AQ174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c r="AP175" s="203">
        <f>SUM(VLOOKUP($A175,JAN!$A$2:$AN$301,39,FALSE),VLOOKUP($A175,FEB!$A$2:$AK$301,36,FALSE),VLOOKUP($A175,MAR!$A$2:$AN$301,39,FALSE))</f>
        <v/>
      </c>
      <c r="AQ175" s="203">
        <f>SUM(VLOOKUP($A175,JAN!$A$2:$AN$301,40,FALSE),VLOOKUP($A175,FEB!$A$2:$AK$301,37,FALSE),VLOOKUP($A175,MAR!$A$2:$AN$301,40,FALSE))</f>
        <v/>
      </c>
      <c r="AR175" s="196">
        <f>AP175/AQ175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c r="AP176" s="203">
        <f>SUM(VLOOKUP($A176,JAN!$A$2:$AN$301,39,FALSE),VLOOKUP($A176,FEB!$A$2:$AK$301,36,FALSE),VLOOKUP($A176,MAR!$A$2:$AN$301,39,FALSE))</f>
        <v/>
      </c>
      <c r="AQ176" s="203">
        <f>SUM(VLOOKUP($A176,JAN!$A$2:$AN$301,40,FALSE),VLOOKUP($A176,FEB!$A$2:$AK$301,37,FALSE),VLOOKUP($A176,MAR!$A$2:$AN$301,40,FALSE))</f>
        <v/>
      </c>
      <c r="AR176" s="196">
        <f>AP176/AQ176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c r="AP177" s="203">
        <f>SUM(VLOOKUP($A177,JAN!$A$2:$AN$301,39,FALSE),VLOOKUP($A177,FEB!$A$2:$AK$301,36,FALSE),VLOOKUP($A177,MAR!$A$2:$AN$301,39,FALSE))</f>
        <v/>
      </c>
      <c r="AQ177" s="203">
        <f>SUM(VLOOKUP($A177,JAN!$A$2:$AN$301,40,FALSE),VLOOKUP($A177,FEB!$A$2:$AK$301,37,FALSE),VLOOKUP($A177,MAR!$A$2:$AN$301,40,FALSE))</f>
        <v/>
      </c>
      <c r="AR177" s="196">
        <f>AP177/AQ177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c r="AP178" s="203">
        <f>SUM(VLOOKUP($A178,JAN!$A$2:$AN$301,39,FALSE),VLOOKUP($A178,FEB!$A$2:$AK$301,36,FALSE),VLOOKUP($A178,MAR!$A$2:$AN$301,39,FALSE))</f>
        <v/>
      </c>
      <c r="AQ178" s="203">
        <f>SUM(VLOOKUP($A178,JAN!$A$2:$AN$301,40,FALSE),VLOOKUP($A178,FEB!$A$2:$AK$301,37,FALSE),VLOOKUP($A178,MAR!$A$2:$AN$301,40,FALSE))</f>
        <v/>
      </c>
      <c r="AR178" s="196">
        <f>AP178/AQ178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c r="AP179" s="203">
        <f>SUM(VLOOKUP($A179,JAN!$A$2:$AN$301,39,FALSE),VLOOKUP($A179,FEB!$A$2:$AK$301,36,FALSE),VLOOKUP($A179,MAR!$A$2:$AN$301,39,FALSE))</f>
        <v/>
      </c>
      <c r="AQ179" s="203">
        <f>SUM(VLOOKUP($A179,JAN!$A$2:$AN$301,40,FALSE),VLOOKUP($A179,FEB!$A$2:$AK$301,37,FALSE),VLOOKUP($A179,MAR!$A$2:$AN$301,40,FALSE))</f>
        <v/>
      </c>
      <c r="AR179" s="196">
        <f>AP179/AQ179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c r="AP180" s="203">
        <f>SUM(VLOOKUP($A180,JAN!$A$2:$AN$301,39,FALSE),VLOOKUP($A180,FEB!$A$2:$AK$301,36,FALSE),VLOOKUP($A180,MAR!$A$2:$AN$301,39,FALSE))</f>
        <v/>
      </c>
      <c r="AQ180" s="203">
        <f>SUM(VLOOKUP($A180,JAN!$A$2:$AN$301,40,FALSE),VLOOKUP($A180,FEB!$A$2:$AK$301,37,FALSE),VLOOKUP($A180,MAR!$A$2:$AN$301,40,FALSE))</f>
        <v/>
      </c>
      <c r="AR180" s="196">
        <f>AP180/AQ180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c r="AP181" s="203">
        <f>SUM(VLOOKUP($A181,JAN!$A$2:$AN$301,39,FALSE),VLOOKUP($A181,FEB!$A$2:$AK$301,36,FALSE),VLOOKUP($A181,MAR!$A$2:$AN$301,39,FALSE))</f>
        <v/>
      </c>
      <c r="AQ181" s="203">
        <f>SUM(VLOOKUP($A181,JAN!$A$2:$AN$301,40,FALSE),VLOOKUP($A181,FEB!$A$2:$AK$301,37,FALSE),VLOOKUP($A181,MAR!$A$2:$AN$301,40,FALSE))</f>
        <v/>
      </c>
      <c r="AR181" s="196">
        <f>AP181/AQ181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c r="AP182" s="203">
        <f>SUM(VLOOKUP($A182,JAN!$A$2:$AN$301,39,FALSE),VLOOKUP($A182,FEB!$A$2:$AK$301,36,FALSE),VLOOKUP($A182,MAR!$A$2:$AN$301,39,FALSE))</f>
        <v/>
      </c>
      <c r="AQ182" s="203">
        <f>SUM(VLOOKUP($A182,JAN!$A$2:$AN$301,40,FALSE),VLOOKUP($A182,FEB!$A$2:$AK$301,37,FALSE),VLOOKUP($A182,MAR!$A$2:$AN$301,40,FALSE))</f>
        <v/>
      </c>
      <c r="AR182" s="196">
        <f>AP182/AQ182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c r="AP183" s="203">
        <f>SUM(VLOOKUP($A183,JAN!$A$2:$AN$301,39,FALSE),VLOOKUP($A183,FEB!$A$2:$AK$301,36,FALSE),VLOOKUP($A183,MAR!$A$2:$AN$301,39,FALSE))</f>
        <v/>
      </c>
      <c r="AQ183" s="203">
        <f>SUM(VLOOKUP($A183,JAN!$A$2:$AN$301,40,FALSE),VLOOKUP($A183,FEB!$A$2:$AK$301,37,FALSE),VLOOKUP($A183,MAR!$A$2:$AN$301,40,FALSE))</f>
        <v/>
      </c>
      <c r="AR183" s="196">
        <f>AP183/AQ183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c r="AP184" s="203">
        <f>SUM(VLOOKUP($A184,JAN!$A$2:$AN$301,39,FALSE),VLOOKUP($A184,FEB!$A$2:$AK$301,36,FALSE),VLOOKUP($A184,MAR!$A$2:$AN$301,39,FALSE))</f>
        <v/>
      </c>
      <c r="AQ184" s="203">
        <f>SUM(VLOOKUP($A184,JAN!$A$2:$AN$301,40,FALSE),VLOOKUP($A184,FEB!$A$2:$AK$301,37,FALSE),VLOOKUP($A184,MAR!$A$2:$AN$301,40,FALSE))</f>
        <v/>
      </c>
      <c r="AR184" s="196">
        <f>AP184/AQ184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c r="AP185" s="203">
        <f>SUM(VLOOKUP($A185,JAN!$A$2:$AN$301,39,FALSE),VLOOKUP($A185,FEB!$A$2:$AK$301,36,FALSE),VLOOKUP($A185,MAR!$A$2:$AN$301,39,FALSE))</f>
        <v/>
      </c>
      <c r="AQ185" s="203">
        <f>SUM(VLOOKUP($A185,JAN!$A$2:$AN$301,40,FALSE),VLOOKUP($A185,FEB!$A$2:$AK$301,37,FALSE),VLOOKUP($A185,MAR!$A$2:$AN$301,40,FALSE))</f>
        <v/>
      </c>
      <c r="AR185" s="196">
        <f>AP185/AQ185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c r="AP186" s="203">
        <f>SUM(VLOOKUP($A186,JAN!$A$2:$AN$301,39,FALSE),VLOOKUP($A186,FEB!$A$2:$AK$301,36,FALSE),VLOOKUP($A186,MAR!$A$2:$AN$301,39,FALSE))</f>
        <v/>
      </c>
      <c r="AQ186" s="203">
        <f>SUM(VLOOKUP($A186,JAN!$A$2:$AN$301,40,FALSE),VLOOKUP($A186,FEB!$A$2:$AK$301,37,FALSE),VLOOKUP($A186,MAR!$A$2:$AN$301,40,FALSE))</f>
        <v/>
      </c>
      <c r="AR186" s="196">
        <f>AP186/AQ186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c r="AP187" s="203">
        <f>SUM(VLOOKUP($A187,JAN!$A$2:$AN$301,39,FALSE),VLOOKUP($A187,FEB!$A$2:$AK$301,36,FALSE),VLOOKUP($A187,MAR!$A$2:$AN$301,39,FALSE))</f>
        <v/>
      </c>
      <c r="AQ187" s="203">
        <f>SUM(VLOOKUP($A187,JAN!$A$2:$AN$301,40,FALSE),VLOOKUP($A187,FEB!$A$2:$AK$301,37,FALSE),VLOOKUP($A187,MAR!$A$2:$AN$301,40,FALSE))</f>
        <v/>
      </c>
      <c r="AR187" s="196">
        <f>AP187/AQ187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c r="AP188" s="203">
        <f>SUM(VLOOKUP($A188,JAN!$A$2:$AN$301,39,FALSE),VLOOKUP($A188,FEB!$A$2:$AK$301,36,FALSE),VLOOKUP($A188,MAR!$A$2:$AN$301,39,FALSE))</f>
        <v/>
      </c>
      <c r="AQ188" s="203">
        <f>SUM(VLOOKUP($A188,JAN!$A$2:$AN$301,40,FALSE),VLOOKUP($A188,FEB!$A$2:$AK$301,37,FALSE),VLOOKUP($A188,MAR!$A$2:$AN$301,40,FALSE))</f>
        <v/>
      </c>
      <c r="AR188" s="196">
        <f>AP188/AQ188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c r="AP189" s="203">
        <f>SUM(VLOOKUP($A189,JAN!$A$2:$AN$301,39,FALSE),VLOOKUP($A189,FEB!$A$2:$AK$301,36,FALSE),VLOOKUP($A189,MAR!$A$2:$AN$301,39,FALSE))</f>
        <v/>
      </c>
      <c r="AQ189" s="203">
        <f>SUM(VLOOKUP($A189,JAN!$A$2:$AN$301,40,FALSE),VLOOKUP($A189,FEB!$A$2:$AK$301,37,FALSE),VLOOKUP($A189,MAR!$A$2:$AN$301,40,FALSE))</f>
        <v/>
      </c>
      <c r="AR189" s="196">
        <f>AP189/AQ189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c r="AP190" s="203">
        <f>SUM(VLOOKUP($A190,JAN!$A$2:$AN$301,39,FALSE),VLOOKUP($A190,FEB!$A$2:$AK$301,36,FALSE),VLOOKUP($A190,MAR!$A$2:$AN$301,39,FALSE))</f>
        <v/>
      </c>
      <c r="AQ190" s="203">
        <f>SUM(VLOOKUP($A190,JAN!$A$2:$AN$301,40,FALSE),VLOOKUP($A190,FEB!$A$2:$AK$301,37,FALSE),VLOOKUP($A190,MAR!$A$2:$AN$301,40,FALSE))</f>
        <v/>
      </c>
      <c r="AR190" s="196">
        <f>AP190/AQ190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c r="AP191" s="203">
        <f>SUM(VLOOKUP($A191,JAN!$A$2:$AN$301,39,FALSE),VLOOKUP($A191,FEB!$A$2:$AK$301,36,FALSE),VLOOKUP($A191,MAR!$A$2:$AN$301,39,FALSE))</f>
        <v/>
      </c>
      <c r="AQ191" s="203">
        <f>SUM(VLOOKUP($A191,JAN!$A$2:$AN$301,40,FALSE),VLOOKUP($A191,FEB!$A$2:$AK$301,37,FALSE),VLOOKUP($A191,MAR!$A$2:$AN$301,40,FALSE))</f>
        <v/>
      </c>
      <c r="AR191" s="196">
        <f>AP191/AQ191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c r="AP192" s="203">
        <f>SUM(VLOOKUP($A192,JAN!$A$2:$AN$301,39,FALSE),VLOOKUP($A192,FEB!$A$2:$AK$301,36,FALSE),VLOOKUP($A192,MAR!$A$2:$AN$301,39,FALSE))</f>
        <v/>
      </c>
      <c r="AQ192" s="203">
        <f>SUM(VLOOKUP($A192,JAN!$A$2:$AN$301,40,FALSE),VLOOKUP($A192,FEB!$A$2:$AK$301,37,FALSE),VLOOKUP($A192,MAR!$A$2:$AN$301,40,FALSE))</f>
        <v/>
      </c>
      <c r="AR192" s="196">
        <f>AP192/AQ192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c r="AP193" s="203">
        <f>SUM(VLOOKUP($A193,JAN!$A$2:$AN$301,39,FALSE),VLOOKUP($A193,FEB!$A$2:$AK$301,36,FALSE),VLOOKUP($A193,MAR!$A$2:$AN$301,39,FALSE))</f>
        <v/>
      </c>
      <c r="AQ193" s="203">
        <f>SUM(VLOOKUP($A193,JAN!$A$2:$AN$301,40,FALSE),VLOOKUP($A193,FEB!$A$2:$AK$301,37,FALSE),VLOOKUP($A193,MAR!$A$2:$AN$301,40,FALSE))</f>
        <v/>
      </c>
      <c r="AR193" s="196">
        <f>AP193/AQ193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c r="AP194" s="203">
        <f>SUM(VLOOKUP($A194,JAN!$A$2:$AN$301,39,FALSE),VLOOKUP($A194,FEB!$A$2:$AK$301,36,FALSE),VLOOKUP($A194,MAR!$A$2:$AN$301,39,FALSE))</f>
        <v/>
      </c>
      <c r="AQ194" s="203">
        <f>SUM(VLOOKUP($A194,JAN!$A$2:$AN$301,40,FALSE),VLOOKUP($A194,FEB!$A$2:$AK$301,37,FALSE),VLOOKUP($A194,MAR!$A$2:$AN$301,40,FALSE))</f>
        <v/>
      </c>
      <c r="AR194" s="196">
        <f>AP194/AQ194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c r="AP195" s="203">
        <f>SUM(VLOOKUP($A195,JAN!$A$2:$AN$301,39,FALSE),VLOOKUP($A195,FEB!$A$2:$AK$301,36,FALSE),VLOOKUP($A195,MAR!$A$2:$AN$301,39,FALSE))</f>
        <v/>
      </c>
      <c r="AQ195" s="203">
        <f>SUM(VLOOKUP($A195,JAN!$A$2:$AN$301,40,FALSE),VLOOKUP($A195,FEB!$A$2:$AK$301,37,FALSE),VLOOKUP($A195,MAR!$A$2:$AN$301,40,FALSE))</f>
        <v/>
      </c>
      <c r="AR195" s="196">
        <f>AP195/AQ195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c r="AP196" s="203">
        <f>SUM(VLOOKUP($A196,JAN!$A$2:$AN$301,39,FALSE),VLOOKUP($A196,FEB!$A$2:$AK$301,36,FALSE),VLOOKUP($A196,MAR!$A$2:$AN$301,39,FALSE))</f>
        <v/>
      </c>
      <c r="AQ196" s="203">
        <f>SUM(VLOOKUP($A196,JAN!$A$2:$AN$301,40,FALSE),VLOOKUP($A196,FEB!$A$2:$AK$301,37,FALSE),VLOOKUP($A196,MAR!$A$2:$AN$301,40,FALSE))</f>
        <v/>
      </c>
      <c r="AR196" s="196">
        <f>AP196/AQ196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c r="AP197" s="203">
        <f>SUM(VLOOKUP($A197,JAN!$A$2:$AN$301,39,FALSE),VLOOKUP($A197,FEB!$A$2:$AK$301,36,FALSE),VLOOKUP($A197,MAR!$A$2:$AN$301,39,FALSE))</f>
        <v/>
      </c>
      <c r="AQ197" s="203">
        <f>SUM(VLOOKUP($A197,JAN!$A$2:$AN$301,40,FALSE),VLOOKUP($A197,FEB!$A$2:$AK$301,37,FALSE),VLOOKUP($A197,MAR!$A$2:$AN$301,40,FALSE))</f>
        <v/>
      </c>
      <c r="AR197" s="196">
        <f>AP197/AQ197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c r="AP198" s="203">
        <f>SUM(VLOOKUP($A198,JAN!$A$2:$AN$301,39,FALSE),VLOOKUP($A198,FEB!$A$2:$AK$301,36,FALSE),VLOOKUP($A198,MAR!$A$2:$AN$301,39,FALSE))</f>
        <v/>
      </c>
      <c r="AQ198" s="203">
        <f>SUM(VLOOKUP($A198,JAN!$A$2:$AN$301,40,FALSE),VLOOKUP($A198,FEB!$A$2:$AK$301,37,FALSE),VLOOKUP($A198,MAR!$A$2:$AN$301,40,FALSE))</f>
        <v/>
      </c>
      <c r="AR198" s="196">
        <f>AP198/AQ198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c r="AP199" s="203">
        <f>SUM(VLOOKUP($A199,JAN!$A$2:$AN$301,39,FALSE),VLOOKUP($A199,FEB!$A$2:$AK$301,36,FALSE),VLOOKUP($A199,MAR!$A$2:$AN$301,39,FALSE))</f>
        <v/>
      </c>
      <c r="AQ199" s="203">
        <f>SUM(VLOOKUP($A199,JAN!$A$2:$AN$301,40,FALSE),VLOOKUP($A199,FEB!$A$2:$AK$301,37,FALSE),VLOOKUP($A199,MAR!$A$2:$AN$301,40,FALSE))</f>
        <v/>
      </c>
      <c r="AR199" s="196">
        <f>AP199/AQ199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c r="AP200" s="203">
        <f>SUM(VLOOKUP($A200,JAN!$A$2:$AN$301,39,FALSE),VLOOKUP($A200,FEB!$A$2:$AK$301,36,FALSE),VLOOKUP($A200,MAR!$A$2:$AN$301,39,FALSE))</f>
        <v/>
      </c>
      <c r="AQ200" s="203">
        <f>SUM(VLOOKUP($A200,JAN!$A$2:$AN$301,40,FALSE),VLOOKUP($A200,FEB!$A$2:$AK$301,37,FALSE),VLOOKUP($A200,MAR!$A$2:$AN$301,40,FALSE))</f>
        <v/>
      </c>
      <c r="AR200" s="196">
        <f>AP200/AQ200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c r="AP201" s="203">
        <f>SUM(VLOOKUP($A201,JAN!$A$2:$AN$301,39,FALSE),VLOOKUP($A201,FEB!$A$2:$AK$301,36,FALSE),VLOOKUP($A201,MAR!$A$2:$AN$301,39,FALSE))</f>
        <v/>
      </c>
      <c r="AQ201" s="203">
        <f>SUM(VLOOKUP($A201,JAN!$A$2:$AN$301,40,FALSE),VLOOKUP($A201,FEB!$A$2:$AK$301,37,FALSE),VLOOKUP($A201,MAR!$A$2:$AN$301,40,FALSE))</f>
        <v/>
      </c>
      <c r="AR201" s="196">
        <f>AP201/AQ201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c r="AP202" s="203">
        <f>SUM(VLOOKUP($A202,JAN!$A$2:$AN$301,39,FALSE),VLOOKUP($A202,FEB!$A$2:$AK$301,36,FALSE),VLOOKUP($A202,MAR!$A$2:$AN$301,39,FALSE))</f>
        <v/>
      </c>
      <c r="AQ202" s="203">
        <f>SUM(VLOOKUP($A202,JAN!$A$2:$AN$301,40,FALSE),VLOOKUP($A202,FEB!$A$2:$AK$301,37,FALSE),VLOOKUP($A202,MAR!$A$2:$AN$301,40,FALSE))</f>
        <v/>
      </c>
      <c r="AR202" s="196">
        <f>AP202/AQ202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c r="AP203" s="203">
        <f>SUM(VLOOKUP($A203,JAN!$A$2:$AN$301,39,FALSE),VLOOKUP($A203,FEB!$A$2:$AK$301,36,FALSE),VLOOKUP($A203,MAR!$A$2:$AN$301,39,FALSE))</f>
        <v/>
      </c>
      <c r="AQ203" s="203">
        <f>SUM(VLOOKUP($A203,JAN!$A$2:$AN$301,40,FALSE),VLOOKUP($A203,FEB!$A$2:$AK$301,37,FALSE),VLOOKUP($A203,MAR!$A$2:$AN$301,40,FALSE))</f>
        <v/>
      </c>
      <c r="AR203" s="196">
        <f>AP203/AQ203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c r="AP204" s="203">
        <f>SUM(VLOOKUP($A204,JAN!$A$2:$AN$301,39,FALSE),VLOOKUP($A204,FEB!$A$2:$AK$301,36,FALSE),VLOOKUP($A204,MAR!$A$2:$AN$301,39,FALSE))</f>
        <v/>
      </c>
      <c r="AQ204" s="203">
        <f>SUM(VLOOKUP($A204,JAN!$A$2:$AN$301,40,FALSE),VLOOKUP($A204,FEB!$A$2:$AK$301,37,FALSE),VLOOKUP($A204,MAR!$A$2:$AN$301,40,FALSE))</f>
        <v/>
      </c>
      <c r="AR204" s="196">
        <f>AP204/AQ204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c r="AP205" s="203">
        <f>SUM(VLOOKUP($A205,JAN!$A$2:$AN$301,39,FALSE),VLOOKUP($A205,FEB!$A$2:$AK$301,36,FALSE),VLOOKUP($A205,MAR!$A$2:$AN$301,39,FALSE))</f>
        <v/>
      </c>
      <c r="AQ205" s="203">
        <f>SUM(VLOOKUP($A205,JAN!$A$2:$AN$301,40,FALSE),VLOOKUP($A205,FEB!$A$2:$AK$301,37,FALSE),VLOOKUP($A205,MAR!$A$2:$AN$301,40,FALSE))</f>
        <v/>
      </c>
      <c r="AR205" s="196">
        <f>AP205/AQ205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c r="AP206" s="203">
        <f>SUM(VLOOKUP($A206,JAN!$A$2:$AN$301,39,FALSE),VLOOKUP($A206,FEB!$A$2:$AK$301,36,FALSE),VLOOKUP($A206,MAR!$A$2:$AN$301,39,FALSE))</f>
        <v/>
      </c>
      <c r="AQ206" s="203">
        <f>SUM(VLOOKUP($A206,JAN!$A$2:$AN$301,40,FALSE),VLOOKUP($A206,FEB!$A$2:$AK$301,37,FALSE),VLOOKUP($A206,MAR!$A$2:$AN$301,40,FALSE))</f>
        <v/>
      </c>
      <c r="AR206" s="196">
        <f>AP206/AQ206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c r="AP207" s="203">
        <f>SUM(VLOOKUP($A207,JAN!$A$2:$AN$301,39,FALSE),VLOOKUP($A207,FEB!$A$2:$AK$301,36,FALSE),VLOOKUP($A207,MAR!$A$2:$AN$301,39,FALSE))</f>
        <v/>
      </c>
      <c r="AQ207" s="203">
        <f>SUM(VLOOKUP($A207,JAN!$A$2:$AN$301,40,FALSE),VLOOKUP($A207,FEB!$A$2:$AK$301,37,FALSE),VLOOKUP($A207,MAR!$A$2:$AN$301,40,FALSE))</f>
        <v/>
      </c>
      <c r="AR207" s="196">
        <f>AP207/AQ207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c r="AP208" s="203">
        <f>SUM(VLOOKUP($A208,JAN!$A$2:$AN$301,39,FALSE),VLOOKUP($A208,FEB!$A$2:$AK$301,36,FALSE),VLOOKUP($A208,MAR!$A$2:$AN$301,39,FALSE))</f>
        <v/>
      </c>
      <c r="AQ208" s="203">
        <f>SUM(VLOOKUP($A208,JAN!$A$2:$AN$301,40,FALSE),VLOOKUP($A208,FEB!$A$2:$AK$301,37,FALSE),VLOOKUP($A208,MAR!$A$2:$AN$301,40,FALSE))</f>
        <v/>
      </c>
      <c r="AR208" s="196">
        <f>AP208/AQ208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c r="AP209" s="203">
        <f>SUM(VLOOKUP($A209,JAN!$A$2:$AN$301,39,FALSE),VLOOKUP($A209,FEB!$A$2:$AK$301,36,FALSE),VLOOKUP($A209,MAR!$A$2:$AN$301,39,FALSE))</f>
        <v/>
      </c>
      <c r="AQ209" s="203">
        <f>SUM(VLOOKUP($A209,JAN!$A$2:$AN$301,40,FALSE),VLOOKUP($A209,FEB!$A$2:$AK$301,37,FALSE),VLOOKUP($A209,MAR!$A$2:$AN$301,40,FALSE))</f>
        <v/>
      </c>
      <c r="AR209" s="196">
        <f>AP209/AQ209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c r="AP210" s="203">
        <f>SUM(VLOOKUP($A210,JAN!$A$2:$AN$301,39,FALSE),VLOOKUP($A210,FEB!$A$2:$AK$301,36,FALSE),VLOOKUP($A210,MAR!$A$2:$AN$301,39,FALSE))</f>
        <v/>
      </c>
      <c r="AQ210" s="203">
        <f>SUM(VLOOKUP($A210,JAN!$A$2:$AN$301,40,FALSE),VLOOKUP($A210,FEB!$A$2:$AK$301,37,FALSE),VLOOKUP($A210,MAR!$A$2:$AN$301,40,FALSE))</f>
        <v/>
      </c>
      <c r="AR210" s="196">
        <f>AP210/AQ210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c r="AP211" s="203">
        <f>SUM(VLOOKUP($A211,JAN!$A$2:$AN$301,39,FALSE),VLOOKUP($A211,FEB!$A$2:$AK$301,36,FALSE),VLOOKUP($A211,MAR!$A$2:$AN$301,39,FALSE))</f>
        <v/>
      </c>
      <c r="AQ211" s="203">
        <f>SUM(VLOOKUP($A211,JAN!$A$2:$AN$301,40,FALSE),VLOOKUP($A211,FEB!$A$2:$AK$301,37,FALSE),VLOOKUP($A211,MAR!$A$2:$AN$301,40,FALSE))</f>
        <v/>
      </c>
      <c r="AR211" s="196">
        <f>AP211/AQ211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c r="AP212" s="203">
        <f>SUM(VLOOKUP($A212,JAN!$A$2:$AN$301,39,FALSE),VLOOKUP($A212,FEB!$A$2:$AK$301,36,FALSE),VLOOKUP($A212,MAR!$A$2:$AN$301,39,FALSE))</f>
        <v/>
      </c>
      <c r="AQ212" s="203">
        <f>SUM(VLOOKUP($A212,JAN!$A$2:$AN$301,40,FALSE),VLOOKUP($A212,FEB!$A$2:$AK$301,37,FALSE),VLOOKUP($A212,MAR!$A$2:$AN$301,40,FALSE))</f>
        <v/>
      </c>
      <c r="AR212" s="196">
        <f>AP212/AQ212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c r="AP213" s="203">
        <f>SUM(VLOOKUP($A213,JAN!$A$2:$AN$301,39,FALSE),VLOOKUP($A213,FEB!$A$2:$AK$301,36,FALSE),VLOOKUP($A213,MAR!$A$2:$AN$301,39,FALSE))</f>
        <v/>
      </c>
      <c r="AQ213" s="203">
        <f>SUM(VLOOKUP($A213,JAN!$A$2:$AN$301,40,FALSE),VLOOKUP($A213,FEB!$A$2:$AK$301,37,FALSE),VLOOKUP($A213,MAR!$A$2:$AN$301,40,FALSE))</f>
        <v/>
      </c>
      <c r="AR213" s="196">
        <f>AP213/AQ213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c r="AP214" s="203">
        <f>SUM(VLOOKUP($A214,JAN!$A$2:$AN$301,39,FALSE),VLOOKUP($A214,FEB!$A$2:$AK$301,36,FALSE),VLOOKUP($A214,MAR!$A$2:$AN$301,39,FALSE))</f>
        <v/>
      </c>
      <c r="AQ214" s="203">
        <f>SUM(VLOOKUP($A214,JAN!$A$2:$AN$301,40,FALSE),VLOOKUP($A214,FEB!$A$2:$AK$301,37,FALSE),VLOOKUP($A214,MAR!$A$2:$AN$301,40,FALSE))</f>
        <v/>
      </c>
      <c r="AR214" s="196">
        <f>AP214/AQ214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c r="AP215" s="203">
        <f>SUM(VLOOKUP($A215,JAN!$A$2:$AN$301,39,FALSE),VLOOKUP($A215,FEB!$A$2:$AK$301,36,FALSE),VLOOKUP($A215,MAR!$A$2:$AN$301,39,FALSE))</f>
        <v/>
      </c>
      <c r="AQ215" s="203">
        <f>SUM(VLOOKUP($A215,JAN!$A$2:$AN$301,40,FALSE),VLOOKUP($A215,FEB!$A$2:$AK$301,37,FALSE),VLOOKUP($A215,MAR!$A$2:$AN$301,40,FALSE))</f>
        <v/>
      </c>
      <c r="AR215" s="196">
        <f>AP215/AQ215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c r="AP216" s="203">
        <f>SUM(VLOOKUP($A216,JAN!$A$2:$AN$301,39,FALSE),VLOOKUP($A216,FEB!$A$2:$AK$301,36,FALSE),VLOOKUP($A216,MAR!$A$2:$AN$301,39,FALSE))</f>
        <v/>
      </c>
      <c r="AQ216" s="203">
        <f>SUM(VLOOKUP($A216,JAN!$A$2:$AN$301,40,FALSE),VLOOKUP($A216,FEB!$A$2:$AK$301,37,FALSE),VLOOKUP($A216,MAR!$A$2:$AN$301,40,FALSE))</f>
        <v/>
      </c>
      <c r="AR216" s="196">
        <f>AP216/AQ216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c r="AP217" s="203">
        <f>SUM(VLOOKUP($A217,JAN!$A$2:$AN$301,39,FALSE),VLOOKUP($A217,FEB!$A$2:$AK$301,36,FALSE),VLOOKUP($A217,MAR!$A$2:$AN$301,39,FALSE))</f>
        <v/>
      </c>
      <c r="AQ217" s="203">
        <f>SUM(VLOOKUP($A217,JAN!$A$2:$AN$301,40,FALSE),VLOOKUP($A217,FEB!$A$2:$AK$301,37,FALSE),VLOOKUP($A217,MAR!$A$2:$AN$301,40,FALSE))</f>
        <v/>
      </c>
      <c r="AR217" s="196">
        <f>AP217/AQ217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c r="AP218" s="203">
        <f>SUM(VLOOKUP($A218,JAN!$A$2:$AN$301,39,FALSE),VLOOKUP($A218,FEB!$A$2:$AK$301,36,FALSE),VLOOKUP($A218,MAR!$A$2:$AN$301,39,FALSE))</f>
        <v/>
      </c>
      <c r="AQ218" s="203">
        <f>SUM(VLOOKUP($A218,JAN!$A$2:$AN$301,40,FALSE),VLOOKUP($A218,FEB!$A$2:$AK$301,37,FALSE),VLOOKUP($A218,MAR!$A$2:$AN$301,40,FALSE))</f>
        <v/>
      </c>
      <c r="AR218" s="196">
        <f>AP218/AQ218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c r="AP219" s="203">
        <f>SUM(VLOOKUP($A219,JAN!$A$2:$AN$301,39,FALSE),VLOOKUP($A219,FEB!$A$2:$AK$301,36,FALSE),VLOOKUP($A219,MAR!$A$2:$AN$301,39,FALSE))</f>
        <v/>
      </c>
      <c r="AQ219" s="203">
        <f>SUM(VLOOKUP($A219,JAN!$A$2:$AN$301,40,FALSE),VLOOKUP($A219,FEB!$A$2:$AK$301,37,FALSE),VLOOKUP($A219,MAR!$A$2:$AN$301,40,FALSE))</f>
        <v/>
      </c>
      <c r="AR219" s="196">
        <f>AP219/AQ219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c r="AP220" s="203">
        <f>SUM(VLOOKUP($A220,JAN!$A$2:$AN$301,39,FALSE),VLOOKUP($A220,FEB!$A$2:$AK$301,36,FALSE),VLOOKUP($A220,MAR!$A$2:$AN$301,39,FALSE))</f>
        <v/>
      </c>
      <c r="AQ220" s="203">
        <f>SUM(VLOOKUP($A220,JAN!$A$2:$AN$301,40,FALSE),VLOOKUP($A220,FEB!$A$2:$AK$301,37,FALSE),VLOOKUP($A220,MAR!$A$2:$AN$301,40,FALSE))</f>
        <v/>
      </c>
      <c r="AR220" s="196">
        <f>AP220/AQ220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c r="AP221" s="203">
        <f>SUM(VLOOKUP($A221,JAN!$A$2:$AN$301,39,FALSE),VLOOKUP($A221,FEB!$A$2:$AK$301,36,FALSE),VLOOKUP($A221,MAR!$A$2:$AN$301,39,FALSE))</f>
        <v/>
      </c>
      <c r="AQ221" s="203">
        <f>SUM(VLOOKUP($A221,JAN!$A$2:$AN$301,40,FALSE),VLOOKUP($A221,FEB!$A$2:$AK$301,37,FALSE),VLOOKUP($A221,MAR!$A$2:$AN$301,40,FALSE))</f>
        <v/>
      </c>
      <c r="AR221" s="196">
        <f>AP221/AQ221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c r="AP222" s="203">
        <f>SUM(VLOOKUP($A222,JAN!$A$2:$AN$301,39,FALSE),VLOOKUP($A222,FEB!$A$2:$AK$301,36,FALSE),VLOOKUP($A222,MAR!$A$2:$AN$301,39,FALSE))</f>
        <v/>
      </c>
      <c r="AQ222" s="203">
        <f>SUM(VLOOKUP($A222,JAN!$A$2:$AN$301,40,FALSE),VLOOKUP($A222,FEB!$A$2:$AK$301,37,FALSE),VLOOKUP($A222,MAR!$A$2:$AN$301,40,FALSE))</f>
        <v/>
      </c>
      <c r="AR222" s="196">
        <f>AP222/AQ222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c r="AP223" s="203">
        <f>SUM(VLOOKUP($A223,JAN!$A$2:$AN$301,39,FALSE),VLOOKUP($A223,FEB!$A$2:$AK$301,36,FALSE),VLOOKUP($A223,MAR!$A$2:$AN$301,39,FALSE))</f>
        <v/>
      </c>
      <c r="AQ223" s="203">
        <f>SUM(VLOOKUP($A223,JAN!$A$2:$AN$301,40,FALSE),VLOOKUP($A223,FEB!$A$2:$AK$301,37,FALSE),VLOOKUP($A223,MAR!$A$2:$AN$301,40,FALSE))</f>
        <v/>
      </c>
      <c r="AR223" s="196">
        <f>AP223/AQ223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c r="AP224" s="203">
        <f>SUM(VLOOKUP($A224,JAN!$A$2:$AN$301,39,FALSE),VLOOKUP($A224,FEB!$A$2:$AK$301,36,FALSE),VLOOKUP($A224,MAR!$A$2:$AN$301,39,FALSE))</f>
        <v/>
      </c>
      <c r="AQ224" s="203">
        <f>SUM(VLOOKUP($A224,JAN!$A$2:$AN$301,40,FALSE),VLOOKUP($A224,FEB!$A$2:$AK$301,37,FALSE),VLOOKUP($A224,MAR!$A$2:$AN$301,40,FALSE))</f>
        <v/>
      </c>
      <c r="AR224" s="196">
        <f>AP224/AQ224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c r="AP225" s="203">
        <f>SUM(VLOOKUP($A225,JAN!$A$2:$AN$301,39,FALSE),VLOOKUP($A225,FEB!$A$2:$AK$301,36,FALSE),VLOOKUP($A225,MAR!$A$2:$AN$301,39,FALSE))</f>
        <v/>
      </c>
      <c r="AQ225" s="203">
        <f>SUM(VLOOKUP($A225,JAN!$A$2:$AN$301,40,FALSE),VLOOKUP($A225,FEB!$A$2:$AK$301,37,FALSE),VLOOKUP($A225,MAR!$A$2:$AN$301,40,FALSE))</f>
        <v/>
      </c>
      <c r="AR225" s="196">
        <f>AP225/AQ225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c r="AP226" s="203">
        <f>SUM(VLOOKUP($A226,JAN!$A$2:$AN$301,39,FALSE),VLOOKUP($A226,FEB!$A$2:$AK$301,36,FALSE),VLOOKUP($A226,MAR!$A$2:$AN$301,39,FALSE))</f>
        <v/>
      </c>
      <c r="AQ226" s="203">
        <f>SUM(VLOOKUP($A226,JAN!$A$2:$AN$301,40,FALSE),VLOOKUP($A226,FEB!$A$2:$AK$301,37,FALSE),VLOOKUP($A226,MAR!$A$2:$AN$301,40,FALSE))</f>
        <v/>
      </c>
      <c r="AR226" s="196">
        <f>AP226/AQ226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c r="AP227" s="203">
        <f>SUM(VLOOKUP($A227,JAN!$A$2:$AN$301,39,FALSE),VLOOKUP($A227,FEB!$A$2:$AK$301,36,FALSE),VLOOKUP($A227,MAR!$A$2:$AN$301,39,FALSE))</f>
        <v/>
      </c>
      <c r="AQ227" s="203">
        <f>SUM(VLOOKUP($A227,JAN!$A$2:$AN$301,40,FALSE),VLOOKUP($A227,FEB!$A$2:$AK$301,37,FALSE),VLOOKUP($A227,MAR!$A$2:$AN$301,40,FALSE))</f>
        <v/>
      </c>
      <c r="AR227" s="196">
        <f>AP227/AQ227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c r="AP228" s="203">
        <f>SUM(VLOOKUP($A228,JAN!$A$2:$AN$301,39,FALSE),VLOOKUP($A228,FEB!$A$2:$AK$301,36,FALSE),VLOOKUP($A228,MAR!$A$2:$AN$301,39,FALSE))</f>
        <v/>
      </c>
      <c r="AQ228" s="203">
        <f>SUM(VLOOKUP($A228,JAN!$A$2:$AN$301,40,FALSE),VLOOKUP($A228,FEB!$A$2:$AK$301,37,FALSE),VLOOKUP($A228,MAR!$A$2:$AN$301,40,FALSE))</f>
        <v/>
      </c>
      <c r="AR228" s="196">
        <f>AP228/AQ228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c r="AP229" s="203">
        <f>SUM(VLOOKUP($A229,JAN!$A$2:$AN$301,39,FALSE),VLOOKUP($A229,FEB!$A$2:$AK$301,36,FALSE),VLOOKUP($A229,MAR!$A$2:$AN$301,39,FALSE))</f>
        <v/>
      </c>
      <c r="AQ229" s="203">
        <f>SUM(VLOOKUP($A229,JAN!$A$2:$AN$301,40,FALSE),VLOOKUP($A229,FEB!$A$2:$AK$301,37,FALSE),VLOOKUP($A229,MAR!$A$2:$AN$301,40,FALSE))</f>
        <v/>
      </c>
      <c r="AR229" s="196">
        <f>AP229/AQ229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c r="AP230" s="203">
        <f>SUM(VLOOKUP($A230,JAN!$A$2:$AN$301,39,FALSE),VLOOKUP($A230,FEB!$A$2:$AK$301,36,FALSE),VLOOKUP($A230,MAR!$A$2:$AN$301,39,FALSE))</f>
        <v/>
      </c>
      <c r="AQ230" s="203">
        <f>SUM(VLOOKUP($A230,JAN!$A$2:$AN$301,40,FALSE),VLOOKUP($A230,FEB!$A$2:$AK$301,37,FALSE),VLOOKUP($A230,MAR!$A$2:$AN$301,40,FALSE))</f>
        <v/>
      </c>
      <c r="AR230" s="196">
        <f>AP230/AQ230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c r="AP231" s="203">
        <f>SUM(VLOOKUP($A231,JAN!$A$2:$AN$301,39,FALSE),VLOOKUP($A231,FEB!$A$2:$AK$301,36,FALSE),VLOOKUP($A231,MAR!$A$2:$AN$301,39,FALSE))</f>
        <v/>
      </c>
      <c r="AQ231" s="203">
        <f>SUM(VLOOKUP($A231,JAN!$A$2:$AN$301,40,FALSE),VLOOKUP($A231,FEB!$A$2:$AK$301,37,FALSE),VLOOKUP($A231,MAR!$A$2:$AN$301,40,FALSE))</f>
        <v/>
      </c>
      <c r="AR231" s="196">
        <f>AP231/AQ231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c r="AP232" s="203">
        <f>SUM(VLOOKUP($A232,JAN!$A$2:$AN$301,39,FALSE),VLOOKUP($A232,FEB!$A$2:$AK$301,36,FALSE),VLOOKUP($A232,MAR!$A$2:$AN$301,39,FALSE))</f>
        <v/>
      </c>
      <c r="AQ232" s="203">
        <f>SUM(VLOOKUP($A232,JAN!$A$2:$AN$301,40,FALSE),VLOOKUP($A232,FEB!$A$2:$AK$301,37,FALSE),VLOOKUP($A232,MAR!$A$2:$AN$301,40,FALSE))</f>
        <v/>
      </c>
      <c r="AR232" s="196">
        <f>AP232/AQ232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c r="AP233" s="203">
        <f>SUM(VLOOKUP($A233,JAN!$A$2:$AN$301,39,FALSE),VLOOKUP($A233,FEB!$A$2:$AK$301,36,FALSE),VLOOKUP($A233,MAR!$A$2:$AN$301,39,FALSE))</f>
        <v/>
      </c>
      <c r="AQ233" s="203">
        <f>SUM(VLOOKUP($A233,JAN!$A$2:$AN$301,40,FALSE),VLOOKUP($A233,FEB!$A$2:$AK$301,37,FALSE),VLOOKUP($A233,MAR!$A$2:$AN$301,40,FALSE))</f>
        <v/>
      </c>
      <c r="AR233" s="196">
        <f>AP233/AQ233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c r="AP234" s="203">
        <f>SUM(VLOOKUP($A234,JAN!$A$2:$AN$301,39,FALSE),VLOOKUP($A234,FEB!$A$2:$AK$301,36,FALSE),VLOOKUP($A234,MAR!$A$2:$AN$301,39,FALSE))</f>
        <v/>
      </c>
      <c r="AQ234" s="203">
        <f>SUM(VLOOKUP($A234,JAN!$A$2:$AN$301,40,FALSE),VLOOKUP($A234,FEB!$A$2:$AK$301,37,FALSE),VLOOKUP($A234,MAR!$A$2:$AN$301,40,FALSE))</f>
        <v/>
      </c>
      <c r="AR234" s="196">
        <f>AP234/AQ234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c r="AP235" s="203">
        <f>SUM(VLOOKUP($A235,JAN!$A$2:$AN$301,39,FALSE),VLOOKUP($A235,FEB!$A$2:$AK$301,36,FALSE),VLOOKUP($A235,MAR!$A$2:$AN$301,39,FALSE))</f>
        <v/>
      </c>
      <c r="AQ235" s="203">
        <f>SUM(VLOOKUP($A235,JAN!$A$2:$AN$301,40,FALSE),VLOOKUP($A235,FEB!$A$2:$AK$301,37,FALSE),VLOOKUP($A235,MAR!$A$2:$AN$301,40,FALSE))</f>
        <v/>
      </c>
      <c r="AR235" s="196">
        <f>AP235/AQ235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c r="AP236" s="203">
        <f>SUM(VLOOKUP($A236,JAN!$A$2:$AN$301,39,FALSE),VLOOKUP($A236,FEB!$A$2:$AK$301,36,FALSE),VLOOKUP($A236,MAR!$A$2:$AN$301,39,FALSE))</f>
        <v/>
      </c>
      <c r="AQ236" s="203">
        <f>SUM(VLOOKUP($A236,JAN!$A$2:$AN$301,40,FALSE),VLOOKUP($A236,FEB!$A$2:$AK$301,37,FALSE),VLOOKUP($A236,MAR!$A$2:$AN$301,40,FALSE))</f>
        <v/>
      </c>
      <c r="AR236" s="196">
        <f>AP236/AQ236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c r="AP237" s="203">
        <f>SUM(VLOOKUP($A237,JAN!$A$2:$AN$301,39,FALSE),VLOOKUP($A237,FEB!$A$2:$AK$301,36,FALSE),VLOOKUP($A237,MAR!$A$2:$AN$301,39,FALSE))</f>
        <v/>
      </c>
      <c r="AQ237" s="203">
        <f>SUM(VLOOKUP($A237,JAN!$A$2:$AN$301,40,FALSE),VLOOKUP($A237,FEB!$A$2:$AK$301,37,FALSE),VLOOKUP($A237,MAR!$A$2:$AN$301,40,FALSE))</f>
        <v/>
      </c>
      <c r="AR237" s="196">
        <f>AP237/AQ237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c r="AP238" s="203">
        <f>SUM(VLOOKUP($A238,JAN!$A$2:$AN$301,39,FALSE),VLOOKUP($A238,FEB!$A$2:$AK$301,36,FALSE),VLOOKUP($A238,MAR!$A$2:$AN$301,39,FALSE))</f>
        <v/>
      </c>
      <c r="AQ238" s="203">
        <f>SUM(VLOOKUP($A238,JAN!$A$2:$AN$301,40,FALSE),VLOOKUP($A238,FEB!$A$2:$AK$301,37,FALSE),VLOOKUP($A238,MAR!$A$2:$AN$301,40,FALSE))</f>
        <v/>
      </c>
      <c r="AR238" s="196">
        <f>AP238/AQ238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c r="AP239" s="203">
        <f>SUM(VLOOKUP($A239,JAN!$A$2:$AN$301,39,FALSE),VLOOKUP($A239,FEB!$A$2:$AK$301,36,FALSE),VLOOKUP($A239,MAR!$A$2:$AN$301,39,FALSE))</f>
        <v/>
      </c>
      <c r="AQ239" s="203">
        <f>SUM(VLOOKUP($A239,JAN!$A$2:$AN$301,40,FALSE),VLOOKUP($A239,FEB!$A$2:$AK$301,37,FALSE),VLOOKUP($A239,MAR!$A$2:$AN$301,40,FALSE))</f>
        <v/>
      </c>
      <c r="AR239" s="196">
        <f>AP239/AQ239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c r="AP240" s="203">
        <f>SUM(VLOOKUP($A240,JAN!$A$2:$AN$301,39,FALSE),VLOOKUP($A240,FEB!$A$2:$AK$301,36,FALSE),VLOOKUP($A240,MAR!$A$2:$AN$301,39,FALSE))</f>
        <v/>
      </c>
      <c r="AQ240" s="203">
        <f>SUM(VLOOKUP($A240,JAN!$A$2:$AN$301,40,FALSE),VLOOKUP($A240,FEB!$A$2:$AK$301,37,FALSE),VLOOKUP($A240,MAR!$A$2:$AN$301,40,FALSE))</f>
        <v/>
      </c>
      <c r="AR240" s="196">
        <f>AP240/AQ240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c r="AP241" s="203">
        <f>SUM(VLOOKUP($A241,JAN!$A$2:$AN$301,39,FALSE),VLOOKUP($A241,FEB!$A$2:$AK$301,36,FALSE),VLOOKUP($A241,MAR!$A$2:$AN$301,39,FALSE))</f>
        <v/>
      </c>
      <c r="AQ241" s="203">
        <f>SUM(VLOOKUP($A241,JAN!$A$2:$AN$301,40,FALSE),VLOOKUP($A241,FEB!$A$2:$AK$301,37,FALSE),VLOOKUP($A241,MAR!$A$2:$AN$301,40,FALSE))</f>
        <v/>
      </c>
      <c r="AR241" s="196">
        <f>AP241/AQ241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c r="AP242" s="203">
        <f>SUM(VLOOKUP($A242,JAN!$A$2:$AN$301,39,FALSE),VLOOKUP($A242,FEB!$A$2:$AK$301,36,FALSE),VLOOKUP($A242,MAR!$A$2:$AN$301,39,FALSE))</f>
        <v/>
      </c>
      <c r="AQ242" s="203">
        <f>SUM(VLOOKUP($A242,JAN!$A$2:$AN$301,40,FALSE),VLOOKUP($A242,FEB!$A$2:$AK$301,37,FALSE),VLOOKUP($A242,MAR!$A$2:$AN$301,40,FALSE))</f>
        <v/>
      </c>
      <c r="AR242" s="196">
        <f>AP242/AQ242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c r="AP243" s="203">
        <f>SUM(VLOOKUP($A243,JAN!$A$2:$AN$301,39,FALSE),VLOOKUP($A243,FEB!$A$2:$AK$301,36,FALSE),VLOOKUP($A243,MAR!$A$2:$AN$301,39,FALSE))</f>
        <v/>
      </c>
      <c r="AQ243" s="203">
        <f>SUM(VLOOKUP($A243,JAN!$A$2:$AN$301,40,FALSE),VLOOKUP($A243,FEB!$A$2:$AK$301,37,FALSE),VLOOKUP($A243,MAR!$A$2:$AN$301,40,FALSE))</f>
        <v/>
      </c>
      <c r="AR243" s="196">
        <f>AP243/AQ243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c r="AP244" s="203">
        <f>SUM(VLOOKUP($A244,JAN!$A$2:$AN$301,39,FALSE),VLOOKUP($A244,FEB!$A$2:$AK$301,36,FALSE),VLOOKUP($A244,MAR!$A$2:$AN$301,39,FALSE))</f>
        <v/>
      </c>
      <c r="AQ244" s="203">
        <f>SUM(VLOOKUP($A244,JAN!$A$2:$AN$301,40,FALSE),VLOOKUP($A244,FEB!$A$2:$AK$301,37,FALSE),VLOOKUP($A244,MAR!$A$2:$AN$301,40,FALSE))</f>
        <v/>
      </c>
      <c r="AR244" s="196">
        <f>AP244/AQ244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c r="AP245" s="203">
        <f>SUM(VLOOKUP($A245,JAN!$A$2:$AN$301,39,FALSE),VLOOKUP($A245,FEB!$A$2:$AK$301,36,FALSE),VLOOKUP($A245,MAR!$A$2:$AN$301,39,FALSE))</f>
        <v/>
      </c>
      <c r="AQ245" s="203">
        <f>SUM(VLOOKUP($A245,JAN!$A$2:$AN$301,40,FALSE),VLOOKUP($A245,FEB!$A$2:$AK$301,37,FALSE),VLOOKUP($A245,MAR!$A$2:$AN$301,40,FALSE))</f>
        <v/>
      </c>
      <c r="AR245" s="196">
        <f>AP245/AQ245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c r="AP246" s="203">
        <f>SUM(VLOOKUP($A246,JAN!$A$2:$AN$301,39,FALSE),VLOOKUP($A246,FEB!$A$2:$AK$301,36,FALSE),VLOOKUP($A246,MAR!$A$2:$AN$301,39,FALSE))</f>
        <v/>
      </c>
      <c r="AQ246" s="203">
        <f>SUM(VLOOKUP($A246,JAN!$A$2:$AN$301,40,FALSE),VLOOKUP($A246,FEB!$A$2:$AK$301,37,FALSE),VLOOKUP($A246,MAR!$A$2:$AN$301,40,FALSE))</f>
        <v/>
      </c>
      <c r="AR246" s="196">
        <f>AP246/AQ246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c r="AP247" s="203">
        <f>SUM(VLOOKUP($A247,JAN!$A$2:$AN$301,39,FALSE),VLOOKUP($A247,FEB!$A$2:$AK$301,36,FALSE),VLOOKUP($A247,MAR!$A$2:$AN$301,39,FALSE))</f>
        <v/>
      </c>
      <c r="AQ247" s="203">
        <f>SUM(VLOOKUP($A247,JAN!$A$2:$AN$301,40,FALSE),VLOOKUP($A247,FEB!$A$2:$AK$301,37,FALSE),VLOOKUP($A247,MAR!$A$2:$AN$301,40,FALSE))</f>
        <v/>
      </c>
      <c r="AR247" s="196">
        <f>AP247/AQ247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c r="AP248" s="203">
        <f>SUM(VLOOKUP($A248,JAN!$A$2:$AN$301,39,FALSE),VLOOKUP($A248,FEB!$A$2:$AK$301,36,FALSE),VLOOKUP($A248,MAR!$A$2:$AN$301,39,FALSE))</f>
        <v/>
      </c>
      <c r="AQ248" s="203">
        <f>SUM(VLOOKUP($A248,JAN!$A$2:$AN$301,40,FALSE),VLOOKUP($A248,FEB!$A$2:$AK$301,37,FALSE),VLOOKUP($A248,MAR!$A$2:$AN$301,40,FALSE))</f>
        <v/>
      </c>
      <c r="AR248" s="196">
        <f>AP248/AQ248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c r="AP249" s="203">
        <f>SUM(VLOOKUP($A249,JAN!$A$2:$AN$301,39,FALSE),VLOOKUP($A249,FEB!$A$2:$AK$301,36,FALSE),VLOOKUP($A249,MAR!$A$2:$AN$301,39,FALSE))</f>
        <v/>
      </c>
      <c r="AQ249" s="203">
        <f>SUM(VLOOKUP($A249,JAN!$A$2:$AN$301,40,FALSE),VLOOKUP($A249,FEB!$A$2:$AK$301,37,FALSE),VLOOKUP($A249,MAR!$A$2:$AN$301,40,FALSE))</f>
        <v/>
      </c>
      <c r="AR249" s="196">
        <f>AP249/AQ249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c r="AP250" s="203">
        <f>SUM(VLOOKUP($A250,JAN!$A$2:$AN$301,39,FALSE),VLOOKUP($A250,FEB!$A$2:$AK$301,36,FALSE),VLOOKUP($A250,MAR!$A$2:$AN$301,39,FALSE))</f>
        <v/>
      </c>
      <c r="AQ250" s="203">
        <f>SUM(VLOOKUP($A250,JAN!$A$2:$AN$301,40,FALSE),VLOOKUP($A250,FEB!$A$2:$AK$301,37,FALSE),VLOOKUP($A250,MAR!$A$2:$AN$301,40,FALSE))</f>
        <v/>
      </c>
      <c r="AR250" s="196">
        <f>AP250/AQ250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c r="AP251" s="203">
        <f>SUM(VLOOKUP($A251,JAN!$A$2:$AN$301,39,FALSE),VLOOKUP($A251,FEB!$A$2:$AK$301,36,FALSE),VLOOKUP($A251,MAR!$A$2:$AN$301,39,FALSE))</f>
        <v/>
      </c>
      <c r="AQ251" s="203">
        <f>SUM(VLOOKUP($A251,JAN!$A$2:$AN$301,40,FALSE),VLOOKUP($A251,FEB!$A$2:$AK$301,37,FALSE),VLOOKUP($A251,MAR!$A$2:$AN$301,40,FALSE))</f>
        <v/>
      </c>
      <c r="AR251" s="196">
        <f>AP251/AQ251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c r="AP252" s="203">
        <f>SUM(VLOOKUP($A252,JAN!$A$2:$AN$301,39,FALSE),VLOOKUP($A252,FEB!$A$2:$AK$301,36,FALSE),VLOOKUP($A252,MAR!$A$2:$AN$301,39,FALSE))</f>
        <v/>
      </c>
      <c r="AQ252" s="203">
        <f>SUM(VLOOKUP($A252,JAN!$A$2:$AN$301,40,FALSE),VLOOKUP($A252,FEB!$A$2:$AK$301,37,FALSE),VLOOKUP($A252,MAR!$A$2:$AN$301,40,FALSE))</f>
        <v/>
      </c>
      <c r="AR252" s="196">
        <f>AP252/AQ252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c r="AP253" s="203">
        <f>SUM(VLOOKUP($A253,JAN!$A$2:$AN$301,39,FALSE),VLOOKUP($A253,FEB!$A$2:$AK$301,36,FALSE),VLOOKUP($A253,MAR!$A$2:$AN$301,39,FALSE))</f>
        <v/>
      </c>
      <c r="AQ253" s="203">
        <f>SUM(VLOOKUP($A253,JAN!$A$2:$AN$301,40,FALSE),VLOOKUP($A253,FEB!$A$2:$AK$301,37,FALSE),VLOOKUP($A253,MAR!$A$2:$AN$301,40,FALSE))</f>
        <v/>
      </c>
      <c r="AR253" s="196">
        <f>AP253/AQ253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c r="AP254" s="203">
        <f>SUM(VLOOKUP($A254,JAN!$A$2:$AN$301,39,FALSE),VLOOKUP($A254,FEB!$A$2:$AK$301,36,FALSE),VLOOKUP($A254,MAR!$A$2:$AN$301,39,FALSE))</f>
        <v/>
      </c>
      <c r="AQ254" s="203">
        <f>SUM(VLOOKUP($A254,JAN!$A$2:$AN$301,40,FALSE),VLOOKUP($A254,FEB!$A$2:$AK$301,37,FALSE),VLOOKUP($A254,MAR!$A$2:$AN$301,40,FALSE))</f>
        <v/>
      </c>
      <c r="AR254" s="196">
        <f>AP254/AQ254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c r="AP255" s="203">
        <f>SUM(VLOOKUP($A255,JAN!$A$2:$AN$301,39,FALSE),VLOOKUP($A255,FEB!$A$2:$AK$301,36,FALSE),VLOOKUP($A255,MAR!$A$2:$AN$301,39,FALSE))</f>
        <v/>
      </c>
      <c r="AQ255" s="203">
        <f>SUM(VLOOKUP($A255,JAN!$A$2:$AN$301,40,FALSE),VLOOKUP($A255,FEB!$A$2:$AK$301,37,FALSE),VLOOKUP($A255,MAR!$A$2:$AN$301,40,FALSE))</f>
        <v/>
      </c>
      <c r="AR255" s="196">
        <f>AP255/AQ255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c r="AP256" s="203">
        <f>SUM(VLOOKUP($A256,JAN!$A$2:$AN$301,39,FALSE),VLOOKUP($A256,FEB!$A$2:$AK$301,36,FALSE),VLOOKUP($A256,MAR!$A$2:$AN$301,39,FALSE))</f>
        <v/>
      </c>
      <c r="AQ256" s="203">
        <f>SUM(VLOOKUP($A256,JAN!$A$2:$AN$301,40,FALSE),VLOOKUP($A256,FEB!$A$2:$AK$301,37,FALSE),VLOOKUP($A256,MAR!$A$2:$AN$301,40,FALSE))</f>
        <v/>
      </c>
      <c r="AR256" s="196">
        <f>AP256/AQ256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c r="AP257" s="203">
        <f>SUM(VLOOKUP($A257,JAN!$A$2:$AN$301,39,FALSE),VLOOKUP($A257,FEB!$A$2:$AK$301,36,FALSE),VLOOKUP($A257,MAR!$A$2:$AN$301,39,FALSE))</f>
        <v/>
      </c>
      <c r="AQ257" s="203">
        <f>SUM(VLOOKUP($A257,JAN!$A$2:$AN$301,40,FALSE),VLOOKUP($A257,FEB!$A$2:$AK$301,37,FALSE),VLOOKUP($A257,MAR!$A$2:$AN$301,40,FALSE))</f>
        <v/>
      </c>
      <c r="AR257" s="196">
        <f>AP257/AQ257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c r="AP258" s="203">
        <f>SUM(VLOOKUP($A258,JAN!$A$2:$AN$301,39,FALSE),VLOOKUP($A258,FEB!$A$2:$AK$301,36,FALSE),VLOOKUP($A258,MAR!$A$2:$AN$301,39,FALSE))</f>
        <v/>
      </c>
      <c r="AQ258" s="203">
        <f>SUM(VLOOKUP($A258,JAN!$A$2:$AN$301,40,FALSE),VLOOKUP($A258,FEB!$A$2:$AK$301,37,FALSE),VLOOKUP($A258,MAR!$A$2:$AN$301,40,FALSE))</f>
        <v/>
      </c>
      <c r="AR258" s="196">
        <f>AP258/AQ258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c r="AP259" s="203">
        <f>SUM(VLOOKUP($A259,JAN!$A$2:$AN$301,39,FALSE),VLOOKUP($A259,FEB!$A$2:$AK$301,36,FALSE),VLOOKUP($A259,MAR!$A$2:$AN$301,39,FALSE))</f>
        <v/>
      </c>
      <c r="AQ259" s="203">
        <f>SUM(VLOOKUP($A259,JAN!$A$2:$AN$301,40,FALSE),VLOOKUP($A259,FEB!$A$2:$AK$301,37,FALSE),VLOOKUP($A259,MAR!$A$2:$AN$301,40,FALSE))</f>
        <v/>
      </c>
      <c r="AR259" s="196">
        <f>AP259/AQ259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c r="AP260" s="203">
        <f>SUM(VLOOKUP($A260,JAN!$A$2:$AN$301,39,FALSE),VLOOKUP($A260,FEB!$A$2:$AK$301,36,FALSE),VLOOKUP($A260,MAR!$A$2:$AN$301,39,FALSE))</f>
        <v/>
      </c>
      <c r="AQ260" s="203">
        <f>SUM(VLOOKUP($A260,JAN!$A$2:$AN$301,40,FALSE),VLOOKUP($A260,FEB!$A$2:$AK$301,37,FALSE),VLOOKUP($A260,MAR!$A$2:$AN$301,40,FALSE))</f>
        <v/>
      </c>
      <c r="AR260" s="196">
        <f>AP260/AQ260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c r="AP261" s="203">
        <f>SUM(VLOOKUP($A261,JAN!$A$2:$AN$301,39,FALSE),VLOOKUP($A261,FEB!$A$2:$AK$301,36,FALSE),VLOOKUP($A261,MAR!$A$2:$AN$301,39,FALSE))</f>
        <v/>
      </c>
      <c r="AQ261" s="203">
        <f>SUM(VLOOKUP($A261,JAN!$A$2:$AN$301,40,FALSE),VLOOKUP($A261,FEB!$A$2:$AK$301,37,FALSE),VLOOKUP($A261,MAR!$A$2:$AN$301,40,FALSE))</f>
        <v/>
      </c>
      <c r="AR261" s="196">
        <f>AP261/AQ261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c r="AP262" s="203">
        <f>SUM(VLOOKUP($A262,JAN!$A$2:$AN$301,39,FALSE),VLOOKUP($A262,FEB!$A$2:$AK$301,36,FALSE),VLOOKUP($A262,MAR!$A$2:$AN$301,39,FALSE))</f>
        <v/>
      </c>
      <c r="AQ262" s="203">
        <f>SUM(VLOOKUP($A262,JAN!$A$2:$AN$301,40,FALSE),VLOOKUP($A262,FEB!$A$2:$AK$301,37,FALSE),VLOOKUP($A262,MAR!$A$2:$AN$301,40,FALSE))</f>
        <v/>
      </c>
      <c r="AR262" s="196">
        <f>AP262/AQ262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c r="AP263" s="203">
        <f>SUM(VLOOKUP($A263,JAN!$A$2:$AN$301,39,FALSE),VLOOKUP($A263,FEB!$A$2:$AK$301,36,FALSE),VLOOKUP($A263,MAR!$A$2:$AN$301,39,FALSE))</f>
        <v/>
      </c>
      <c r="AQ263" s="203">
        <f>SUM(VLOOKUP($A263,JAN!$A$2:$AN$301,40,FALSE),VLOOKUP($A263,FEB!$A$2:$AK$301,37,FALSE),VLOOKUP($A263,MAR!$A$2:$AN$301,40,FALSE))</f>
        <v/>
      </c>
      <c r="AR263" s="196">
        <f>AP263/AQ263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c r="AP264" s="203">
        <f>SUM(VLOOKUP($A264,JAN!$A$2:$AN$301,39,FALSE),VLOOKUP($A264,FEB!$A$2:$AK$301,36,FALSE),VLOOKUP($A264,MAR!$A$2:$AN$301,39,FALSE))</f>
        <v/>
      </c>
      <c r="AQ264" s="203">
        <f>SUM(VLOOKUP($A264,JAN!$A$2:$AN$301,40,FALSE),VLOOKUP($A264,FEB!$A$2:$AK$301,37,FALSE),VLOOKUP($A264,MAR!$A$2:$AN$301,40,FALSE))</f>
        <v/>
      </c>
      <c r="AR264" s="196">
        <f>AP264/AQ264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c r="AP265" s="203">
        <f>SUM(VLOOKUP($A265,JAN!$A$2:$AN$301,39,FALSE),VLOOKUP($A265,FEB!$A$2:$AK$301,36,FALSE),VLOOKUP($A265,MAR!$A$2:$AN$301,39,FALSE))</f>
        <v/>
      </c>
      <c r="AQ265" s="203">
        <f>SUM(VLOOKUP($A265,JAN!$A$2:$AN$301,40,FALSE),VLOOKUP($A265,FEB!$A$2:$AK$301,37,FALSE),VLOOKUP($A265,MAR!$A$2:$AN$301,40,FALSE))</f>
        <v/>
      </c>
      <c r="AR265" s="196">
        <f>AP265/AQ265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c r="AP266" s="203">
        <f>SUM(VLOOKUP($A266,JAN!$A$2:$AN$301,39,FALSE),VLOOKUP($A266,FEB!$A$2:$AK$301,36,FALSE),VLOOKUP($A266,MAR!$A$2:$AN$301,39,FALSE))</f>
        <v/>
      </c>
      <c r="AQ266" s="203">
        <f>SUM(VLOOKUP($A266,JAN!$A$2:$AN$301,40,FALSE),VLOOKUP($A266,FEB!$A$2:$AK$301,37,FALSE),VLOOKUP($A266,MAR!$A$2:$AN$301,40,FALSE))</f>
        <v/>
      </c>
      <c r="AR266" s="196">
        <f>AP266/AQ266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c r="AP267" s="203">
        <f>SUM(VLOOKUP($A267,JAN!$A$2:$AN$301,39,FALSE),VLOOKUP($A267,FEB!$A$2:$AK$301,36,FALSE),VLOOKUP($A267,MAR!$A$2:$AN$301,39,FALSE))</f>
        <v/>
      </c>
      <c r="AQ267" s="203">
        <f>SUM(VLOOKUP($A267,JAN!$A$2:$AN$301,40,FALSE),VLOOKUP($A267,FEB!$A$2:$AK$301,37,FALSE),VLOOKUP($A267,MAR!$A$2:$AN$301,40,FALSE))</f>
        <v/>
      </c>
      <c r="AR267" s="196">
        <f>AP267/AQ267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c r="AP268" s="203">
        <f>SUM(VLOOKUP($A268,JAN!$A$2:$AN$301,39,FALSE),VLOOKUP($A268,FEB!$A$2:$AK$301,36,FALSE),VLOOKUP($A268,MAR!$A$2:$AN$301,39,FALSE))</f>
        <v/>
      </c>
      <c r="AQ268" s="203">
        <f>SUM(VLOOKUP($A268,JAN!$A$2:$AN$301,40,FALSE),VLOOKUP($A268,FEB!$A$2:$AK$301,37,FALSE),VLOOKUP($A268,MAR!$A$2:$AN$301,40,FALSE))</f>
        <v/>
      </c>
      <c r="AR268" s="196">
        <f>AP268/AQ268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c r="AP269" s="203">
        <f>SUM(VLOOKUP($A269,JAN!$A$2:$AN$301,39,FALSE),VLOOKUP($A269,FEB!$A$2:$AK$301,36,FALSE),VLOOKUP($A269,MAR!$A$2:$AN$301,39,FALSE))</f>
        <v/>
      </c>
      <c r="AQ269" s="203">
        <f>SUM(VLOOKUP($A269,JAN!$A$2:$AN$301,40,FALSE),VLOOKUP($A269,FEB!$A$2:$AK$301,37,FALSE),VLOOKUP($A269,MAR!$A$2:$AN$301,40,FALSE))</f>
        <v/>
      </c>
      <c r="AR269" s="196">
        <f>AP269/AQ269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c r="AP270" s="203">
        <f>SUM(VLOOKUP($A270,JAN!$A$2:$AN$301,39,FALSE),VLOOKUP($A270,FEB!$A$2:$AK$301,36,FALSE),VLOOKUP($A270,MAR!$A$2:$AN$301,39,FALSE))</f>
        <v/>
      </c>
      <c r="AQ270" s="203">
        <f>SUM(VLOOKUP($A270,JAN!$A$2:$AN$301,40,FALSE),VLOOKUP($A270,FEB!$A$2:$AK$301,37,FALSE),VLOOKUP($A270,MAR!$A$2:$AN$301,40,FALSE))</f>
        <v/>
      </c>
      <c r="AR270" s="196">
        <f>AP270/AQ270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c r="AP271" s="203">
        <f>SUM(VLOOKUP($A271,JAN!$A$2:$AN$301,39,FALSE),VLOOKUP($A271,FEB!$A$2:$AK$301,36,FALSE),VLOOKUP($A271,MAR!$A$2:$AN$301,39,FALSE))</f>
        <v/>
      </c>
      <c r="AQ271" s="203">
        <f>SUM(VLOOKUP($A271,JAN!$A$2:$AN$301,40,FALSE),VLOOKUP($A271,FEB!$A$2:$AK$301,37,FALSE),VLOOKUP($A271,MAR!$A$2:$AN$301,40,FALSE))</f>
        <v/>
      </c>
      <c r="AR271" s="196">
        <f>AP271/AQ271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c r="AP272" s="203">
        <f>SUM(VLOOKUP($A272,JAN!$A$2:$AN$301,39,FALSE),VLOOKUP($A272,FEB!$A$2:$AK$301,36,FALSE),VLOOKUP($A272,MAR!$A$2:$AN$301,39,FALSE))</f>
        <v/>
      </c>
      <c r="AQ272" s="203">
        <f>SUM(VLOOKUP($A272,JAN!$A$2:$AN$301,40,FALSE),VLOOKUP($A272,FEB!$A$2:$AK$301,37,FALSE),VLOOKUP($A272,MAR!$A$2:$AN$301,40,FALSE))</f>
        <v/>
      </c>
      <c r="AR272" s="196">
        <f>AP272/AQ272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c r="AP273" s="203">
        <f>SUM(VLOOKUP($A273,JAN!$A$2:$AN$301,39,FALSE),VLOOKUP($A273,FEB!$A$2:$AK$301,36,FALSE),VLOOKUP($A273,MAR!$A$2:$AN$301,39,FALSE))</f>
        <v/>
      </c>
      <c r="AQ273" s="203">
        <f>SUM(VLOOKUP($A273,JAN!$A$2:$AN$301,40,FALSE),VLOOKUP($A273,FEB!$A$2:$AK$301,37,FALSE),VLOOKUP($A273,MAR!$A$2:$AN$301,40,FALSE))</f>
        <v/>
      </c>
      <c r="AR273" s="196">
        <f>AP273/AQ273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c r="AP274" s="203">
        <f>SUM(VLOOKUP($A274,JAN!$A$2:$AN$301,39,FALSE),VLOOKUP($A274,FEB!$A$2:$AK$301,36,FALSE),VLOOKUP($A274,MAR!$A$2:$AN$301,39,FALSE))</f>
        <v/>
      </c>
      <c r="AQ274" s="203">
        <f>SUM(VLOOKUP($A274,JAN!$A$2:$AN$301,40,FALSE),VLOOKUP($A274,FEB!$A$2:$AK$301,37,FALSE),VLOOKUP($A274,MAR!$A$2:$AN$301,40,FALSE))</f>
        <v/>
      </c>
      <c r="AR274" s="196">
        <f>AP274/AQ274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c r="AP275" s="203">
        <f>SUM(VLOOKUP($A275,JAN!$A$2:$AN$301,39,FALSE),VLOOKUP($A275,FEB!$A$2:$AK$301,36,FALSE),VLOOKUP($A275,MAR!$A$2:$AN$301,39,FALSE))</f>
        <v/>
      </c>
      <c r="AQ275" s="203">
        <f>SUM(VLOOKUP($A275,JAN!$A$2:$AN$301,40,FALSE),VLOOKUP($A275,FEB!$A$2:$AK$301,37,FALSE),VLOOKUP($A275,MAR!$A$2:$AN$301,40,FALSE))</f>
        <v/>
      </c>
      <c r="AR275" s="196">
        <f>AP275/AQ275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c r="AP276" s="203">
        <f>SUM(VLOOKUP($A276,JAN!$A$2:$AN$301,39,FALSE),VLOOKUP($A276,FEB!$A$2:$AK$301,36,FALSE),VLOOKUP($A276,MAR!$A$2:$AN$301,39,FALSE))</f>
        <v/>
      </c>
      <c r="AQ276" s="203">
        <f>SUM(VLOOKUP($A276,JAN!$A$2:$AN$301,40,FALSE),VLOOKUP($A276,FEB!$A$2:$AK$301,37,FALSE),VLOOKUP($A276,MAR!$A$2:$AN$301,40,FALSE))</f>
        <v/>
      </c>
      <c r="AR276" s="196">
        <f>AP276/AQ276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c r="AP277" s="203">
        <f>SUM(VLOOKUP($A277,JAN!$A$2:$AN$301,39,FALSE),VLOOKUP($A277,FEB!$A$2:$AK$301,36,FALSE),VLOOKUP($A277,MAR!$A$2:$AN$301,39,FALSE))</f>
        <v/>
      </c>
      <c r="AQ277" s="203">
        <f>SUM(VLOOKUP($A277,JAN!$A$2:$AN$301,40,FALSE),VLOOKUP($A277,FEB!$A$2:$AK$301,37,FALSE),VLOOKUP($A277,MAR!$A$2:$AN$301,40,FALSE))</f>
        <v/>
      </c>
      <c r="AR277" s="196">
        <f>AP277/AQ277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c r="AP278" s="203">
        <f>SUM(VLOOKUP($A278,JAN!$A$2:$AN$301,39,FALSE),VLOOKUP($A278,FEB!$A$2:$AK$301,36,FALSE),VLOOKUP($A278,MAR!$A$2:$AN$301,39,FALSE))</f>
        <v/>
      </c>
      <c r="AQ278" s="203">
        <f>SUM(VLOOKUP($A278,JAN!$A$2:$AN$301,40,FALSE),VLOOKUP($A278,FEB!$A$2:$AK$301,37,FALSE),VLOOKUP($A278,MAR!$A$2:$AN$301,40,FALSE))</f>
        <v/>
      </c>
      <c r="AR278" s="196">
        <f>AP278/AQ278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c r="AP279" s="203">
        <f>SUM(VLOOKUP($A279,JAN!$A$2:$AN$301,39,FALSE),VLOOKUP($A279,FEB!$A$2:$AK$301,36,FALSE),VLOOKUP($A279,MAR!$A$2:$AN$301,39,FALSE))</f>
        <v/>
      </c>
      <c r="AQ279" s="203">
        <f>SUM(VLOOKUP($A279,JAN!$A$2:$AN$301,40,FALSE),VLOOKUP($A279,FEB!$A$2:$AK$301,37,FALSE),VLOOKUP($A279,MAR!$A$2:$AN$301,40,FALSE))</f>
        <v/>
      </c>
      <c r="AR279" s="196">
        <f>AP279/AQ279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c r="AP280" s="203">
        <f>SUM(VLOOKUP($A280,JAN!$A$2:$AN$301,39,FALSE),VLOOKUP($A280,FEB!$A$2:$AK$301,36,FALSE),VLOOKUP($A280,MAR!$A$2:$AN$301,39,FALSE))</f>
        <v/>
      </c>
      <c r="AQ280" s="203">
        <f>SUM(VLOOKUP($A280,JAN!$A$2:$AN$301,40,FALSE),VLOOKUP($A280,FEB!$A$2:$AK$301,37,FALSE),VLOOKUP($A280,MAR!$A$2:$AN$301,40,FALSE))</f>
        <v/>
      </c>
      <c r="AR280" s="196">
        <f>AP280/AQ280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c r="AP281" s="203">
        <f>SUM(VLOOKUP($A281,JAN!$A$2:$AN$301,39,FALSE),VLOOKUP($A281,FEB!$A$2:$AK$301,36,FALSE),VLOOKUP($A281,MAR!$A$2:$AN$301,39,FALSE))</f>
        <v/>
      </c>
      <c r="AQ281" s="203">
        <f>SUM(VLOOKUP($A281,JAN!$A$2:$AN$301,40,FALSE),VLOOKUP($A281,FEB!$A$2:$AK$301,37,FALSE),VLOOKUP($A281,MAR!$A$2:$AN$301,40,FALSE))</f>
        <v/>
      </c>
      <c r="AR281" s="196">
        <f>AP281/AQ281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c r="AP282" s="203">
        <f>SUM(VLOOKUP($A282,JAN!$A$2:$AN$301,39,FALSE),VLOOKUP($A282,FEB!$A$2:$AK$301,36,FALSE),VLOOKUP($A282,MAR!$A$2:$AN$301,39,FALSE))</f>
        <v/>
      </c>
      <c r="AQ282" s="203">
        <f>SUM(VLOOKUP($A282,JAN!$A$2:$AN$301,40,FALSE),VLOOKUP($A282,FEB!$A$2:$AK$301,37,FALSE),VLOOKUP($A282,MAR!$A$2:$AN$301,40,FALSE))</f>
        <v/>
      </c>
      <c r="AR282" s="196">
        <f>AP282/AQ282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c r="AP283" s="203">
        <f>SUM(VLOOKUP($A283,JAN!$A$2:$AN$301,39,FALSE),VLOOKUP($A283,FEB!$A$2:$AK$301,36,FALSE),VLOOKUP($A283,MAR!$A$2:$AN$301,39,FALSE))</f>
        <v/>
      </c>
      <c r="AQ283" s="203">
        <f>SUM(VLOOKUP($A283,JAN!$A$2:$AN$301,40,FALSE),VLOOKUP($A283,FEB!$A$2:$AK$301,37,FALSE),VLOOKUP($A283,MAR!$A$2:$AN$301,40,FALSE))</f>
        <v/>
      </c>
      <c r="AR283" s="196">
        <f>AP283/AQ283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c r="AP284" s="203">
        <f>SUM(VLOOKUP($A284,JAN!$A$2:$AN$301,39,FALSE),VLOOKUP($A284,FEB!$A$2:$AK$301,36,FALSE),VLOOKUP($A284,MAR!$A$2:$AN$301,39,FALSE))</f>
        <v/>
      </c>
      <c r="AQ284" s="203">
        <f>SUM(VLOOKUP($A284,JAN!$A$2:$AN$301,40,FALSE),VLOOKUP($A284,FEB!$A$2:$AK$301,37,FALSE),VLOOKUP($A284,MAR!$A$2:$AN$301,40,FALSE))</f>
        <v/>
      </c>
      <c r="AR284" s="196">
        <f>AP284/AQ284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c r="AP285" s="203">
        <f>SUM(VLOOKUP($A285,JAN!$A$2:$AN$301,39,FALSE),VLOOKUP($A285,FEB!$A$2:$AK$301,36,FALSE),VLOOKUP($A285,MAR!$A$2:$AN$301,39,FALSE))</f>
        <v/>
      </c>
      <c r="AQ285" s="203">
        <f>SUM(VLOOKUP($A285,JAN!$A$2:$AN$301,40,FALSE),VLOOKUP($A285,FEB!$A$2:$AK$301,37,FALSE),VLOOKUP($A285,MAR!$A$2:$AN$301,40,FALSE))</f>
        <v/>
      </c>
      <c r="AR285" s="196">
        <f>AP285/AQ285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c r="AP286" s="203">
        <f>SUM(VLOOKUP($A286,JAN!$A$2:$AN$301,39,FALSE),VLOOKUP($A286,FEB!$A$2:$AK$301,36,FALSE),VLOOKUP($A286,MAR!$A$2:$AN$301,39,FALSE))</f>
        <v/>
      </c>
      <c r="AQ286" s="203">
        <f>SUM(VLOOKUP($A286,JAN!$A$2:$AN$301,40,FALSE),VLOOKUP($A286,FEB!$A$2:$AK$301,37,FALSE),VLOOKUP($A286,MAR!$A$2:$AN$301,40,FALSE))</f>
        <v/>
      </c>
      <c r="AR286" s="196">
        <f>AP286/AQ286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c r="AP287" s="203">
        <f>SUM(VLOOKUP($A287,JAN!$A$2:$AN$301,39,FALSE),VLOOKUP($A287,FEB!$A$2:$AK$301,36,FALSE),VLOOKUP($A287,MAR!$A$2:$AN$301,39,FALSE))</f>
        <v/>
      </c>
      <c r="AQ287" s="203">
        <f>SUM(VLOOKUP($A287,JAN!$A$2:$AN$301,40,FALSE),VLOOKUP($A287,FEB!$A$2:$AK$301,37,FALSE),VLOOKUP($A287,MAR!$A$2:$AN$301,40,FALSE))</f>
        <v/>
      </c>
      <c r="AR287" s="196">
        <f>AP287/AQ287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c r="AP288" s="203">
        <f>SUM(VLOOKUP($A288,JAN!$A$2:$AN$301,39,FALSE),VLOOKUP($A288,FEB!$A$2:$AK$301,36,FALSE),VLOOKUP($A288,MAR!$A$2:$AN$301,39,FALSE))</f>
        <v/>
      </c>
      <c r="AQ288" s="203">
        <f>SUM(VLOOKUP($A288,JAN!$A$2:$AN$301,40,FALSE),VLOOKUP($A288,FEB!$A$2:$AK$301,37,FALSE),VLOOKUP($A288,MAR!$A$2:$AN$301,40,FALSE))</f>
        <v/>
      </c>
      <c r="AR288" s="196">
        <f>AP288/AQ288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c r="AP289" s="203">
        <f>SUM(VLOOKUP($A289,JAN!$A$2:$AN$301,39,FALSE),VLOOKUP($A289,FEB!$A$2:$AK$301,36,FALSE),VLOOKUP($A289,MAR!$A$2:$AN$301,39,FALSE))</f>
        <v/>
      </c>
      <c r="AQ289" s="203">
        <f>SUM(VLOOKUP($A289,JAN!$A$2:$AN$301,40,FALSE),VLOOKUP($A289,FEB!$A$2:$AK$301,37,FALSE),VLOOKUP($A289,MAR!$A$2:$AN$301,40,FALSE))</f>
        <v/>
      </c>
      <c r="AR289" s="196">
        <f>AP289/AQ289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c r="AP290" s="203">
        <f>SUM(VLOOKUP($A290,JAN!$A$2:$AN$301,39,FALSE),VLOOKUP($A290,FEB!$A$2:$AK$301,36,FALSE),VLOOKUP($A290,MAR!$A$2:$AN$301,39,FALSE))</f>
        <v/>
      </c>
      <c r="AQ290" s="203">
        <f>SUM(VLOOKUP($A290,JAN!$A$2:$AN$301,40,FALSE),VLOOKUP($A290,FEB!$A$2:$AK$301,37,FALSE),VLOOKUP($A290,MAR!$A$2:$AN$301,40,FALSE))</f>
        <v/>
      </c>
      <c r="AR290" s="196">
        <f>AP290/AQ290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c r="AP291" s="203">
        <f>SUM(VLOOKUP($A291,JAN!$A$2:$AN$301,39,FALSE),VLOOKUP($A291,FEB!$A$2:$AK$301,36,FALSE),VLOOKUP($A291,MAR!$A$2:$AN$301,39,FALSE))</f>
        <v/>
      </c>
      <c r="AQ291" s="203">
        <f>SUM(VLOOKUP($A291,JAN!$A$2:$AN$301,40,FALSE),VLOOKUP($A291,FEB!$A$2:$AK$301,37,FALSE),VLOOKUP($A291,MAR!$A$2:$AN$301,40,FALSE))</f>
        <v/>
      </c>
      <c r="AR291" s="196">
        <f>AP291/AQ291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c r="AP292" s="203">
        <f>SUM(VLOOKUP($A292,JAN!$A$2:$AN$301,39,FALSE),VLOOKUP($A292,FEB!$A$2:$AK$301,36,FALSE),VLOOKUP($A292,MAR!$A$2:$AN$301,39,FALSE))</f>
        <v/>
      </c>
      <c r="AQ292" s="203">
        <f>SUM(VLOOKUP($A292,JAN!$A$2:$AN$301,40,FALSE),VLOOKUP($A292,FEB!$A$2:$AK$301,37,FALSE),VLOOKUP($A292,MAR!$A$2:$AN$301,40,FALSE))</f>
        <v/>
      </c>
      <c r="AR292" s="196">
        <f>AP292/AQ292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c r="AP293" s="203">
        <f>SUM(VLOOKUP($A293,JAN!$A$2:$AN$301,39,FALSE),VLOOKUP($A293,FEB!$A$2:$AK$301,36,FALSE),VLOOKUP($A293,MAR!$A$2:$AN$301,39,FALSE))</f>
        <v/>
      </c>
      <c r="AQ293" s="203">
        <f>SUM(VLOOKUP($A293,JAN!$A$2:$AN$301,40,FALSE),VLOOKUP($A293,FEB!$A$2:$AK$301,37,FALSE),VLOOKUP($A293,MAR!$A$2:$AN$301,40,FALSE))</f>
        <v/>
      </c>
      <c r="AR293" s="196">
        <f>AP293/AQ293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c r="AP294" s="203">
        <f>SUM(VLOOKUP($A294,JAN!$A$2:$AN$301,39,FALSE),VLOOKUP($A294,FEB!$A$2:$AK$301,36,FALSE),VLOOKUP($A294,MAR!$A$2:$AN$301,39,FALSE))</f>
        <v/>
      </c>
      <c r="AQ294" s="203">
        <f>SUM(VLOOKUP($A294,JAN!$A$2:$AN$301,40,FALSE),VLOOKUP($A294,FEB!$A$2:$AK$301,37,FALSE),VLOOKUP($A294,MAR!$A$2:$AN$301,40,FALSE))</f>
        <v/>
      </c>
      <c r="AR294" s="196">
        <f>AP294/AQ294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c r="AP295" s="203">
        <f>SUM(VLOOKUP($A295,JAN!$A$2:$AN$301,39,FALSE),VLOOKUP($A295,FEB!$A$2:$AK$301,36,FALSE),VLOOKUP($A295,MAR!$A$2:$AN$301,39,FALSE))</f>
        <v/>
      </c>
      <c r="AQ295" s="203">
        <f>SUM(VLOOKUP($A295,JAN!$A$2:$AN$301,40,FALSE),VLOOKUP($A295,FEB!$A$2:$AK$301,37,FALSE),VLOOKUP($A295,MAR!$A$2:$AN$301,40,FALSE))</f>
        <v/>
      </c>
      <c r="AR295" s="196">
        <f>AP295/AQ295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c r="AP296" s="203">
        <f>SUM(VLOOKUP($A296,JAN!$A$2:$AN$301,39,FALSE),VLOOKUP($A296,FEB!$A$2:$AK$301,36,FALSE),VLOOKUP($A296,MAR!$A$2:$AN$301,39,FALSE))</f>
        <v/>
      </c>
      <c r="AQ296" s="203">
        <f>SUM(VLOOKUP($A296,JAN!$A$2:$AN$301,40,FALSE),VLOOKUP($A296,FEB!$A$2:$AK$301,37,FALSE),VLOOKUP($A296,MAR!$A$2:$AN$301,40,FALSE))</f>
        <v/>
      </c>
      <c r="AR296" s="196">
        <f>AP296/AQ296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c r="AP297" s="203">
        <f>SUM(VLOOKUP($A297,JAN!$A$2:$AN$301,39,FALSE),VLOOKUP($A297,FEB!$A$2:$AK$301,36,FALSE),VLOOKUP($A297,MAR!$A$2:$AN$301,39,FALSE))</f>
        <v/>
      </c>
      <c r="AQ297" s="203">
        <f>SUM(VLOOKUP($A297,JAN!$A$2:$AN$301,40,FALSE),VLOOKUP($A297,FEB!$A$2:$AK$301,37,FALSE),VLOOKUP($A297,MAR!$A$2:$AN$301,40,FALSE))</f>
        <v/>
      </c>
      <c r="AR297" s="196">
        <f>AP297/AQ297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c r="AP298" s="203">
        <f>SUM(VLOOKUP($A298,JAN!$A$2:$AN$301,39,FALSE),VLOOKUP($A298,FEB!$A$2:$AK$301,36,FALSE),VLOOKUP($A298,MAR!$A$2:$AN$301,39,FALSE))</f>
        <v/>
      </c>
      <c r="AQ298" s="203">
        <f>SUM(VLOOKUP($A298,JAN!$A$2:$AN$301,40,FALSE),VLOOKUP($A298,FEB!$A$2:$AK$301,37,FALSE),VLOOKUP($A298,MAR!$A$2:$AN$301,40,FALSE))</f>
        <v/>
      </c>
      <c r="AR298" s="196">
        <f>AP298/AQ298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c r="AP299" s="203">
        <f>SUM(VLOOKUP($A299,JAN!$A$2:$AN$301,39,FALSE),VLOOKUP($A299,FEB!$A$2:$AK$301,36,FALSE),VLOOKUP($A299,MAR!$A$2:$AN$301,39,FALSE))</f>
        <v/>
      </c>
      <c r="AQ299" s="203">
        <f>SUM(VLOOKUP($A299,JAN!$A$2:$AN$301,40,FALSE),VLOOKUP($A299,FEB!$A$2:$AK$301,37,FALSE),VLOOKUP($A299,MAR!$A$2:$AN$301,40,FALSE))</f>
        <v/>
      </c>
      <c r="AR299" s="196">
        <f>AP299/AQ299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c r="AP300" s="203">
        <f>SUM(VLOOKUP($A300,JAN!$A$2:$AN$301,39,FALSE),VLOOKUP($A300,FEB!$A$2:$AK$301,36,FALSE),VLOOKUP($A300,MAR!$A$2:$AN$301,39,FALSE))</f>
        <v/>
      </c>
      <c r="AQ300" s="203">
        <f>SUM(VLOOKUP($A300,JAN!$A$2:$AN$301,40,FALSE),VLOOKUP($A300,FEB!$A$2:$AK$301,37,FALSE),VLOOKUP($A300,MAR!$A$2:$AN$301,40,FALSE))</f>
        <v/>
      </c>
      <c r="AR300" s="196">
        <f>AP300/AQ300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c r="AP301" s="203">
        <f>SUM(VLOOKUP($A301,JAN!$A$2:$AN$301,39,FALSE),VLOOKUP($A301,FEB!$A$2:$AK$301,36,FALSE),VLOOKUP($A301,MAR!$A$2:$AN$301,39,FALSE))</f>
        <v/>
      </c>
      <c r="AQ301" s="203">
        <f>SUM(VLOOKUP($A301,JAN!$A$2:$AN$301,40,FALSE),VLOOKUP($A301,FEB!$A$2:$AK$301,37,FALSE),VLOOKUP($A301,MAR!$A$2:$AN$301,40,FALSE))</f>
        <v/>
      </c>
      <c r="AR301" s="196">
        <f>AP301/AQ301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E0H1xWv/TfSDwbi6yENtJQ==" formatRows="1" sort="0" spinCount="100000" hashValue="O2gDUJ0kbGuuA0Pvu+Nj93OORqmEce0mm7xOd3xDJzoY2QxvfMoTHBX/3Zj8NMenQAX/HjC9P1xG/Ag9gIKt0g=="/>
  <autoFilter ref="A1:AR303">
    <sortState ref="A2:AR303">
      <sortCondition ref="A1:A303"/>
    </sortState>
  </autoFilter>
  <conditionalFormatting sqref="H2:AO301">
    <cfRule type="expression" priority="6" dxfId="0">
      <formula>MOD(ROW(),2)</formula>
    </cfRule>
  </conditionalFormatting>
  <conditionalFormatting sqref="AP2:AR301">
    <cfRule type="expression" priority="5" dxfId="0">
      <formula>MOD(ROW(),2)</formula>
    </cfRule>
  </conditionalFormatting>
  <conditionalFormatting sqref="E302:E303">
    <cfRule type="expression" priority="4" dxfId="0">
      <formula>MOD(ROW(),2)</formula>
    </cfRule>
  </conditionalFormatting>
  <conditionalFormatting sqref="B2:D301">
    <cfRule type="expression" priority="3" dxfId="0">
      <formula>MOD(ROW(),2)</formula>
    </cfRule>
  </conditionalFormatting>
  <conditionalFormatting sqref="E2:E301">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3.xml><?xml version="1.0" encoding="utf-8"?>
<worksheet xmlns="http://schemas.openxmlformats.org/spreadsheetml/2006/main">
  <sheetPr codeName="Sheet13">
    <tabColor theme="0" tint="-0.249977111117893"/>
    <outlinePr summaryBelow="1" summaryRight="1"/>
    <pageSetUpPr/>
  </sheetPr>
  <dimension ref="A1:AN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5703125" customWidth="1" style="204" min="4" max="4"/>
    <col width="10.85546875" customWidth="1" style="201" min="5" max="5"/>
    <col width="15.5703125" customWidth="1" style="201" min="6" max="6"/>
    <col width="15.5703125" customWidth="1" style="204" min="7" max="7"/>
    <col width="6.85546875" customWidth="1" style="8" min="8" max="36"/>
    <col width="6.85546875" customWidth="1" style="204" min="37" max="37"/>
    <col width="13.140625" bestFit="1" customWidth="1" style="204" min="38" max="38"/>
    <col width="12.140625" bestFit="1" customWidth="1" style="204" min="39" max="39"/>
    <col width="17.5703125" bestFit="1" customWidth="1" style="155" min="40" max="40"/>
    <col width="6.85546875" customWidth="1" style="204" min="41" max="46"/>
    <col width="9.140625" customWidth="1" style="204" min="47" max="16384"/>
  </cols>
  <sheetData>
    <row r="1" ht="35.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44287</v>
      </c>
      <c r="I1" s="195" t="n">
        <v>44288</v>
      </c>
      <c r="J1" s="195" t="n">
        <v>44289</v>
      </c>
      <c r="K1" s="195" t="n">
        <v>44290</v>
      </c>
      <c r="L1" s="195" t="n">
        <v>44291</v>
      </c>
      <c r="M1" s="195" t="n">
        <v>44292</v>
      </c>
      <c r="N1" s="195" t="n">
        <v>44293</v>
      </c>
      <c r="O1" s="195" t="n">
        <v>44294</v>
      </c>
      <c r="P1" s="195" t="n">
        <v>44295</v>
      </c>
      <c r="Q1" s="195" t="n">
        <v>44296</v>
      </c>
      <c r="R1" s="195" t="n">
        <v>44297</v>
      </c>
      <c r="S1" s="195" t="n">
        <v>44298</v>
      </c>
      <c r="T1" s="195" t="n">
        <v>44299</v>
      </c>
      <c r="U1" s="195" t="n">
        <v>44300</v>
      </c>
      <c r="V1" s="195" t="n">
        <v>44301</v>
      </c>
      <c r="W1" s="195" t="n">
        <v>44302</v>
      </c>
      <c r="X1" s="195" t="n">
        <v>44303</v>
      </c>
      <c r="Y1" s="195" t="n">
        <v>44304</v>
      </c>
      <c r="Z1" s="195" t="n">
        <v>44305</v>
      </c>
      <c r="AA1" s="195" t="n">
        <v>44306</v>
      </c>
      <c r="AB1" s="195" t="n">
        <v>44307</v>
      </c>
      <c r="AC1" s="195" t="n">
        <v>44308</v>
      </c>
      <c r="AD1" s="195" t="n">
        <v>44309</v>
      </c>
      <c r="AE1" s="195" t="n">
        <v>44310</v>
      </c>
      <c r="AF1" s="195" t="n">
        <v>44311</v>
      </c>
      <c r="AG1" s="195" t="n">
        <v>44312</v>
      </c>
      <c r="AH1" s="195" t="n">
        <v>44313</v>
      </c>
      <c r="AI1" s="195" t="n">
        <v>44314</v>
      </c>
      <c r="AJ1" s="195" t="n">
        <v>44315</v>
      </c>
      <c r="AK1" s="195" t="n">
        <v>44316</v>
      </c>
      <c r="AL1" s="10" t="inlineStr">
        <is>
          <t>Days Attended</t>
        </is>
      </c>
      <c r="AM1" s="10" t="inlineStr">
        <is>
          <t>Days Enrolled</t>
        </is>
      </c>
      <c r="AN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29" t="n"/>
      <c r="I2" s="29" t="n"/>
      <c r="J2" s="29" t="n"/>
      <c r="K2" s="29" t="n"/>
      <c r="L2" s="29" t="n"/>
      <c r="M2" s="29" t="n"/>
      <c r="N2" s="29" t="n"/>
      <c r="O2" s="29" t="n"/>
      <c r="P2" s="29" t="n"/>
      <c r="Q2" s="29" t="n"/>
      <c r="R2" s="2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29" t="n"/>
      <c r="I3" s="29" t="n"/>
      <c r="J3" s="29" t="n"/>
      <c r="K3" s="29" t="n"/>
      <c r="L3" s="29" t="n"/>
      <c r="M3" s="29" t="n"/>
      <c r="N3" s="29" t="n"/>
      <c r="O3" s="29" t="n"/>
      <c r="P3" s="29" t="n"/>
      <c r="Q3" s="29" t="n"/>
      <c r="R3" s="2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29" t="n"/>
      <c r="I4" s="29" t="n"/>
      <c r="J4" s="29" t="n"/>
      <c r="K4" s="29" t="n"/>
      <c r="L4" s="29" t="n"/>
      <c r="M4" s="29" t="n"/>
      <c r="N4" s="29" t="n"/>
      <c r="O4" s="29" t="n"/>
      <c r="P4" s="29" t="n"/>
      <c r="Q4" s="29" t="n"/>
      <c r="R4" s="2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29" t="n"/>
      <c r="I5" s="29" t="n"/>
      <c r="J5" s="29" t="n"/>
      <c r="K5" s="29" t="n"/>
      <c r="L5" s="29" t="n"/>
      <c r="M5" s="29" t="n"/>
      <c r="N5" s="29" t="n"/>
      <c r="O5" s="29" t="n"/>
      <c r="P5" s="29" t="n"/>
      <c r="Q5" s="29" t="n"/>
      <c r="R5" s="2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29" t="n"/>
      <c r="I6" s="29" t="n"/>
      <c r="J6" s="29" t="n"/>
      <c r="K6" s="29" t="n"/>
      <c r="L6" s="29" t="n"/>
      <c r="M6" s="29" t="n"/>
      <c r="N6" s="29" t="n"/>
      <c r="O6" s="29" t="n"/>
      <c r="P6" s="29" t="n"/>
      <c r="Q6" s="29" t="n"/>
      <c r="R6" s="2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29" t="n"/>
      <c r="I7" s="29" t="n"/>
      <c r="J7" s="29" t="n"/>
      <c r="K7" s="29" t="n"/>
      <c r="L7" s="29" t="n"/>
      <c r="M7" s="29" t="n"/>
      <c r="N7" s="29" t="n"/>
      <c r="O7" s="29" t="n"/>
      <c r="P7" s="29" t="n"/>
      <c r="Q7" s="29" t="n"/>
      <c r="R7" s="2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29" t="n"/>
      <c r="I8" s="29" t="n"/>
      <c r="J8" s="29" t="n"/>
      <c r="K8" s="29" t="n"/>
      <c r="L8" s="29" t="n"/>
      <c r="M8" s="29" t="n"/>
      <c r="N8" s="29" t="n"/>
      <c r="O8" s="29" t="n"/>
      <c r="P8" s="29" t="n"/>
      <c r="Q8" s="29" t="n"/>
      <c r="R8" s="2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29" t="n"/>
      <c r="I9" s="29" t="n"/>
      <c r="J9" s="29" t="n"/>
      <c r="K9" s="29" t="n"/>
      <c r="L9" s="29" t="n"/>
      <c r="M9" s="29" t="n"/>
      <c r="N9" s="29" t="n"/>
      <c r="O9" s="29" t="n"/>
      <c r="P9" s="29" t="n"/>
      <c r="Q9" s="29" t="n"/>
      <c r="R9" s="2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29" t="n"/>
      <c r="I10" s="29" t="n"/>
      <c r="J10" s="29" t="n"/>
      <c r="K10" s="29" t="n"/>
      <c r="L10" s="29" t="n"/>
      <c r="M10" s="29" t="n"/>
      <c r="N10" s="29" t="n"/>
      <c r="O10" s="29" t="n"/>
      <c r="P10" s="29" t="n"/>
      <c r="Q10" s="29" t="n"/>
      <c r="R10" s="2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29" t="n"/>
      <c r="I11" s="29" t="n"/>
      <c r="J11" s="29" t="n"/>
      <c r="K11" s="29" t="n"/>
      <c r="L11" s="29" t="n"/>
      <c r="M11" s="29" t="n"/>
      <c r="N11" s="29" t="n"/>
      <c r="O11" s="29" t="n"/>
      <c r="P11" s="29" t="n"/>
      <c r="Q11" s="29" t="n"/>
      <c r="R11" s="2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29" t="n"/>
      <c r="I12" s="29" t="n"/>
      <c r="J12" s="29" t="n"/>
      <c r="K12" s="29" t="n"/>
      <c r="L12" s="29" t="n"/>
      <c r="M12" s="29" t="n"/>
      <c r="N12" s="29" t="n"/>
      <c r="O12" s="29" t="n"/>
      <c r="P12" s="29" t="n"/>
      <c r="Q12" s="29" t="n"/>
      <c r="R12" s="2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29" t="n"/>
      <c r="I13" s="29" t="n"/>
      <c r="J13" s="29" t="n"/>
      <c r="K13" s="29" t="n"/>
      <c r="L13" s="29" t="n"/>
      <c r="M13" s="29" t="n"/>
      <c r="N13" s="29" t="n"/>
      <c r="O13" s="29" t="n"/>
      <c r="P13" s="29" t="n"/>
      <c r="Q13" s="29" t="n"/>
      <c r="R13" s="2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29" t="n"/>
      <c r="I14" s="29" t="n"/>
      <c r="J14" s="29" t="n"/>
      <c r="K14" s="29" t="n"/>
      <c r="L14" s="29" t="n"/>
      <c r="M14" s="29" t="n"/>
      <c r="N14" s="29" t="n"/>
      <c r="O14" s="29" t="n"/>
      <c r="P14" s="29" t="n"/>
      <c r="Q14" s="29" t="n"/>
      <c r="R14" s="2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29" t="n"/>
      <c r="I15" s="29" t="n"/>
      <c r="J15" s="29" t="n"/>
      <c r="K15" s="29" t="n"/>
      <c r="L15" s="29" t="n"/>
      <c r="M15" s="29" t="n"/>
      <c r="N15" s="29" t="n"/>
      <c r="O15" s="29" t="n"/>
      <c r="P15" s="29" t="n"/>
      <c r="Q15" s="29" t="n"/>
      <c r="R15" s="2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29" t="n"/>
      <c r="I16" s="29" t="n"/>
      <c r="J16" s="29" t="n"/>
      <c r="K16" s="29" t="n"/>
      <c r="L16" s="29" t="n"/>
      <c r="M16" s="29" t="n"/>
      <c r="N16" s="29" t="n"/>
      <c r="O16" s="29" t="n"/>
      <c r="P16" s="29" t="n"/>
      <c r="Q16" s="29" t="n"/>
      <c r="R16" s="2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29" t="n"/>
      <c r="I17" s="29" t="n"/>
      <c r="J17" s="29" t="n"/>
      <c r="K17" s="29" t="n"/>
      <c r="L17" s="29" t="n"/>
      <c r="M17" s="29" t="n"/>
      <c r="N17" s="29" t="n"/>
      <c r="O17" s="29" t="n"/>
      <c r="P17" s="29" t="n"/>
      <c r="Q17" s="29" t="n"/>
      <c r="R17" s="2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29" t="n"/>
      <c r="I18" s="29" t="n"/>
      <c r="J18" s="29" t="n"/>
      <c r="K18" s="29" t="n"/>
      <c r="L18" s="29" t="n"/>
      <c r="M18" s="29" t="n"/>
      <c r="N18" s="29" t="n"/>
      <c r="O18" s="29" t="n"/>
      <c r="P18" s="29" t="n"/>
      <c r="Q18" s="29" t="n"/>
      <c r="R18" s="2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29" t="n"/>
      <c r="I19" s="29" t="n"/>
      <c r="J19" s="29" t="n"/>
      <c r="K19" s="29" t="n"/>
      <c r="L19" s="29" t="n"/>
      <c r="M19" s="29" t="n"/>
      <c r="N19" s="29" t="n"/>
      <c r="O19" s="29" t="n"/>
      <c r="P19" s="29" t="n"/>
      <c r="Q19" s="29" t="n"/>
      <c r="R19" s="2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29" t="n"/>
      <c r="I20" s="29" t="n"/>
      <c r="J20" s="29" t="n"/>
      <c r="K20" s="29" t="n"/>
      <c r="L20" s="29" t="n"/>
      <c r="M20" s="29" t="n"/>
      <c r="N20" s="29" t="n"/>
      <c r="O20" s="29" t="n"/>
      <c r="P20" s="29" t="n"/>
      <c r="Q20" s="29" t="n"/>
      <c r="R20" s="2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29" t="n"/>
      <c r="I21" s="29" t="n"/>
      <c r="J21" s="29" t="n"/>
      <c r="K21" s="29" t="n"/>
      <c r="L21" s="29" t="n"/>
      <c r="M21" s="29" t="n"/>
      <c r="N21" s="29" t="n"/>
      <c r="O21" s="29" t="n"/>
      <c r="P21" s="29" t="n"/>
      <c r="Q21" s="29" t="n"/>
      <c r="R21" s="2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29" t="n"/>
      <c r="I22" s="29" t="n"/>
      <c r="J22" s="29" t="n"/>
      <c r="K22" s="29" t="n"/>
      <c r="L22" s="29" t="n"/>
      <c r="M22" s="29" t="n"/>
      <c r="N22" s="29" t="n"/>
      <c r="O22" s="29" t="n"/>
      <c r="P22" s="29" t="n"/>
      <c r="Q22" s="29" t="n"/>
      <c r="R22" s="2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29" t="n"/>
      <c r="I23" s="29" t="n"/>
      <c r="J23" s="29" t="n"/>
      <c r="K23" s="29" t="n"/>
      <c r="L23" s="29" t="n"/>
      <c r="M23" s="29" t="n"/>
      <c r="N23" s="29" t="n"/>
      <c r="O23" s="29" t="n"/>
      <c r="P23" s="29" t="n"/>
      <c r="Q23" s="29" t="n"/>
      <c r="R23" s="2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29" t="n"/>
      <c r="I24" s="29" t="n"/>
      <c r="J24" s="29" t="n"/>
      <c r="K24" s="29" t="n"/>
      <c r="L24" s="29" t="n"/>
      <c r="M24" s="29" t="n"/>
      <c r="N24" s="29" t="n"/>
      <c r="O24" s="29" t="n"/>
      <c r="P24" s="29" t="n"/>
      <c r="Q24" s="29" t="n"/>
      <c r="R24" s="2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29" t="n"/>
      <c r="I25" s="29" t="n"/>
      <c r="J25" s="29" t="n"/>
      <c r="K25" s="29" t="n"/>
      <c r="L25" s="29" t="n"/>
      <c r="M25" s="29" t="n"/>
      <c r="N25" s="29" t="n"/>
      <c r="O25" s="29" t="n"/>
      <c r="P25" s="29" t="n"/>
      <c r="Q25" s="29" t="n"/>
      <c r="R25" s="2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29" t="n"/>
      <c r="I26" s="29" t="n"/>
      <c r="J26" s="29" t="n"/>
      <c r="K26" s="29" t="n"/>
      <c r="L26" s="29" t="n"/>
      <c r="M26" s="29" t="n"/>
      <c r="N26" s="29" t="n"/>
      <c r="O26" s="29" t="n"/>
      <c r="P26" s="29" t="n"/>
      <c r="Q26" s="29" t="n"/>
      <c r="R26" s="2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29" t="n"/>
      <c r="I27" s="29" t="n"/>
      <c r="J27" s="29" t="n"/>
      <c r="K27" s="29" t="n"/>
      <c r="L27" s="29" t="n"/>
      <c r="M27" s="29" t="n"/>
      <c r="N27" s="29" t="n"/>
      <c r="O27" s="29" t="n"/>
      <c r="P27" s="29" t="n"/>
      <c r="Q27" s="29" t="n"/>
      <c r="R27" s="2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29" t="n"/>
      <c r="I28" s="29" t="n"/>
      <c r="J28" s="29" t="n"/>
      <c r="K28" s="29" t="n"/>
      <c r="L28" s="29" t="n"/>
      <c r="M28" s="29" t="n"/>
      <c r="N28" s="29" t="n"/>
      <c r="O28" s="29" t="n"/>
      <c r="P28" s="29" t="n"/>
      <c r="Q28" s="29" t="n"/>
      <c r="R28" s="2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29" t="n"/>
      <c r="I29" s="29" t="n"/>
      <c r="J29" s="29" t="n"/>
      <c r="K29" s="29" t="n"/>
      <c r="L29" s="29" t="n"/>
      <c r="M29" s="29" t="n"/>
      <c r="N29" s="29" t="n"/>
      <c r="O29" s="29" t="n"/>
      <c r="P29" s="29" t="n"/>
      <c r="Q29" s="29" t="n"/>
      <c r="R29" s="2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29" t="n"/>
      <c r="I30" s="29" t="n"/>
      <c r="J30" s="29" t="n"/>
      <c r="K30" s="29" t="n"/>
      <c r="L30" s="29" t="n"/>
      <c r="M30" s="29" t="n"/>
      <c r="N30" s="29" t="n"/>
      <c r="O30" s="29" t="n"/>
      <c r="P30" s="29" t="n"/>
      <c r="Q30" s="29" t="n"/>
      <c r="R30" s="2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29" t="n"/>
      <c r="I31" s="29" t="n"/>
      <c r="J31" s="29" t="n"/>
      <c r="K31" s="29" t="n"/>
      <c r="L31" s="29" t="n"/>
      <c r="M31" s="29" t="n"/>
      <c r="N31" s="29" t="n"/>
      <c r="O31" s="29" t="n"/>
      <c r="P31" s="29" t="n"/>
      <c r="Q31" s="29" t="n"/>
      <c r="R31" s="2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29" t="n"/>
      <c r="I32" s="29" t="n"/>
      <c r="J32" s="29" t="n"/>
      <c r="K32" s="29" t="n"/>
      <c r="L32" s="29" t="n"/>
      <c r="M32" s="29" t="n"/>
      <c r="N32" s="29" t="n"/>
      <c r="O32" s="29" t="n"/>
      <c r="P32" s="29" t="n"/>
      <c r="Q32" s="29" t="n"/>
      <c r="R32" s="2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29" t="n"/>
      <c r="I33" s="29" t="n"/>
      <c r="J33" s="29" t="n"/>
      <c r="K33" s="29" t="n"/>
      <c r="L33" s="29" t="n"/>
      <c r="M33" s="29" t="n"/>
      <c r="N33" s="29" t="n"/>
      <c r="O33" s="29" t="n"/>
      <c r="P33" s="29" t="n"/>
      <c r="Q33" s="29" t="n"/>
      <c r="R33" s="2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29" t="n"/>
      <c r="I34" s="29" t="n"/>
      <c r="J34" s="29" t="n"/>
      <c r="K34" s="29" t="n"/>
      <c r="L34" s="29" t="n"/>
      <c r="M34" s="29" t="n"/>
      <c r="N34" s="29" t="n"/>
      <c r="O34" s="29" t="n"/>
      <c r="P34" s="29" t="n"/>
      <c r="Q34" s="29" t="n"/>
      <c r="R34" s="2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29" t="n"/>
      <c r="I35" s="29" t="n"/>
      <c r="J35" s="29" t="n"/>
      <c r="K35" s="29" t="n"/>
      <c r="L35" s="29" t="n"/>
      <c r="M35" s="29" t="n"/>
      <c r="N35" s="29" t="n"/>
      <c r="O35" s="29" t="n"/>
      <c r="P35" s="29" t="n"/>
      <c r="Q35" s="29" t="n"/>
      <c r="R35" s="2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29" t="n"/>
      <c r="I36" s="29" t="n"/>
      <c r="J36" s="29" t="n"/>
      <c r="K36" s="29" t="n"/>
      <c r="L36" s="29" t="n"/>
      <c r="M36" s="29" t="n"/>
      <c r="N36" s="29" t="n"/>
      <c r="O36" s="29" t="n"/>
      <c r="P36" s="29" t="n"/>
      <c r="Q36" s="29" t="n"/>
      <c r="R36" s="2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29" t="n"/>
      <c r="I37" s="29" t="n"/>
      <c r="J37" s="29" t="n"/>
      <c r="K37" s="29" t="n"/>
      <c r="L37" s="29" t="n"/>
      <c r="M37" s="29" t="n"/>
      <c r="N37" s="29" t="n"/>
      <c r="O37" s="29" t="n"/>
      <c r="P37" s="29" t="n"/>
      <c r="Q37" s="29" t="n"/>
      <c r="R37" s="2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29" t="n"/>
      <c r="I38" s="29" t="n"/>
      <c r="J38" s="29" t="n"/>
      <c r="K38" s="29" t="n"/>
      <c r="L38" s="29" t="n"/>
      <c r="M38" s="29" t="n"/>
      <c r="N38" s="29" t="n"/>
      <c r="O38" s="29" t="n"/>
      <c r="P38" s="29" t="n"/>
      <c r="Q38" s="29" t="n"/>
      <c r="R38" s="2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29" t="n"/>
      <c r="I39" s="29" t="n"/>
      <c r="J39" s="29" t="n"/>
      <c r="K39" s="29" t="n"/>
      <c r="L39" s="29" t="n"/>
      <c r="M39" s="29" t="n"/>
      <c r="N39" s="29" t="n"/>
      <c r="O39" s="29" t="n"/>
      <c r="P39" s="29" t="n"/>
      <c r="Q39" s="29" t="n"/>
      <c r="R39" s="2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29" t="n"/>
      <c r="I40" s="29" t="n"/>
      <c r="J40" s="29" t="n"/>
      <c r="K40" s="29" t="n"/>
      <c r="L40" s="29" t="n"/>
      <c r="M40" s="29" t="n"/>
      <c r="N40" s="29" t="n"/>
      <c r="O40" s="29" t="n"/>
      <c r="P40" s="29" t="n"/>
      <c r="Q40" s="29" t="n"/>
      <c r="R40" s="2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29" t="n"/>
      <c r="I41" s="29" t="n"/>
      <c r="J41" s="29" t="n"/>
      <c r="K41" s="29" t="n"/>
      <c r="L41" s="29" t="n"/>
      <c r="M41" s="29" t="n"/>
      <c r="N41" s="29" t="n"/>
      <c r="O41" s="29" t="n"/>
      <c r="P41" s="29" t="n"/>
      <c r="Q41" s="29" t="n"/>
      <c r="R41" s="2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29" t="n"/>
      <c r="I42" s="29" t="n"/>
      <c r="J42" s="29" t="n"/>
      <c r="K42" s="29" t="n"/>
      <c r="L42" s="29" t="n"/>
      <c r="M42" s="29" t="n"/>
      <c r="N42" s="29" t="n"/>
      <c r="O42" s="29" t="n"/>
      <c r="P42" s="29" t="n"/>
      <c r="Q42" s="29" t="n"/>
      <c r="R42" s="2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29" t="n"/>
      <c r="I43" s="29" t="n"/>
      <c r="J43" s="29" t="n"/>
      <c r="K43" s="29" t="n"/>
      <c r="L43" s="29" t="n"/>
      <c r="M43" s="29" t="n"/>
      <c r="N43" s="29" t="n"/>
      <c r="O43" s="29" t="n"/>
      <c r="P43" s="29" t="n"/>
      <c r="Q43" s="29" t="n"/>
      <c r="R43" s="2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29" t="n"/>
      <c r="I44" s="29" t="n"/>
      <c r="J44" s="29" t="n"/>
      <c r="K44" s="29" t="n"/>
      <c r="L44" s="29" t="n"/>
      <c r="M44" s="29" t="n"/>
      <c r="N44" s="29" t="n"/>
      <c r="O44" s="29" t="n"/>
      <c r="P44" s="29" t="n"/>
      <c r="Q44" s="29" t="n"/>
      <c r="R44" s="2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29" t="n"/>
      <c r="I45" s="29" t="n"/>
      <c r="J45" s="29" t="n"/>
      <c r="K45" s="29" t="n"/>
      <c r="L45" s="29" t="n"/>
      <c r="M45" s="29" t="n"/>
      <c r="N45" s="29" t="n"/>
      <c r="O45" s="29" t="n"/>
      <c r="P45" s="29" t="n"/>
      <c r="Q45" s="29" t="n"/>
      <c r="R45" s="2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29" t="n"/>
      <c r="I46" s="29" t="n"/>
      <c r="J46" s="29" t="n"/>
      <c r="K46" s="29" t="n"/>
      <c r="L46" s="29" t="n"/>
      <c r="M46" s="29" t="n"/>
      <c r="N46" s="29" t="n"/>
      <c r="O46" s="29" t="n"/>
      <c r="P46" s="29" t="n"/>
      <c r="Q46" s="29" t="n"/>
      <c r="R46" s="2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29" t="n"/>
      <c r="I47" s="29" t="n"/>
      <c r="J47" s="29" t="n"/>
      <c r="K47" s="29" t="n"/>
      <c r="L47" s="29" t="n"/>
      <c r="M47" s="29" t="n"/>
      <c r="N47" s="29" t="n"/>
      <c r="O47" s="29" t="n"/>
      <c r="P47" s="29" t="n"/>
      <c r="Q47" s="29" t="n"/>
      <c r="R47" s="2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29" t="n"/>
      <c r="I48" s="29" t="n"/>
      <c r="J48" s="29" t="n"/>
      <c r="K48" s="29" t="n"/>
      <c r="L48" s="29" t="n"/>
      <c r="M48" s="29" t="n"/>
      <c r="N48" s="29" t="n"/>
      <c r="O48" s="29" t="n"/>
      <c r="P48" s="29" t="n"/>
      <c r="Q48" s="29" t="n"/>
      <c r="R48" s="2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29" t="n"/>
      <c r="I49" s="29" t="n"/>
      <c r="J49" s="29" t="n"/>
      <c r="K49" s="29" t="n"/>
      <c r="L49" s="29" t="n"/>
      <c r="M49" s="29" t="n"/>
      <c r="N49" s="29" t="n"/>
      <c r="O49" s="29" t="n"/>
      <c r="P49" s="29" t="n"/>
      <c r="Q49" s="29" t="n"/>
      <c r="R49" s="2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29" t="n"/>
      <c r="I50" s="29" t="n"/>
      <c r="J50" s="29" t="n"/>
      <c r="K50" s="29" t="n"/>
      <c r="L50" s="29" t="n"/>
      <c r="M50" s="29" t="n"/>
      <c r="N50" s="29" t="n"/>
      <c r="O50" s="29" t="n"/>
      <c r="P50" s="29" t="n"/>
      <c r="Q50" s="29" t="n"/>
      <c r="R50" s="2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29" t="n"/>
      <c r="I51" s="29" t="n"/>
      <c r="J51" s="29" t="n"/>
      <c r="K51" s="29" t="n"/>
      <c r="L51" s="29" t="n"/>
      <c r="M51" s="29" t="n"/>
      <c r="N51" s="29" t="n"/>
      <c r="O51" s="29" t="n"/>
      <c r="P51" s="29" t="n"/>
      <c r="Q51" s="29" t="n"/>
      <c r="R51" s="2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29" t="n"/>
      <c r="I52" s="29" t="n"/>
      <c r="J52" s="29" t="n"/>
      <c r="K52" s="29" t="n"/>
      <c r="L52" s="29" t="n"/>
      <c r="M52" s="29" t="n"/>
      <c r="N52" s="29" t="n"/>
      <c r="O52" s="29" t="n"/>
      <c r="P52" s="29" t="n"/>
      <c r="Q52" s="29" t="n"/>
      <c r="R52" s="2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29" t="n"/>
      <c r="I53" s="29" t="n"/>
      <c r="J53" s="29" t="n"/>
      <c r="K53" s="29" t="n"/>
      <c r="L53" s="29" t="n"/>
      <c r="M53" s="29" t="n"/>
      <c r="N53" s="29" t="n"/>
      <c r="O53" s="29" t="n"/>
      <c r="P53" s="29" t="n"/>
      <c r="Q53" s="29" t="n"/>
      <c r="R53" s="2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29" t="n"/>
      <c r="I54" s="29" t="n"/>
      <c r="J54" s="29" t="n"/>
      <c r="K54" s="29" t="n"/>
      <c r="L54" s="29" t="n"/>
      <c r="M54" s="29" t="n"/>
      <c r="N54" s="29" t="n"/>
      <c r="O54" s="29" t="n"/>
      <c r="P54" s="29" t="n"/>
      <c r="Q54" s="29" t="n"/>
      <c r="R54" s="2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29" t="n"/>
      <c r="I55" s="29" t="n"/>
      <c r="J55" s="29" t="n"/>
      <c r="K55" s="29" t="n"/>
      <c r="L55" s="29" t="n"/>
      <c r="M55" s="29" t="n"/>
      <c r="N55" s="29" t="n"/>
      <c r="O55" s="29" t="n"/>
      <c r="P55" s="29" t="n"/>
      <c r="Q55" s="29" t="n"/>
      <c r="R55" s="2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29" t="n"/>
      <c r="I56" s="29" t="n"/>
      <c r="J56" s="29" t="n"/>
      <c r="K56" s="29" t="n"/>
      <c r="L56" s="29" t="n"/>
      <c r="M56" s="29" t="n"/>
      <c r="N56" s="29" t="n"/>
      <c r="O56" s="29" t="n"/>
      <c r="P56" s="29" t="n"/>
      <c r="Q56" s="29" t="n"/>
      <c r="R56" s="2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29" t="n"/>
      <c r="I57" s="29" t="n"/>
      <c r="J57" s="29" t="n"/>
      <c r="K57" s="29" t="n"/>
      <c r="L57" s="29" t="n"/>
      <c r="M57" s="29" t="n"/>
      <c r="N57" s="29" t="n"/>
      <c r="O57" s="29" t="n"/>
      <c r="P57" s="29" t="n"/>
      <c r="Q57" s="29" t="n"/>
      <c r="R57" s="2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29" t="n"/>
      <c r="I58" s="29" t="n"/>
      <c r="J58" s="29" t="n"/>
      <c r="K58" s="29" t="n"/>
      <c r="L58" s="29" t="n"/>
      <c r="M58" s="29" t="n"/>
      <c r="N58" s="29" t="n"/>
      <c r="O58" s="29" t="n"/>
      <c r="P58" s="29" t="n"/>
      <c r="Q58" s="29" t="n"/>
      <c r="R58" s="2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29" t="n"/>
      <c r="I59" s="29" t="n"/>
      <c r="J59" s="29" t="n"/>
      <c r="K59" s="29" t="n"/>
      <c r="L59" s="29" t="n"/>
      <c r="M59" s="29" t="n"/>
      <c r="N59" s="29" t="n"/>
      <c r="O59" s="29" t="n"/>
      <c r="P59" s="29" t="n"/>
      <c r="Q59" s="29" t="n"/>
      <c r="R59" s="2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29" t="n"/>
      <c r="I60" s="29" t="n"/>
      <c r="J60" s="29" t="n"/>
      <c r="K60" s="29" t="n"/>
      <c r="L60" s="29" t="n"/>
      <c r="M60" s="29" t="n"/>
      <c r="N60" s="29" t="n"/>
      <c r="O60" s="29" t="n"/>
      <c r="P60" s="29" t="n"/>
      <c r="Q60" s="29" t="n"/>
      <c r="R60" s="2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29" t="n"/>
      <c r="I61" s="29" t="n"/>
      <c r="J61" s="29" t="n"/>
      <c r="K61" s="29" t="n"/>
      <c r="L61" s="29" t="n"/>
      <c r="M61" s="29" t="n"/>
      <c r="N61" s="29" t="n"/>
      <c r="O61" s="29" t="n"/>
      <c r="P61" s="29" t="n"/>
      <c r="Q61" s="29" t="n"/>
      <c r="R61" s="2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29" t="n"/>
      <c r="I62" s="29" t="n"/>
      <c r="J62" s="29" t="n"/>
      <c r="K62" s="29" t="n"/>
      <c r="L62" s="29" t="n"/>
      <c r="M62" s="29" t="n"/>
      <c r="N62" s="29" t="n"/>
      <c r="O62" s="29" t="n"/>
      <c r="P62" s="29" t="n"/>
      <c r="Q62" s="29" t="n"/>
      <c r="R62" s="2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29" t="n"/>
      <c r="I63" s="29" t="n"/>
      <c r="J63" s="29" t="n"/>
      <c r="K63" s="29" t="n"/>
      <c r="L63" s="29" t="n"/>
      <c r="M63" s="29" t="n"/>
      <c r="N63" s="29" t="n"/>
      <c r="O63" s="29" t="n"/>
      <c r="P63" s="29" t="n"/>
      <c r="Q63" s="29" t="n"/>
      <c r="R63" s="2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29" t="n"/>
      <c r="I64" s="29" t="n"/>
      <c r="J64" s="29" t="n"/>
      <c r="K64" s="29" t="n"/>
      <c r="L64" s="29" t="n"/>
      <c r="M64" s="29" t="n"/>
      <c r="N64" s="29" t="n"/>
      <c r="O64" s="29" t="n"/>
      <c r="P64" s="29" t="n"/>
      <c r="Q64" s="29" t="n"/>
      <c r="R64" s="2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29" t="n"/>
      <c r="I65" s="29" t="n"/>
      <c r="J65" s="29" t="n"/>
      <c r="K65" s="29" t="n"/>
      <c r="L65" s="29" t="n"/>
      <c r="M65" s="29" t="n"/>
      <c r="N65" s="29" t="n"/>
      <c r="O65" s="29" t="n"/>
      <c r="P65" s="29" t="n"/>
      <c r="Q65" s="29" t="n"/>
      <c r="R65" s="2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29" t="n"/>
      <c r="I66" s="29" t="n"/>
      <c r="J66" s="29" t="n"/>
      <c r="K66" s="29" t="n"/>
      <c r="L66" s="29" t="n"/>
      <c r="M66" s="29" t="n"/>
      <c r="N66" s="29" t="n"/>
      <c r="O66" s="29" t="n"/>
      <c r="P66" s="29" t="n"/>
      <c r="Q66" s="29" t="n"/>
      <c r="R66" s="2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29" t="n"/>
      <c r="I67" s="29" t="n"/>
      <c r="J67" s="29" t="n"/>
      <c r="K67" s="29" t="n"/>
      <c r="L67" s="29" t="n"/>
      <c r="M67" s="29" t="n"/>
      <c r="N67" s="29" t="n"/>
      <c r="O67" s="29" t="n"/>
      <c r="P67" s="29" t="n"/>
      <c r="Q67" s="29" t="n"/>
      <c r="R67" s="2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29" t="n"/>
      <c r="I68" s="29" t="n"/>
      <c r="J68" s="29" t="n"/>
      <c r="K68" s="29" t="n"/>
      <c r="L68" s="29" t="n"/>
      <c r="M68" s="29" t="n"/>
      <c r="N68" s="29" t="n"/>
      <c r="O68" s="29" t="n"/>
      <c r="P68" s="29" t="n"/>
      <c r="Q68" s="29" t="n"/>
      <c r="R68" s="2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29" t="n"/>
      <c r="I69" s="29" t="n"/>
      <c r="J69" s="29" t="n"/>
      <c r="K69" s="29" t="n"/>
      <c r="L69" s="29" t="n"/>
      <c r="M69" s="29" t="n"/>
      <c r="N69" s="29" t="n"/>
      <c r="O69" s="29" t="n"/>
      <c r="P69" s="29" t="n"/>
      <c r="Q69" s="29" t="n"/>
      <c r="R69" s="2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29" t="n"/>
      <c r="I70" s="29" t="n"/>
      <c r="J70" s="29" t="n"/>
      <c r="K70" s="29" t="n"/>
      <c r="L70" s="29" t="n"/>
      <c r="M70" s="29" t="n"/>
      <c r="N70" s="29" t="n"/>
      <c r="O70" s="29" t="n"/>
      <c r="P70" s="29" t="n"/>
      <c r="Q70" s="29" t="n"/>
      <c r="R70" s="2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29" t="n"/>
      <c r="I71" s="29" t="n"/>
      <c r="J71" s="29" t="n"/>
      <c r="K71" s="29" t="n"/>
      <c r="L71" s="29" t="n"/>
      <c r="M71" s="29" t="n"/>
      <c r="N71" s="29" t="n"/>
      <c r="O71" s="29" t="n"/>
      <c r="P71" s="29" t="n"/>
      <c r="Q71" s="29" t="n"/>
      <c r="R71" s="2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29" t="n"/>
      <c r="I72" s="29" t="n"/>
      <c r="J72" s="29" t="n"/>
      <c r="K72" s="29" t="n"/>
      <c r="L72" s="29" t="n"/>
      <c r="M72" s="29" t="n"/>
      <c r="N72" s="29" t="n"/>
      <c r="O72" s="29" t="n"/>
      <c r="P72" s="29" t="n"/>
      <c r="Q72" s="29" t="n"/>
      <c r="R72" s="2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29" t="n"/>
      <c r="I73" s="29" t="n"/>
      <c r="J73" s="29" t="n"/>
      <c r="K73" s="29" t="n"/>
      <c r="L73" s="29" t="n"/>
      <c r="M73" s="29" t="n"/>
      <c r="N73" s="29" t="n"/>
      <c r="O73" s="29" t="n"/>
      <c r="P73" s="29" t="n"/>
      <c r="Q73" s="29" t="n"/>
      <c r="R73" s="2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29" t="n"/>
      <c r="I74" s="29" t="n"/>
      <c r="J74" s="29" t="n"/>
      <c r="K74" s="29" t="n"/>
      <c r="L74" s="29" t="n"/>
      <c r="M74" s="29" t="n"/>
      <c r="N74" s="29" t="n"/>
      <c r="O74" s="29" t="n"/>
      <c r="P74" s="29" t="n"/>
      <c r="Q74" s="29" t="n"/>
      <c r="R74" s="2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29" t="n"/>
      <c r="I75" s="29" t="n"/>
      <c r="J75" s="29" t="n"/>
      <c r="K75" s="29" t="n"/>
      <c r="L75" s="29" t="n"/>
      <c r="M75" s="29" t="n"/>
      <c r="N75" s="29" t="n"/>
      <c r="O75" s="29" t="n"/>
      <c r="P75" s="29" t="n"/>
      <c r="Q75" s="29" t="n"/>
      <c r="R75" s="2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29" t="n"/>
      <c r="I76" s="29" t="n"/>
      <c r="J76" s="29" t="n"/>
      <c r="K76" s="29" t="n"/>
      <c r="L76" s="29" t="n"/>
      <c r="M76" s="29" t="n"/>
      <c r="N76" s="29" t="n"/>
      <c r="O76" s="29" t="n"/>
      <c r="P76" s="29" t="n"/>
      <c r="Q76" s="29" t="n"/>
      <c r="R76" s="2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29" t="n"/>
      <c r="I77" s="29" t="n"/>
      <c r="J77" s="29" t="n"/>
      <c r="K77" s="29" t="n"/>
      <c r="L77" s="29" t="n"/>
      <c r="M77" s="29" t="n"/>
      <c r="N77" s="29" t="n"/>
      <c r="O77" s="29" t="n"/>
      <c r="P77" s="29" t="n"/>
      <c r="Q77" s="29" t="n"/>
      <c r="R77" s="2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29" t="n"/>
      <c r="I78" s="29" t="n"/>
      <c r="J78" s="29" t="n"/>
      <c r="K78" s="29" t="n"/>
      <c r="L78" s="29" t="n"/>
      <c r="M78" s="29" t="n"/>
      <c r="N78" s="29" t="n"/>
      <c r="O78" s="29" t="n"/>
      <c r="P78" s="29" t="n"/>
      <c r="Q78" s="29" t="n"/>
      <c r="R78" s="2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29" t="n"/>
      <c r="I79" s="29" t="n"/>
      <c r="J79" s="29" t="n"/>
      <c r="K79" s="29" t="n"/>
      <c r="L79" s="29" t="n"/>
      <c r="M79" s="29" t="n"/>
      <c r="N79" s="29" t="n"/>
      <c r="O79" s="29" t="n"/>
      <c r="P79" s="29" t="n"/>
      <c r="Q79" s="29" t="n"/>
      <c r="R79" s="2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29" t="n"/>
      <c r="I80" s="29" t="n"/>
      <c r="J80" s="29" t="n"/>
      <c r="K80" s="29" t="n"/>
      <c r="L80" s="29" t="n"/>
      <c r="M80" s="29" t="n"/>
      <c r="N80" s="29" t="n"/>
      <c r="O80" s="29" t="n"/>
      <c r="P80" s="29" t="n"/>
      <c r="Q80" s="29" t="n"/>
      <c r="R80" s="2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29" t="n"/>
      <c r="I81" s="29" t="n"/>
      <c r="J81" s="29" t="n"/>
      <c r="K81" s="29" t="n"/>
      <c r="L81" s="29" t="n"/>
      <c r="M81" s="29" t="n"/>
      <c r="N81" s="29" t="n"/>
      <c r="O81" s="29" t="n"/>
      <c r="P81" s="29" t="n"/>
      <c r="Q81" s="29" t="n"/>
      <c r="R81" s="2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29" t="n"/>
      <c r="I82" s="29" t="n"/>
      <c r="J82" s="29" t="n"/>
      <c r="K82" s="29" t="n"/>
      <c r="L82" s="29" t="n"/>
      <c r="M82" s="29" t="n"/>
      <c r="N82" s="29" t="n"/>
      <c r="O82" s="29" t="n"/>
      <c r="P82" s="29" t="n"/>
      <c r="Q82" s="29" t="n"/>
      <c r="R82" s="2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29" t="n"/>
      <c r="I83" s="29" t="n"/>
      <c r="J83" s="29" t="n"/>
      <c r="K83" s="29" t="n"/>
      <c r="L83" s="29" t="n"/>
      <c r="M83" s="29" t="n"/>
      <c r="N83" s="29" t="n"/>
      <c r="O83" s="29" t="n"/>
      <c r="P83" s="29" t="n"/>
      <c r="Q83" s="29" t="n"/>
      <c r="R83" s="2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29" t="n"/>
      <c r="I84" s="29" t="n"/>
      <c r="J84" s="29" t="n"/>
      <c r="K84" s="29" t="n"/>
      <c r="L84" s="29" t="n"/>
      <c r="M84" s="29" t="n"/>
      <c r="N84" s="29" t="n"/>
      <c r="O84" s="29" t="n"/>
      <c r="P84" s="29" t="n"/>
      <c r="Q84" s="29" t="n"/>
      <c r="R84" s="2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29" t="n"/>
      <c r="I85" s="29" t="n"/>
      <c r="J85" s="29" t="n"/>
      <c r="K85" s="29" t="n"/>
      <c r="L85" s="29" t="n"/>
      <c r="M85" s="29" t="n"/>
      <c r="N85" s="29" t="n"/>
      <c r="O85" s="29" t="n"/>
      <c r="P85" s="29" t="n"/>
      <c r="Q85" s="29" t="n"/>
      <c r="R85" s="2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29" t="n"/>
      <c r="I86" s="29" t="n"/>
      <c r="J86" s="29" t="n"/>
      <c r="K86" s="29" t="n"/>
      <c r="L86" s="29" t="n"/>
      <c r="M86" s="29" t="n"/>
      <c r="N86" s="29" t="n"/>
      <c r="O86" s="29" t="n"/>
      <c r="P86" s="29" t="n"/>
      <c r="Q86" s="29" t="n"/>
      <c r="R86" s="2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29" t="n"/>
      <c r="I87" s="29" t="n"/>
      <c r="J87" s="29" t="n"/>
      <c r="K87" s="29" t="n"/>
      <c r="L87" s="29" t="n"/>
      <c r="M87" s="29" t="n"/>
      <c r="N87" s="29" t="n"/>
      <c r="O87" s="29" t="n"/>
      <c r="P87" s="29" t="n"/>
      <c r="Q87" s="29" t="n"/>
      <c r="R87" s="2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29" t="n"/>
      <c r="I88" s="29" t="n"/>
      <c r="J88" s="29" t="n"/>
      <c r="K88" s="29" t="n"/>
      <c r="L88" s="29" t="n"/>
      <c r="M88" s="29" t="n"/>
      <c r="N88" s="29" t="n"/>
      <c r="O88" s="29" t="n"/>
      <c r="P88" s="29" t="n"/>
      <c r="Q88" s="29" t="n"/>
      <c r="R88" s="2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29" t="n"/>
      <c r="I89" s="29" t="n"/>
      <c r="J89" s="29" t="n"/>
      <c r="K89" s="29" t="n"/>
      <c r="L89" s="29" t="n"/>
      <c r="M89" s="29" t="n"/>
      <c r="N89" s="29" t="n"/>
      <c r="O89" s="29" t="n"/>
      <c r="P89" s="29" t="n"/>
      <c r="Q89" s="29" t="n"/>
      <c r="R89" s="2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29" t="n"/>
      <c r="I90" s="29" t="n"/>
      <c r="J90" s="29" t="n"/>
      <c r="K90" s="29" t="n"/>
      <c r="L90" s="29" t="n"/>
      <c r="M90" s="29" t="n"/>
      <c r="N90" s="29" t="n"/>
      <c r="O90" s="29" t="n"/>
      <c r="P90" s="29" t="n"/>
      <c r="Q90" s="29" t="n"/>
      <c r="R90" s="2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29" t="n"/>
      <c r="I91" s="29" t="n"/>
      <c r="J91" s="29" t="n"/>
      <c r="K91" s="29" t="n"/>
      <c r="L91" s="29" t="n"/>
      <c r="M91" s="29" t="n"/>
      <c r="N91" s="29" t="n"/>
      <c r="O91" s="29" t="n"/>
      <c r="P91" s="29" t="n"/>
      <c r="Q91" s="29" t="n"/>
      <c r="R91" s="2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29" t="n"/>
      <c r="I92" s="29" t="n"/>
      <c r="J92" s="29" t="n"/>
      <c r="K92" s="29" t="n"/>
      <c r="L92" s="29" t="n"/>
      <c r="M92" s="29" t="n"/>
      <c r="N92" s="29" t="n"/>
      <c r="O92" s="29" t="n"/>
      <c r="P92" s="29" t="n"/>
      <c r="Q92" s="29" t="n"/>
      <c r="R92" s="2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29" t="n"/>
      <c r="I93" s="29" t="n"/>
      <c r="J93" s="29" t="n"/>
      <c r="K93" s="29" t="n"/>
      <c r="L93" s="29" t="n"/>
      <c r="M93" s="29" t="n"/>
      <c r="N93" s="29" t="n"/>
      <c r="O93" s="29" t="n"/>
      <c r="P93" s="29" t="n"/>
      <c r="Q93" s="29" t="n"/>
      <c r="R93" s="2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29" t="n"/>
      <c r="I94" s="29" t="n"/>
      <c r="J94" s="29" t="n"/>
      <c r="K94" s="29" t="n"/>
      <c r="L94" s="29" t="n"/>
      <c r="M94" s="29" t="n"/>
      <c r="N94" s="29" t="n"/>
      <c r="O94" s="29" t="n"/>
      <c r="P94" s="29" t="n"/>
      <c r="Q94" s="29" t="n"/>
      <c r="R94" s="2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29" t="n"/>
      <c r="I95" s="29" t="n"/>
      <c r="J95" s="29" t="n"/>
      <c r="K95" s="29" t="n"/>
      <c r="L95" s="29" t="n"/>
      <c r="M95" s="29" t="n"/>
      <c r="N95" s="29" t="n"/>
      <c r="O95" s="29" t="n"/>
      <c r="P95" s="29" t="n"/>
      <c r="Q95" s="29" t="n"/>
      <c r="R95" s="2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29" t="n"/>
      <c r="I96" s="29" t="n"/>
      <c r="J96" s="29" t="n"/>
      <c r="K96" s="29" t="n"/>
      <c r="L96" s="29" t="n"/>
      <c r="M96" s="29" t="n"/>
      <c r="N96" s="29" t="n"/>
      <c r="O96" s="29" t="n"/>
      <c r="P96" s="29" t="n"/>
      <c r="Q96" s="29" t="n"/>
      <c r="R96" s="2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29" t="n"/>
      <c r="I97" s="29" t="n"/>
      <c r="J97" s="29" t="n"/>
      <c r="K97" s="29" t="n"/>
      <c r="L97" s="29" t="n"/>
      <c r="M97" s="29" t="n"/>
      <c r="N97" s="29" t="n"/>
      <c r="O97" s="29" t="n"/>
      <c r="P97" s="29" t="n"/>
      <c r="Q97" s="29" t="n"/>
      <c r="R97" s="2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29" t="n"/>
      <c r="I98" s="29" t="n"/>
      <c r="J98" s="29" t="n"/>
      <c r="K98" s="29" t="n"/>
      <c r="L98" s="29" t="n"/>
      <c r="M98" s="29" t="n"/>
      <c r="N98" s="29" t="n"/>
      <c r="O98" s="29" t="n"/>
      <c r="P98" s="29" t="n"/>
      <c r="Q98" s="29" t="n"/>
      <c r="R98" s="2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29" t="n"/>
      <c r="I99" s="29" t="n"/>
      <c r="J99" s="29" t="n"/>
      <c r="K99" s="29" t="n"/>
      <c r="L99" s="29" t="n"/>
      <c r="M99" s="29" t="n"/>
      <c r="N99" s="29" t="n"/>
      <c r="O99" s="29" t="n"/>
      <c r="P99" s="29" t="n"/>
      <c r="Q99" s="29" t="n"/>
      <c r="R99" s="2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29" t="n"/>
      <c r="I100" s="29" t="n"/>
      <c r="J100" s="29" t="n"/>
      <c r="K100" s="29" t="n"/>
      <c r="L100" s="29" t="n"/>
      <c r="M100" s="29" t="n"/>
      <c r="N100" s="29" t="n"/>
      <c r="O100" s="29" t="n"/>
      <c r="P100" s="29" t="n"/>
      <c r="Q100" s="29" t="n"/>
      <c r="R100" s="2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29" t="n"/>
      <c r="I101" s="29" t="n"/>
      <c r="J101" s="29" t="n"/>
      <c r="K101" s="29" t="n"/>
      <c r="L101" s="29" t="n"/>
      <c r="M101" s="29" t="n"/>
      <c r="N101" s="29" t="n"/>
      <c r="O101" s="29" t="n"/>
      <c r="P101" s="29" t="n"/>
      <c r="Q101" s="29" t="n"/>
      <c r="R101" s="2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29" t="n"/>
      <c r="I102" s="29" t="n"/>
      <c r="J102" s="29" t="n"/>
      <c r="K102" s="29" t="n"/>
      <c r="L102" s="29" t="n"/>
      <c r="M102" s="29" t="n"/>
      <c r="N102" s="29" t="n"/>
      <c r="O102" s="29" t="n"/>
      <c r="P102" s="29" t="n"/>
      <c r="Q102" s="29" t="n"/>
      <c r="R102" s="2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29" t="n"/>
      <c r="I103" s="29" t="n"/>
      <c r="J103" s="29" t="n"/>
      <c r="K103" s="29" t="n"/>
      <c r="L103" s="29" t="n"/>
      <c r="M103" s="29" t="n"/>
      <c r="N103" s="29" t="n"/>
      <c r="O103" s="29" t="n"/>
      <c r="P103" s="29" t="n"/>
      <c r="Q103" s="29" t="n"/>
      <c r="R103" s="2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29" t="n"/>
      <c r="I104" s="29" t="n"/>
      <c r="J104" s="29" t="n"/>
      <c r="K104" s="29" t="n"/>
      <c r="L104" s="29" t="n"/>
      <c r="M104" s="29" t="n"/>
      <c r="N104" s="29" t="n"/>
      <c r="O104" s="29" t="n"/>
      <c r="P104" s="29" t="n"/>
      <c r="Q104" s="29" t="n"/>
      <c r="R104" s="2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29" t="n"/>
      <c r="I105" s="29" t="n"/>
      <c r="J105" s="29" t="n"/>
      <c r="K105" s="29" t="n"/>
      <c r="L105" s="29" t="n"/>
      <c r="M105" s="29" t="n"/>
      <c r="N105" s="29" t="n"/>
      <c r="O105" s="29" t="n"/>
      <c r="P105" s="29" t="n"/>
      <c r="Q105" s="29" t="n"/>
      <c r="R105" s="2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29" t="n"/>
      <c r="I106" s="29" t="n"/>
      <c r="J106" s="29" t="n"/>
      <c r="K106" s="29" t="n"/>
      <c r="L106" s="29" t="n"/>
      <c r="M106" s="29" t="n"/>
      <c r="N106" s="29" t="n"/>
      <c r="O106" s="29" t="n"/>
      <c r="P106" s="29" t="n"/>
      <c r="Q106" s="29" t="n"/>
      <c r="R106" s="2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29" t="n"/>
      <c r="I107" s="29" t="n"/>
      <c r="J107" s="29" t="n"/>
      <c r="K107" s="29" t="n"/>
      <c r="L107" s="29" t="n"/>
      <c r="M107" s="29" t="n"/>
      <c r="N107" s="29" t="n"/>
      <c r="O107" s="29" t="n"/>
      <c r="P107" s="29" t="n"/>
      <c r="Q107" s="29" t="n"/>
      <c r="R107" s="2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29" t="n"/>
      <c r="I108" s="29" t="n"/>
      <c r="J108" s="29" t="n"/>
      <c r="K108" s="29" t="n"/>
      <c r="L108" s="29" t="n"/>
      <c r="M108" s="29" t="n"/>
      <c r="N108" s="29" t="n"/>
      <c r="O108" s="29" t="n"/>
      <c r="P108" s="29" t="n"/>
      <c r="Q108" s="29" t="n"/>
      <c r="R108" s="2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29" t="n"/>
      <c r="I109" s="29" t="n"/>
      <c r="J109" s="29" t="n"/>
      <c r="K109" s="29" t="n"/>
      <c r="L109" s="29" t="n"/>
      <c r="M109" s="29" t="n"/>
      <c r="N109" s="29" t="n"/>
      <c r="O109" s="29" t="n"/>
      <c r="P109" s="29" t="n"/>
      <c r="Q109" s="29" t="n"/>
      <c r="R109" s="2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29" t="n"/>
      <c r="I110" s="29" t="n"/>
      <c r="J110" s="29" t="n"/>
      <c r="K110" s="29" t="n"/>
      <c r="L110" s="29" t="n"/>
      <c r="M110" s="29" t="n"/>
      <c r="N110" s="29" t="n"/>
      <c r="O110" s="29" t="n"/>
      <c r="P110" s="29" t="n"/>
      <c r="Q110" s="29" t="n"/>
      <c r="R110" s="2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29" t="n"/>
      <c r="I111" s="29" t="n"/>
      <c r="J111" s="29" t="n"/>
      <c r="K111" s="29" t="n"/>
      <c r="L111" s="29" t="n"/>
      <c r="M111" s="29" t="n"/>
      <c r="N111" s="29" t="n"/>
      <c r="O111" s="29" t="n"/>
      <c r="P111" s="29" t="n"/>
      <c r="Q111" s="29" t="n"/>
      <c r="R111" s="2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29" t="n"/>
      <c r="I112" s="29" t="n"/>
      <c r="J112" s="29" t="n"/>
      <c r="K112" s="29" t="n"/>
      <c r="L112" s="29" t="n"/>
      <c r="M112" s="29" t="n"/>
      <c r="N112" s="29" t="n"/>
      <c r="O112" s="29" t="n"/>
      <c r="P112" s="29" t="n"/>
      <c r="Q112" s="29" t="n"/>
      <c r="R112" s="2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29" t="n"/>
      <c r="I113" s="29" t="n"/>
      <c r="J113" s="29" t="n"/>
      <c r="K113" s="29" t="n"/>
      <c r="L113" s="29" t="n"/>
      <c r="M113" s="29" t="n"/>
      <c r="N113" s="29" t="n"/>
      <c r="O113" s="29" t="n"/>
      <c r="P113" s="29" t="n"/>
      <c r="Q113" s="29" t="n"/>
      <c r="R113" s="2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29" t="n"/>
      <c r="I114" s="29" t="n"/>
      <c r="J114" s="29" t="n"/>
      <c r="K114" s="29" t="n"/>
      <c r="L114" s="29" t="n"/>
      <c r="M114" s="29" t="n"/>
      <c r="N114" s="29" t="n"/>
      <c r="O114" s="29" t="n"/>
      <c r="P114" s="29" t="n"/>
      <c r="Q114" s="29" t="n"/>
      <c r="R114" s="2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29" t="n"/>
      <c r="I115" s="29" t="n"/>
      <c r="J115" s="29" t="n"/>
      <c r="K115" s="29" t="n"/>
      <c r="L115" s="29" t="n"/>
      <c r="M115" s="29" t="n"/>
      <c r="N115" s="29" t="n"/>
      <c r="O115" s="29" t="n"/>
      <c r="P115" s="29" t="n"/>
      <c r="Q115" s="29" t="n"/>
      <c r="R115" s="2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29" t="n"/>
      <c r="I116" s="29" t="n"/>
      <c r="J116" s="29" t="n"/>
      <c r="K116" s="29" t="n"/>
      <c r="L116" s="29" t="n"/>
      <c r="M116" s="29" t="n"/>
      <c r="N116" s="29" t="n"/>
      <c r="O116" s="29" t="n"/>
      <c r="P116" s="29" t="n"/>
      <c r="Q116" s="29" t="n"/>
      <c r="R116" s="2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29" t="n"/>
      <c r="I117" s="29" t="n"/>
      <c r="J117" s="29" t="n"/>
      <c r="K117" s="29" t="n"/>
      <c r="L117" s="29" t="n"/>
      <c r="M117" s="29" t="n"/>
      <c r="N117" s="29" t="n"/>
      <c r="O117" s="29" t="n"/>
      <c r="P117" s="29" t="n"/>
      <c r="Q117" s="29" t="n"/>
      <c r="R117" s="2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29" t="n"/>
      <c r="I118" s="29" t="n"/>
      <c r="J118" s="29" t="n"/>
      <c r="K118" s="29" t="n"/>
      <c r="L118" s="29" t="n"/>
      <c r="M118" s="29" t="n"/>
      <c r="N118" s="29" t="n"/>
      <c r="O118" s="29" t="n"/>
      <c r="P118" s="29" t="n"/>
      <c r="Q118" s="29" t="n"/>
      <c r="R118" s="2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29" t="n"/>
      <c r="I119" s="29" t="n"/>
      <c r="J119" s="29" t="n"/>
      <c r="K119" s="29" t="n"/>
      <c r="L119" s="29" t="n"/>
      <c r="M119" s="29" t="n"/>
      <c r="N119" s="29" t="n"/>
      <c r="O119" s="29" t="n"/>
      <c r="P119" s="29" t="n"/>
      <c r="Q119" s="29" t="n"/>
      <c r="R119" s="2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29" t="n"/>
      <c r="I120" s="29" t="n"/>
      <c r="J120" s="29" t="n"/>
      <c r="K120" s="29" t="n"/>
      <c r="L120" s="29" t="n"/>
      <c r="M120" s="29" t="n"/>
      <c r="N120" s="29" t="n"/>
      <c r="O120" s="29" t="n"/>
      <c r="P120" s="29" t="n"/>
      <c r="Q120" s="29" t="n"/>
      <c r="R120" s="2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29" t="n"/>
      <c r="I121" s="29" t="n"/>
      <c r="J121" s="29" t="n"/>
      <c r="K121" s="29" t="n"/>
      <c r="L121" s="29" t="n"/>
      <c r="M121" s="29" t="n"/>
      <c r="N121" s="29" t="n"/>
      <c r="O121" s="29" t="n"/>
      <c r="P121" s="29" t="n"/>
      <c r="Q121" s="29" t="n"/>
      <c r="R121" s="2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29" t="n"/>
      <c r="I122" s="29" t="n"/>
      <c r="J122" s="29" t="n"/>
      <c r="K122" s="29" t="n"/>
      <c r="L122" s="29" t="n"/>
      <c r="M122" s="29" t="n"/>
      <c r="N122" s="29" t="n"/>
      <c r="O122" s="29" t="n"/>
      <c r="P122" s="29" t="n"/>
      <c r="Q122" s="29" t="n"/>
      <c r="R122" s="2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29" t="n"/>
      <c r="I123" s="29" t="n"/>
      <c r="J123" s="29" t="n"/>
      <c r="K123" s="29" t="n"/>
      <c r="L123" s="29" t="n"/>
      <c r="M123" s="29" t="n"/>
      <c r="N123" s="29" t="n"/>
      <c r="O123" s="29" t="n"/>
      <c r="P123" s="29" t="n"/>
      <c r="Q123" s="29" t="n"/>
      <c r="R123" s="2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29" t="n"/>
      <c r="I124" s="29" t="n"/>
      <c r="J124" s="29" t="n"/>
      <c r="K124" s="29" t="n"/>
      <c r="L124" s="29" t="n"/>
      <c r="M124" s="29" t="n"/>
      <c r="N124" s="29" t="n"/>
      <c r="O124" s="29" t="n"/>
      <c r="P124" s="29" t="n"/>
      <c r="Q124" s="29" t="n"/>
      <c r="R124" s="2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29" t="n"/>
      <c r="I125" s="29" t="n"/>
      <c r="J125" s="29" t="n"/>
      <c r="K125" s="29" t="n"/>
      <c r="L125" s="29" t="n"/>
      <c r="M125" s="29" t="n"/>
      <c r="N125" s="29" t="n"/>
      <c r="O125" s="29" t="n"/>
      <c r="P125" s="29" t="n"/>
      <c r="Q125" s="29" t="n"/>
      <c r="R125" s="2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29" t="n"/>
      <c r="I126" s="29" t="n"/>
      <c r="J126" s="29" t="n"/>
      <c r="K126" s="29" t="n"/>
      <c r="L126" s="29" t="n"/>
      <c r="M126" s="29" t="n"/>
      <c r="N126" s="29" t="n"/>
      <c r="O126" s="29" t="n"/>
      <c r="P126" s="29" t="n"/>
      <c r="Q126" s="29" t="n"/>
      <c r="R126" s="2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29" t="n"/>
      <c r="I127" s="29" t="n"/>
      <c r="J127" s="29" t="n"/>
      <c r="K127" s="29" t="n"/>
      <c r="L127" s="29" t="n"/>
      <c r="M127" s="29" t="n"/>
      <c r="N127" s="29" t="n"/>
      <c r="O127" s="29" t="n"/>
      <c r="P127" s="29" t="n"/>
      <c r="Q127" s="29" t="n"/>
      <c r="R127" s="2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29" t="n"/>
      <c r="I128" s="29" t="n"/>
      <c r="J128" s="29" t="n"/>
      <c r="K128" s="29" t="n"/>
      <c r="L128" s="29" t="n"/>
      <c r="M128" s="29" t="n"/>
      <c r="N128" s="29" t="n"/>
      <c r="O128" s="29" t="n"/>
      <c r="P128" s="29" t="n"/>
      <c r="Q128" s="29" t="n"/>
      <c r="R128" s="2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29" t="n"/>
      <c r="I129" s="29" t="n"/>
      <c r="J129" s="29" t="n"/>
      <c r="K129" s="29" t="n"/>
      <c r="L129" s="29" t="n"/>
      <c r="M129" s="29" t="n"/>
      <c r="N129" s="29" t="n"/>
      <c r="O129" s="29" t="n"/>
      <c r="P129" s="29" t="n"/>
      <c r="Q129" s="29" t="n"/>
      <c r="R129" s="2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29" t="n"/>
      <c r="I130" s="29" t="n"/>
      <c r="J130" s="29" t="n"/>
      <c r="K130" s="29" t="n"/>
      <c r="L130" s="29" t="n"/>
      <c r="M130" s="29" t="n"/>
      <c r="N130" s="29" t="n"/>
      <c r="O130" s="29" t="n"/>
      <c r="P130" s="29" t="n"/>
      <c r="Q130" s="29" t="n"/>
      <c r="R130" s="2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29" t="n"/>
      <c r="I131" s="29" t="n"/>
      <c r="J131" s="29" t="n"/>
      <c r="K131" s="29" t="n"/>
      <c r="L131" s="29" t="n"/>
      <c r="M131" s="29" t="n"/>
      <c r="N131" s="29" t="n"/>
      <c r="O131" s="29" t="n"/>
      <c r="P131" s="29" t="n"/>
      <c r="Q131" s="29" t="n"/>
      <c r="R131" s="2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29" t="n"/>
      <c r="I132" s="29" t="n"/>
      <c r="J132" s="29" t="n"/>
      <c r="K132" s="29" t="n"/>
      <c r="L132" s="29" t="n"/>
      <c r="M132" s="29" t="n"/>
      <c r="N132" s="29" t="n"/>
      <c r="O132" s="29" t="n"/>
      <c r="P132" s="29" t="n"/>
      <c r="Q132" s="29" t="n"/>
      <c r="R132" s="2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29" t="n"/>
      <c r="I133" s="29" t="n"/>
      <c r="J133" s="29" t="n"/>
      <c r="K133" s="29" t="n"/>
      <c r="L133" s="29" t="n"/>
      <c r="M133" s="29" t="n"/>
      <c r="N133" s="29" t="n"/>
      <c r="O133" s="29" t="n"/>
      <c r="P133" s="29" t="n"/>
      <c r="Q133" s="29" t="n"/>
      <c r="R133" s="2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29" t="n"/>
      <c r="I134" s="29" t="n"/>
      <c r="J134" s="29" t="n"/>
      <c r="K134" s="29" t="n"/>
      <c r="L134" s="29" t="n"/>
      <c r="M134" s="29" t="n"/>
      <c r="N134" s="29" t="n"/>
      <c r="O134" s="29" t="n"/>
      <c r="P134" s="29" t="n"/>
      <c r="Q134" s="29" t="n"/>
      <c r="R134" s="2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29" t="n"/>
      <c r="I135" s="29" t="n"/>
      <c r="J135" s="29" t="n"/>
      <c r="K135" s="29" t="n"/>
      <c r="L135" s="29" t="n"/>
      <c r="M135" s="29" t="n"/>
      <c r="N135" s="29" t="n"/>
      <c r="O135" s="29" t="n"/>
      <c r="P135" s="29" t="n"/>
      <c r="Q135" s="29" t="n"/>
      <c r="R135" s="2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29" t="n"/>
      <c r="I136" s="29" t="n"/>
      <c r="J136" s="29" t="n"/>
      <c r="K136" s="29" t="n"/>
      <c r="L136" s="29" t="n"/>
      <c r="M136" s="29" t="n"/>
      <c r="N136" s="29" t="n"/>
      <c r="O136" s="29" t="n"/>
      <c r="P136" s="29" t="n"/>
      <c r="Q136" s="29" t="n"/>
      <c r="R136" s="2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29" t="n"/>
      <c r="I137" s="29" t="n"/>
      <c r="J137" s="29" t="n"/>
      <c r="K137" s="29" t="n"/>
      <c r="L137" s="29" t="n"/>
      <c r="M137" s="29" t="n"/>
      <c r="N137" s="29" t="n"/>
      <c r="O137" s="29" t="n"/>
      <c r="P137" s="29" t="n"/>
      <c r="Q137" s="29" t="n"/>
      <c r="R137" s="2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29" t="n"/>
      <c r="I138" s="29" t="n"/>
      <c r="J138" s="29" t="n"/>
      <c r="K138" s="29" t="n"/>
      <c r="L138" s="29" t="n"/>
      <c r="M138" s="29" t="n"/>
      <c r="N138" s="29" t="n"/>
      <c r="O138" s="29" t="n"/>
      <c r="P138" s="29" t="n"/>
      <c r="Q138" s="29" t="n"/>
      <c r="R138" s="2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29" t="n"/>
      <c r="I139" s="29" t="n"/>
      <c r="J139" s="29" t="n"/>
      <c r="K139" s="29" t="n"/>
      <c r="L139" s="29" t="n"/>
      <c r="M139" s="29" t="n"/>
      <c r="N139" s="29" t="n"/>
      <c r="O139" s="29" t="n"/>
      <c r="P139" s="29" t="n"/>
      <c r="Q139" s="29" t="n"/>
      <c r="R139" s="2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29" t="n"/>
      <c r="I140" s="29" t="n"/>
      <c r="J140" s="29" t="n"/>
      <c r="K140" s="29" t="n"/>
      <c r="L140" s="29" t="n"/>
      <c r="M140" s="29" t="n"/>
      <c r="N140" s="29" t="n"/>
      <c r="O140" s="29" t="n"/>
      <c r="P140" s="29" t="n"/>
      <c r="Q140" s="29" t="n"/>
      <c r="R140" s="2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29" t="n"/>
      <c r="I141" s="29" t="n"/>
      <c r="J141" s="29" t="n"/>
      <c r="K141" s="29" t="n"/>
      <c r="L141" s="29" t="n"/>
      <c r="M141" s="29" t="n"/>
      <c r="N141" s="29" t="n"/>
      <c r="O141" s="29" t="n"/>
      <c r="P141" s="29" t="n"/>
      <c r="Q141" s="29" t="n"/>
      <c r="R141" s="2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29" t="n"/>
      <c r="I142" s="29" t="n"/>
      <c r="J142" s="29" t="n"/>
      <c r="K142" s="29" t="n"/>
      <c r="L142" s="29" t="n"/>
      <c r="M142" s="29" t="n"/>
      <c r="N142" s="29" t="n"/>
      <c r="O142" s="29" t="n"/>
      <c r="P142" s="29" t="n"/>
      <c r="Q142" s="29" t="n"/>
      <c r="R142" s="2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29" t="n"/>
      <c r="I143" s="29" t="n"/>
      <c r="J143" s="29" t="n"/>
      <c r="K143" s="29" t="n"/>
      <c r="L143" s="29" t="n"/>
      <c r="M143" s="29" t="n"/>
      <c r="N143" s="29" t="n"/>
      <c r="O143" s="29" t="n"/>
      <c r="P143" s="29" t="n"/>
      <c r="Q143" s="29" t="n"/>
      <c r="R143" s="2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29" t="n"/>
      <c r="I144" s="29" t="n"/>
      <c r="J144" s="29" t="n"/>
      <c r="K144" s="29" t="n"/>
      <c r="L144" s="29" t="n"/>
      <c r="M144" s="29" t="n"/>
      <c r="N144" s="29" t="n"/>
      <c r="O144" s="29" t="n"/>
      <c r="P144" s="29" t="n"/>
      <c r="Q144" s="29" t="n"/>
      <c r="R144" s="2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29" t="n"/>
      <c r="I145" s="29" t="n"/>
      <c r="J145" s="29" t="n"/>
      <c r="K145" s="29" t="n"/>
      <c r="L145" s="29" t="n"/>
      <c r="M145" s="29" t="n"/>
      <c r="N145" s="29" t="n"/>
      <c r="O145" s="29" t="n"/>
      <c r="P145" s="29" t="n"/>
      <c r="Q145" s="29" t="n"/>
      <c r="R145" s="2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29" t="n"/>
      <c r="I146" s="29" t="n"/>
      <c r="J146" s="29" t="n"/>
      <c r="K146" s="29" t="n"/>
      <c r="L146" s="29" t="n"/>
      <c r="M146" s="29" t="n"/>
      <c r="N146" s="29" t="n"/>
      <c r="O146" s="29" t="n"/>
      <c r="P146" s="29" t="n"/>
      <c r="Q146" s="29" t="n"/>
      <c r="R146" s="2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29" t="n"/>
      <c r="I147" s="29" t="n"/>
      <c r="J147" s="29" t="n"/>
      <c r="K147" s="29" t="n"/>
      <c r="L147" s="29" t="n"/>
      <c r="M147" s="29" t="n"/>
      <c r="N147" s="29" t="n"/>
      <c r="O147" s="29" t="n"/>
      <c r="P147" s="29" t="n"/>
      <c r="Q147" s="29" t="n"/>
      <c r="R147" s="2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29" t="n"/>
      <c r="I148" s="29" t="n"/>
      <c r="J148" s="29" t="n"/>
      <c r="K148" s="29" t="n"/>
      <c r="L148" s="29" t="n"/>
      <c r="M148" s="29" t="n"/>
      <c r="N148" s="29" t="n"/>
      <c r="O148" s="29" t="n"/>
      <c r="P148" s="29" t="n"/>
      <c r="Q148" s="29" t="n"/>
      <c r="R148" s="2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29" t="n"/>
      <c r="I149" s="29" t="n"/>
      <c r="J149" s="29" t="n"/>
      <c r="K149" s="29" t="n"/>
      <c r="L149" s="29" t="n"/>
      <c r="M149" s="29" t="n"/>
      <c r="N149" s="29" t="n"/>
      <c r="O149" s="29" t="n"/>
      <c r="P149" s="29" t="n"/>
      <c r="Q149" s="29" t="n"/>
      <c r="R149" s="2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29" t="n"/>
      <c r="I150" s="29" t="n"/>
      <c r="J150" s="29" t="n"/>
      <c r="K150" s="29" t="n"/>
      <c r="L150" s="29" t="n"/>
      <c r="M150" s="29" t="n"/>
      <c r="N150" s="29" t="n"/>
      <c r="O150" s="29" t="n"/>
      <c r="P150" s="29" t="n"/>
      <c r="Q150" s="29" t="n"/>
      <c r="R150" s="2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29" t="n"/>
      <c r="I151" s="29" t="n"/>
      <c r="J151" s="29" t="n"/>
      <c r="K151" s="29" t="n"/>
      <c r="L151" s="29" t="n"/>
      <c r="M151" s="29" t="n"/>
      <c r="N151" s="29" t="n"/>
      <c r="O151" s="29" t="n"/>
      <c r="P151" s="29" t="n"/>
      <c r="Q151" s="29" t="n"/>
      <c r="R151" s="2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29" t="n"/>
      <c r="I152" s="29" t="n"/>
      <c r="J152" s="29" t="n"/>
      <c r="K152" s="29" t="n"/>
      <c r="L152" s="29" t="n"/>
      <c r="M152" s="29" t="n"/>
      <c r="N152" s="29" t="n"/>
      <c r="O152" s="29" t="n"/>
      <c r="P152" s="29" t="n"/>
      <c r="Q152" s="29" t="n"/>
      <c r="R152" s="2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29" t="n"/>
      <c r="I153" s="29" t="n"/>
      <c r="J153" s="29" t="n"/>
      <c r="K153" s="29" t="n"/>
      <c r="L153" s="29" t="n"/>
      <c r="M153" s="29" t="n"/>
      <c r="N153" s="29" t="n"/>
      <c r="O153" s="29" t="n"/>
      <c r="P153" s="29" t="n"/>
      <c r="Q153" s="29" t="n"/>
      <c r="R153" s="2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29" t="n"/>
      <c r="I154" s="29" t="n"/>
      <c r="J154" s="29" t="n"/>
      <c r="K154" s="29" t="n"/>
      <c r="L154" s="29" t="n"/>
      <c r="M154" s="29" t="n"/>
      <c r="N154" s="29" t="n"/>
      <c r="O154" s="29" t="n"/>
      <c r="P154" s="29" t="n"/>
      <c r="Q154" s="29" t="n"/>
      <c r="R154" s="2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29" t="n"/>
      <c r="I155" s="29" t="n"/>
      <c r="J155" s="29" t="n"/>
      <c r="K155" s="29" t="n"/>
      <c r="L155" s="29" t="n"/>
      <c r="M155" s="29" t="n"/>
      <c r="N155" s="29" t="n"/>
      <c r="O155" s="29" t="n"/>
      <c r="P155" s="29" t="n"/>
      <c r="Q155" s="29" t="n"/>
      <c r="R155" s="2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29" t="n"/>
      <c r="I156" s="29" t="n"/>
      <c r="J156" s="29" t="n"/>
      <c r="K156" s="29" t="n"/>
      <c r="L156" s="29" t="n"/>
      <c r="M156" s="29" t="n"/>
      <c r="N156" s="29" t="n"/>
      <c r="O156" s="29" t="n"/>
      <c r="P156" s="29" t="n"/>
      <c r="Q156" s="29" t="n"/>
      <c r="R156" s="2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29" t="n"/>
      <c r="I157" s="29" t="n"/>
      <c r="J157" s="29" t="n"/>
      <c r="K157" s="29" t="n"/>
      <c r="L157" s="29" t="n"/>
      <c r="M157" s="29" t="n"/>
      <c r="N157" s="29" t="n"/>
      <c r="O157" s="29" t="n"/>
      <c r="P157" s="29" t="n"/>
      <c r="Q157" s="29" t="n"/>
      <c r="R157" s="2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29" t="n"/>
      <c r="I158" s="29" t="n"/>
      <c r="J158" s="29" t="n"/>
      <c r="K158" s="29" t="n"/>
      <c r="L158" s="29" t="n"/>
      <c r="M158" s="29" t="n"/>
      <c r="N158" s="29" t="n"/>
      <c r="O158" s="29" t="n"/>
      <c r="P158" s="29" t="n"/>
      <c r="Q158" s="29" t="n"/>
      <c r="R158" s="2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29" t="n"/>
      <c r="I159" s="29" t="n"/>
      <c r="J159" s="29" t="n"/>
      <c r="K159" s="29" t="n"/>
      <c r="L159" s="29" t="n"/>
      <c r="M159" s="29" t="n"/>
      <c r="N159" s="29" t="n"/>
      <c r="O159" s="29" t="n"/>
      <c r="P159" s="29" t="n"/>
      <c r="Q159" s="29" t="n"/>
      <c r="R159" s="2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29" t="n"/>
      <c r="I160" s="29" t="n"/>
      <c r="J160" s="29" t="n"/>
      <c r="K160" s="29" t="n"/>
      <c r="L160" s="29" t="n"/>
      <c r="M160" s="29" t="n"/>
      <c r="N160" s="29" t="n"/>
      <c r="O160" s="29" t="n"/>
      <c r="P160" s="29" t="n"/>
      <c r="Q160" s="29" t="n"/>
      <c r="R160" s="2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29" t="n"/>
      <c r="I161" s="29" t="n"/>
      <c r="J161" s="29" t="n"/>
      <c r="K161" s="29" t="n"/>
      <c r="L161" s="29" t="n"/>
      <c r="M161" s="29" t="n"/>
      <c r="N161" s="29" t="n"/>
      <c r="O161" s="29" t="n"/>
      <c r="P161" s="29" t="n"/>
      <c r="Q161" s="29" t="n"/>
      <c r="R161" s="2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29" t="n"/>
      <c r="I162" s="29" t="n"/>
      <c r="J162" s="29" t="n"/>
      <c r="K162" s="29" t="n"/>
      <c r="L162" s="29" t="n"/>
      <c r="M162" s="29" t="n"/>
      <c r="N162" s="29" t="n"/>
      <c r="O162" s="29" t="n"/>
      <c r="P162" s="29" t="n"/>
      <c r="Q162" s="29" t="n"/>
      <c r="R162" s="2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29" t="n"/>
      <c r="I163" s="29" t="n"/>
      <c r="J163" s="29" t="n"/>
      <c r="K163" s="29" t="n"/>
      <c r="L163" s="29" t="n"/>
      <c r="M163" s="29" t="n"/>
      <c r="N163" s="29" t="n"/>
      <c r="O163" s="29" t="n"/>
      <c r="P163" s="29" t="n"/>
      <c r="Q163" s="29" t="n"/>
      <c r="R163" s="2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29" t="n"/>
      <c r="I164" s="29" t="n"/>
      <c r="J164" s="29" t="n"/>
      <c r="K164" s="29" t="n"/>
      <c r="L164" s="29" t="n"/>
      <c r="M164" s="29" t="n"/>
      <c r="N164" s="29" t="n"/>
      <c r="O164" s="29" t="n"/>
      <c r="P164" s="29" t="n"/>
      <c r="Q164" s="29" t="n"/>
      <c r="R164" s="2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29" t="n"/>
      <c r="I165" s="29" t="n"/>
      <c r="J165" s="29" t="n"/>
      <c r="K165" s="29" t="n"/>
      <c r="L165" s="29" t="n"/>
      <c r="M165" s="29" t="n"/>
      <c r="N165" s="29" t="n"/>
      <c r="O165" s="29" t="n"/>
      <c r="P165" s="29" t="n"/>
      <c r="Q165" s="29" t="n"/>
      <c r="R165" s="2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29" t="n"/>
      <c r="I166" s="29" t="n"/>
      <c r="J166" s="29" t="n"/>
      <c r="K166" s="29" t="n"/>
      <c r="L166" s="29" t="n"/>
      <c r="M166" s="29" t="n"/>
      <c r="N166" s="29" t="n"/>
      <c r="O166" s="29" t="n"/>
      <c r="P166" s="29" t="n"/>
      <c r="Q166" s="29" t="n"/>
      <c r="R166" s="2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29" t="n"/>
      <c r="I167" s="29" t="n"/>
      <c r="J167" s="29" t="n"/>
      <c r="K167" s="29" t="n"/>
      <c r="L167" s="29" t="n"/>
      <c r="M167" s="29" t="n"/>
      <c r="N167" s="29" t="n"/>
      <c r="O167" s="29" t="n"/>
      <c r="P167" s="29" t="n"/>
      <c r="Q167" s="29" t="n"/>
      <c r="R167" s="2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29" t="n"/>
      <c r="I168" s="29" t="n"/>
      <c r="J168" s="29" t="n"/>
      <c r="K168" s="29" t="n"/>
      <c r="L168" s="29" t="n"/>
      <c r="M168" s="29" t="n"/>
      <c r="N168" s="29" t="n"/>
      <c r="O168" s="29" t="n"/>
      <c r="P168" s="29" t="n"/>
      <c r="Q168" s="29" t="n"/>
      <c r="R168" s="2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29" t="n"/>
      <c r="I169" s="29" t="n"/>
      <c r="J169" s="29" t="n"/>
      <c r="K169" s="29" t="n"/>
      <c r="L169" s="29" t="n"/>
      <c r="M169" s="29" t="n"/>
      <c r="N169" s="29" t="n"/>
      <c r="O169" s="29" t="n"/>
      <c r="P169" s="29" t="n"/>
      <c r="Q169" s="29" t="n"/>
      <c r="R169" s="2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29" t="n"/>
      <c r="I170" s="29" t="n"/>
      <c r="J170" s="29" t="n"/>
      <c r="K170" s="29" t="n"/>
      <c r="L170" s="29" t="n"/>
      <c r="M170" s="29" t="n"/>
      <c r="N170" s="29" t="n"/>
      <c r="O170" s="29" t="n"/>
      <c r="P170" s="29" t="n"/>
      <c r="Q170" s="29" t="n"/>
      <c r="R170" s="2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29" t="n"/>
      <c r="I171" s="29" t="n"/>
      <c r="J171" s="29" t="n"/>
      <c r="K171" s="29" t="n"/>
      <c r="L171" s="29" t="n"/>
      <c r="M171" s="29" t="n"/>
      <c r="N171" s="29" t="n"/>
      <c r="O171" s="29" t="n"/>
      <c r="P171" s="29" t="n"/>
      <c r="Q171" s="29" t="n"/>
      <c r="R171" s="2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29" t="n"/>
      <c r="I172" s="29" t="n"/>
      <c r="J172" s="29" t="n"/>
      <c r="K172" s="29" t="n"/>
      <c r="L172" s="29" t="n"/>
      <c r="M172" s="29" t="n"/>
      <c r="N172" s="29" t="n"/>
      <c r="O172" s="29" t="n"/>
      <c r="P172" s="29" t="n"/>
      <c r="Q172" s="29" t="n"/>
      <c r="R172" s="2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29" t="n"/>
      <c r="I173" s="29" t="n"/>
      <c r="J173" s="29" t="n"/>
      <c r="K173" s="29" t="n"/>
      <c r="L173" s="29" t="n"/>
      <c r="M173" s="29" t="n"/>
      <c r="N173" s="29" t="n"/>
      <c r="O173" s="29" t="n"/>
      <c r="P173" s="29" t="n"/>
      <c r="Q173" s="29" t="n"/>
      <c r="R173" s="2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29" t="n"/>
      <c r="I174" s="29" t="n"/>
      <c r="J174" s="29" t="n"/>
      <c r="K174" s="29" t="n"/>
      <c r="L174" s="29" t="n"/>
      <c r="M174" s="29" t="n"/>
      <c r="N174" s="29" t="n"/>
      <c r="O174" s="29" t="n"/>
      <c r="P174" s="29" t="n"/>
      <c r="Q174" s="29" t="n"/>
      <c r="R174" s="2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29" t="n"/>
      <c r="I175" s="29" t="n"/>
      <c r="J175" s="29" t="n"/>
      <c r="K175" s="29" t="n"/>
      <c r="L175" s="29" t="n"/>
      <c r="M175" s="29" t="n"/>
      <c r="N175" s="29" t="n"/>
      <c r="O175" s="29" t="n"/>
      <c r="P175" s="29" t="n"/>
      <c r="Q175" s="29" t="n"/>
      <c r="R175" s="2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29" t="n"/>
      <c r="I176" s="29" t="n"/>
      <c r="J176" s="29" t="n"/>
      <c r="K176" s="29" t="n"/>
      <c r="L176" s="29" t="n"/>
      <c r="M176" s="29" t="n"/>
      <c r="N176" s="29" t="n"/>
      <c r="O176" s="29" t="n"/>
      <c r="P176" s="29" t="n"/>
      <c r="Q176" s="29" t="n"/>
      <c r="R176" s="2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29" t="n"/>
      <c r="I177" s="29" t="n"/>
      <c r="J177" s="29" t="n"/>
      <c r="K177" s="29" t="n"/>
      <c r="L177" s="29" t="n"/>
      <c r="M177" s="29" t="n"/>
      <c r="N177" s="29" t="n"/>
      <c r="O177" s="29" t="n"/>
      <c r="P177" s="29" t="n"/>
      <c r="Q177" s="29" t="n"/>
      <c r="R177" s="2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29" t="n"/>
      <c r="I178" s="29" t="n"/>
      <c r="J178" s="29" t="n"/>
      <c r="K178" s="29" t="n"/>
      <c r="L178" s="29" t="n"/>
      <c r="M178" s="29" t="n"/>
      <c r="N178" s="29" t="n"/>
      <c r="O178" s="29" t="n"/>
      <c r="P178" s="29" t="n"/>
      <c r="Q178" s="29" t="n"/>
      <c r="R178" s="2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29" t="n"/>
      <c r="I179" s="29" t="n"/>
      <c r="J179" s="29" t="n"/>
      <c r="K179" s="29" t="n"/>
      <c r="L179" s="29" t="n"/>
      <c r="M179" s="29" t="n"/>
      <c r="N179" s="29" t="n"/>
      <c r="O179" s="29" t="n"/>
      <c r="P179" s="29" t="n"/>
      <c r="Q179" s="29" t="n"/>
      <c r="R179" s="2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29" t="n"/>
      <c r="I180" s="29" t="n"/>
      <c r="J180" s="29" t="n"/>
      <c r="K180" s="29" t="n"/>
      <c r="L180" s="29" t="n"/>
      <c r="M180" s="29" t="n"/>
      <c r="N180" s="29" t="n"/>
      <c r="O180" s="29" t="n"/>
      <c r="P180" s="29" t="n"/>
      <c r="Q180" s="29" t="n"/>
      <c r="R180" s="2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29" t="n"/>
      <c r="I181" s="29" t="n"/>
      <c r="J181" s="29" t="n"/>
      <c r="K181" s="29" t="n"/>
      <c r="L181" s="29" t="n"/>
      <c r="M181" s="29" t="n"/>
      <c r="N181" s="29" t="n"/>
      <c r="O181" s="29" t="n"/>
      <c r="P181" s="29" t="n"/>
      <c r="Q181" s="29" t="n"/>
      <c r="R181" s="2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29" t="n"/>
      <c r="I182" s="29" t="n"/>
      <c r="J182" s="29" t="n"/>
      <c r="K182" s="29" t="n"/>
      <c r="L182" s="29" t="n"/>
      <c r="M182" s="29" t="n"/>
      <c r="N182" s="29" t="n"/>
      <c r="O182" s="29" t="n"/>
      <c r="P182" s="29" t="n"/>
      <c r="Q182" s="29" t="n"/>
      <c r="R182" s="2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29" t="n"/>
      <c r="I183" s="29" t="n"/>
      <c r="J183" s="29" t="n"/>
      <c r="K183" s="29" t="n"/>
      <c r="L183" s="29" t="n"/>
      <c r="M183" s="29" t="n"/>
      <c r="N183" s="29" t="n"/>
      <c r="O183" s="29" t="n"/>
      <c r="P183" s="29" t="n"/>
      <c r="Q183" s="29" t="n"/>
      <c r="R183" s="2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29" t="n"/>
      <c r="I184" s="29" t="n"/>
      <c r="J184" s="29" t="n"/>
      <c r="K184" s="29" t="n"/>
      <c r="L184" s="29" t="n"/>
      <c r="M184" s="29" t="n"/>
      <c r="N184" s="29" t="n"/>
      <c r="O184" s="29" t="n"/>
      <c r="P184" s="29" t="n"/>
      <c r="Q184" s="29" t="n"/>
      <c r="R184" s="2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29" t="n"/>
      <c r="I185" s="29" t="n"/>
      <c r="J185" s="29" t="n"/>
      <c r="K185" s="29" t="n"/>
      <c r="L185" s="29" t="n"/>
      <c r="M185" s="29" t="n"/>
      <c r="N185" s="29" t="n"/>
      <c r="O185" s="29" t="n"/>
      <c r="P185" s="29" t="n"/>
      <c r="Q185" s="29" t="n"/>
      <c r="R185" s="2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29" t="n"/>
      <c r="I186" s="29" t="n"/>
      <c r="J186" s="29" t="n"/>
      <c r="K186" s="29" t="n"/>
      <c r="L186" s="29" t="n"/>
      <c r="M186" s="29" t="n"/>
      <c r="N186" s="29" t="n"/>
      <c r="O186" s="29" t="n"/>
      <c r="P186" s="29" t="n"/>
      <c r="Q186" s="29" t="n"/>
      <c r="R186" s="2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29" t="n"/>
      <c r="I187" s="29" t="n"/>
      <c r="J187" s="29" t="n"/>
      <c r="K187" s="29" t="n"/>
      <c r="L187" s="29" t="n"/>
      <c r="M187" s="29" t="n"/>
      <c r="N187" s="29" t="n"/>
      <c r="O187" s="29" t="n"/>
      <c r="P187" s="29" t="n"/>
      <c r="Q187" s="29" t="n"/>
      <c r="R187" s="2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29" t="n"/>
      <c r="I188" s="29" t="n"/>
      <c r="J188" s="29" t="n"/>
      <c r="K188" s="29" t="n"/>
      <c r="L188" s="29" t="n"/>
      <c r="M188" s="29" t="n"/>
      <c r="N188" s="29" t="n"/>
      <c r="O188" s="29" t="n"/>
      <c r="P188" s="29" t="n"/>
      <c r="Q188" s="29" t="n"/>
      <c r="R188" s="2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29" t="n"/>
      <c r="I189" s="29" t="n"/>
      <c r="J189" s="29" t="n"/>
      <c r="K189" s="29" t="n"/>
      <c r="L189" s="29" t="n"/>
      <c r="M189" s="29" t="n"/>
      <c r="N189" s="29" t="n"/>
      <c r="O189" s="29" t="n"/>
      <c r="P189" s="29" t="n"/>
      <c r="Q189" s="29" t="n"/>
      <c r="R189" s="2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29" t="n"/>
      <c r="I190" s="29" t="n"/>
      <c r="J190" s="29" t="n"/>
      <c r="K190" s="29" t="n"/>
      <c r="L190" s="29" t="n"/>
      <c r="M190" s="29" t="n"/>
      <c r="N190" s="29" t="n"/>
      <c r="O190" s="29" t="n"/>
      <c r="P190" s="29" t="n"/>
      <c r="Q190" s="29" t="n"/>
      <c r="R190" s="2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29" t="n"/>
      <c r="I191" s="29" t="n"/>
      <c r="J191" s="29" t="n"/>
      <c r="K191" s="29" t="n"/>
      <c r="L191" s="29" t="n"/>
      <c r="M191" s="29" t="n"/>
      <c r="N191" s="29" t="n"/>
      <c r="O191" s="29" t="n"/>
      <c r="P191" s="29" t="n"/>
      <c r="Q191" s="29" t="n"/>
      <c r="R191" s="2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29" t="n"/>
      <c r="I192" s="29" t="n"/>
      <c r="J192" s="29" t="n"/>
      <c r="K192" s="29" t="n"/>
      <c r="L192" s="29" t="n"/>
      <c r="M192" s="29" t="n"/>
      <c r="N192" s="29" t="n"/>
      <c r="O192" s="29" t="n"/>
      <c r="P192" s="29" t="n"/>
      <c r="Q192" s="29" t="n"/>
      <c r="R192" s="2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29" t="n"/>
      <c r="I193" s="29" t="n"/>
      <c r="J193" s="29" t="n"/>
      <c r="K193" s="29" t="n"/>
      <c r="L193" s="29" t="n"/>
      <c r="M193" s="29" t="n"/>
      <c r="N193" s="29" t="n"/>
      <c r="O193" s="29" t="n"/>
      <c r="P193" s="29" t="n"/>
      <c r="Q193" s="29" t="n"/>
      <c r="R193" s="2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29" t="n"/>
      <c r="I194" s="29" t="n"/>
      <c r="J194" s="29" t="n"/>
      <c r="K194" s="29" t="n"/>
      <c r="L194" s="29" t="n"/>
      <c r="M194" s="29" t="n"/>
      <c r="N194" s="29" t="n"/>
      <c r="O194" s="29" t="n"/>
      <c r="P194" s="29" t="n"/>
      <c r="Q194" s="29" t="n"/>
      <c r="R194" s="2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29" t="n"/>
      <c r="I195" s="29" t="n"/>
      <c r="J195" s="29" t="n"/>
      <c r="K195" s="29" t="n"/>
      <c r="L195" s="29" t="n"/>
      <c r="M195" s="29" t="n"/>
      <c r="N195" s="29" t="n"/>
      <c r="O195" s="29" t="n"/>
      <c r="P195" s="29" t="n"/>
      <c r="Q195" s="29" t="n"/>
      <c r="R195" s="2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29" t="n"/>
      <c r="I196" s="29" t="n"/>
      <c r="J196" s="29" t="n"/>
      <c r="K196" s="29" t="n"/>
      <c r="L196" s="29" t="n"/>
      <c r="M196" s="29" t="n"/>
      <c r="N196" s="29" t="n"/>
      <c r="O196" s="29" t="n"/>
      <c r="P196" s="29" t="n"/>
      <c r="Q196" s="29" t="n"/>
      <c r="R196" s="2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29" t="n"/>
      <c r="I197" s="29" t="n"/>
      <c r="J197" s="29" t="n"/>
      <c r="K197" s="29" t="n"/>
      <c r="L197" s="29" t="n"/>
      <c r="M197" s="29" t="n"/>
      <c r="N197" s="29" t="n"/>
      <c r="O197" s="29" t="n"/>
      <c r="P197" s="29" t="n"/>
      <c r="Q197" s="29" t="n"/>
      <c r="R197" s="2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29" t="n"/>
      <c r="I198" s="29" t="n"/>
      <c r="J198" s="29" t="n"/>
      <c r="K198" s="29" t="n"/>
      <c r="L198" s="29" t="n"/>
      <c r="M198" s="29" t="n"/>
      <c r="N198" s="29" t="n"/>
      <c r="O198" s="29" t="n"/>
      <c r="P198" s="29" t="n"/>
      <c r="Q198" s="29" t="n"/>
      <c r="R198" s="2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29" t="n"/>
      <c r="I199" s="29" t="n"/>
      <c r="J199" s="29" t="n"/>
      <c r="K199" s="29" t="n"/>
      <c r="L199" s="29" t="n"/>
      <c r="M199" s="29" t="n"/>
      <c r="N199" s="29" t="n"/>
      <c r="O199" s="29" t="n"/>
      <c r="P199" s="29" t="n"/>
      <c r="Q199" s="29" t="n"/>
      <c r="R199" s="2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29" t="n"/>
      <c r="I200" s="29" t="n"/>
      <c r="J200" s="29" t="n"/>
      <c r="K200" s="29" t="n"/>
      <c r="L200" s="29" t="n"/>
      <c r="M200" s="29" t="n"/>
      <c r="N200" s="29" t="n"/>
      <c r="O200" s="29" t="n"/>
      <c r="P200" s="29" t="n"/>
      <c r="Q200" s="29" t="n"/>
      <c r="R200" s="2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29" t="n"/>
      <c r="I201" s="29" t="n"/>
      <c r="J201" s="29" t="n"/>
      <c r="K201" s="29" t="n"/>
      <c r="L201" s="29" t="n"/>
      <c r="M201" s="29" t="n"/>
      <c r="N201" s="29" t="n"/>
      <c r="O201" s="29" t="n"/>
      <c r="P201" s="29" t="n"/>
      <c r="Q201" s="29" t="n"/>
      <c r="R201" s="2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29" t="n"/>
      <c r="I202" s="29" t="n"/>
      <c r="J202" s="29" t="n"/>
      <c r="K202" s="29" t="n"/>
      <c r="L202" s="29" t="n"/>
      <c r="M202" s="29" t="n"/>
      <c r="N202" s="29" t="n"/>
      <c r="O202" s="29" t="n"/>
      <c r="P202" s="29" t="n"/>
      <c r="Q202" s="29" t="n"/>
      <c r="R202" s="2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29" t="n"/>
      <c r="I203" s="29" t="n"/>
      <c r="J203" s="29" t="n"/>
      <c r="K203" s="29" t="n"/>
      <c r="L203" s="29" t="n"/>
      <c r="M203" s="29" t="n"/>
      <c r="N203" s="29" t="n"/>
      <c r="O203" s="29" t="n"/>
      <c r="P203" s="29" t="n"/>
      <c r="Q203" s="29" t="n"/>
      <c r="R203" s="2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29" t="n"/>
      <c r="I204" s="29" t="n"/>
      <c r="J204" s="29" t="n"/>
      <c r="K204" s="29" t="n"/>
      <c r="L204" s="29" t="n"/>
      <c r="M204" s="29" t="n"/>
      <c r="N204" s="29" t="n"/>
      <c r="O204" s="29" t="n"/>
      <c r="P204" s="29" t="n"/>
      <c r="Q204" s="29" t="n"/>
      <c r="R204" s="2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29" t="n"/>
      <c r="I205" s="29" t="n"/>
      <c r="J205" s="29" t="n"/>
      <c r="K205" s="29" t="n"/>
      <c r="L205" s="29" t="n"/>
      <c r="M205" s="29" t="n"/>
      <c r="N205" s="29" t="n"/>
      <c r="O205" s="29" t="n"/>
      <c r="P205" s="29" t="n"/>
      <c r="Q205" s="29" t="n"/>
      <c r="R205" s="2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29" t="n"/>
      <c r="I206" s="29" t="n"/>
      <c r="J206" s="29" t="n"/>
      <c r="K206" s="29" t="n"/>
      <c r="L206" s="29" t="n"/>
      <c r="M206" s="29" t="n"/>
      <c r="N206" s="29" t="n"/>
      <c r="O206" s="29" t="n"/>
      <c r="P206" s="29" t="n"/>
      <c r="Q206" s="29" t="n"/>
      <c r="R206" s="2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29" t="n"/>
      <c r="I207" s="29" t="n"/>
      <c r="J207" s="29" t="n"/>
      <c r="K207" s="29" t="n"/>
      <c r="L207" s="29" t="n"/>
      <c r="M207" s="29" t="n"/>
      <c r="N207" s="29" t="n"/>
      <c r="O207" s="29" t="n"/>
      <c r="P207" s="29" t="n"/>
      <c r="Q207" s="29" t="n"/>
      <c r="R207" s="2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29" t="n"/>
      <c r="I208" s="29" t="n"/>
      <c r="J208" s="29" t="n"/>
      <c r="K208" s="29" t="n"/>
      <c r="L208" s="29" t="n"/>
      <c r="M208" s="29" t="n"/>
      <c r="N208" s="29" t="n"/>
      <c r="O208" s="29" t="n"/>
      <c r="P208" s="29" t="n"/>
      <c r="Q208" s="29" t="n"/>
      <c r="R208" s="2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29" t="n"/>
      <c r="I209" s="29" t="n"/>
      <c r="J209" s="29" t="n"/>
      <c r="K209" s="29" t="n"/>
      <c r="L209" s="29" t="n"/>
      <c r="M209" s="29" t="n"/>
      <c r="N209" s="29" t="n"/>
      <c r="O209" s="29" t="n"/>
      <c r="P209" s="29" t="n"/>
      <c r="Q209" s="29" t="n"/>
      <c r="R209" s="2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29" t="n"/>
      <c r="I210" s="29" t="n"/>
      <c r="J210" s="29" t="n"/>
      <c r="K210" s="29" t="n"/>
      <c r="L210" s="29" t="n"/>
      <c r="M210" s="29" t="n"/>
      <c r="N210" s="29" t="n"/>
      <c r="O210" s="29" t="n"/>
      <c r="P210" s="29" t="n"/>
      <c r="Q210" s="29" t="n"/>
      <c r="R210" s="2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29" t="n"/>
      <c r="I211" s="29" t="n"/>
      <c r="J211" s="29" t="n"/>
      <c r="K211" s="29" t="n"/>
      <c r="L211" s="29" t="n"/>
      <c r="M211" s="29" t="n"/>
      <c r="N211" s="29" t="n"/>
      <c r="O211" s="29" t="n"/>
      <c r="P211" s="29" t="n"/>
      <c r="Q211" s="29" t="n"/>
      <c r="R211" s="2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29" t="n"/>
      <c r="I212" s="29" t="n"/>
      <c r="J212" s="29" t="n"/>
      <c r="K212" s="29" t="n"/>
      <c r="L212" s="29" t="n"/>
      <c r="M212" s="29" t="n"/>
      <c r="N212" s="29" t="n"/>
      <c r="O212" s="29" t="n"/>
      <c r="P212" s="29" t="n"/>
      <c r="Q212" s="29" t="n"/>
      <c r="R212" s="2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29" t="n"/>
      <c r="I213" s="29" t="n"/>
      <c r="J213" s="29" t="n"/>
      <c r="K213" s="29" t="n"/>
      <c r="L213" s="29" t="n"/>
      <c r="M213" s="29" t="n"/>
      <c r="N213" s="29" t="n"/>
      <c r="O213" s="29" t="n"/>
      <c r="P213" s="29" t="n"/>
      <c r="Q213" s="29" t="n"/>
      <c r="R213" s="2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29" t="n"/>
      <c r="I214" s="29" t="n"/>
      <c r="J214" s="29" t="n"/>
      <c r="K214" s="29" t="n"/>
      <c r="L214" s="29" t="n"/>
      <c r="M214" s="29" t="n"/>
      <c r="N214" s="29" t="n"/>
      <c r="O214" s="29" t="n"/>
      <c r="P214" s="29" t="n"/>
      <c r="Q214" s="29" t="n"/>
      <c r="R214" s="2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29" t="n"/>
      <c r="I215" s="29" t="n"/>
      <c r="J215" s="29" t="n"/>
      <c r="K215" s="29" t="n"/>
      <c r="L215" s="29" t="n"/>
      <c r="M215" s="29" t="n"/>
      <c r="N215" s="29" t="n"/>
      <c r="O215" s="29" t="n"/>
      <c r="P215" s="29" t="n"/>
      <c r="Q215" s="29" t="n"/>
      <c r="R215" s="2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29" t="n"/>
      <c r="I216" s="29" t="n"/>
      <c r="J216" s="29" t="n"/>
      <c r="K216" s="29" t="n"/>
      <c r="L216" s="29" t="n"/>
      <c r="M216" s="29" t="n"/>
      <c r="N216" s="29" t="n"/>
      <c r="O216" s="29" t="n"/>
      <c r="P216" s="29" t="n"/>
      <c r="Q216" s="29" t="n"/>
      <c r="R216" s="2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29" t="n"/>
      <c r="I217" s="29" t="n"/>
      <c r="J217" s="29" t="n"/>
      <c r="K217" s="29" t="n"/>
      <c r="L217" s="29" t="n"/>
      <c r="M217" s="29" t="n"/>
      <c r="N217" s="29" t="n"/>
      <c r="O217" s="29" t="n"/>
      <c r="P217" s="29" t="n"/>
      <c r="Q217" s="29" t="n"/>
      <c r="R217" s="2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29" t="n"/>
      <c r="I218" s="29" t="n"/>
      <c r="J218" s="29" t="n"/>
      <c r="K218" s="29" t="n"/>
      <c r="L218" s="29" t="n"/>
      <c r="M218" s="29" t="n"/>
      <c r="N218" s="29" t="n"/>
      <c r="O218" s="29" t="n"/>
      <c r="P218" s="29" t="n"/>
      <c r="Q218" s="29" t="n"/>
      <c r="R218" s="2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29" t="n"/>
      <c r="I219" s="29" t="n"/>
      <c r="J219" s="29" t="n"/>
      <c r="K219" s="29" t="n"/>
      <c r="L219" s="29" t="n"/>
      <c r="M219" s="29" t="n"/>
      <c r="N219" s="29" t="n"/>
      <c r="O219" s="29" t="n"/>
      <c r="P219" s="29" t="n"/>
      <c r="Q219" s="29" t="n"/>
      <c r="R219" s="2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29" t="n"/>
      <c r="I220" s="29" t="n"/>
      <c r="J220" s="29" t="n"/>
      <c r="K220" s="29" t="n"/>
      <c r="L220" s="29" t="n"/>
      <c r="M220" s="29" t="n"/>
      <c r="N220" s="29" t="n"/>
      <c r="O220" s="29" t="n"/>
      <c r="P220" s="29" t="n"/>
      <c r="Q220" s="29" t="n"/>
      <c r="R220" s="2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29" t="n"/>
      <c r="I221" s="29" t="n"/>
      <c r="J221" s="29" t="n"/>
      <c r="K221" s="29" t="n"/>
      <c r="L221" s="29" t="n"/>
      <c r="M221" s="29" t="n"/>
      <c r="N221" s="29" t="n"/>
      <c r="O221" s="29" t="n"/>
      <c r="P221" s="29" t="n"/>
      <c r="Q221" s="29" t="n"/>
      <c r="R221" s="2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29" t="n"/>
      <c r="I222" s="29" t="n"/>
      <c r="J222" s="29" t="n"/>
      <c r="K222" s="29" t="n"/>
      <c r="L222" s="29" t="n"/>
      <c r="M222" s="29" t="n"/>
      <c r="N222" s="29" t="n"/>
      <c r="O222" s="29" t="n"/>
      <c r="P222" s="29" t="n"/>
      <c r="Q222" s="29" t="n"/>
      <c r="R222" s="2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29" t="n"/>
      <c r="I223" s="29" t="n"/>
      <c r="J223" s="29" t="n"/>
      <c r="K223" s="29" t="n"/>
      <c r="L223" s="29" t="n"/>
      <c r="M223" s="29" t="n"/>
      <c r="N223" s="29" t="n"/>
      <c r="O223" s="29" t="n"/>
      <c r="P223" s="29" t="n"/>
      <c r="Q223" s="29" t="n"/>
      <c r="R223" s="2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29" t="n"/>
      <c r="I224" s="29" t="n"/>
      <c r="J224" s="29" t="n"/>
      <c r="K224" s="29" t="n"/>
      <c r="L224" s="29" t="n"/>
      <c r="M224" s="29" t="n"/>
      <c r="N224" s="29" t="n"/>
      <c r="O224" s="29" t="n"/>
      <c r="P224" s="29" t="n"/>
      <c r="Q224" s="29" t="n"/>
      <c r="R224" s="2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29" t="n"/>
      <c r="I225" s="29" t="n"/>
      <c r="J225" s="29" t="n"/>
      <c r="K225" s="29" t="n"/>
      <c r="L225" s="29" t="n"/>
      <c r="M225" s="29" t="n"/>
      <c r="N225" s="29" t="n"/>
      <c r="O225" s="29" t="n"/>
      <c r="P225" s="29" t="n"/>
      <c r="Q225" s="29" t="n"/>
      <c r="R225" s="2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29" t="n"/>
      <c r="I226" s="29" t="n"/>
      <c r="J226" s="29" t="n"/>
      <c r="K226" s="29" t="n"/>
      <c r="L226" s="29" t="n"/>
      <c r="M226" s="29" t="n"/>
      <c r="N226" s="29" t="n"/>
      <c r="O226" s="29" t="n"/>
      <c r="P226" s="29" t="n"/>
      <c r="Q226" s="29" t="n"/>
      <c r="R226" s="2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29" t="n"/>
      <c r="I227" s="29" t="n"/>
      <c r="J227" s="29" t="n"/>
      <c r="K227" s="29" t="n"/>
      <c r="L227" s="29" t="n"/>
      <c r="M227" s="29" t="n"/>
      <c r="N227" s="29" t="n"/>
      <c r="O227" s="29" t="n"/>
      <c r="P227" s="29" t="n"/>
      <c r="Q227" s="29" t="n"/>
      <c r="R227" s="2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29" t="n"/>
      <c r="I228" s="29" t="n"/>
      <c r="J228" s="29" t="n"/>
      <c r="K228" s="29" t="n"/>
      <c r="L228" s="29" t="n"/>
      <c r="M228" s="29" t="n"/>
      <c r="N228" s="29" t="n"/>
      <c r="O228" s="29" t="n"/>
      <c r="P228" s="29" t="n"/>
      <c r="Q228" s="29" t="n"/>
      <c r="R228" s="2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29" t="n"/>
      <c r="I229" s="29" t="n"/>
      <c r="J229" s="29" t="n"/>
      <c r="K229" s="29" t="n"/>
      <c r="L229" s="29" t="n"/>
      <c r="M229" s="29" t="n"/>
      <c r="N229" s="29" t="n"/>
      <c r="O229" s="29" t="n"/>
      <c r="P229" s="29" t="n"/>
      <c r="Q229" s="29" t="n"/>
      <c r="R229" s="2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29" t="n"/>
      <c r="I230" s="29" t="n"/>
      <c r="J230" s="29" t="n"/>
      <c r="K230" s="29" t="n"/>
      <c r="L230" s="29" t="n"/>
      <c r="M230" s="29" t="n"/>
      <c r="N230" s="29" t="n"/>
      <c r="O230" s="29" t="n"/>
      <c r="P230" s="29" t="n"/>
      <c r="Q230" s="29" t="n"/>
      <c r="R230" s="2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29" t="n"/>
      <c r="I231" s="29" t="n"/>
      <c r="J231" s="29" t="n"/>
      <c r="K231" s="29" t="n"/>
      <c r="L231" s="29" t="n"/>
      <c r="M231" s="29" t="n"/>
      <c r="N231" s="29" t="n"/>
      <c r="O231" s="29" t="n"/>
      <c r="P231" s="29" t="n"/>
      <c r="Q231" s="29" t="n"/>
      <c r="R231" s="2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29" t="n"/>
      <c r="I232" s="29" t="n"/>
      <c r="J232" s="29" t="n"/>
      <c r="K232" s="29" t="n"/>
      <c r="L232" s="29" t="n"/>
      <c r="M232" s="29" t="n"/>
      <c r="N232" s="29" t="n"/>
      <c r="O232" s="29" t="n"/>
      <c r="P232" s="29" t="n"/>
      <c r="Q232" s="29" t="n"/>
      <c r="R232" s="2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29" t="n"/>
      <c r="I233" s="29" t="n"/>
      <c r="J233" s="29" t="n"/>
      <c r="K233" s="29" t="n"/>
      <c r="L233" s="29" t="n"/>
      <c r="M233" s="29" t="n"/>
      <c r="N233" s="29" t="n"/>
      <c r="O233" s="29" t="n"/>
      <c r="P233" s="29" t="n"/>
      <c r="Q233" s="29" t="n"/>
      <c r="R233" s="2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29" t="n"/>
      <c r="I234" s="29" t="n"/>
      <c r="J234" s="29" t="n"/>
      <c r="K234" s="29" t="n"/>
      <c r="L234" s="29" t="n"/>
      <c r="M234" s="29" t="n"/>
      <c r="N234" s="29" t="n"/>
      <c r="O234" s="29" t="n"/>
      <c r="P234" s="29" t="n"/>
      <c r="Q234" s="29" t="n"/>
      <c r="R234" s="2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29" t="n"/>
      <c r="I235" s="29" t="n"/>
      <c r="J235" s="29" t="n"/>
      <c r="K235" s="29" t="n"/>
      <c r="L235" s="29" t="n"/>
      <c r="M235" s="29" t="n"/>
      <c r="N235" s="29" t="n"/>
      <c r="O235" s="29" t="n"/>
      <c r="P235" s="29" t="n"/>
      <c r="Q235" s="29" t="n"/>
      <c r="R235" s="2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29" t="n"/>
      <c r="I236" s="29" t="n"/>
      <c r="J236" s="29" t="n"/>
      <c r="K236" s="29" t="n"/>
      <c r="L236" s="29" t="n"/>
      <c r="M236" s="29" t="n"/>
      <c r="N236" s="29" t="n"/>
      <c r="O236" s="29" t="n"/>
      <c r="P236" s="29" t="n"/>
      <c r="Q236" s="29" t="n"/>
      <c r="R236" s="2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29" t="n"/>
      <c r="I237" s="29" t="n"/>
      <c r="J237" s="29" t="n"/>
      <c r="K237" s="29" t="n"/>
      <c r="L237" s="29" t="n"/>
      <c r="M237" s="29" t="n"/>
      <c r="N237" s="29" t="n"/>
      <c r="O237" s="29" t="n"/>
      <c r="P237" s="29" t="n"/>
      <c r="Q237" s="29" t="n"/>
      <c r="R237" s="2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29" t="n"/>
      <c r="I238" s="29" t="n"/>
      <c r="J238" s="29" t="n"/>
      <c r="K238" s="29" t="n"/>
      <c r="L238" s="29" t="n"/>
      <c r="M238" s="29" t="n"/>
      <c r="N238" s="29" t="n"/>
      <c r="O238" s="29" t="n"/>
      <c r="P238" s="29" t="n"/>
      <c r="Q238" s="29" t="n"/>
      <c r="R238" s="2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29" t="n"/>
      <c r="I239" s="29" t="n"/>
      <c r="J239" s="29" t="n"/>
      <c r="K239" s="29" t="n"/>
      <c r="L239" s="29" t="n"/>
      <c r="M239" s="29" t="n"/>
      <c r="N239" s="29" t="n"/>
      <c r="O239" s="29" t="n"/>
      <c r="P239" s="29" t="n"/>
      <c r="Q239" s="29" t="n"/>
      <c r="R239" s="2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29" t="n"/>
      <c r="I240" s="29" t="n"/>
      <c r="J240" s="29" t="n"/>
      <c r="K240" s="29" t="n"/>
      <c r="L240" s="29" t="n"/>
      <c r="M240" s="29" t="n"/>
      <c r="N240" s="29" t="n"/>
      <c r="O240" s="29" t="n"/>
      <c r="P240" s="29" t="n"/>
      <c r="Q240" s="29" t="n"/>
      <c r="R240" s="2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29" t="n"/>
      <c r="I241" s="29" t="n"/>
      <c r="J241" s="29" t="n"/>
      <c r="K241" s="29" t="n"/>
      <c r="L241" s="29" t="n"/>
      <c r="M241" s="29" t="n"/>
      <c r="N241" s="29" t="n"/>
      <c r="O241" s="29" t="n"/>
      <c r="P241" s="29" t="n"/>
      <c r="Q241" s="29" t="n"/>
      <c r="R241" s="2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29" t="n"/>
      <c r="I242" s="29" t="n"/>
      <c r="J242" s="29" t="n"/>
      <c r="K242" s="29" t="n"/>
      <c r="L242" s="29" t="n"/>
      <c r="M242" s="29" t="n"/>
      <c r="N242" s="29" t="n"/>
      <c r="O242" s="29" t="n"/>
      <c r="P242" s="29" t="n"/>
      <c r="Q242" s="29" t="n"/>
      <c r="R242" s="2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29" t="n"/>
      <c r="I243" s="29" t="n"/>
      <c r="J243" s="29" t="n"/>
      <c r="K243" s="29" t="n"/>
      <c r="L243" s="29" t="n"/>
      <c r="M243" s="29" t="n"/>
      <c r="N243" s="29" t="n"/>
      <c r="O243" s="29" t="n"/>
      <c r="P243" s="29" t="n"/>
      <c r="Q243" s="29" t="n"/>
      <c r="R243" s="2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29" t="n"/>
      <c r="I244" s="29" t="n"/>
      <c r="J244" s="29" t="n"/>
      <c r="K244" s="29" t="n"/>
      <c r="L244" s="29" t="n"/>
      <c r="M244" s="29" t="n"/>
      <c r="N244" s="29" t="n"/>
      <c r="O244" s="29" t="n"/>
      <c r="P244" s="29" t="n"/>
      <c r="Q244" s="29" t="n"/>
      <c r="R244" s="2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29" t="n"/>
      <c r="I245" s="29" t="n"/>
      <c r="J245" s="29" t="n"/>
      <c r="K245" s="29" t="n"/>
      <c r="L245" s="29" t="n"/>
      <c r="M245" s="29" t="n"/>
      <c r="N245" s="29" t="n"/>
      <c r="O245" s="29" t="n"/>
      <c r="P245" s="29" t="n"/>
      <c r="Q245" s="29" t="n"/>
      <c r="R245" s="2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29" t="n"/>
      <c r="I246" s="29" t="n"/>
      <c r="J246" s="29" t="n"/>
      <c r="K246" s="29" t="n"/>
      <c r="L246" s="29" t="n"/>
      <c r="M246" s="29" t="n"/>
      <c r="N246" s="29" t="n"/>
      <c r="O246" s="29" t="n"/>
      <c r="P246" s="29" t="n"/>
      <c r="Q246" s="29" t="n"/>
      <c r="R246" s="2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29" t="n"/>
      <c r="I247" s="29" t="n"/>
      <c r="J247" s="29" t="n"/>
      <c r="K247" s="29" t="n"/>
      <c r="L247" s="29" t="n"/>
      <c r="M247" s="29" t="n"/>
      <c r="N247" s="29" t="n"/>
      <c r="O247" s="29" t="n"/>
      <c r="P247" s="29" t="n"/>
      <c r="Q247" s="29" t="n"/>
      <c r="R247" s="2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29" t="n"/>
      <c r="I248" s="29" t="n"/>
      <c r="J248" s="29" t="n"/>
      <c r="K248" s="29" t="n"/>
      <c r="L248" s="29" t="n"/>
      <c r="M248" s="29" t="n"/>
      <c r="N248" s="29" t="n"/>
      <c r="O248" s="29" t="n"/>
      <c r="P248" s="29" t="n"/>
      <c r="Q248" s="29" t="n"/>
      <c r="R248" s="2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29" t="n"/>
      <c r="I249" s="29" t="n"/>
      <c r="J249" s="29" t="n"/>
      <c r="K249" s="29" t="n"/>
      <c r="L249" s="29" t="n"/>
      <c r="M249" s="29" t="n"/>
      <c r="N249" s="29" t="n"/>
      <c r="O249" s="29" t="n"/>
      <c r="P249" s="29" t="n"/>
      <c r="Q249" s="29" t="n"/>
      <c r="R249" s="2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29" t="n"/>
      <c r="I250" s="29" t="n"/>
      <c r="J250" s="29" t="n"/>
      <c r="K250" s="29" t="n"/>
      <c r="L250" s="29" t="n"/>
      <c r="M250" s="29" t="n"/>
      <c r="N250" s="29" t="n"/>
      <c r="O250" s="29" t="n"/>
      <c r="P250" s="29" t="n"/>
      <c r="Q250" s="29" t="n"/>
      <c r="R250" s="2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29" t="n"/>
      <c r="I251" s="29" t="n"/>
      <c r="J251" s="29" t="n"/>
      <c r="K251" s="29" t="n"/>
      <c r="L251" s="29" t="n"/>
      <c r="M251" s="29" t="n"/>
      <c r="N251" s="29" t="n"/>
      <c r="O251" s="29" t="n"/>
      <c r="P251" s="29" t="n"/>
      <c r="Q251" s="29" t="n"/>
      <c r="R251" s="2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29" t="n"/>
      <c r="I252" s="29" t="n"/>
      <c r="J252" s="29" t="n"/>
      <c r="K252" s="29" t="n"/>
      <c r="L252" s="29" t="n"/>
      <c r="M252" s="29" t="n"/>
      <c r="N252" s="29" t="n"/>
      <c r="O252" s="29" t="n"/>
      <c r="P252" s="29" t="n"/>
      <c r="Q252" s="29" t="n"/>
      <c r="R252" s="2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29" t="n"/>
      <c r="I253" s="29" t="n"/>
      <c r="J253" s="29" t="n"/>
      <c r="K253" s="29" t="n"/>
      <c r="L253" s="29" t="n"/>
      <c r="M253" s="29" t="n"/>
      <c r="N253" s="29" t="n"/>
      <c r="O253" s="29" t="n"/>
      <c r="P253" s="29" t="n"/>
      <c r="Q253" s="29" t="n"/>
      <c r="R253" s="2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29" t="n"/>
      <c r="I254" s="29" t="n"/>
      <c r="J254" s="29" t="n"/>
      <c r="K254" s="29" t="n"/>
      <c r="L254" s="29" t="n"/>
      <c r="M254" s="29" t="n"/>
      <c r="N254" s="29" t="n"/>
      <c r="O254" s="29" t="n"/>
      <c r="P254" s="29" t="n"/>
      <c r="Q254" s="29" t="n"/>
      <c r="R254" s="2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29" t="n"/>
      <c r="I255" s="29" t="n"/>
      <c r="J255" s="29" t="n"/>
      <c r="K255" s="29" t="n"/>
      <c r="L255" s="29" t="n"/>
      <c r="M255" s="29" t="n"/>
      <c r="N255" s="29" t="n"/>
      <c r="O255" s="29" t="n"/>
      <c r="P255" s="29" t="n"/>
      <c r="Q255" s="29" t="n"/>
      <c r="R255" s="2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29" t="n"/>
      <c r="I256" s="29" t="n"/>
      <c r="J256" s="29" t="n"/>
      <c r="K256" s="29" t="n"/>
      <c r="L256" s="29" t="n"/>
      <c r="M256" s="29" t="n"/>
      <c r="N256" s="29" t="n"/>
      <c r="O256" s="29" t="n"/>
      <c r="P256" s="29" t="n"/>
      <c r="Q256" s="29" t="n"/>
      <c r="R256" s="2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29" t="n"/>
      <c r="I257" s="29" t="n"/>
      <c r="J257" s="29" t="n"/>
      <c r="K257" s="29" t="n"/>
      <c r="L257" s="29" t="n"/>
      <c r="M257" s="29" t="n"/>
      <c r="N257" s="29" t="n"/>
      <c r="O257" s="29" t="n"/>
      <c r="P257" s="29" t="n"/>
      <c r="Q257" s="29" t="n"/>
      <c r="R257" s="2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29" t="n"/>
      <c r="I258" s="29" t="n"/>
      <c r="J258" s="29" t="n"/>
      <c r="K258" s="29" t="n"/>
      <c r="L258" s="29" t="n"/>
      <c r="M258" s="29" t="n"/>
      <c r="N258" s="29" t="n"/>
      <c r="O258" s="29" t="n"/>
      <c r="P258" s="29" t="n"/>
      <c r="Q258" s="29" t="n"/>
      <c r="R258" s="2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29" t="n"/>
      <c r="I259" s="29" t="n"/>
      <c r="J259" s="29" t="n"/>
      <c r="K259" s="29" t="n"/>
      <c r="L259" s="29" t="n"/>
      <c r="M259" s="29" t="n"/>
      <c r="N259" s="29" t="n"/>
      <c r="O259" s="29" t="n"/>
      <c r="P259" s="29" t="n"/>
      <c r="Q259" s="29" t="n"/>
      <c r="R259" s="2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29" t="n"/>
      <c r="I260" s="29" t="n"/>
      <c r="J260" s="29" t="n"/>
      <c r="K260" s="29" t="n"/>
      <c r="L260" s="29" t="n"/>
      <c r="M260" s="29" t="n"/>
      <c r="N260" s="29" t="n"/>
      <c r="O260" s="29" t="n"/>
      <c r="P260" s="29" t="n"/>
      <c r="Q260" s="29" t="n"/>
      <c r="R260" s="2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29" t="n"/>
      <c r="I261" s="29" t="n"/>
      <c r="J261" s="29" t="n"/>
      <c r="K261" s="29" t="n"/>
      <c r="L261" s="29" t="n"/>
      <c r="M261" s="29" t="n"/>
      <c r="N261" s="29" t="n"/>
      <c r="O261" s="29" t="n"/>
      <c r="P261" s="29" t="n"/>
      <c r="Q261" s="29" t="n"/>
      <c r="R261" s="2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29" t="n"/>
      <c r="I262" s="29" t="n"/>
      <c r="J262" s="29" t="n"/>
      <c r="K262" s="29" t="n"/>
      <c r="L262" s="29" t="n"/>
      <c r="M262" s="29" t="n"/>
      <c r="N262" s="29" t="n"/>
      <c r="O262" s="29" t="n"/>
      <c r="P262" s="29" t="n"/>
      <c r="Q262" s="29" t="n"/>
      <c r="R262" s="2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29" t="n"/>
      <c r="I263" s="29" t="n"/>
      <c r="J263" s="29" t="n"/>
      <c r="K263" s="29" t="n"/>
      <c r="L263" s="29" t="n"/>
      <c r="M263" s="29" t="n"/>
      <c r="N263" s="29" t="n"/>
      <c r="O263" s="29" t="n"/>
      <c r="P263" s="29" t="n"/>
      <c r="Q263" s="29" t="n"/>
      <c r="R263" s="2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29" t="n"/>
      <c r="I264" s="29" t="n"/>
      <c r="J264" s="29" t="n"/>
      <c r="K264" s="29" t="n"/>
      <c r="L264" s="29" t="n"/>
      <c r="M264" s="29" t="n"/>
      <c r="N264" s="29" t="n"/>
      <c r="O264" s="29" t="n"/>
      <c r="P264" s="29" t="n"/>
      <c r="Q264" s="29" t="n"/>
      <c r="R264" s="2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29" t="n"/>
      <c r="I265" s="29" t="n"/>
      <c r="J265" s="29" t="n"/>
      <c r="K265" s="29" t="n"/>
      <c r="L265" s="29" t="n"/>
      <c r="M265" s="29" t="n"/>
      <c r="N265" s="29" t="n"/>
      <c r="O265" s="29" t="n"/>
      <c r="P265" s="29" t="n"/>
      <c r="Q265" s="29" t="n"/>
      <c r="R265" s="2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29" t="n"/>
      <c r="I266" s="29" t="n"/>
      <c r="J266" s="29" t="n"/>
      <c r="K266" s="29" t="n"/>
      <c r="L266" s="29" t="n"/>
      <c r="M266" s="29" t="n"/>
      <c r="N266" s="29" t="n"/>
      <c r="O266" s="29" t="n"/>
      <c r="P266" s="29" t="n"/>
      <c r="Q266" s="29" t="n"/>
      <c r="R266" s="2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29" t="n"/>
      <c r="I267" s="29" t="n"/>
      <c r="J267" s="29" t="n"/>
      <c r="K267" s="29" t="n"/>
      <c r="L267" s="29" t="n"/>
      <c r="M267" s="29" t="n"/>
      <c r="N267" s="29" t="n"/>
      <c r="O267" s="29" t="n"/>
      <c r="P267" s="29" t="n"/>
      <c r="Q267" s="29" t="n"/>
      <c r="R267" s="2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29" t="n"/>
      <c r="I268" s="29" t="n"/>
      <c r="J268" s="29" t="n"/>
      <c r="K268" s="29" t="n"/>
      <c r="L268" s="29" t="n"/>
      <c r="M268" s="29" t="n"/>
      <c r="N268" s="29" t="n"/>
      <c r="O268" s="29" t="n"/>
      <c r="P268" s="29" t="n"/>
      <c r="Q268" s="29" t="n"/>
      <c r="R268" s="2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29" t="n"/>
      <c r="I269" s="29" t="n"/>
      <c r="J269" s="29" t="n"/>
      <c r="K269" s="29" t="n"/>
      <c r="L269" s="29" t="n"/>
      <c r="M269" s="29" t="n"/>
      <c r="N269" s="29" t="n"/>
      <c r="O269" s="29" t="n"/>
      <c r="P269" s="29" t="n"/>
      <c r="Q269" s="29" t="n"/>
      <c r="R269" s="2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29" t="n"/>
      <c r="I270" s="29" t="n"/>
      <c r="J270" s="29" t="n"/>
      <c r="K270" s="29" t="n"/>
      <c r="L270" s="29" t="n"/>
      <c r="M270" s="29" t="n"/>
      <c r="N270" s="29" t="n"/>
      <c r="O270" s="29" t="n"/>
      <c r="P270" s="29" t="n"/>
      <c r="Q270" s="29" t="n"/>
      <c r="R270" s="2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29" t="n"/>
      <c r="I271" s="29" t="n"/>
      <c r="J271" s="29" t="n"/>
      <c r="K271" s="29" t="n"/>
      <c r="L271" s="29" t="n"/>
      <c r="M271" s="29" t="n"/>
      <c r="N271" s="29" t="n"/>
      <c r="O271" s="29" t="n"/>
      <c r="P271" s="29" t="n"/>
      <c r="Q271" s="29" t="n"/>
      <c r="R271" s="2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29" t="n"/>
      <c r="I272" s="29" t="n"/>
      <c r="J272" s="29" t="n"/>
      <c r="K272" s="29" t="n"/>
      <c r="L272" s="29" t="n"/>
      <c r="M272" s="29" t="n"/>
      <c r="N272" s="29" t="n"/>
      <c r="O272" s="29" t="n"/>
      <c r="P272" s="29" t="n"/>
      <c r="Q272" s="29" t="n"/>
      <c r="R272" s="2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29" t="n"/>
      <c r="I273" s="29" t="n"/>
      <c r="J273" s="29" t="n"/>
      <c r="K273" s="29" t="n"/>
      <c r="L273" s="29" t="n"/>
      <c r="M273" s="29" t="n"/>
      <c r="N273" s="29" t="n"/>
      <c r="O273" s="29" t="n"/>
      <c r="P273" s="29" t="n"/>
      <c r="Q273" s="29" t="n"/>
      <c r="R273" s="2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29" t="n"/>
      <c r="I274" s="29" t="n"/>
      <c r="J274" s="29" t="n"/>
      <c r="K274" s="29" t="n"/>
      <c r="L274" s="29" t="n"/>
      <c r="M274" s="29" t="n"/>
      <c r="N274" s="29" t="n"/>
      <c r="O274" s="29" t="n"/>
      <c r="P274" s="29" t="n"/>
      <c r="Q274" s="29" t="n"/>
      <c r="R274" s="2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29" t="n"/>
      <c r="I275" s="29" t="n"/>
      <c r="J275" s="29" t="n"/>
      <c r="K275" s="29" t="n"/>
      <c r="L275" s="29" t="n"/>
      <c r="M275" s="29" t="n"/>
      <c r="N275" s="29" t="n"/>
      <c r="O275" s="29" t="n"/>
      <c r="P275" s="29" t="n"/>
      <c r="Q275" s="29" t="n"/>
      <c r="R275" s="2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29" t="n"/>
      <c r="I276" s="29" t="n"/>
      <c r="J276" s="29" t="n"/>
      <c r="K276" s="29" t="n"/>
      <c r="L276" s="29" t="n"/>
      <c r="M276" s="29" t="n"/>
      <c r="N276" s="29" t="n"/>
      <c r="O276" s="29" t="n"/>
      <c r="P276" s="29" t="n"/>
      <c r="Q276" s="29" t="n"/>
      <c r="R276" s="2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29" t="n"/>
      <c r="I277" s="29" t="n"/>
      <c r="J277" s="29" t="n"/>
      <c r="K277" s="29" t="n"/>
      <c r="L277" s="29" t="n"/>
      <c r="M277" s="29" t="n"/>
      <c r="N277" s="29" t="n"/>
      <c r="O277" s="29" t="n"/>
      <c r="P277" s="29" t="n"/>
      <c r="Q277" s="29" t="n"/>
      <c r="R277" s="2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29" t="n"/>
      <c r="I278" s="29" t="n"/>
      <c r="J278" s="29" t="n"/>
      <c r="K278" s="29" t="n"/>
      <c r="L278" s="29" t="n"/>
      <c r="M278" s="29" t="n"/>
      <c r="N278" s="29" t="n"/>
      <c r="O278" s="29" t="n"/>
      <c r="P278" s="29" t="n"/>
      <c r="Q278" s="29" t="n"/>
      <c r="R278" s="2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29" t="n"/>
      <c r="I279" s="29" t="n"/>
      <c r="J279" s="29" t="n"/>
      <c r="K279" s="29" t="n"/>
      <c r="L279" s="29" t="n"/>
      <c r="M279" s="29" t="n"/>
      <c r="N279" s="29" t="n"/>
      <c r="O279" s="29" t="n"/>
      <c r="P279" s="29" t="n"/>
      <c r="Q279" s="29" t="n"/>
      <c r="R279" s="2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29" t="n"/>
      <c r="I280" s="29" t="n"/>
      <c r="J280" s="29" t="n"/>
      <c r="K280" s="29" t="n"/>
      <c r="L280" s="29" t="n"/>
      <c r="M280" s="29" t="n"/>
      <c r="N280" s="29" t="n"/>
      <c r="O280" s="29" t="n"/>
      <c r="P280" s="29" t="n"/>
      <c r="Q280" s="29" t="n"/>
      <c r="R280" s="2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29" t="n"/>
      <c r="I281" s="29" t="n"/>
      <c r="J281" s="29" t="n"/>
      <c r="K281" s="29" t="n"/>
      <c r="L281" s="29" t="n"/>
      <c r="M281" s="29" t="n"/>
      <c r="N281" s="29" t="n"/>
      <c r="O281" s="29" t="n"/>
      <c r="P281" s="29" t="n"/>
      <c r="Q281" s="29" t="n"/>
      <c r="R281" s="2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29" t="n"/>
      <c r="I282" s="29" t="n"/>
      <c r="J282" s="29" t="n"/>
      <c r="K282" s="29" t="n"/>
      <c r="L282" s="29" t="n"/>
      <c r="M282" s="29" t="n"/>
      <c r="N282" s="29" t="n"/>
      <c r="O282" s="29" t="n"/>
      <c r="P282" s="29" t="n"/>
      <c r="Q282" s="29" t="n"/>
      <c r="R282" s="2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29" t="n"/>
      <c r="I283" s="29" t="n"/>
      <c r="J283" s="29" t="n"/>
      <c r="K283" s="29" t="n"/>
      <c r="L283" s="29" t="n"/>
      <c r="M283" s="29" t="n"/>
      <c r="N283" s="29" t="n"/>
      <c r="O283" s="29" t="n"/>
      <c r="P283" s="29" t="n"/>
      <c r="Q283" s="29" t="n"/>
      <c r="R283" s="2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29" t="n"/>
      <c r="I284" s="29" t="n"/>
      <c r="J284" s="29" t="n"/>
      <c r="K284" s="29" t="n"/>
      <c r="L284" s="29" t="n"/>
      <c r="M284" s="29" t="n"/>
      <c r="N284" s="29" t="n"/>
      <c r="O284" s="29" t="n"/>
      <c r="P284" s="29" t="n"/>
      <c r="Q284" s="29" t="n"/>
      <c r="R284" s="2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29" t="n"/>
      <c r="I285" s="29" t="n"/>
      <c r="J285" s="29" t="n"/>
      <c r="K285" s="29" t="n"/>
      <c r="L285" s="29" t="n"/>
      <c r="M285" s="29" t="n"/>
      <c r="N285" s="29" t="n"/>
      <c r="O285" s="29" t="n"/>
      <c r="P285" s="29" t="n"/>
      <c r="Q285" s="29" t="n"/>
      <c r="R285" s="2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29" t="n"/>
      <c r="I286" s="29" t="n"/>
      <c r="J286" s="29" t="n"/>
      <c r="K286" s="29" t="n"/>
      <c r="L286" s="29" t="n"/>
      <c r="M286" s="29" t="n"/>
      <c r="N286" s="29" t="n"/>
      <c r="O286" s="29" t="n"/>
      <c r="P286" s="29" t="n"/>
      <c r="Q286" s="29" t="n"/>
      <c r="R286" s="2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29" t="n"/>
      <c r="I287" s="29" t="n"/>
      <c r="J287" s="29" t="n"/>
      <c r="K287" s="29" t="n"/>
      <c r="L287" s="29" t="n"/>
      <c r="M287" s="29" t="n"/>
      <c r="N287" s="29" t="n"/>
      <c r="O287" s="29" t="n"/>
      <c r="P287" s="29" t="n"/>
      <c r="Q287" s="29" t="n"/>
      <c r="R287" s="2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29" t="n"/>
      <c r="I288" s="29" t="n"/>
      <c r="J288" s="29" t="n"/>
      <c r="K288" s="29" t="n"/>
      <c r="L288" s="29" t="n"/>
      <c r="M288" s="29" t="n"/>
      <c r="N288" s="29" t="n"/>
      <c r="O288" s="29" t="n"/>
      <c r="P288" s="29" t="n"/>
      <c r="Q288" s="29" t="n"/>
      <c r="R288" s="2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29" t="n"/>
      <c r="I289" s="29" t="n"/>
      <c r="J289" s="29" t="n"/>
      <c r="K289" s="29" t="n"/>
      <c r="L289" s="29" t="n"/>
      <c r="M289" s="29" t="n"/>
      <c r="N289" s="29" t="n"/>
      <c r="O289" s="29" t="n"/>
      <c r="P289" s="29" t="n"/>
      <c r="Q289" s="29" t="n"/>
      <c r="R289" s="2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29" t="n"/>
      <c r="I290" s="29" t="n"/>
      <c r="J290" s="29" t="n"/>
      <c r="K290" s="29" t="n"/>
      <c r="L290" s="29" t="n"/>
      <c r="M290" s="29" t="n"/>
      <c r="N290" s="29" t="n"/>
      <c r="O290" s="29" t="n"/>
      <c r="P290" s="29" t="n"/>
      <c r="Q290" s="29" t="n"/>
      <c r="R290" s="2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29" t="n"/>
      <c r="I291" s="29" t="n"/>
      <c r="J291" s="29" t="n"/>
      <c r="K291" s="29" t="n"/>
      <c r="L291" s="29" t="n"/>
      <c r="M291" s="29" t="n"/>
      <c r="N291" s="29" t="n"/>
      <c r="O291" s="29" t="n"/>
      <c r="P291" s="29" t="n"/>
      <c r="Q291" s="29" t="n"/>
      <c r="R291" s="2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29" t="n"/>
      <c r="I292" s="29" t="n"/>
      <c r="J292" s="29" t="n"/>
      <c r="K292" s="29" t="n"/>
      <c r="L292" s="29" t="n"/>
      <c r="M292" s="29" t="n"/>
      <c r="N292" s="29" t="n"/>
      <c r="O292" s="29" t="n"/>
      <c r="P292" s="29" t="n"/>
      <c r="Q292" s="29" t="n"/>
      <c r="R292" s="2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29" t="n"/>
      <c r="I293" s="29" t="n"/>
      <c r="J293" s="29" t="n"/>
      <c r="K293" s="29" t="n"/>
      <c r="L293" s="29" t="n"/>
      <c r="M293" s="29" t="n"/>
      <c r="N293" s="29" t="n"/>
      <c r="O293" s="29" t="n"/>
      <c r="P293" s="29" t="n"/>
      <c r="Q293" s="29" t="n"/>
      <c r="R293" s="2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29" t="n"/>
      <c r="I294" s="29" t="n"/>
      <c r="J294" s="29" t="n"/>
      <c r="K294" s="29" t="n"/>
      <c r="L294" s="29" t="n"/>
      <c r="M294" s="29" t="n"/>
      <c r="N294" s="29" t="n"/>
      <c r="O294" s="29" t="n"/>
      <c r="P294" s="29" t="n"/>
      <c r="Q294" s="29" t="n"/>
      <c r="R294" s="2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29" t="n"/>
      <c r="I295" s="29" t="n"/>
      <c r="J295" s="29" t="n"/>
      <c r="K295" s="29" t="n"/>
      <c r="L295" s="29" t="n"/>
      <c r="M295" s="29" t="n"/>
      <c r="N295" s="29" t="n"/>
      <c r="O295" s="29" t="n"/>
      <c r="P295" s="29" t="n"/>
      <c r="Q295" s="29" t="n"/>
      <c r="R295" s="2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29" t="n"/>
      <c r="I296" s="29" t="n"/>
      <c r="J296" s="29" t="n"/>
      <c r="K296" s="29" t="n"/>
      <c r="L296" s="29" t="n"/>
      <c r="M296" s="29" t="n"/>
      <c r="N296" s="29" t="n"/>
      <c r="O296" s="29" t="n"/>
      <c r="P296" s="29" t="n"/>
      <c r="Q296" s="29" t="n"/>
      <c r="R296" s="2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29" t="n"/>
      <c r="I297" s="29" t="n"/>
      <c r="J297" s="29" t="n"/>
      <c r="K297" s="29" t="n"/>
      <c r="L297" s="29" t="n"/>
      <c r="M297" s="29" t="n"/>
      <c r="N297" s="29" t="n"/>
      <c r="O297" s="29" t="n"/>
      <c r="P297" s="29" t="n"/>
      <c r="Q297" s="29" t="n"/>
      <c r="R297" s="2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29" t="n"/>
      <c r="I298" s="29" t="n"/>
      <c r="J298" s="29" t="n"/>
      <c r="K298" s="29" t="n"/>
      <c r="L298" s="29" t="n"/>
      <c r="M298" s="29" t="n"/>
      <c r="N298" s="29" t="n"/>
      <c r="O298" s="29" t="n"/>
      <c r="P298" s="29" t="n"/>
      <c r="Q298" s="29" t="n"/>
      <c r="R298" s="2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29" t="n"/>
      <c r="I299" s="29" t="n"/>
      <c r="J299" s="29" t="n"/>
      <c r="K299" s="29" t="n"/>
      <c r="L299" s="29" t="n"/>
      <c r="M299" s="29" t="n"/>
      <c r="N299" s="29" t="n"/>
      <c r="O299" s="29" t="n"/>
      <c r="P299" s="29" t="n"/>
      <c r="Q299" s="29" t="n"/>
      <c r="R299" s="2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29" t="n"/>
      <c r="I300" s="29" t="n"/>
      <c r="J300" s="29" t="n"/>
      <c r="K300" s="29" t="n"/>
      <c r="L300" s="29" t="n"/>
      <c r="M300" s="29" t="n"/>
      <c r="N300" s="29" t="n"/>
      <c r="O300" s="29" t="n"/>
      <c r="P300" s="29" t="n"/>
      <c r="Q300" s="29" t="n"/>
      <c r="R300" s="2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29" t="n"/>
      <c r="I301" s="29" t="n"/>
      <c r="J301" s="29" t="n"/>
      <c r="K301" s="29" t="n"/>
      <c r="L301" s="29" t="n"/>
      <c r="M301" s="29" t="n"/>
      <c r="N301" s="29" t="n"/>
      <c r="O301" s="29" t="n"/>
      <c r="P301" s="29" t="n"/>
      <c r="Q301" s="29" t="n"/>
      <c r="R301" s="2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wFprJe3GA7z6SJ5+K6wKBw==" formatRows="1" sort="0" spinCount="100000" hashValue="3SqONUUyjpDQS3wqOvj/9OjsGqoFyCIWi56Hbc1vkbleuXJ3kstqLo3od9m+IYUJid+EE0iWBFLNC7ahwc+XsA=="/>
  <autoFilter ref="A1:AN303">
    <sortState ref="A2:AN303">
      <sortCondition ref="A1:A303"/>
    </sortState>
  </autoFilter>
  <conditionalFormatting sqref="I2:AN301">
    <cfRule type="expression" priority="6" dxfId="0">
      <formula>MOD(ROW(),2)</formula>
    </cfRule>
  </conditionalFormatting>
  <conditionalFormatting sqref="H2:H301">
    <cfRule type="expression" priority="4"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4.xml><?xml version="1.0" encoding="utf-8"?>
<worksheet xmlns="http://schemas.openxmlformats.org/spreadsheetml/2006/main">
  <sheetPr codeName="Sheet14">
    <tabColor theme="0" tint="-0.249977111117893"/>
    <outlinePr summaryBelow="1" summaryRight="1"/>
    <pageSetUpPr/>
  </sheetPr>
  <dimension ref="A1:AO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baseColWidth="8" defaultColWidth="9.140625" defaultRowHeight="15"/>
  <cols>
    <col width="4.7109375" customWidth="1" style="153" min="1" max="1"/>
    <col width="24" customWidth="1" style="204" min="2" max="2"/>
    <col width="25.42578125" customWidth="1" style="204" min="3" max="3"/>
    <col width="6.85546875" customWidth="1" style="204" min="4" max="4"/>
    <col width="10.85546875" customWidth="1" style="201" min="5" max="5"/>
    <col width="15.5703125" customWidth="1" style="201" min="6" max="6"/>
    <col width="15.5703125" customWidth="1" style="204" min="7" max="7"/>
    <col width="6.5703125" bestFit="1" customWidth="1" style="8" min="8" max="16"/>
    <col width="7.5703125" bestFit="1" customWidth="1" style="8" min="17" max="38"/>
    <col width="13.140625" bestFit="1" customWidth="1" style="204" min="39" max="39"/>
    <col width="12.140625" bestFit="1" customWidth="1" style="204" min="40" max="40"/>
    <col width="17" customWidth="1" style="155" min="41" max="41"/>
    <col width="9.140625" customWidth="1" style="204" min="42" max="16384"/>
  </cols>
  <sheetData>
    <row r="1" ht="32.45" customHeight="1" s="50">
      <c r="A1" s="22" t="inlineStr">
        <is>
          <t>No.</t>
        </is>
      </c>
      <c r="B1" s="22" t="inlineStr">
        <is>
          <t>Last Name</t>
        </is>
      </c>
      <c r="C1" s="22" t="inlineStr">
        <is>
          <t>First Name</t>
        </is>
      </c>
      <c r="D1" s="22" t="inlineStr">
        <is>
          <t>Grade</t>
        </is>
      </c>
      <c r="E1" s="137" t="inlineStr">
        <is>
          <t>Start Date</t>
        </is>
      </c>
      <c r="F1" s="136" t="inlineStr">
        <is>
          <t>Dismissal Date</t>
        </is>
      </c>
      <c r="G1" s="219" t="inlineStr">
        <is>
          <t xml:space="preserve">Group
</t>
        </is>
      </c>
      <c r="H1" s="195" t="n">
        <v>44317</v>
      </c>
      <c r="I1" s="195" t="n">
        <v>44318</v>
      </c>
      <c r="J1" s="195" t="n">
        <v>44319</v>
      </c>
      <c r="K1" s="195" t="n">
        <v>44320</v>
      </c>
      <c r="L1" s="195" t="n">
        <v>44321</v>
      </c>
      <c r="M1" s="195" t="n">
        <v>44322</v>
      </c>
      <c r="N1" s="195" t="n">
        <v>44323</v>
      </c>
      <c r="O1" s="195" t="n">
        <v>44324</v>
      </c>
      <c r="P1" s="195" t="n">
        <v>44325</v>
      </c>
      <c r="Q1" s="195" t="n">
        <v>44326</v>
      </c>
      <c r="R1" s="195" t="n">
        <v>44327</v>
      </c>
      <c r="S1" s="195" t="n">
        <v>44328</v>
      </c>
      <c r="T1" s="195" t="n">
        <v>44329</v>
      </c>
      <c r="U1" s="195" t="n">
        <v>44330</v>
      </c>
      <c r="V1" s="195" t="n">
        <v>44331</v>
      </c>
      <c r="W1" s="195" t="n">
        <v>44332</v>
      </c>
      <c r="X1" s="195" t="n">
        <v>44333</v>
      </c>
      <c r="Y1" s="195" t="n">
        <v>44334</v>
      </c>
      <c r="Z1" s="195" t="n">
        <v>44335</v>
      </c>
      <c r="AA1" s="195" t="n">
        <v>44336</v>
      </c>
      <c r="AB1" s="195" t="n">
        <v>44337</v>
      </c>
      <c r="AC1" s="195" t="n">
        <v>44338</v>
      </c>
      <c r="AD1" s="195" t="n">
        <v>44339</v>
      </c>
      <c r="AE1" s="195" t="n">
        <v>44340</v>
      </c>
      <c r="AF1" s="195" t="n">
        <v>44341</v>
      </c>
      <c r="AG1" s="195" t="n">
        <v>44342</v>
      </c>
      <c r="AH1" s="195" t="n">
        <v>44343</v>
      </c>
      <c r="AI1" s="195" t="n">
        <v>44344</v>
      </c>
      <c r="AJ1" s="195" t="n">
        <v>44345</v>
      </c>
      <c r="AK1" s="195" t="n">
        <v>44346</v>
      </c>
      <c r="AL1" s="195" t="n">
        <v>44347</v>
      </c>
      <c r="AM1" s="10" t="inlineStr">
        <is>
          <t>Days Attended</t>
        </is>
      </c>
      <c r="AN1" s="10" t="inlineStr">
        <is>
          <t>Days Enrolled</t>
        </is>
      </c>
      <c r="AO1" s="213" t="inlineStr">
        <is>
          <t>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9" t="n"/>
      <c r="AM2" s="210">
        <f>COUNTIF(H2:AL2,"1")</f>
        <v/>
      </c>
      <c r="AN2" s="210">
        <f>COUNTIFS(H2:AL2,"1")+COUNTIF(H2:AL2,"0")</f>
        <v/>
      </c>
      <c r="AO2" s="47">
        <f>AM2/AN2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9" t="n"/>
      <c r="AM3" s="210">
        <f>COUNTIF(H3:AL3,"1")</f>
        <v/>
      </c>
      <c r="AN3" s="210">
        <f>COUNTIFS(H3:AL3,"1")+COUNTIF(H3:AL3,"0")</f>
        <v/>
      </c>
      <c r="AO3" s="47">
        <f>AM3/AN3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9" t="n"/>
      <c r="AM4" s="210">
        <f>COUNTIF(H4:AL4,"1")</f>
        <v/>
      </c>
      <c r="AN4" s="210">
        <f>COUNTIFS(H4:AL4,"1")+COUNTIF(H4:AL4,"0")</f>
        <v/>
      </c>
      <c r="AO4" s="47">
        <f>AM4/AN4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9" t="n"/>
      <c r="AM5" s="210">
        <f>COUNTIF(H5:AL5,"1")</f>
        <v/>
      </c>
      <c r="AN5" s="210">
        <f>COUNTIFS(H5:AL5,"1")+COUNTIF(H5:AL5,"0")</f>
        <v/>
      </c>
      <c r="AO5" s="47">
        <f>AM5/AN5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9" t="n"/>
      <c r="AM6" s="210">
        <f>COUNTIF(H6:AL6,"1")</f>
        <v/>
      </c>
      <c r="AN6" s="210">
        <f>COUNTIFS(H6:AL6,"1")+COUNTIF(H6:AL6,"0")</f>
        <v/>
      </c>
      <c r="AO6" s="47">
        <f>AM6/AN6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9" t="n"/>
      <c r="AM7" s="210">
        <f>COUNTIF(H7:AL7,"1")</f>
        <v/>
      </c>
      <c r="AN7" s="210">
        <f>COUNTIFS(H7:AL7,"1")+COUNTIF(H7:AL7,"0")</f>
        <v/>
      </c>
      <c r="AO7" s="47">
        <f>AM7/AN7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210">
        <f>COUNTIF(H8:AL8,"1")</f>
        <v/>
      </c>
      <c r="AN8" s="210">
        <f>COUNTIFS(H8:AL8,"1")+COUNTIF(H8:AL8,"0")</f>
        <v/>
      </c>
      <c r="AO8" s="47">
        <f>AM8/AN8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9" t="n"/>
      <c r="AM9" s="210">
        <f>COUNTIF(H9:AL9,"1")</f>
        <v/>
      </c>
      <c r="AN9" s="210">
        <f>COUNTIFS(H9:AL9,"1")+COUNTIF(H9:AL9,"0")</f>
        <v/>
      </c>
      <c r="AO9" s="47">
        <f>AM9/AN9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9" t="n"/>
      <c r="AM10" s="210">
        <f>COUNTIF(H10:AL10,"1")</f>
        <v/>
      </c>
      <c r="AN10" s="210">
        <f>COUNTIFS(H10:AL10,"1")+COUNTIF(H10:AL10,"0")</f>
        <v/>
      </c>
      <c r="AO10" s="47">
        <f>AM10/AN10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9" t="n"/>
      <c r="AM11" s="210">
        <f>COUNTIF(H11:AL11,"1")</f>
        <v/>
      </c>
      <c r="AN11" s="210">
        <f>COUNTIFS(H11:AL11,"1")+COUNTIF(H11:AL11,"0")</f>
        <v/>
      </c>
      <c r="AO11" s="47">
        <f>AM11/AN11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9" t="n"/>
      <c r="AM12" s="210">
        <f>COUNTIF(H12:AL12,"1")</f>
        <v/>
      </c>
      <c r="AN12" s="210">
        <f>COUNTIFS(H12:AL12,"1")+COUNTIF(H12:AL12,"0")</f>
        <v/>
      </c>
      <c r="AO12" s="47">
        <f>AM12/AN12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9" t="n"/>
      <c r="AM13" s="210">
        <f>COUNTIF(H13:AL13,"1")</f>
        <v/>
      </c>
      <c r="AN13" s="210">
        <f>COUNTIFS(H13:AL13,"1")+COUNTIF(H13:AL13,"0")</f>
        <v/>
      </c>
      <c r="AO13" s="47">
        <f>AM13/AN13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9" t="n"/>
      <c r="AM14" s="210">
        <f>COUNTIF(H14:AL14,"1")</f>
        <v/>
      </c>
      <c r="AN14" s="210">
        <f>COUNTIFS(H14:AL14,"1")+COUNTIF(H14:AL14,"0")</f>
        <v/>
      </c>
      <c r="AO14" s="47">
        <f>AM14/AN14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9" t="n"/>
      <c r="AM15" s="210">
        <f>COUNTIF(H15:AL15,"1")</f>
        <v/>
      </c>
      <c r="AN15" s="210">
        <f>COUNTIFS(H15:AL15,"1")+COUNTIF(H15:AL15,"0")</f>
        <v/>
      </c>
      <c r="AO15" s="47">
        <f>AM15/AN15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9" t="n"/>
      <c r="AM16" s="210">
        <f>COUNTIF(H16:AL16,"1")</f>
        <v/>
      </c>
      <c r="AN16" s="210">
        <f>COUNTIFS(H16:AL16,"1")+COUNTIF(H16:AL16,"0")</f>
        <v/>
      </c>
      <c r="AO16" s="47">
        <f>AM16/AN16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9" t="n"/>
      <c r="AM17" s="210">
        <f>COUNTIF(H17:AL17,"1")</f>
        <v/>
      </c>
      <c r="AN17" s="210">
        <f>COUNTIFS(H17:AL17,"1")+COUNTIF(H17:AL17,"0")</f>
        <v/>
      </c>
      <c r="AO17" s="47">
        <f>AM17/AN17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9" t="n"/>
      <c r="AM18" s="210">
        <f>COUNTIF(H18:AL18,"1")</f>
        <v/>
      </c>
      <c r="AN18" s="210">
        <f>COUNTIFS(H18:AL18,"1")+COUNTIF(H18:AL18,"0")</f>
        <v/>
      </c>
      <c r="AO18" s="47">
        <f>AM18/AN18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9" t="n"/>
      <c r="AM19" s="210">
        <f>COUNTIF(H19:AL19,"1")</f>
        <v/>
      </c>
      <c r="AN19" s="210">
        <f>COUNTIFS(H19:AL19,"1")+COUNTIF(H19:AL19,"0")</f>
        <v/>
      </c>
      <c r="AO19" s="47">
        <f>AM19/AN19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9" t="n"/>
      <c r="AM20" s="210">
        <f>COUNTIF(H20:AL20,"1")</f>
        <v/>
      </c>
      <c r="AN20" s="210">
        <f>COUNTIFS(H20:AL20,"1")+COUNTIF(H20:AL20,"0")</f>
        <v/>
      </c>
      <c r="AO20" s="47">
        <f>AM20/AN20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9" t="n"/>
      <c r="AM21" s="210">
        <f>COUNTIF(H21:AL21,"1")</f>
        <v/>
      </c>
      <c r="AN21" s="210">
        <f>COUNTIFS(H21:AL21,"1")+COUNTIF(H21:AL21,"0")</f>
        <v/>
      </c>
      <c r="AO21" s="47">
        <f>AM21/AN21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210">
        <f>COUNTIF(H22:AL22,"1")</f>
        <v/>
      </c>
      <c r="AN22" s="210">
        <f>COUNTIFS(H22:AL22,"1")+COUNTIF(H22:AL22,"0")</f>
        <v/>
      </c>
      <c r="AO22" s="47">
        <f>AM22/AN22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9" t="n"/>
      <c r="AM23" s="210">
        <f>COUNTIF(H23:AL23,"1")</f>
        <v/>
      </c>
      <c r="AN23" s="210">
        <f>COUNTIFS(H23:AL23,"1")+COUNTIF(H23:AL23,"0")</f>
        <v/>
      </c>
      <c r="AO23" s="47">
        <f>AM23/AN23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210">
        <f>COUNTIF(H24:AL24,"1")</f>
        <v/>
      </c>
      <c r="AN24" s="210">
        <f>COUNTIFS(H24:AL24,"1")+COUNTIF(H24:AL24,"0")</f>
        <v/>
      </c>
      <c r="AO24" s="47">
        <f>AM24/AN24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9" t="n"/>
      <c r="AM25" s="210">
        <f>COUNTIF(H25:AL25,"1")</f>
        <v/>
      </c>
      <c r="AN25" s="210">
        <f>COUNTIFS(H25:AL25,"1")+COUNTIF(H25:AL25,"0")</f>
        <v/>
      </c>
      <c r="AO25" s="47">
        <f>AM25/AN25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210">
        <f>COUNTIF(H26:AL26,"1")</f>
        <v/>
      </c>
      <c r="AN26" s="210">
        <f>COUNTIFS(H26:AL26,"1")+COUNTIF(H26:AL26,"0")</f>
        <v/>
      </c>
      <c r="AO26" s="47">
        <f>AM26/AN26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9" t="n"/>
      <c r="AM27" s="210">
        <f>COUNTIF(H27:AL27,"1")</f>
        <v/>
      </c>
      <c r="AN27" s="210">
        <f>COUNTIFS(H27:AL27,"1")+COUNTIF(H27:AL27,"0")</f>
        <v/>
      </c>
      <c r="AO27" s="47">
        <f>AM27/AN27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9" t="n"/>
      <c r="AM28" s="210">
        <f>COUNTIF(H28:AL28,"1")</f>
        <v/>
      </c>
      <c r="AN28" s="210">
        <f>COUNTIFS(H28:AL28,"1")+COUNTIF(H28:AL28,"0")</f>
        <v/>
      </c>
      <c r="AO28" s="47">
        <f>AM28/AN28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9" t="n"/>
      <c r="AM29" s="210">
        <f>COUNTIF(H29:AL29,"1")</f>
        <v/>
      </c>
      <c r="AN29" s="210">
        <f>COUNTIFS(H29:AL29,"1")+COUNTIF(H29:AL29,"0")</f>
        <v/>
      </c>
      <c r="AO29" s="47">
        <f>AM29/AN29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210">
        <f>COUNTIF(H30:AL30,"1")</f>
        <v/>
      </c>
      <c r="AN30" s="210">
        <f>COUNTIFS(H30:AL30,"1")+COUNTIF(H30:AL30,"0")</f>
        <v/>
      </c>
      <c r="AO30" s="47">
        <f>AM30/AN30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9" t="n"/>
      <c r="AM31" s="210">
        <f>COUNTIF(H31:AL31,"1")</f>
        <v/>
      </c>
      <c r="AN31" s="210">
        <f>COUNTIFS(H31:AL31,"1")+COUNTIF(H31:AL31,"0")</f>
        <v/>
      </c>
      <c r="AO31" s="47">
        <f>AM31/AN31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210">
        <f>COUNTIF(H32:AL32,"1")</f>
        <v/>
      </c>
      <c r="AN32" s="210">
        <f>COUNTIFS(H32:AL32,"1")+COUNTIF(H32:AL32,"0")</f>
        <v/>
      </c>
      <c r="AO32" s="47">
        <f>AM32/AN32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9" t="n"/>
      <c r="AM33" s="210">
        <f>COUNTIF(H33:AL33,"1")</f>
        <v/>
      </c>
      <c r="AN33" s="210">
        <f>COUNTIFS(H33:AL33,"1")+COUNTIF(H33:AL33,"0")</f>
        <v/>
      </c>
      <c r="AO33" s="47">
        <f>AM33/AN33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210">
        <f>COUNTIF(H34:AL34,"1")</f>
        <v/>
      </c>
      <c r="AN34" s="210">
        <f>COUNTIFS(H34:AL34,"1")+COUNTIF(H34:AL34,"0")</f>
        <v/>
      </c>
      <c r="AO34" s="47">
        <f>AM34/AN34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9" t="n"/>
      <c r="AM35" s="210">
        <f>COUNTIF(H35:AL35,"1")</f>
        <v/>
      </c>
      <c r="AN35" s="210">
        <f>COUNTIFS(H35:AL35,"1")+COUNTIF(H35:AL35,"0")</f>
        <v/>
      </c>
      <c r="AO35" s="47">
        <f>AM35/AN35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210">
        <f>COUNTIF(H36:AL36,"1")</f>
        <v/>
      </c>
      <c r="AN36" s="210">
        <f>COUNTIFS(H36:AL36,"1")+COUNTIF(H36:AL36,"0")</f>
        <v/>
      </c>
      <c r="AO36" s="47">
        <f>AM36/AN36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9" t="n"/>
      <c r="AM37" s="210">
        <f>COUNTIF(H37:AL37,"1")</f>
        <v/>
      </c>
      <c r="AN37" s="210">
        <f>COUNTIFS(H37:AL37,"1")+COUNTIF(H37:AL37,"0")</f>
        <v/>
      </c>
      <c r="AO37" s="47">
        <f>AM37/AN37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210">
        <f>COUNTIF(H38:AL38,"1")</f>
        <v/>
      </c>
      <c r="AN38" s="210">
        <f>COUNTIFS(H38:AL38,"1")+COUNTIF(H38:AL38,"0")</f>
        <v/>
      </c>
      <c r="AO38" s="47">
        <f>AM38/AN38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9" t="n"/>
      <c r="AM39" s="210">
        <f>COUNTIF(H39:AL39,"1")</f>
        <v/>
      </c>
      <c r="AN39" s="210">
        <f>COUNTIFS(H39:AL39,"1")+COUNTIF(H39:AL39,"0")</f>
        <v/>
      </c>
      <c r="AO39" s="47">
        <f>AM39/AN39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210">
        <f>COUNTIF(H40:AL40,"1")</f>
        <v/>
      </c>
      <c r="AN40" s="210">
        <f>COUNTIFS(H40:AL40,"1")+COUNTIF(H40:AL40,"0")</f>
        <v/>
      </c>
      <c r="AO40" s="47">
        <f>AM40/AN40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9" t="n"/>
      <c r="AM41" s="210">
        <f>COUNTIF(H41:AL41,"1")</f>
        <v/>
      </c>
      <c r="AN41" s="210">
        <f>COUNTIFS(H41:AL41,"1")+COUNTIF(H41:AL41,"0")</f>
        <v/>
      </c>
      <c r="AO41" s="47">
        <f>AM41/AN41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210">
        <f>COUNTIF(H42:AL42,"1")</f>
        <v/>
      </c>
      <c r="AN42" s="210">
        <f>COUNTIFS(H42:AL42,"1")+COUNTIF(H42:AL42,"0")</f>
        <v/>
      </c>
      <c r="AO42" s="47">
        <f>AM42/AN42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9" t="n"/>
      <c r="AM43" s="210">
        <f>COUNTIF(H43:AL43,"1")</f>
        <v/>
      </c>
      <c r="AN43" s="210">
        <f>COUNTIFS(H43:AL43,"1")+COUNTIF(H43:AL43,"0")</f>
        <v/>
      </c>
      <c r="AO43" s="47">
        <f>AM43/AN43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9" t="n"/>
      <c r="AM44" s="210">
        <f>COUNTIF(H44:AL44,"1")</f>
        <v/>
      </c>
      <c r="AN44" s="210">
        <f>COUNTIFS(H44:AL44,"1")+COUNTIF(H44:AL44,"0")</f>
        <v/>
      </c>
      <c r="AO44" s="47">
        <f>AM44/AN44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210">
        <f>COUNTIF(H45:AL45,"1")</f>
        <v/>
      </c>
      <c r="AN45" s="210">
        <f>COUNTIFS(H45:AL45,"1")+COUNTIF(H45:AL45,"0")</f>
        <v/>
      </c>
      <c r="AO45" s="47">
        <f>AM45/AN45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9" t="n"/>
      <c r="AM46" s="210">
        <f>COUNTIF(H46:AL46,"1")</f>
        <v/>
      </c>
      <c r="AN46" s="210">
        <f>COUNTIFS(H46:AL46,"1")+COUNTIF(H46:AL46,"0")</f>
        <v/>
      </c>
      <c r="AO46" s="47">
        <f>AM46/AN46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210">
        <f>COUNTIF(H47:AL47,"1")</f>
        <v/>
      </c>
      <c r="AN47" s="210">
        <f>COUNTIFS(H47:AL47,"1")+COUNTIF(H47:AL47,"0")</f>
        <v/>
      </c>
      <c r="AO47" s="47">
        <f>AM47/AN47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9" t="n"/>
      <c r="AM48" s="210">
        <f>COUNTIF(H48:AL48,"1")</f>
        <v/>
      </c>
      <c r="AN48" s="210">
        <f>COUNTIFS(H48:AL48,"1")+COUNTIF(H48:AL48,"0")</f>
        <v/>
      </c>
      <c r="AO48" s="47">
        <f>AM48/AN48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210">
        <f>COUNTIF(H49:AL49,"1")</f>
        <v/>
      </c>
      <c r="AN49" s="210">
        <f>COUNTIFS(H49:AL49,"1")+COUNTIF(H49:AL49,"0")</f>
        <v/>
      </c>
      <c r="AO49" s="47">
        <f>AM49/AN49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9" t="n"/>
      <c r="AM50" s="210">
        <f>COUNTIF(H50:AL50,"1")</f>
        <v/>
      </c>
      <c r="AN50" s="210">
        <f>COUNTIFS(H50:AL50,"1")+COUNTIF(H50:AL50,"0")</f>
        <v/>
      </c>
      <c r="AO50" s="47">
        <f>AM50/AN50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210">
        <f>COUNTIF(H51:AL51,"1")</f>
        <v/>
      </c>
      <c r="AN51" s="210">
        <f>COUNTIFS(H51:AL51,"1")+COUNTIF(H51:AL51,"0")</f>
        <v/>
      </c>
      <c r="AO51" s="47">
        <f>AM51/AN51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9" t="n"/>
      <c r="AM52" s="210">
        <f>COUNTIF(H52:AL52,"1")</f>
        <v/>
      </c>
      <c r="AN52" s="210">
        <f>COUNTIFS(H52:AL52,"1")+COUNTIF(H52:AL52,"0")</f>
        <v/>
      </c>
      <c r="AO52" s="47">
        <f>AM52/AN52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210">
        <f>COUNTIF(H53:AL53,"1")</f>
        <v/>
      </c>
      <c r="AN53" s="210">
        <f>COUNTIFS(H53:AL53,"1")+COUNTIF(H53:AL53,"0")</f>
        <v/>
      </c>
      <c r="AO53" s="47">
        <f>AM53/AN53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9" t="n"/>
      <c r="AM54" s="210">
        <f>COUNTIF(H54:AL54,"1")</f>
        <v/>
      </c>
      <c r="AN54" s="210">
        <f>COUNTIFS(H54:AL54,"1")+COUNTIF(H54:AL54,"0")</f>
        <v/>
      </c>
      <c r="AO54" s="47">
        <f>AM54/AN54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9" t="n"/>
      <c r="AM55" s="210">
        <f>COUNTIF(H55:AL55,"1")</f>
        <v/>
      </c>
      <c r="AN55" s="210">
        <f>COUNTIFS(H55:AL55,"1")+COUNTIF(H55:AL55,"0")</f>
        <v/>
      </c>
      <c r="AO55" s="47">
        <f>AM55/AN55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9" t="n"/>
      <c r="AM56" s="210">
        <f>COUNTIF(H56:AL56,"1")</f>
        <v/>
      </c>
      <c r="AN56" s="210">
        <f>COUNTIFS(H56:AL56,"1")+COUNTIF(H56:AL56,"0")</f>
        <v/>
      </c>
      <c r="AO56" s="47">
        <f>AM56/AN56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9" t="n"/>
      <c r="AM57" s="210">
        <f>COUNTIF(H57:AL57,"1")</f>
        <v/>
      </c>
      <c r="AN57" s="210">
        <f>COUNTIFS(H57:AL57,"1")+COUNTIF(H57:AL57,"0")</f>
        <v/>
      </c>
      <c r="AO57" s="47">
        <f>AM57/AN57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9" t="n"/>
      <c r="AM58" s="210">
        <f>COUNTIF(H58:AL58,"1")</f>
        <v/>
      </c>
      <c r="AN58" s="210">
        <f>COUNTIFS(H58:AL58,"1")+COUNTIF(H58:AL58,"0")</f>
        <v/>
      </c>
      <c r="AO58" s="47">
        <f>AM58/AN58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9" t="n"/>
      <c r="AM59" s="210">
        <f>COUNTIF(H59:AL59,"1")</f>
        <v/>
      </c>
      <c r="AN59" s="210">
        <f>COUNTIFS(H59:AL59,"1")+COUNTIF(H59:AL59,"0")</f>
        <v/>
      </c>
      <c r="AO59" s="47">
        <f>AM59/AN59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9" t="n"/>
      <c r="AM60" s="210">
        <f>COUNTIF(H60:AL60,"1")</f>
        <v/>
      </c>
      <c r="AN60" s="210">
        <f>COUNTIFS(H60:AL60,"1")+COUNTIF(H60:AL60,"0")</f>
        <v/>
      </c>
      <c r="AO60" s="47">
        <f>AM60/AN60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9" t="n"/>
      <c r="AM61" s="210">
        <f>COUNTIF(H61:AL61,"1")</f>
        <v/>
      </c>
      <c r="AN61" s="210">
        <f>COUNTIFS(H61:AL61,"1")+COUNTIF(H61:AL61,"0")</f>
        <v/>
      </c>
      <c r="AO61" s="47">
        <f>AM61/AN61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9" t="n"/>
      <c r="AM62" s="210">
        <f>COUNTIF(H62:AL62,"1")</f>
        <v/>
      </c>
      <c r="AN62" s="210">
        <f>COUNTIFS(H62:AL62,"1")+COUNTIF(H62:AL62,"0")</f>
        <v/>
      </c>
      <c r="AO62" s="47">
        <f>AM62/AN62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9" t="n"/>
      <c r="AM63" s="210">
        <f>COUNTIF(H63:AL63,"1")</f>
        <v/>
      </c>
      <c r="AN63" s="210">
        <f>COUNTIFS(H63:AL63,"1")+COUNTIF(H63:AL63,"0")</f>
        <v/>
      </c>
      <c r="AO63" s="47">
        <f>AM63/AN63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9" t="n"/>
      <c r="AM64" s="210">
        <f>COUNTIF(H64:AL64,"1")</f>
        <v/>
      </c>
      <c r="AN64" s="210">
        <f>COUNTIFS(H64:AL64,"1")+COUNTIF(H64:AL64,"0")</f>
        <v/>
      </c>
      <c r="AO64" s="47">
        <f>AM64/AN64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9" t="n"/>
      <c r="AM65" s="210">
        <f>COUNTIF(H65:AL65,"1")</f>
        <v/>
      </c>
      <c r="AN65" s="210">
        <f>COUNTIFS(H65:AL65,"1")+COUNTIF(H65:AL65,"0")</f>
        <v/>
      </c>
      <c r="AO65" s="47">
        <f>AM65/AN65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210">
        <f>COUNTIF(H66:AL66,"1")</f>
        <v/>
      </c>
      <c r="AN66" s="210">
        <f>COUNTIFS(H66:AL66,"1")+COUNTIF(H66:AL66,"0")</f>
        <v/>
      </c>
      <c r="AO66" s="47">
        <f>AM66/AN66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9" t="n"/>
      <c r="AM67" s="210">
        <f>COUNTIF(H67:AL67,"1")</f>
        <v/>
      </c>
      <c r="AN67" s="210">
        <f>COUNTIFS(H67:AL67,"1")+COUNTIF(H67:AL67,"0")</f>
        <v/>
      </c>
      <c r="AO67" s="47">
        <f>AM67/AN67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210">
        <f>COUNTIF(H68:AL68,"1")</f>
        <v/>
      </c>
      <c r="AN68" s="210">
        <f>COUNTIFS(H68:AL68,"1")+COUNTIF(H68:AL68,"0")</f>
        <v/>
      </c>
      <c r="AO68" s="47">
        <f>AM68/AN68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9" t="n"/>
      <c r="AM69" s="210">
        <f>COUNTIF(H69:AL69,"1")</f>
        <v/>
      </c>
      <c r="AN69" s="210">
        <f>COUNTIFS(H69:AL69,"1")+COUNTIF(H69:AL69,"0")</f>
        <v/>
      </c>
      <c r="AO69" s="47">
        <f>AM69/AN69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210">
        <f>COUNTIF(H70:AL70,"1")</f>
        <v/>
      </c>
      <c r="AN70" s="210">
        <f>COUNTIFS(H70:AL70,"1")+COUNTIF(H70:AL70,"0")</f>
        <v/>
      </c>
      <c r="AO70" s="47">
        <f>AM70/AN70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9" t="n"/>
      <c r="AM71" s="210">
        <f>COUNTIF(H71:AL71,"1")</f>
        <v/>
      </c>
      <c r="AN71" s="210">
        <f>COUNTIFS(H71:AL71,"1")+COUNTIF(H71:AL71,"0")</f>
        <v/>
      </c>
      <c r="AO71" s="47">
        <f>AM71/AN71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210">
        <f>COUNTIF(H72:AL72,"1")</f>
        <v/>
      </c>
      <c r="AN72" s="210">
        <f>COUNTIFS(H72:AL72,"1")+COUNTIF(H72:AL72,"0")</f>
        <v/>
      </c>
      <c r="AO72" s="47">
        <f>AM72/AN72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9" t="n"/>
      <c r="AM73" s="210">
        <f>COUNTIF(H73:AL73,"1")</f>
        <v/>
      </c>
      <c r="AN73" s="210">
        <f>COUNTIFS(H73:AL73,"1")+COUNTIF(H73:AL73,"0")</f>
        <v/>
      </c>
      <c r="AO73" s="47">
        <f>AM73/AN73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9" t="n"/>
      <c r="AM74" s="210">
        <f>COUNTIF(H74:AL74,"1")</f>
        <v/>
      </c>
      <c r="AN74" s="210">
        <f>COUNTIFS(H74:AL74,"1")+COUNTIF(H74:AL74,"0")</f>
        <v/>
      </c>
      <c r="AO74" s="47">
        <f>AM74/AN74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210">
        <f>COUNTIF(H75:AL75,"1")</f>
        <v/>
      </c>
      <c r="AN75" s="210">
        <f>COUNTIFS(H75:AL75,"1")+COUNTIF(H75:AL75,"0")</f>
        <v/>
      </c>
      <c r="AO75" s="47">
        <f>AM75/AN75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9" t="n"/>
      <c r="AM76" s="210">
        <f>COUNTIF(H76:AL76,"1")</f>
        <v/>
      </c>
      <c r="AN76" s="210">
        <f>COUNTIFS(H76:AL76,"1")+COUNTIF(H76:AL76,"0")</f>
        <v/>
      </c>
      <c r="AO76" s="47">
        <f>AM76/AN76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210">
        <f>COUNTIF(H77:AL77,"1")</f>
        <v/>
      </c>
      <c r="AN77" s="210">
        <f>COUNTIFS(H77:AL77,"1")+COUNTIF(H77:AL77,"0")</f>
        <v/>
      </c>
      <c r="AO77" s="47">
        <f>AM77/AN77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9" t="n"/>
      <c r="AM78" s="210">
        <f>COUNTIF(H78:AL78,"1")</f>
        <v/>
      </c>
      <c r="AN78" s="210">
        <f>COUNTIFS(H78:AL78,"1")+COUNTIF(H78:AL78,"0")</f>
        <v/>
      </c>
      <c r="AO78" s="47">
        <f>AM78/AN78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210">
        <f>COUNTIF(H79:AL79,"1")</f>
        <v/>
      </c>
      <c r="AN79" s="210">
        <f>COUNTIFS(H79:AL79,"1")+COUNTIF(H79:AL79,"0")</f>
        <v/>
      </c>
      <c r="AO79" s="47">
        <f>AM79/AN79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9" t="n"/>
      <c r="AM80" s="210">
        <f>COUNTIF(H80:AL80,"1")</f>
        <v/>
      </c>
      <c r="AN80" s="210">
        <f>COUNTIFS(H80:AL80,"1")+COUNTIF(H80:AL80,"0")</f>
        <v/>
      </c>
      <c r="AO80" s="47">
        <f>AM80/AN80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210">
        <f>COUNTIF(H81:AL81,"1")</f>
        <v/>
      </c>
      <c r="AN81" s="210">
        <f>COUNTIFS(H81:AL81,"1")+COUNTIF(H81:AL81,"0")</f>
        <v/>
      </c>
      <c r="AO81" s="47">
        <f>AM81/AN81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210">
        <f>COUNTIF(H82:AL82,"1")</f>
        <v/>
      </c>
      <c r="AN82" s="210">
        <f>COUNTIFS(H82:AL82,"1")+COUNTIF(H82:AL82,"0")</f>
        <v/>
      </c>
      <c r="AO82" s="47">
        <f>AM82/AN82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9" t="n"/>
      <c r="AM83" s="210">
        <f>COUNTIF(H83:AL83,"1")</f>
        <v/>
      </c>
      <c r="AN83" s="210">
        <f>COUNTIFS(H83:AL83,"1")+COUNTIF(H83:AL83,"0")</f>
        <v/>
      </c>
      <c r="AO83" s="47">
        <f>AM83/AN83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9" t="n"/>
      <c r="AM84" s="210">
        <f>COUNTIF(H84:AL84,"1")</f>
        <v/>
      </c>
      <c r="AN84" s="210">
        <f>COUNTIFS(H84:AL84,"1")+COUNTIF(H84:AL84,"0")</f>
        <v/>
      </c>
      <c r="AO84" s="47">
        <f>AM84/AN84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210">
        <f>COUNTIF(H85:AL85,"1")</f>
        <v/>
      </c>
      <c r="AN85" s="210">
        <f>COUNTIFS(H85:AL85,"1")+COUNTIF(H85:AL85,"0")</f>
        <v/>
      </c>
      <c r="AO85" s="47">
        <f>AM85/AN85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9" t="n"/>
      <c r="AM86" s="210">
        <f>COUNTIF(H86:AL86,"1")</f>
        <v/>
      </c>
      <c r="AN86" s="210">
        <f>COUNTIFS(H86:AL86,"1")+COUNTIF(H86:AL86,"0")</f>
        <v/>
      </c>
      <c r="AO86" s="47">
        <f>AM86/AN86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210">
        <f>COUNTIF(H87:AL87,"1")</f>
        <v/>
      </c>
      <c r="AN87" s="210">
        <f>COUNTIFS(H87:AL87,"1")+COUNTIF(H87:AL87,"0")</f>
        <v/>
      </c>
      <c r="AO87" s="47">
        <f>AM87/AN87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9" t="n"/>
      <c r="AM88" s="210">
        <f>COUNTIF(H88:AL88,"1")</f>
        <v/>
      </c>
      <c r="AN88" s="210">
        <f>COUNTIFS(H88:AL88,"1")+COUNTIF(H88:AL88,"0")</f>
        <v/>
      </c>
      <c r="AO88" s="47">
        <f>AM88/AN88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210">
        <f>COUNTIF(H89:AL89,"1")</f>
        <v/>
      </c>
      <c r="AN89" s="210">
        <f>COUNTIFS(H89:AL89,"1")+COUNTIF(H89:AL89,"0")</f>
        <v/>
      </c>
      <c r="AO89" s="47">
        <f>AM89/AN89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9" t="n"/>
      <c r="AM90" s="210">
        <f>COUNTIF(H90:AL90,"1")</f>
        <v/>
      </c>
      <c r="AN90" s="210">
        <f>COUNTIFS(H90:AL90,"1")+COUNTIF(H90:AL90,"0")</f>
        <v/>
      </c>
      <c r="AO90" s="47">
        <f>AM90/AN90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9" t="n"/>
      <c r="AM91" s="210">
        <f>COUNTIF(H91:AL91,"1")</f>
        <v/>
      </c>
      <c r="AN91" s="210">
        <f>COUNTIFS(H91:AL91,"1")+COUNTIF(H91:AL91,"0")</f>
        <v/>
      </c>
      <c r="AO91" s="47">
        <f>AM91/AN91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9" t="n"/>
      <c r="AM92" s="210">
        <f>COUNTIF(H92:AL92,"1")</f>
        <v/>
      </c>
      <c r="AN92" s="210">
        <f>COUNTIFS(H92:AL92,"1")+COUNTIF(H92:AL92,"0")</f>
        <v/>
      </c>
      <c r="AO92" s="47">
        <f>AM92/AN92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9" t="n"/>
      <c r="AM93" s="210">
        <f>COUNTIF(H93:AL93,"1")</f>
        <v/>
      </c>
      <c r="AN93" s="210">
        <f>COUNTIFS(H93:AL93,"1")+COUNTIF(H93:AL93,"0")</f>
        <v/>
      </c>
      <c r="AO93" s="47">
        <f>AM93/AN93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9" t="n"/>
      <c r="AM94" s="210">
        <f>COUNTIF(H94:AL94,"1")</f>
        <v/>
      </c>
      <c r="AN94" s="210">
        <f>COUNTIFS(H94:AL94,"1")+COUNTIF(H94:AL94,"0")</f>
        <v/>
      </c>
      <c r="AO94" s="47">
        <f>AM94/AN94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9" t="n"/>
      <c r="AM95" s="210">
        <f>COUNTIF(H95:AL95,"1")</f>
        <v/>
      </c>
      <c r="AN95" s="210">
        <f>COUNTIFS(H95:AL95,"1")+COUNTIF(H95:AL95,"0")</f>
        <v/>
      </c>
      <c r="AO95" s="47">
        <f>AM95/AN95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9" t="n"/>
      <c r="AM96" s="210">
        <f>COUNTIF(H96:AL96,"1")</f>
        <v/>
      </c>
      <c r="AN96" s="210">
        <f>COUNTIFS(H96:AL96,"1")+COUNTIF(H96:AL96,"0")</f>
        <v/>
      </c>
      <c r="AO96" s="47">
        <f>AM96/AN96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9" t="n"/>
      <c r="AM97" s="210">
        <f>COUNTIF(H97:AL97,"1")</f>
        <v/>
      </c>
      <c r="AN97" s="210">
        <f>COUNTIFS(H97:AL97,"1")+COUNTIF(H97:AL97,"0")</f>
        <v/>
      </c>
      <c r="AO97" s="47">
        <f>AM97/AN97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9" t="n"/>
      <c r="AM98" s="210">
        <f>COUNTIF(H98:AL98,"1")</f>
        <v/>
      </c>
      <c r="AN98" s="210">
        <f>COUNTIFS(H98:AL98,"1")+COUNTIF(H98:AL98,"0")</f>
        <v/>
      </c>
      <c r="AO98" s="47">
        <f>AM98/AN98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9" t="n"/>
      <c r="AM99" s="210">
        <f>COUNTIF(H99:AL99,"1")</f>
        <v/>
      </c>
      <c r="AN99" s="210">
        <f>COUNTIFS(H99:AL99,"1")+COUNTIF(H99:AL99,"0")</f>
        <v/>
      </c>
      <c r="AO99" s="47">
        <f>AM99/AN99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9" t="n"/>
      <c r="AM100" s="210">
        <f>COUNTIF(H100:AL100,"1")</f>
        <v/>
      </c>
      <c r="AN100" s="210">
        <f>COUNTIFS(H100:AL100,"1")+COUNTIF(H100:AL100,"0")</f>
        <v/>
      </c>
      <c r="AO100" s="47">
        <f>AM100/AN100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9" t="n"/>
      <c r="AM101" s="210">
        <f>COUNTIF(H101:AL101,"1")</f>
        <v/>
      </c>
      <c r="AN101" s="210">
        <f>COUNTIFS(H101:AL101,"1")+COUNTIF(H101:AL101,"0")</f>
        <v/>
      </c>
      <c r="AO101" s="47">
        <f>AM101/AN101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9" t="n"/>
      <c r="AM102" s="210">
        <f>COUNTIF(H102:AL102,"1")</f>
        <v/>
      </c>
      <c r="AN102" s="210">
        <f>COUNTIFS(H102:AL102,"1")+COUNTIF(H102:AL102,"0")</f>
        <v/>
      </c>
      <c r="AO102" s="47">
        <f>AM102/AN102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9" t="n"/>
      <c r="AM103" s="210">
        <f>COUNTIF(H103:AL103,"1")</f>
        <v/>
      </c>
      <c r="AN103" s="210">
        <f>COUNTIFS(H103:AL103,"1")+COUNTIF(H103:AL103,"0")</f>
        <v/>
      </c>
      <c r="AO103" s="47">
        <f>AM103/AN103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9" t="n"/>
      <c r="AM104" s="210">
        <f>COUNTIF(H104:AL104,"1")</f>
        <v/>
      </c>
      <c r="AN104" s="210">
        <f>COUNTIFS(H104:AL104,"1")+COUNTIF(H104:AL104,"0")</f>
        <v/>
      </c>
      <c r="AO104" s="47">
        <f>AM104/AN104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9" t="n"/>
      <c r="AM105" s="210">
        <f>COUNTIF(H105:AL105,"1")</f>
        <v/>
      </c>
      <c r="AN105" s="210">
        <f>COUNTIFS(H105:AL105,"1")+COUNTIF(H105:AL105,"0")</f>
        <v/>
      </c>
      <c r="AO105" s="47">
        <f>AM105/AN105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9" t="n"/>
      <c r="AM106" s="210">
        <f>COUNTIF(H106:AL106,"1")</f>
        <v/>
      </c>
      <c r="AN106" s="210">
        <f>COUNTIFS(H106:AL106,"1")+COUNTIF(H106:AL106,"0")</f>
        <v/>
      </c>
      <c r="AO106" s="47">
        <f>AM106/AN106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9" t="n"/>
      <c r="AM107" s="210">
        <f>COUNTIF(H107:AL107,"1")</f>
        <v/>
      </c>
      <c r="AN107" s="210">
        <f>COUNTIFS(H107:AL107,"1")+COUNTIF(H107:AL107,"0")</f>
        <v/>
      </c>
      <c r="AO107" s="47">
        <f>AM107/AN107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9" t="n"/>
      <c r="AM108" s="210">
        <f>COUNTIF(H108:AL108,"1")</f>
        <v/>
      </c>
      <c r="AN108" s="210">
        <f>COUNTIFS(H108:AL108,"1")+COUNTIF(H108:AL108,"0")</f>
        <v/>
      </c>
      <c r="AO108" s="47">
        <f>AM108/AN108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9" t="n"/>
      <c r="AM109" s="210">
        <f>COUNTIF(H109:AL109,"1")</f>
        <v/>
      </c>
      <c r="AN109" s="210">
        <f>COUNTIFS(H109:AL109,"1")+COUNTIF(H109:AL109,"0")</f>
        <v/>
      </c>
      <c r="AO109" s="47">
        <f>AM109/AN109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9" t="n"/>
      <c r="AM110" s="210">
        <f>COUNTIF(H110:AL110,"1")</f>
        <v/>
      </c>
      <c r="AN110" s="210">
        <f>COUNTIFS(H110:AL110,"1")+COUNTIF(H110:AL110,"0")</f>
        <v/>
      </c>
      <c r="AO110" s="47">
        <f>AM110/AN110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9" t="n"/>
      <c r="AM111" s="210">
        <f>COUNTIF(H111:AL111,"1")</f>
        <v/>
      </c>
      <c r="AN111" s="210">
        <f>COUNTIFS(H111:AL111,"1")+COUNTIF(H111:AL111,"0")</f>
        <v/>
      </c>
      <c r="AO111" s="47">
        <f>AM111/AN111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9" t="n"/>
      <c r="AM112" s="210">
        <f>COUNTIF(H112:AL112,"1")</f>
        <v/>
      </c>
      <c r="AN112" s="210">
        <f>COUNTIFS(H112:AL112,"1")+COUNTIF(H112:AL112,"0")</f>
        <v/>
      </c>
      <c r="AO112" s="47">
        <f>AM112/AN112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9" t="n"/>
      <c r="AM113" s="210">
        <f>COUNTIF(H113:AL113,"1")</f>
        <v/>
      </c>
      <c r="AN113" s="210">
        <f>COUNTIFS(H113:AL113,"1")+COUNTIF(H113:AL113,"0")</f>
        <v/>
      </c>
      <c r="AO113" s="47">
        <f>AM113/AN113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9" t="n"/>
      <c r="AM114" s="210">
        <f>COUNTIF(H114:AL114,"1")</f>
        <v/>
      </c>
      <c r="AN114" s="210">
        <f>COUNTIFS(H114:AL114,"1")+COUNTIF(H114:AL114,"0")</f>
        <v/>
      </c>
      <c r="AO114" s="47">
        <f>AM114/AN114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9" t="n"/>
      <c r="AM115" s="210">
        <f>COUNTIF(H115:AL115,"1")</f>
        <v/>
      </c>
      <c r="AN115" s="210">
        <f>COUNTIFS(H115:AL115,"1")+COUNTIF(H115:AL115,"0")</f>
        <v/>
      </c>
      <c r="AO115" s="47">
        <f>AM115/AN115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9" t="n"/>
      <c r="AM116" s="210">
        <f>COUNTIF(H116:AL116,"1")</f>
        <v/>
      </c>
      <c r="AN116" s="210">
        <f>COUNTIFS(H116:AL116,"1")+COUNTIF(H116:AL116,"0")</f>
        <v/>
      </c>
      <c r="AO116" s="47">
        <f>AM116/AN116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9" t="n"/>
      <c r="AM117" s="210">
        <f>COUNTIF(H117:AL117,"1")</f>
        <v/>
      </c>
      <c r="AN117" s="210">
        <f>COUNTIFS(H117:AL117,"1")+COUNTIF(H117:AL117,"0")</f>
        <v/>
      </c>
      <c r="AO117" s="47">
        <f>AM117/AN117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9" t="n"/>
      <c r="AM118" s="210">
        <f>COUNTIF(H118:AL118,"1")</f>
        <v/>
      </c>
      <c r="AN118" s="210">
        <f>COUNTIFS(H118:AL118,"1")+COUNTIF(H118:AL118,"0")</f>
        <v/>
      </c>
      <c r="AO118" s="47">
        <f>AM118/AN118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9" t="n"/>
      <c r="AM119" s="210">
        <f>COUNTIF(H119:AL119,"1")</f>
        <v/>
      </c>
      <c r="AN119" s="210">
        <f>COUNTIFS(H119:AL119,"1")+COUNTIF(H119:AL119,"0")</f>
        <v/>
      </c>
      <c r="AO119" s="47">
        <f>AM119/AN119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9" t="n"/>
      <c r="AM120" s="210">
        <f>COUNTIF(H120:AL120,"1")</f>
        <v/>
      </c>
      <c r="AN120" s="210">
        <f>COUNTIFS(H120:AL120,"1")+COUNTIF(H120:AL120,"0")</f>
        <v/>
      </c>
      <c r="AO120" s="47">
        <f>AM120/AN120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9" t="n"/>
      <c r="AM121" s="210">
        <f>COUNTIF(H121:AL121,"1")</f>
        <v/>
      </c>
      <c r="AN121" s="210">
        <f>COUNTIFS(H121:AL121,"1")+COUNTIF(H121:AL121,"0")</f>
        <v/>
      </c>
      <c r="AO121" s="47">
        <f>AM121/AN121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9" t="n"/>
      <c r="AM122" s="210">
        <f>COUNTIF(H122:AL122,"1")</f>
        <v/>
      </c>
      <c r="AN122" s="210">
        <f>COUNTIFS(H122:AL122,"1")+COUNTIF(H122:AL122,"0")</f>
        <v/>
      </c>
      <c r="AO122" s="47">
        <f>AM122/AN122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9" t="n"/>
      <c r="AM123" s="210">
        <f>COUNTIF(H123:AL123,"1")</f>
        <v/>
      </c>
      <c r="AN123" s="210">
        <f>COUNTIFS(H123:AL123,"1")+COUNTIF(H123:AL123,"0")</f>
        <v/>
      </c>
      <c r="AO123" s="47">
        <f>AM123/AN123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9" t="n"/>
      <c r="AM124" s="210">
        <f>COUNTIF(H124:AL124,"1")</f>
        <v/>
      </c>
      <c r="AN124" s="210">
        <f>COUNTIFS(H124:AL124,"1")+COUNTIF(H124:AL124,"0")</f>
        <v/>
      </c>
      <c r="AO124" s="47">
        <f>AM124/AN124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9" t="n"/>
      <c r="AM125" s="210">
        <f>COUNTIF(H125:AL125,"1")</f>
        <v/>
      </c>
      <c r="AN125" s="210">
        <f>COUNTIFS(H125:AL125,"1")+COUNTIF(H125:AL125,"0")</f>
        <v/>
      </c>
      <c r="AO125" s="47">
        <f>AM125/AN125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9" t="n"/>
      <c r="AM126" s="210">
        <f>COUNTIF(H126:AL126,"1")</f>
        <v/>
      </c>
      <c r="AN126" s="210">
        <f>COUNTIFS(H126:AL126,"1")+COUNTIF(H126:AL126,"0")</f>
        <v/>
      </c>
      <c r="AO126" s="47">
        <f>AM126/AN126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9" t="n"/>
      <c r="AM127" s="210">
        <f>COUNTIF(H127:AL127,"1")</f>
        <v/>
      </c>
      <c r="AN127" s="210">
        <f>COUNTIFS(H127:AL127,"1")+COUNTIF(H127:AL127,"0")</f>
        <v/>
      </c>
      <c r="AO127" s="47">
        <f>AM127/AN127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9" t="n"/>
      <c r="AM128" s="210">
        <f>COUNTIF(H128:AL128,"1")</f>
        <v/>
      </c>
      <c r="AN128" s="210">
        <f>COUNTIFS(H128:AL128,"1")+COUNTIF(H128:AL128,"0")</f>
        <v/>
      </c>
      <c r="AO128" s="47">
        <f>AM128/AN128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9" t="n"/>
      <c r="AM129" s="210">
        <f>COUNTIF(H129:AL129,"1")</f>
        <v/>
      </c>
      <c r="AN129" s="210">
        <f>COUNTIFS(H129:AL129,"1")+COUNTIF(H129:AL129,"0")</f>
        <v/>
      </c>
      <c r="AO129" s="47">
        <f>AM129/AN129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9" t="n"/>
      <c r="AM130" s="210">
        <f>COUNTIF(H130:AL130,"1")</f>
        <v/>
      </c>
      <c r="AN130" s="210">
        <f>COUNTIFS(H130:AL130,"1")+COUNTIF(H130:AL130,"0")</f>
        <v/>
      </c>
      <c r="AO130" s="47">
        <f>AM130/AN130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9" t="n"/>
      <c r="AM131" s="210">
        <f>COUNTIF(H131:AL131,"1")</f>
        <v/>
      </c>
      <c r="AN131" s="210">
        <f>COUNTIFS(H131:AL131,"1")+COUNTIF(H131:AL131,"0")</f>
        <v/>
      </c>
      <c r="AO131" s="47">
        <f>AM131/AN131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9" t="n"/>
      <c r="AM132" s="210">
        <f>COUNTIF(H132:AL132,"1")</f>
        <v/>
      </c>
      <c r="AN132" s="210">
        <f>COUNTIFS(H132:AL132,"1")+COUNTIF(H132:AL132,"0")</f>
        <v/>
      </c>
      <c r="AO132" s="47">
        <f>AM132/AN132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9" t="n"/>
      <c r="AM133" s="210">
        <f>COUNTIF(H133:AL133,"1")</f>
        <v/>
      </c>
      <c r="AN133" s="210">
        <f>COUNTIFS(H133:AL133,"1")+COUNTIF(H133:AL133,"0")</f>
        <v/>
      </c>
      <c r="AO133" s="47">
        <f>AM133/AN133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9" t="n"/>
      <c r="AM134" s="210">
        <f>COUNTIF(H134:AL134,"1")</f>
        <v/>
      </c>
      <c r="AN134" s="210">
        <f>COUNTIFS(H134:AL134,"1")+COUNTIF(H134:AL134,"0")</f>
        <v/>
      </c>
      <c r="AO134" s="47">
        <f>AM134/AN134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9" t="n"/>
      <c r="AM135" s="210">
        <f>COUNTIF(H135:AL135,"1")</f>
        <v/>
      </c>
      <c r="AN135" s="210">
        <f>COUNTIFS(H135:AL135,"1")+COUNTIF(H135:AL135,"0")</f>
        <v/>
      </c>
      <c r="AO135" s="47">
        <f>AM135/AN135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9" t="n"/>
      <c r="AM136" s="210">
        <f>COUNTIF(H136:AL136,"1")</f>
        <v/>
      </c>
      <c r="AN136" s="210">
        <f>COUNTIFS(H136:AL136,"1")+COUNTIF(H136:AL136,"0")</f>
        <v/>
      </c>
      <c r="AO136" s="47">
        <f>AM136/AN136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9" t="n"/>
      <c r="AM137" s="210">
        <f>COUNTIF(H137:AL137,"1")</f>
        <v/>
      </c>
      <c r="AN137" s="210">
        <f>COUNTIFS(H137:AL137,"1")+COUNTIF(H137:AL137,"0")</f>
        <v/>
      </c>
      <c r="AO137" s="47">
        <f>AM137/AN137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9" t="n"/>
      <c r="AM138" s="210">
        <f>COUNTIF(H138:AL138,"1")</f>
        <v/>
      </c>
      <c r="AN138" s="210">
        <f>COUNTIFS(H138:AL138,"1")+COUNTIF(H138:AL138,"0")</f>
        <v/>
      </c>
      <c r="AO138" s="47">
        <f>AM138/AN138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9" t="n"/>
      <c r="AM139" s="210">
        <f>COUNTIF(H139:AL139,"1")</f>
        <v/>
      </c>
      <c r="AN139" s="210">
        <f>COUNTIFS(H139:AL139,"1")+COUNTIF(H139:AL139,"0")</f>
        <v/>
      </c>
      <c r="AO139" s="47">
        <f>AM139/AN139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9" t="n"/>
      <c r="AM140" s="210">
        <f>COUNTIF(H140:AL140,"1")</f>
        <v/>
      </c>
      <c r="AN140" s="210">
        <f>COUNTIFS(H140:AL140,"1")+COUNTIF(H140:AL140,"0")</f>
        <v/>
      </c>
      <c r="AO140" s="47">
        <f>AM140/AN140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9" t="n"/>
      <c r="AM141" s="210">
        <f>COUNTIF(H141:AL141,"1")</f>
        <v/>
      </c>
      <c r="AN141" s="210">
        <f>COUNTIFS(H141:AL141,"1")+COUNTIF(H141:AL141,"0")</f>
        <v/>
      </c>
      <c r="AO141" s="47">
        <f>AM141/AN141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9" t="n"/>
      <c r="AM142" s="210">
        <f>COUNTIF(H142:AL142,"1")</f>
        <v/>
      </c>
      <c r="AN142" s="210">
        <f>COUNTIFS(H142:AL142,"1")+COUNTIF(H142:AL142,"0")</f>
        <v/>
      </c>
      <c r="AO142" s="47">
        <f>AM142/AN142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9" t="n"/>
      <c r="AM143" s="210">
        <f>COUNTIF(H143:AL143,"1")</f>
        <v/>
      </c>
      <c r="AN143" s="210">
        <f>COUNTIFS(H143:AL143,"1")+COUNTIF(H143:AL143,"0")</f>
        <v/>
      </c>
      <c r="AO143" s="47">
        <f>AM143/AN143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9" t="n"/>
      <c r="AM144" s="210">
        <f>COUNTIF(H144:AL144,"1")</f>
        <v/>
      </c>
      <c r="AN144" s="210">
        <f>COUNTIFS(H144:AL144,"1")+COUNTIF(H144:AL144,"0")</f>
        <v/>
      </c>
      <c r="AO144" s="47">
        <f>AM144/AN144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9" t="n"/>
      <c r="AM145" s="210">
        <f>COUNTIF(H145:AL145,"1")</f>
        <v/>
      </c>
      <c r="AN145" s="210">
        <f>COUNTIFS(H145:AL145,"1")+COUNTIF(H145:AL145,"0")</f>
        <v/>
      </c>
      <c r="AO145" s="47">
        <f>AM145/AN145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9" t="n"/>
      <c r="AM146" s="210">
        <f>COUNTIF(H146:AL146,"1")</f>
        <v/>
      </c>
      <c r="AN146" s="210">
        <f>COUNTIFS(H146:AL146,"1")+COUNTIF(H146:AL146,"0")</f>
        <v/>
      </c>
      <c r="AO146" s="47">
        <f>AM146/AN146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9" t="n"/>
      <c r="AM147" s="210">
        <f>COUNTIF(H147:AL147,"1")</f>
        <v/>
      </c>
      <c r="AN147" s="210">
        <f>COUNTIFS(H147:AL147,"1")+COUNTIF(H147:AL147,"0")</f>
        <v/>
      </c>
      <c r="AO147" s="47">
        <f>AM147/AN147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9" t="n"/>
      <c r="AM148" s="210">
        <f>COUNTIF(H148:AL148,"1")</f>
        <v/>
      </c>
      <c r="AN148" s="210">
        <f>COUNTIFS(H148:AL148,"1")+COUNTIF(H148:AL148,"0")</f>
        <v/>
      </c>
      <c r="AO148" s="47">
        <f>AM148/AN148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9" t="n"/>
      <c r="AM149" s="210">
        <f>COUNTIF(H149:AL149,"1")</f>
        <v/>
      </c>
      <c r="AN149" s="210">
        <f>COUNTIFS(H149:AL149,"1")+COUNTIF(H149:AL149,"0")</f>
        <v/>
      </c>
      <c r="AO149" s="47">
        <f>AM149/AN149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9" t="n"/>
      <c r="AM150" s="210">
        <f>COUNTIF(H150:AL150,"1")</f>
        <v/>
      </c>
      <c r="AN150" s="210">
        <f>COUNTIFS(H150:AL150,"1")+COUNTIF(H150:AL150,"0")</f>
        <v/>
      </c>
      <c r="AO150" s="47">
        <f>AM150/AN150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9" t="n"/>
      <c r="AM151" s="210">
        <f>COUNTIF(H151:AL151,"1")</f>
        <v/>
      </c>
      <c r="AN151" s="210">
        <f>COUNTIFS(H151:AL151,"1")+COUNTIF(H151:AL151,"0")</f>
        <v/>
      </c>
      <c r="AO151" s="47">
        <f>AM151/AN151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9" t="n"/>
      <c r="AM152" s="210">
        <f>COUNTIF(H152:AL152,"1")</f>
        <v/>
      </c>
      <c r="AN152" s="210">
        <f>COUNTIFS(H152:AL152,"1")+COUNTIF(H152:AL152,"0")</f>
        <v/>
      </c>
      <c r="AO152" s="47">
        <f>AM152/AN152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9" t="n"/>
      <c r="AM153" s="210">
        <f>COUNTIF(H153:AL153,"1")</f>
        <v/>
      </c>
      <c r="AN153" s="210">
        <f>COUNTIFS(H153:AL153,"1")+COUNTIF(H153:AL153,"0")</f>
        <v/>
      </c>
      <c r="AO153" s="47">
        <f>AM153/AN153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9" t="n"/>
      <c r="AM154" s="210">
        <f>COUNTIF(H154:AL154,"1")</f>
        <v/>
      </c>
      <c r="AN154" s="210">
        <f>COUNTIFS(H154:AL154,"1")+COUNTIF(H154:AL154,"0")</f>
        <v/>
      </c>
      <c r="AO154" s="47">
        <f>AM154/AN154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9" t="n"/>
      <c r="AM155" s="210">
        <f>COUNTIF(H155:AL155,"1")</f>
        <v/>
      </c>
      <c r="AN155" s="210">
        <f>COUNTIFS(H155:AL155,"1")+COUNTIF(H155:AL155,"0")</f>
        <v/>
      </c>
      <c r="AO155" s="47">
        <f>AM155/AN155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9" t="n"/>
      <c r="AM156" s="210">
        <f>COUNTIF(H156:AL156,"1")</f>
        <v/>
      </c>
      <c r="AN156" s="210">
        <f>COUNTIFS(H156:AL156,"1")+COUNTIF(H156:AL156,"0")</f>
        <v/>
      </c>
      <c r="AO156" s="47">
        <f>AM156/AN156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9" t="n"/>
      <c r="AM157" s="210">
        <f>COUNTIF(H157:AL157,"1")</f>
        <v/>
      </c>
      <c r="AN157" s="210">
        <f>COUNTIFS(H157:AL157,"1")+COUNTIF(H157:AL157,"0")</f>
        <v/>
      </c>
      <c r="AO157" s="47">
        <f>AM157/AN157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9" t="n"/>
      <c r="AM158" s="210">
        <f>COUNTIF(H158:AL158,"1")</f>
        <v/>
      </c>
      <c r="AN158" s="210">
        <f>COUNTIFS(H158:AL158,"1")+COUNTIF(H158:AL158,"0")</f>
        <v/>
      </c>
      <c r="AO158" s="47">
        <f>AM158/AN158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9" t="n"/>
      <c r="AM159" s="210">
        <f>COUNTIF(H159:AL159,"1")</f>
        <v/>
      </c>
      <c r="AN159" s="210">
        <f>COUNTIFS(H159:AL159,"1")+COUNTIF(H159:AL159,"0")</f>
        <v/>
      </c>
      <c r="AO159" s="47">
        <f>AM159/AN159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9" t="n"/>
      <c r="AM160" s="210">
        <f>COUNTIF(H160:AL160,"1")</f>
        <v/>
      </c>
      <c r="AN160" s="210">
        <f>COUNTIFS(H160:AL160,"1")+COUNTIF(H160:AL160,"0")</f>
        <v/>
      </c>
      <c r="AO160" s="47">
        <f>AM160/AN160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9" t="n"/>
      <c r="AM161" s="210">
        <f>COUNTIF(H161:AL161,"1")</f>
        <v/>
      </c>
      <c r="AN161" s="210">
        <f>COUNTIFS(H161:AL161,"1")+COUNTIF(H161:AL161,"0")</f>
        <v/>
      </c>
      <c r="AO161" s="47">
        <f>AM161/AN161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9" t="n"/>
      <c r="AM162" s="210">
        <f>COUNTIF(H162:AL162,"1")</f>
        <v/>
      </c>
      <c r="AN162" s="210">
        <f>COUNTIFS(H162:AL162,"1")+COUNTIF(H162:AL162,"0")</f>
        <v/>
      </c>
      <c r="AO162" s="47">
        <f>AM162/AN162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9" t="n"/>
      <c r="AM163" s="210">
        <f>COUNTIF(H163:AL163,"1")</f>
        <v/>
      </c>
      <c r="AN163" s="210">
        <f>COUNTIFS(H163:AL163,"1")+COUNTIF(H163:AL163,"0")</f>
        <v/>
      </c>
      <c r="AO163" s="47">
        <f>AM163/AN163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9" t="n"/>
      <c r="AM164" s="210">
        <f>COUNTIF(H164:AL164,"1")</f>
        <v/>
      </c>
      <c r="AN164" s="210">
        <f>COUNTIFS(H164:AL164,"1")+COUNTIF(H164:AL164,"0")</f>
        <v/>
      </c>
      <c r="AO164" s="47">
        <f>AM164/AN164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9" t="n"/>
      <c r="AM165" s="210">
        <f>COUNTIF(H165:AL165,"1")</f>
        <v/>
      </c>
      <c r="AN165" s="210">
        <f>COUNTIFS(H165:AL165,"1")+COUNTIF(H165:AL165,"0")</f>
        <v/>
      </c>
      <c r="AO165" s="47">
        <f>AM165/AN165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9" t="n"/>
      <c r="AM166" s="210">
        <f>COUNTIF(H166:AL166,"1")</f>
        <v/>
      </c>
      <c r="AN166" s="210">
        <f>COUNTIFS(H166:AL166,"1")+COUNTIF(H166:AL166,"0")</f>
        <v/>
      </c>
      <c r="AO166" s="47">
        <f>AM166/AN166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9" t="n"/>
      <c r="AM167" s="210">
        <f>COUNTIF(H167:AL167,"1")</f>
        <v/>
      </c>
      <c r="AN167" s="210">
        <f>COUNTIFS(H167:AL167,"1")+COUNTIF(H167:AL167,"0")</f>
        <v/>
      </c>
      <c r="AO167" s="47">
        <f>AM167/AN167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9" t="n"/>
      <c r="AM168" s="210">
        <f>COUNTIF(H168:AL168,"1")</f>
        <v/>
      </c>
      <c r="AN168" s="210">
        <f>COUNTIFS(H168:AL168,"1")+COUNTIF(H168:AL168,"0")</f>
        <v/>
      </c>
      <c r="AO168" s="47">
        <f>AM168/AN168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9" t="n"/>
      <c r="AM169" s="210">
        <f>COUNTIF(H169:AL169,"1")</f>
        <v/>
      </c>
      <c r="AN169" s="210">
        <f>COUNTIFS(H169:AL169,"1")+COUNTIF(H169:AL169,"0")</f>
        <v/>
      </c>
      <c r="AO169" s="47">
        <f>AM169/AN169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9" t="n"/>
      <c r="AM170" s="210">
        <f>COUNTIF(H170:AL170,"1")</f>
        <v/>
      </c>
      <c r="AN170" s="210">
        <f>COUNTIFS(H170:AL170,"1")+COUNTIF(H170:AL170,"0")</f>
        <v/>
      </c>
      <c r="AO170" s="47">
        <f>AM170/AN170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9" t="n"/>
      <c r="AM171" s="210">
        <f>COUNTIF(H171:AL171,"1")</f>
        <v/>
      </c>
      <c r="AN171" s="210">
        <f>COUNTIFS(H171:AL171,"1")+COUNTIF(H171:AL171,"0")</f>
        <v/>
      </c>
      <c r="AO171" s="47">
        <f>AM171/AN171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9" t="n"/>
      <c r="AM172" s="210">
        <f>COUNTIF(H172:AL172,"1")</f>
        <v/>
      </c>
      <c r="AN172" s="210">
        <f>COUNTIFS(H172:AL172,"1")+COUNTIF(H172:AL172,"0")</f>
        <v/>
      </c>
      <c r="AO172" s="47">
        <f>AM172/AN172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9" t="n"/>
      <c r="AM173" s="210">
        <f>COUNTIF(H173:AL173,"1")</f>
        <v/>
      </c>
      <c r="AN173" s="210">
        <f>COUNTIFS(H173:AL173,"1")+COUNTIF(H173:AL173,"0")</f>
        <v/>
      </c>
      <c r="AO173" s="47">
        <f>AM173/AN173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9" t="n"/>
      <c r="AM174" s="210">
        <f>COUNTIF(H174:AL174,"1")</f>
        <v/>
      </c>
      <c r="AN174" s="210">
        <f>COUNTIFS(H174:AL174,"1")+COUNTIF(H174:AL174,"0")</f>
        <v/>
      </c>
      <c r="AO174" s="47">
        <f>AM174/AN174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9" t="n"/>
      <c r="AM175" s="210">
        <f>COUNTIF(H175:AL175,"1")</f>
        <v/>
      </c>
      <c r="AN175" s="210">
        <f>COUNTIFS(H175:AL175,"1")+COUNTIF(H175:AL175,"0")</f>
        <v/>
      </c>
      <c r="AO175" s="47">
        <f>AM175/AN175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9" t="n"/>
      <c r="AM176" s="210">
        <f>COUNTIF(H176:AL176,"1")</f>
        <v/>
      </c>
      <c r="AN176" s="210">
        <f>COUNTIFS(H176:AL176,"1")+COUNTIF(H176:AL176,"0")</f>
        <v/>
      </c>
      <c r="AO176" s="47">
        <f>AM176/AN176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9" t="n"/>
      <c r="AM177" s="210">
        <f>COUNTIF(H177:AL177,"1")</f>
        <v/>
      </c>
      <c r="AN177" s="210">
        <f>COUNTIFS(H177:AL177,"1")+COUNTIF(H177:AL177,"0")</f>
        <v/>
      </c>
      <c r="AO177" s="47">
        <f>AM177/AN177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9" t="n"/>
      <c r="AM178" s="210">
        <f>COUNTIF(H178:AL178,"1")</f>
        <v/>
      </c>
      <c r="AN178" s="210">
        <f>COUNTIFS(H178:AL178,"1")+COUNTIF(H178:AL178,"0")</f>
        <v/>
      </c>
      <c r="AO178" s="47">
        <f>AM178/AN178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9" t="n"/>
      <c r="AM179" s="210">
        <f>COUNTIF(H179:AL179,"1")</f>
        <v/>
      </c>
      <c r="AN179" s="210">
        <f>COUNTIFS(H179:AL179,"1")+COUNTIF(H179:AL179,"0")</f>
        <v/>
      </c>
      <c r="AO179" s="47">
        <f>AM179/AN179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9" t="n"/>
      <c r="AM180" s="210">
        <f>COUNTIF(H180:AL180,"1")</f>
        <v/>
      </c>
      <c r="AN180" s="210">
        <f>COUNTIFS(H180:AL180,"1")+COUNTIF(H180:AL180,"0")</f>
        <v/>
      </c>
      <c r="AO180" s="47">
        <f>AM180/AN180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9" t="n"/>
      <c r="AM181" s="210">
        <f>COUNTIF(H181:AL181,"1")</f>
        <v/>
      </c>
      <c r="AN181" s="210">
        <f>COUNTIFS(H181:AL181,"1")+COUNTIF(H181:AL181,"0")</f>
        <v/>
      </c>
      <c r="AO181" s="47">
        <f>AM181/AN181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9" t="n"/>
      <c r="AM182" s="210">
        <f>COUNTIF(H182:AL182,"1")</f>
        <v/>
      </c>
      <c r="AN182" s="210">
        <f>COUNTIFS(H182:AL182,"1")+COUNTIF(H182:AL182,"0")</f>
        <v/>
      </c>
      <c r="AO182" s="47">
        <f>AM182/AN182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9" t="n"/>
      <c r="AM183" s="210">
        <f>COUNTIF(H183:AL183,"1")</f>
        <v/>
      </c>
      <c r="AN183" s="210">
        <f>COUNTIFS(H183:AL183,"1")+COUNTIF(H183:AL183,"0")</f>
        <v/>
      </c>
      <c r="AO183" s="47">
        <f>AM183/AN183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9" t="n"/>
      <c r="AM184" s="210">
        <f>COUNTIF(H184:AL184,"1")</f>
        <v/>
      </c>
      <c r="AN184" s="210">
        <f>COUNTIFS(H184:AL184,"1")+COUNTIF(H184:AL184,"0")</f>
        <v/>
      </c>
      <c r="AO184" s="47">
        <f>AM184/AN184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9" t="n"/>
      <c r="AM185" s="210">
        <f>COUNTIF(H185:AL185,"1")</f>
        <v/>
      </c>
      <c r="AN185" s="210">
        <f>COUNTIFS(H185:AL185,"1")+COUNTIF(H185:AL185,"0")</f>
        <v/>
      </c>
      <c r="AO185" s="47">
        <f>AM185/AN185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9" t="n"/>
      <c r="AM186" s="210">
        <f>COUNTIF(H186:AL186,"1")</f>
        <v/>
      </c>
      <c r="AN186" s="210">
        <f>COUNTIFS(H186:AL186,"1")+COUNTIF(H186:AL186,"0")</f>
        <v/>
      </c>
      <c r="AO186" s="47">
        <f>AM186/AN186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9" t="n"/>
      <c r="AM187" s="210">
        <f>COUNTIF(H187:AL187,"1")</f>
        <v/>
      </c>
      <c r="AN187" s="210">
        <f>COUNTIFS(H187:AL187,"1")+COUNTIF(H187:AL187,"0")</f>
        <v/>
      </c>
      <c r="AO187" s="47">
        <f>AM187/AN187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9" t="n"/>
      <c r="AM188" s="210">
        <f>COUNTIF(H188:AL188,"1")</f>
        <v/>
      </c>
      <c r="AN188" s="210">
        <f>COUNTIFS(H188:AL188,"1")+COUNTIF(H188:AL188,"0")</f>
        <v/>
      </c>
      <c r="AO188" s="47">
        <f>AM188/AN188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9" t="n"/>
      <c r="AM189" s="210">
        <f>COUNTIF(H189:AL189,"1")</f>
        <v/>
      </c>
      <c r="AN189" s="210">
        <f>COUNTIFS(H189:AL189,"1")+COUNTIF(H189:AL189,"0")</f>
        <v/>
      </c>
      <c r="AO189" s="47">
        <f>AM189/AN189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9" t="n"/>
      <c r="AM190" s="210">
        <f>COUNTIF(H190:AL190,"1")</f>
        <v/>
      </c>
      <c r="AN190" s="210">
        <f>COUNTIFS(H190:AL190,"1")+COUNTIF(H190:AL190,"0")</f>
        <v/>
      </c>
      <c r="AO190" s="47">
        <f>AM190/AN190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9" t="n"/>
      <c r="AM191" s="210">
        <f>COUNTIF(H191:AL191,"1")</f>
        <v/>
      </c>
      <c r="AN191" s="210">
        <f>COUNTIFS(H191:AL191,"1")+COUNTIF(H191:AL191,"0")</f>
        <v/>
      </c>
      <c r="AO191" s="47">
        <f>AM191/AN191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9" t="n"/>
      <c r="AM192" s="210">
        <f>COUNTIF(H192:AL192,"1")</f>
        <v/>
      </c>
      <c r="AN192" s="210">
        <f>COUNTIFS(H192:AL192,"1")+COUNTIF(H192:AL192,"0")</f>
        <v/>
      </c>
      <c r="AO192" s="47">
        <f>AM192/AN192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9" t="n"/>
      <c r="AM193" s="210">
        <f>COUNTIF(H193:AL193,"1")</f>
        <v/>
      </c>
      <c r="AN193" s="210">
        <f>COUNTIFS(H193:AL193,"1")+COUNTIF(H193:AL193,"0")</f>
        <v/>
      </c>
      <c r="AO193" s="47">
        <f>AM193/AN193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9" t="n"/>
      <c r="AM194" s="210">
        <f>COUNTIF(H194:AL194,"1")</f>
        <v/>
      </c>
      <c r="AN194" s="210">
        <f>COUNTIFS(H194:AL194,"1")+COUNTIF(H194:AL194,"0")</f>
        <v/>
      </c>
      <c r="AO194" s="47">
        <f>AM194/AN194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9" t="n"/>
      <c r="AM195" s="210">
        <f>COUNTIF(H195:AL195,"1")</f>
        <v/>
      </c>
      <c r="AN195" s="210">
        <f>COUNTIFS(H195:AL195,"1")+COUNTIF(H195:AL195,"0")</f>
        <v/>
      </c>
      <c r="AO195" s="47">
        <f>AM195/AN195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9" t="n"/>
      <c r="AM196" s="210">
        <f>COUNTIF(H196:AL196,"1")</f>
        <v/>
      </c>
      <c r="AN196" s="210">
        <f>COUNTIFS(H196:AL196,"1")+COUNTIF(H196:AL196,"0")</f>
        <v/>
      </c>
      <c r="AO196" s="47">
        <f>AM196/AN196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9" t="n"/>
      <c r="AM197" s="210">
        <f>COUNTIF(H197:AL197,"1")</f>
        <v/>
      </c>
      <c r="AN197" s="210">
        <f>COUNTIFS(H197:AL197,"1")+COUNTIF(H197:AL197,"0")</f>
        <v/>
      </c>
      <c r="AO197" s="47">
        <f>AM197/AN197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9" t="n"/>
      <c r="AM198" s="210">
        <f>COUNTIF(H198:AL198,"1")</f>
        <v/>
      </c>
      <c r="AN198" s="210">
        <f>COUNTIFS(H198:AL198,"1")+COUNTIF(H198:AL198,"0")</f>
        <v/>
      </c>
      <c r="AO198" s="47">
        <f>AM198/AN198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9" t="n"/>
      <c r="AM199" s="210">
        <f>COUNTIF(H199:AL199,"1")</f>
        <v/>
      </c>
      <c r="AN199" s="210">
        <f>COUNTIFS(H199:AL199,"1")+COUNTIF(H199:AL199,"0")</f>
        <v/>
      </c>
      <c r="AO199" s="47">
        <f>AM199/AN199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9" t="n"/>
      <c r="AM200" s="210">
        <f>COUNTIF(H200:AL200,"1")</f>
        <v/>
      </c>
      <c r="AN200" s="210">
        <f>COUNTIFS(H200:AL200,"1")+COUNTIF(H200:AL200,"0")</f>
        <v/>
      </c>
      <c r="AO200" s="47">
        <f>AM200/AN200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9" t="n"/>
      <c r="AM201" s="210">
        <f>COUNTIF(H201:AL201,"1")</f>
        <v/>
      </c>
      <c r="AN201" s="210">
        <f>COUNTIFS(H201:AL201,"1")+COUNTIF(H201:AL201,"0")</f>
        <v/>
      </c>
      <c r="AO201" s="47">
        <f>AM201/AN201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9" t="n"/>
      <c r="AM202" s="210">
        <f>COUNTIF(H202:AL202,"1")</f>
        <v/>
      </c>
      <c r="AN202" s="210">
        <f>COUNTIFS(H202:AL202,"1")+COUNTIF(H202:AL202,"0")</f>
        <v/>
      </c>
      <c r="AO202" s="47">
        <f>AM202/AN202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9" t="n"/>
      <c r="AM203" s="210">
        <f>COUNTIF(H203:AL203,"1")</f>
        <v/>
      </c>
      <c r="AN203" s="210">
        <f>COUNTIFS(H203:AL203,"1")+COUNTIF(H203:AL203,"0")</f>
        <v/>
      </c>
      <c r="AO203" s="47">
        <f>AM203/AN203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9" t="n"/>
      <c r="AM204" s="210">
        <f>COUNTIF(H204:AL204,"1")</f>
        <v/>
      </c>
      <c r="AN204" s="210">
        <f>COUNTIFS(H204:AL204,"1")+COUNTIF(H204:AL204,"0")</f>
        <v/>
      </c>
      <c r="AO204" s="47">
        <f>AM204/AN204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9" t="n"/>
      <c r="AM205" s="210">
        <f>COUNTIF(H205:AL205,"1")</f>
        <v/>
      </c>
      <c r="AN205" s="210">
        <f>COUNTIFS(H205:AL205,"1")+COUNTIF(H205:AL205,"0")</f>
        <v/>
      </c>
      <c r="AO205" s="47">
        <f>AM205/AN205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9" t="n"/>
      <c r="AM206" s="210">
        <f>COUNTIF(H206:AL206,"1")</f>
        <v/>
      </c>
      <c r="AN206" s="210">
        <f>COUNTIFS(H206:AL206,"1")+COUNTIF(H206:AL206,"0")</f>
        <v/>
      </c>
      <c r="AO206" s="47">
        <f>AM206/AN206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9" t="n"/>
      <c r="AM207" s="210">
        <f>COUNTIF(H207:AL207,"1")</f>
        <v/>
      </c>
      <c r="AN207" s="210">
        <f>COUNTIFS(H207:AL207,"1")+COUNTIF(H207:AL207,"0")</f>
        <v/>
      </c>
      <c r="AO207" s="47">
        <f>AM207/AN207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9" t="n"/>
      <c r="AM208" s="210">
        <f>COUNTIF(H208:AL208,"1")</f>
        <v/>
      </c>
      <c r="AN208" s="210">
        <f>COUNTIFS(H208:AL208,"1")+COUNTIF(H208:AL208,"0")</f>
        <v/>
      </c>
      <c r="AO208" s="47">
        <f>AM208/AN208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9" t="n"/>
      <c r="AM209" s="210">
        <f>COUNTIF(H209:AL209,"1")</f>
        <v/>
      </c>
      <c r="AN209" s="210">
        <f>COUNTIFS(H209:AL209,"1")+COUNTIF(H209:AL209,"0")</f>
        <v/>
      </c>
      <c r="AO209" s="47">
        <f>AM209/AN209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9" t="n"/>
      <c r="AM210" s="210">
        <f>COUNTIF(H210:AL210,"1")</f>
        <v/>
      </c>
      <c r="AN210" s="210">
        <f>COUNTIFS(H210:AL210,"1")+COUNTIF(H210:AL210,"0")</f>
        <v/>
      </c>
      <c r="AO210" s="47">
        <f>AM210/AN210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9" t="n"/>
      <c r="AM211" s="210">
        <f>COUNTIF(H211:AL211,"1")</f>
        <v/>
      </c>
      <c r="AN211" s="210">
        <f>COUNTIFS(H211:AL211,"1")+COUNTIF(H211:AL211,"0")</f>
        <v/>
      </c>
      <c r="AO211" s="47">
        <f>AM211/AN211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9" t="n"/>
      <c r="AM212" s="210">
        <f>COUNTIF(H212:AL212,"1")</f>
        <v/>
      </c>
      <c r="AN212" s="210">
        <f>COUNTIFS(H212:AL212,"1")+COUNTIF(H212:AL212,"0")</f>
        <v/>
      </c>
      <c r="AO212" s="47">
        <f>AM212/AN212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9" t="n"/>
      <c r="AM213" s="210">
        <f>COUNTIF(H213:AL213,"1")</f>
        <v/>
      </c>
      <c r="AN213" s="210">
        <f>COUNTIFS(H213:AL213,"1")+COUNTIF(H213:AL213,"0")</f>
        <v/>
      </c>
      <c r="AO213" s="47">
        <f>AM213/AN213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9" t="n"/>
      <c r="AM214" s="210">
        <f>COUNTIF(H214:AL214,"1")</f>
        <v/>
      </c>
      <c r="AN214" s="210">
        <f>COUNTIFS(H214:AL214,"1")+COUNTIF(H214:AL214,"0")</f>
        <v/>
      </c>
      <c r="AO214" s="47">
        <f>AM214/AN214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9" t="n"/>
      <c r="AM215" s="210">
        <f>COUNTIF(H215:AL215,"1")</f>
        <v/>
      </c>
      <c r="AN215" s="210">
        <f>COUNTIFS(H215:AL215,"1")+COUNTIF(H215:AL215,"0")</f>
        <v/>
      </c>
      <c r="AO215" s="47">
        <f>AM215/AN215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9" t="n"/>
      <c r="AM216" s="210">
        <f>COUNTIF(H216:AL216,"1")</f>
        <v/>
      </c>
      <c r="AN216" s="210">
        <f>COUNTIFS(H216:AL216,"1")+COUNTIF(H216:AL216,"0")</f>
        <v/>
      </c>
      <c r="AO216" s="47">
        <f>AM216/AN216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9" t="n"/>
      <c r="AM217" s="210">
        <f>COUNTIF(H217:AL217,"1")</f>
        <v/>
      </c>
      <c r="AN217" s="210">
        <f>COUNTIFS(H217:AL217,"1")+COUNTIF(H217:AL217,"0")</f>
        <v/>
      </c>
      <c r="AO217" s="47">
        <f>AM217/AN217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9" t="n"/>
      <c r="AM218" s="210">
        <f>COUNTIF(H218:AL218,"1")</f>
        <v/>
      </c>
      <c r="AN218" s="210">
        <f>COUNTIFS(H218:AL218,"1")+COUNTIF(H218:AL218,"0")</f>
        <v/>
      </c>
      <c r="AO218" s="47">
        <f>AM218/AN218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9" t="n"/>
      <c r="AM219" s="210">
        <f>COUNTIF(H219:AL219,"1")</f>
        <v/>
      </c>
      <c r="AN219" s="210">
        <f>COUNTIFS(H219:AL219,"1")+COUNTIF(H219:AL219,"0")</f>
        <v/>
      </c>
      <c r="AO219" s="47">
        <f>AM219/AN219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9" t="n"/>
      <c r="AM220" s="210">
        <f>COUNTIF(H220:AL220,"1")</f>
        <v/>
      </c>
      <c r="AN220" s="210">
        <f>COUNTIFS(H220:AL220,"1")+COUNTIF(H220:AL220,"0")</f>
        <v/>
      </c>
      <c r="AO220" s="47">
        <f>AM220/AN220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9" t="n"/>
      <c r="AM221" s="210">
        <f>COUNTIF(H221:AL221,"1")</f>
        <v/>
      </c>
      <c r="AN221" s="210">
        <f>COUNTIFS(H221:AL221,"1")+COUNTIF(H221:AL221,"0")</f>
        <v/>
      </c>
      <c r="AO221" s="47">
        <f>AM221/AN221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9" t="n"/>
      <c r="AM222" s="210">
        <f>COUNTIF(H222:AL222,"1")</f>
        <v/>
      </c>
      <c r="AN222" s="210">
        <f>COUNTIFS(H222:AL222,"1")+COUNTIF(H222:AL222,"0")</f>
        <v/>
      </c>
      <c r="AO222" s="47">
        <f>AM222/AN222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9" t="n"/>
      <c r="AM223" s="210">
        <f>COUNTIF(H223:AL223,"1")</f>
        <v/>
      </c>
      <c r="AN223" s="210">
        <f>COUNTIFS(H223:AL223,"1")+COUNTIF(H223:AL223,"0")</f>
        <v/>
      </c>
      <c r="AO223" s="47">
        <f>AM223/AN223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9" t="n"/>
      <c r="AM224" s="210">
        <f>COUNTIF(H224:AL224,"1")</f>
        <v/>
      </c>
      <c r="AN224" s="210">
        <f>COUNTIFS(H224:AL224,"1")+COUNTIF(H224:AL224,"0")</f>
        <v/>
      </c>
      <c r="AO224" s="47">
        <f>AM224/AN224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9" t="n"/>
      <c r="AM225" s="210">
        <f>COUNTIF(H225:AL225,"1")</f>
        <v/>
      </c>
      <c r="AN225" s="210">
        <f>COUNTIFS(H225:AL225,"1")+COUNTIF(H225:AL225,"0")</f>
        <v/>
      </c>
      <c r="AO225" s="47">
        <f>AM225/AN225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9" t="n"/>
      <c r="AM226" s="210">
        <f>COUNTIF(H226:AL226,"1")</f>
        <v/>
      </c>
      <c r="AN226" s="210">
        <f>COUNTIFS(H226:AL226,"1")+COUNTIF(H226:AL226,"0")</f>
        <v/>
      </c>
      <c r="AO226" s="47">
        <f>AM226/AN226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9" t="n"/>
      <c r="AM227" s="210">
        <f>COUNTIF(H227:AL227,"1")</f>
        <v/>
      </c>
      <c r="AN227" s="210">
        <f>COUNTIFS(H227:AL227,"1")+COUNTIF(H227:AL227,"0")</f>
        <v/>
      </c>
      <c r="AO227" s="47">
        <f>AM227/AN227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9" t="n"/>
      <c r="AM228" s="210">
        <f>COUNTIF(H228:AL228,"1")</f>
        <v/>
      </c>
      <c r="AN228" s="210">
        <f>COUNTIFS(H228:AL228,"1")+COUNTIF(H228:AL228,"0")</f>
        <v/>
      </c>
      <c r="AO228" s="47">
        <f>AM228/AN228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9" t="n"/>
      <c r="AM229" s="210">
        <f>COUNTIF(H229:AL229,"1")</f>
        <v/>
      </c>
      <c r="AN229" s="210">
        <f>COUNTIFS(H229:AL229,"1")+COUNTIF(H229:AL229,"0")</f>
        <v/>
      </c>
      <c r="AO229" s="47">
        <f>AM229/AN229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9" t="n"/>
      <c r="AM230" s="210">
        <f>COUNTIF(H230:AL230,"1")</f>
        <v/>
      </c>
      <c r="AN230" s="210">
        <f>COUNTIFS(H230:AL230,"1")+COUNTIF(H230:AL230,"0")</f>
        <v/>
      </c>
      <c r="AO230" s="47">
        <f>AM230/AN230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9" t="n"/>
      <c r="AM231" s="210">
        <f>COUNTIF(H231:AL231,"1")</f>
        <v/>
      </c>
      <c r="AN231" s="210">
        <f>COUNTIFS(H231:AL231,"1")+COUNTIF(H231:AL231,"0")</f>
        <v/>
      </c>
      <c r="AO231" s="47">
        <f>AM231/AN231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9" t="n"/>
      <c r="AM232" s="210">
        <f>COUNTIF(H232:AL232,"1")</f>
        <v/>
      </c>
      <c r="AN232" s="210">
        <f>COUNTIFS(H232:AL232,"1")+COUNTIF(H232:AL232,"0")</f>
        <v/>
      </c>
      <c r="AO232" s="47">
        <f>AM232/AN232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9" t="n"/>
      <c r="AM233" s="210">
        <f>COUNTIF(H233:AL233,"1")</f>
        <v/>
      </c>
      <c r="AN233" s="210">
        <f>COUNTIFS(H233:AL233,"1")+COUNTIF(H233:AL233,"0")</f>
        <v/>
      </c>
      <c r="AO233" s="47">
        <f>AM233/AN233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9" t="n"/>
      <c r="AM234" s="210">
        <f>COUNTIF(H234:AL234,"1")</f>
        <v/>
      </c>
      <c r="AN234" s="210">
        <f>COUNTIFS(H234:AL234,"1")+COUNTIF(H234:AL234,"0")</f>
        <v/>
      </c>
      <c r="AO234" s="47">
        <f>AM234/AN234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9" t="n"/>
      <c r="AM235" s="210">
        <f>COUNTIF(H235:AL235,"1")</f>
        <v/>
      </c>
      <c r="AN235" s="210">
        <f>COUNTIFS(H235:AL235,"1")+COUNTIF(H235:AL235,"0")</f>
        <v/>
      </c>
      <c r="AO235" s="47">
        <f>AM235/AN235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9" t="n"/>
      <c r="AM236" s="210">
        <f>COUNTIF(H236:AL236,"1")</f>
        <v/>
      </c>
      <c r="AN236" s="210">
        <f>COUNTIFS(H236:AL236,"1")+COUNTIF(H236:AL236,"0")</f>
        <v/>
      </c>
      <c r="AO236" s="47">
        <f>AM236/AN236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9" t="n"/>
      <c r="AM237" s="210">
        <f>COUNTIF(H237:AL237,"1")</f>
        <v/>
      </c>
      <c r="AN237" s="210">
        <f>COUNTIFS(H237:AL237,"1")+COUNTIF(H237:AL237,"0")</f>
        <v/>
      </c>
      <c r="AO237" s="47">
        <f>AM237/AN237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9" t="n"/>
      <c r="AM238" s="210">
        <f>COUNTIF(H238:AL238,"1")</f>
        <v/>
      </c>
      <c r="AN238" s="210">
        <f>COUNTIFS(H238:AL238,"1")+COUNTIF(H238:AL238,"0")</f>
        <v/>
      </c>
      <c r="AO238" s="47">
        <f>AM238/AN238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9" t="n"/>
      <c r="AM239" s="210">
        <f>COUNTIF(H239:AL239,"1")</f>
        <v/>
      </c>
      <c r="AN239" s="210">
        <f>COUNTIFS(H239:AL239,"1")+COUNTIF(H239:AL239,"0")</f>
        <v/>
      </c>
      <c r="AO239" s="47">
        <f>AM239/AN239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9" t="n"/>
      <c r="AM240" s="210">
        <f>COUNTIF(H240:AL240,"1")</f>
        <v/>
      </c>
      <c r="AN240" s="210">
        <f>COUNTIFS(H240:AL240,"1")+COUNTIF(H240:AL240,"0")</f>
        <v/>
      </c>
      <c r="AO240" s="47">
        <f>AM240/AN240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9" t="n"/>
      <c r="AM241" s="210">
        <f>COUNTIF(H241:AL241,"1")</f>
        <v/>
      </c>
      <c r="AN241" s="210">
        <f>COUNTIFS(H241:AL241,"1")+COUNTIF(H241:AL241,"0")</f>
        <v/>
      </c>
      <c r="AO241" s="47">
        <f>AM241/AN241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9" t="n"/>
      <c r="AM242" s="210">
        <f>COUNTIF(H242:AL242,"1")</f>
        <v/>
      </c>
      <c r="AN242" s="210">
        <f>COUNTIFS(H242:AL242,"1")+COUNTIF(H242:AL242,"0")</f>
        <v/>
      </c>
      <c r="AO242" s="47">
        <f>AM242/AN242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9" t="n"/>
      <c r="AM243" s="210">
        <f>COUNTIF(H243:AL243,"1")</f>
        <v/>
      </c>
      <c r="AN243" s="210">
        <f>COUNTIFS(H243:AL243,"1")+COUNTIF(H243:AL243,"0")</f>
        <v/>
      </c>
      <c r="AO243" s="47">
        <f>AM243/AN243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9" t="n"/>
      <c r="AM244" s="210">
        <f>COUNTIF(H244:AL244,"1")</f>
        <v/>
      </c>
      <c r="AN244" s="210">
        <f>COUNTIFS(H244:AL244,"1")+COUNTIF(H244:AL244,"0")</f>
        <v/>
      </c>
      <c r="AO244" s="47">
        <f>AM244/AN244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9" t="n"/>
      <c r="AM245" s="210">
        <f>COUNTIF(H245:AL245,"1")</f>
        <v/>
      </c>
      <c r="AN245" s="210">
        <f>COUNTIFS(H245:AL245,"1")+COUNTIF(H245:AL245,"0")</f>
        <v/>
      </c>
      <c r="AO245" s="47">
        <f>AM245/AN245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9" t="n"/>
      <c r="AM246" s="210">
        <f>COUNTIF(H246:AL246,"1")</f>
        <v/>
      </c>
      <c r="AN246" s="210">
        <f>COUNTIFS(H246:AL246,"1")+COUNTIF(H246:AL246,"0")</f>
        <v/>
      </c>
      <c r="AO246" s="47">
        <f>AM246/AN246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9" t="n"/>
      <c r="AM247" s="210">
        <f>COUNTIF(H247:AL247,"1")</f>
        <v/>
      </c>
      <c r="AN247" s="210">
        <f>COUNTIFS(H247:AL247,"1")+COUNTIF(H247:AL247,"0")</f>
        <v/>
      </c>
      <c r="AO247" s="47">
        <f>AM247/AN247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9" t="n"/>
      <c r="AM248" s="210">
        <f>COUNTIF(H248:AL248,"1")</f>
        <v/>
      </c>
      <c r="AN248" s="210">
        <f>COUNTIFS(H248:AL248,"1")+COUNTIF(H248:AL248,"0")</f>
        <v/>
      </c>
      <c r="AO248" s="47">
        <f>AM248/AN248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9" t="n"/>
      <c r="AM249" s="210">
        <f>COUNTIF(H249:AL249,"1")</f>
        <v/>
      </c>
      <c r="AN249" s="210">
        <f>COUNTIFS(H249:AL249,"1")+COUNTIF(H249:AL249,"0")</f>
        <v/>
      </c>
      <c r="AO249" s="47">
        <f>AM249/AN249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9" t="n"/>
      <c r="AM250" s="210">
        <f>COUNTIF(H250:AL250,"1")</f>
        <v/>
      </c>
      <c r="AN250" s="210">
        <f>COUNTIFS(H250:AL250,"1")+COUNTIF(H250:AL250,"0")</f>
        <v/>
      </c>
      <c r="AO250" s="47">
        <f>AM250/AN250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9" t="n"/>
      <c r="AM251" s="210">
        <f>COUNTIF(H251:AL251,"1")</f>
        <v/>
      </c>
      <c r="AN251" s="210">
        <f>COUNTIFS(H251:AL251,"1")+COUNTIF(H251:AL251,"0")</f>
        <v/>
      </c>
      <c r="AO251" s="47">
        <f>AM251/AN251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9" t="n"/>
      <c r="AM252" s="210">
        <f>COUNTIF(H252:AL252,"1")</f>
        <v/>
      </c>
      <c r="AN252" s="210">
        <f>COUNTIFS(H252:AL252,"1")+COUNTIF(H252:AL252,"0")</f>
        <v/>
      </c>
      <c r="AO252" s="47">
        <f>AM252/AN252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9" t="n"/>
      <c r="AM253" s="210">
        <f>COUNTIF(H253:AL253,"1")</f>
        <v/>
      </c>
      <c r="AN253" s="210">
        <f>COUNTIFS(H253:AL253,"1")+COUNTIF(H253:AL253,"0")</f>
        <v/>
      </c>
      <c r="AO253" s="47">
        <f>AM253/AN253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9" t="n"/>
      <c r="AM254" s="210">
        <f>COUNTIF(H254:AL254,"1")</f>
        <v/>
      </c>
      <c r="AN254" s="210">
        <f>COUNTIFS(H254:AL254,"1")+COUNTIF(H254:AL254,"0")</f>
        <v/>
      </c>
      <c r="AO254" s="47">
        <f>AM254/AN254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9" t="n"/>
      <c r="AM255" s="210">
        <f>COUNTIF(H255:AL255,"1")</f>
        <v/>
      </c>
      <c r="AN255" s="210">
        <f>COUNTIFS(H255:AL255,"1")+COUNTIF(H255:AL255,"0")</f>
        <v/>
      </c>
      <c r="AO255" s="47">
        <f>AM255/AN255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9" t="n"/>
      <c r="AM256" s="210">
        <f>COUNTIF(H256:AL256,"1")</f>
        <v/>
      </c>
      <c r="AN256" s="210">
        <f>COUNTIFS(H256:AL256,"1")+COUNTIF(H256:AL256,"0")</f>
        <v/>
      </c>
      <c r="AO256" s="47">
        <f>AM256/AN256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9" t="n"/>
      <c r="AM257" s="210">
        <f>COUNTIF(H257:AL257,"1")</f>
        <v/>
      </c>
      <c r="AN257" s="210">
        <f>COUNTIFS(H257:AL257,"1")+COUNTIF(H257:AL257,"0")</f>
        <v/>
      </c>
      <c r="AO257" s="47">
        <f>AM257/AN257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9" t="n"/>
      <c r="AM258" s="210">
        <f>COUNTIF(H258:AL258,"1")</f>
        <v/>
      </c>
      <c r="AN258" s="210">
        <f>COUNTIFS(H258:AL258,"1")+COUNTIF(H258:AL258,"0")</f>
        <v/>
      </c>
      <c r="AO258" s="47">
        <f>AM258/AN258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9" t="n"/>
      <c r="AM259" s="210">
        <f>COUNTIF(H259:AL259,"1")</f>
        <v/>
      </c>
      <c r="AN259" s="210">
        <f>COUNTIFS(H259:AL259,"1")+COUNTIF(H259:AL259,"0")</f>
        <v/>
      </c>
      <c r="AO259" s="47">
        <f>AM259/AN259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9" t="n"/>
      <c r="AM260" s="210">
        <f>COUNTIF(H260:AL260,"1")</f>
        <v/>
      </c>
      <c r="AN260" s="210">
        <f>COUNTIFS(H260:AL260,"1")+COUNTIF(H260:AL260,"0")</f>
        <v/>
      </c>
      <c r="AO260" s="47">
        <f>AM260/AN260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9" t="n"/>
      <c r="AM261" s="210">
        <f>COUNTIF(H261:AL261,"1")</f>
        <v/>
      </c>
      <c r="AN261" s="210">
        <f>COUNTIFS(H261:AL261,"1")+COUNTIF(H261:AL261,"0")</f>
        <v/>
      </c>
      <c r="AO261" s="47">
        <f>AM261/AN261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9" t="n"/>
      <c r="AM262" s="210">
        <f>COUNTIF(H262:AL262,"1")</f>
        <v/>
      </c>
      <c r="AN262" s="210">
        <f>COUNTIFS(H262:AL262,"1")+COUNTIF(H262:AL262,"0")</f>
        <v/>
      </c>
      <c r="AO262" s="47">
        <f>AM262/AN262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9" t="n"/>
      <c r="AM263" s="210">
        <f>COUNTIF(H263:AL263,"1")</f>
        <v/>
      </c>
      <c r="AN263" s="210">
        <f>COUNTIFS(H263:AL263,"1")+COUNTIF(H263:AL263,"0")</f>
        <v/>
      </c>
      <c r="AO263" s="47">
        <f>AM263/AN263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9" t="n"/>
      <c r="AM264" s="210">
        <f>COUNTIF(H264:AL264,"1")</f>
        <v/>
      </c>
      <c r="AN264" s="210">
        <f>COUNTIFS(H264:AL264,"1")+COUNTIF(H264:AL264,"0")</f>
        <v/>
      </c>
      <c r="AO264" s="47">
        <f>AM264/AN264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9" t="n"/>
      <c r="AM265" s="210">
        <f>COUNTIF(H265:AL265,"1")</f>
        <v/>
      </c>
      <c r="AN265" s="210">
        <f>COUNTIFS(H265:AL265,"1")+COUNTIF(H265:AL265,"0")</f>
        <v/>
      </c>
      <c r="AO265" s="47">
        <f>AM265/AN265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9" t="n"/>
      <c r="AM266" s="210">
        <f>COUNTIF(H266:AL266,"1")</f>
        <v/>
      </c>
      <c r="AN266" s="210">
        <f>COUNTIFS(H266:AL266,"1")+COUNTIF(H266:AL266,"0")</f>
        <v/>
      </c>
      <c r="AO266" s="47">
        <f>AM266/AN266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9" t="n"/>
      <c r="AM267" s="210">
        <f>COUNTIF(H267:AL267,"1")</f>
        <v/>
      </c>
      <c r="AN267" s="210">
        <f>COUNTIFS(H267:AL267,"1")+COUNTIF(H267:AL267,"0")</f>
        <v/>
      </c>
      <c r="AO267" s="47">
        <f>AM267/AN267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9" t="n"/>
      <c r="AM268" s="210">
        <f>COUNTIF(H268:AL268,"1")</f>
        <v/>
      </c>
      <c r="AN268" s="210">
        <f>COUNTIFS(H268:AL268,"1")+COUNTIF(H268:AL268,"0")</f>
        <v/>
      </c>
      <c r="AO268" s="47">
        <f>AM268/AN268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9" t="n"/>
      <c r="AM269" s="210">
        <f>COUNTIF(H269:AL269,"1")</f>
        <v/>
      </c>
      <c r="AN269" s="210">
        <f>COUNTIFS(H269:AL269,"1")+COUNTIF(H269:AL269,"0")</f>
        <v/>
      </c>
      <c r="AO269" s="47">
        <f>AM269/AN269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9" t="n"/>
      <c r="AM270" s="210">
        <f>COUNTIF(H270:AL270,"1")</f>
        <v/>
      </c>
      <c r="AN270" s="210">
        <f>COUNTIFS(H270:AL270,"1")+COUNTIF(H270:AL270,"0")</f>
        <v/>
      </c>
      <c r="AO270" s="47">
        <f>AM270/AN270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9" t="n"/>
      <c r="AM271" s="210">
        <f>COUNTIF(H271:AL271,"1")</f>
        <v/>
      </c>
      <c r="AN271" s="210">
        <f>COUNTIFS(H271:AL271,"1")+COUNTIF(H271:AL271,"0")</f>
        <v/>
      </c>
      <c r="AO271" s="47">
        <f>AM271/AN271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9" t="n"/>
      <c r="AM272" s="210">
        <f>COUNTIF(H272:AL272,"1")</f>
        <v/>
      </c>
      <c r="AN272" s="210">
        <f>COUNTIFS(H272:AL272,"1")+COUNTIF(H272:AL272,"0")</f>
        <v/>
      </c>
      <c r="AO272" s="47">
        <f>AM272/AN272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9" t="n"/>
      <c r="AM273" s="210">
        <f>COUNTIF(H273:AL273,"1")</f>
        <v/>
      </c>
      <c r="AN273" s="210">
        <f>COUNTIFS(H273:AL273,"1")+COUNTIF(H273:AL273,"0")</f>
        <v/>
      </c>
      <c r="AO273" s="47">
        <f>AM273/AN273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9" t="n"/>
      <c r="AM274" s="210">
        <f>COUNTIF(H274:AL274,"1")</f>
        <v/>
      </c>
      <c r="AN274" s="210">
        <f>COUNTIFS(H274:AL274,"1")+COUNTIF(H274:AL274,"0")</f>
        <v/>
      </c>
      <c r="AO274" s="47">
        <f>AM274/AN274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9" t="n"/>
      <c r="AM275" s="210">
        <f>COUNTIF(H275:AL275,"1")</f>
        <v/>
      </c>
      <c r="AN275" s="210">
        <f>COUNTIFS(H275:AL275,"1")+COUNTIF(H275:AL275,"0")</f>
        <v/>
      </c>
      <c r="AO275" s="47">
        <f>AM275/AN275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9" t="n"/>
      <c r="AM276" s="210">
        <f>COUNTIF(H276:AL276,"1")</f>
        <v/>
      </c>
      <c r="AN276" s="210">
        <f>COUNTIFS(H276:AL276,"1")+COUNTIF(H276:AL276,"0")</f>
        <v/>
      </c>
      <c r="AO276" s="47">
        <f>AM276/AN276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9" t="n"/>
      <c r="AM277" s="210">
        <f>COUNTIF(H277:AL277,"1")</f>
        <v/>
      </c>
      <c r="AN277" s="210">
        <f>COUNTIFS(H277:AL277,"1")+COUNTIF(H277:AL277,"0")</f>
        <v/>
      </c>
      <c r="AO277" s="47">
        <f>AM277/AN277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9" t="n"/>
      <c r="AM278" s="210">
        <f>COUNTIF(H278:AL278,"1")</f>
        <v/>
      </c>
      <c r="AN278" s="210">
        <f>COUNTIFS(H278:AL278,"1")+COUNTIF(H278:AL278,"0")</f>
        <v/>
      </c>
      <c r="AO278" s="47">
        <f>AM278/AN278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9" t="n"/>
      <c r="AM279" s="210">
        <f>COUNTIF(H279:AL279,"1")</f>
        <v/>
      </c>
      <c r="AN279" s="210">
        <f>COUNTIFS(H279:AL279,"1")+COUNTIF(H279:AL279,"0")</f>
        <v/>
      </c>
      <c r="AO279" s="47">
        <f>AM279/AN279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9" t="n"/>
      <c r="AM280" s="210">
        <f>COUNTIF(H280:AL280,"1")</f>
        <v/>
      </c>
      <c r="AN280" s="210">
        <f>COUNTIFS(H280:AL280,"1")+COUNTIF(H280:AL280,"0")</f>
        <v/>
      </c>
      <c r="AO280" s="47">
        <f>AM280/AN280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9" t="n"/>
      <c r="AM281" s="210">
        <f>COUNTIF(H281:AL281,"1")</f>
        <v/>
      </c>
      <c r="AN281" s="210">
        <f>COUNTIFS(H281:AL281,"1")+COUNTIF(H281:AL281,"0")</f>
        <v/>
      </c>
      <c r="AO281" s="47">
        <f>AM281/AN281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9" t="n"/>
      <c r="AM282" s="210">
        <f>COUNTIF(H282:AL282,"1")</f>
        <v/>
      </c>
      <c r="AN282" s="210">
        <f>COUNTIFS(H282:AL282,"1")+COUNTIF(H282:AL282,"0")</f>
        <v/>
      </c>
      <c r="AO282" s="47">
        <f>AM282/AN282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9" t="n"/>
      <c r="AM283" s="210">
        <f>COUNTIF(H283:AL283,"1")</f>
        <v/>
      </c>
      <c r="AN283" s="210">
        <f>COUNTIFS(H283:AL283,"1")+COUNTIF(H283:AL283,"0")</f>
        <v/>
      </c>
      <c r="AO283" s="47">
        <f>AM283/AN283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9" t="n"/>
      <c r="AM284" s="210">
        <f>COUNTIF(H284:AL284,"1")</f>
        <v/>
      </c>
      <c r="AN284" s="210">
        <f>COUNTIFS(H284:AL284,"1")+COUNTIF(H284:AL284,"0")</f>
        <v/>
      </c>
      <c r="AO284" s="47">
        <f>AM284/AN284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9" t="n"/>
      <c r="AM285" s="210">
        <f>COUNTIF(H285:AL285,"1")</f>
        <v/>
      </c>
      <c r="AN285" s="210">
        <f>COUNTIFS(H285:AL285,"1")+COUNTIF(H285:AL285,"0")</f>
        <v/>
      </c>
      <c r="AO285" s="47">
        <f>AM285/AN285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9" t="n"/>
      <c r="AM286" s="210">
        <f>COUNTIF(H286:AL286,"1")</f>
        <v/>
      </c>
      <c r="AN286" s="210">
        <f>COUNTIFS(H286:AL286,"1")+COUNTIF(H286:AL286,"0")</f>
        <v/>
      </c>
      <c r="AO286" s="47">
        <f>AM286/AN286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9" t="n"/>
      <c r="AM287" s="210">
        <f>COUNTIF(H287:AL287,"1")</f>
        <v/>
      </c>
      <c r="AN287" s="210">
        <f>COUNTIFS(H287:AL287,"1")+COUNTIF(H287:AL287,"0")</f>
        <v/>
      </c>
      <c r="AO287" s="47">
        <f>AM287/AN287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9" t="n"/>
      <c r="AM288" s="210">
        <f>COUNTIF(H288:AL288,"1")</f>
        <v/>
      </c>
      <c r="AN288" s="210">
        <f>COUNTIFS(H288:AL288,"1")+COUNTIF(H288:AL288,"0")</f>
        <v/>
      </c>
      <c r="AO288" s="47">
        <f>AM288/AN288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9" t="n"/>
      <c r="AM289" s="210">
        <f>COUNTIF(H289:AL289,"1")</f>
        <v/>
      </c>
      <c r="AN289" s="210">
        <f>COUNTIFS(H289:AL289,"1")+COUNTIF(H289:AL289,"0")</f>
        <v/>
      </c>
      <c r="AO289" s="47">
        <f>AM289/AN289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9" t="n"/>
      <c r="AM290" s="210">
        <f>COUNTIF(H290:AL290,"1")</f>
        <v/>
      </c>
      <c r="AN290" s="210">
        <f>COUNTIFS(H290:AL290,"1")+COUNTIF(H290:AL290,"0")</f>
        <v/>
      </c>
      <c r="AO290" s="47">
        <f>AM290/AN290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9" t="n"/>
      <c r="AM291" s="210">
        <f>COUNTIF(H291:AL291,"1")</f>
        <v/>
      </c>
      <c r="AN291" s="210">
        <f>COUNTIFS(H291:AL291,"1")+COUNTIF(H291:AL291,"0")</f>
        <v/>
      </c>
      <c r="AO291" s="47">
        <f>AM291/AN291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9" t="n"/>
      <c r="AM292" s="210">
        <f>COUNTIF(H292:AL292,"1")</f>
        <v/>
      </c>
      <c r="AN292" s="210">
        <f>COUNTIFS(H292:AL292,"1")+COUNTIF(H292:AL292,"0")</f>
        <v/>
      </c>
      <c r="AO292" s="47">
        <f>AM292/AN292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9" t="n"/>
      <c r="AM293" s="210">
        <f>COUNTIF(H293:AL293,"1")</f>
        <v/>
      </c>
      <c r="AN293" s="210">
        <f>COUNTIFS(H293:AL293,"1")+COUNTIF(H293:AL293,"0")</f>
        <v/>
      </c>
      <c r="AO293" s="47">
        <f>AM293/AN293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9" t="n"/>
      <c r="AM294" s="210">
        <f>COUNTIF(H294:AL294,"1")</f>
        <v/>
      </c>
      <c r="AN294" s="210">
        <f>COUNTIFS(H294:AL294,"1")+COUNTIF(H294:AL294,"0")</f>
        <v/>
      </c>
      <c r="AO294" s="47">
        <f>AM294/AN294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9" t="n"/>
      <c r="AM295" s="210">
        <f>COUNTIF(H295:AL295,"1")</f>
        <v/>
      </c>
      <c r="AN295" s="210">
        <f>COUNTIFS(H295:AL295,"1")+COUNTIF(H295:AL295,"0")</f>
        <v/>
      </c>
      <c r="AO295" s="47">
        <f>AM295/AN295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9" t="n"/>
      <c r="AM296" s="210">
        <f>COUNTIF(H296:AL296,"1")</f>
        <v/>
      </c>
      <c r="AN296" s="210">
        <f>COUNTIFS(H296:AL296,"1")+COUNTIF(H296:AL296,"0")</f>
        <v/>
      </c>
      <c r="AO296" s="47">
        <f>AM296/AN296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9" t="n"/>
      <c r="AM297" s="210">
        <f>COUNTIF(H297:AL297,"1")</f>
        <v/>
      </c>
      <c r="AN297" s="210">
        <f>COUNTIFS(H297:AL297,"1")+COUNTIF(H297:AL297,"0")</f>
        <v/>
      </c>
      <c r="AO297" s="47">
        <f>AM297/AN297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9" t="n"/>
      <c r="AM298" s="210">
        <f>COUNTIF(H298:AL298,"1")</f>
        <v/>
      </c>
      <c r="AN298" s="210">
        <f>COUNTIFS(H298:AL298,"1")+COUNTIF(H298:AL298,"0")</f>
        <v/>
      </c>
      <c r="AO298" s="47">
        <f>AM298/AN298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9" t="n"/>
      <c r="AM299" s="210">
        <f>COUNTIF(H299:AL299,"1")</f>
        <v/>
      </c>
      <c r="AN299" s="210">
        <f>COUNTIFS(H299:AL299,"1")+COUNTIF(H299:AL299,"0")</f>
        <v/>
      </c>
      <c r="AO299" s="47">
        <f>AM299/AN299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9" t="n"/>
      <c r="AM300" s="210">
        <f>COUNTIF(H300:AL300,"1")</f>
        <v/>
      </c>
      <c r="AN300" s="210">
        <f>COUNTIFS(H300:AL300,"1")+COUNTIF(H300:AL300,"0")</f>
        <v/>
      </c>
      <c r="AO300" s="47">
        <f>AM300/AN300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9" t="n"/>
      <c r="AM301" s="210">
        <f>COUNTIF(H301:AL301,"1")</f>
        <v/>
      </c>
      <c r="AN301" s="210">
        <f>COUNTIFS(H301:AL301,"1")+COUNTIF(H301:AL301,"0")</f>
        <v/>
      </c>
      <c r="AO301" s="47">
        <f>AM301/AN301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c r="AL302" s="129">
        <f>COUNTIF(AL2:AL301,"1")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c r="AL303" s="129">
        <f>COUNTIF(AL2:AL301,"0")+COUNTIF(AL2:AL301,"1")</f>
        <v/>
      </c>
    </row>
  </sheetData>
  <sheetProtection selectLockedCells="1" selectUnlockedCells="0" algorithmName="SHA-512" sheet="1" objects="1" insertRows="1" insertHyperlinks="1" autoFilter="0" scenarios="1" formatColumns="1" deleteColumns="1" insertColumns="1" pivotTables="1" deleteRows="1" formatCells="1" saltValue="k5SqTzQdZrnP9INdzf/QLA==" formatRows="1" sort="0" spinCount="100000" hashValue="21QfZCYt9YZs6kFki8JiMFEmFXuHUOVJfWVF72O/nb7Sh0SyKGlaCXbwrZ3ExWmvUi5is01H7vXeMmsquA43ag=="/>
  <autoFilter ref="A1:AO1">
    <sortState ref="A2:AO303">
      <sortCondition ref="A1"/>
    </sortState>
  </autoFilter>
  <conditionalFormatting sqref="H2:AO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2:F303 G302:G303" showErrorMessage="1" showInputMessage="1" allowBlank="0" error="Please enter a date from this fiscal year" type="date" operator="greaterThanOrEqual">
      <formula1>E2</formula1>
    </dataValidation>
    <dataValidation sqref="F304:G1048576" showErrorMessage="1" showInputMessage="1" allowBlank="0" error="Please enter a date between 1/1/1990 and 1/1/2015." type="date">
      <formula1>32874</formula1>
      <formula2>42005</formula2>
    </dataValidation>
  </dataValidations>
  <pageMargins left="0.25" right="0.25" top="0.75" bottom="0.75" header="0.3" footer="0.3"/>
  <pageSetup orientation="landscape"/>
</worksheet>
</file>

<file path=xl/worksheets/sheet15.xml><?xml version="1.0" encoding="utf-8"?>
<worksheet xmlns="http://schemas.openxmlformats.org/spreadsheetml/2006/main">
  <sheetPr codeName="Sheet15">
    <tabColor theme="0" tint="-0.249977111117893"/>
    <outlinePr summaryBelow="1" summaryRight="1"/>
    <pageSetUpPr/>
  </sheetPr>
  <dimension ref="A1:AQ303"/>
  <sheetViews>
    <sheetView workbookViewId="0">
      <pane xSplit="7" ySplit="1" topLeftCell="H2" activePane="bottomRight" state="frozen"/>
      <selection pane="topRight" activeCell="H1" sqref="H1"/>
      <selection pane="bottomLeft" activeCell="A2" sqref="A2"/>
      <selection pane="bottomRight" activeCell="H2" sqref="H2"/>
    </sheetView>
  </sheetViews>
  <sheetFormatPr baseColWidth="8" defaultColWidth="9.140625" defaultRowHeight="15"/>
  <cols>
    <col width="4.7109375" customWidth="1" style="153" min="1" max="1"/>
    <col width="24" customWidth="1" style="204" min="2" max="2"/>
    <col width="25.42578125" customWidth="1" style="204" min="3" max="3"/>
    <col width="7.140625" customWidth="1" style="204" min="4" max="4"/>
    <col width="10.85546875" customWidth="1" style="201" min="5" max="5"/>
    <col width="15.5703125" customWidth="1" style="201" min="6" max="6"/>
    <col width="15.5703125" customWidth="1" style="204" min="7" max="7"/>
    <col width="6.85546875" customWidth="1" style="8" min="8" max="35"/>
    <col width="7.5703125" customWidth="1" style="204" min="36" max="37"/>
    <col width="13.140625" bestFit="1" customWidth="1" style="204" min="38" max="38"/>
    <col width="12.140625" bestFit="1" customWidth="1" style="204" min="39" max="39"/>
    <col width="18.140625" customWidth="1" style="155" min="40" max="40"/>
    <col width="14.42578125" customWidth="1" style="204" min="41" max="41"/>
    <col width="13.140625" customWidth="1" style="204" min="42" max="42"/>
    <col width="16.28515625" customWidth="1" style="127" min="43" max="43"/>
    <col width="9.140625" customWidth="1" style="204" min="44" max="16384"/>
  </cols>
  <sheetData>
    <row r="1" ht="33" customHeight="1" s="50">
      <c r="A1" s="23" t="inlineStr">
        <is>
          <t>No.</t>
        </is>
      </c>
      <c r="B1" s="23" t="inlineStr">
        <is>
          <t>Last Name</t>
        </is>
      </c>
      <c r="C1" s="23" t="inlineStr">
        <is>
          <t>First Name</t>
        </is>
      </c>
      <c r="D1" s="23" t="inlineStr">
        <is>
          <t>Grade</t>
        </is>
      </c>
      <c r="E1" s="137" t="inlineStr">
        <is>
          <t>Start Date</t>
        </is>
      </c>
      <c r="F1" s="136" t="inlineStr">
        <is>
          <t>Dismissal Date</t>
        </is>
      </c>
      <c r="G1" s="219" t="inlineStr">
        <is>
          <t xml:space="preserve">Group
</t>
        </is>
      </c>
      <c r="H1" s="195" t="n">
        <v>44348</v>
      </c>
      <c r="I1" s="195" t="n">
        <v>44349</v>
      </c>
      <c r="J1" s="195" t="n">
        <v>44350</v>
      </c>
      <c r="K1" s="195" t="n">
        <v>44351</v>
      </c>
      <c r="L1" s="195" t="n">
        <v>44352</v>
      </c>
      <c r="M1" s="195" t="n">
        <v>44353</v>
      </c>
      <c r="N1" s="195" t="n">
        <v>44354</v>
      </c>
      <c r="O1" s="195" t="n">
        <v>44355</v>
      </c>
      <c r="P1" s="195" t="n">
        <v>44356</v>
      </c>
      <c r="Q1" s="195" t="n">
        <v>44357</v>
      </c>
      <c r="R1" s="195" t="n">
        <v>44358</v>
      </c>
      <c r="S1" s="195" t="n">
        <v>44359</v>
      </c>
      <c r="T1" s="195" t="n">
        <v>44360</v>
      </c>
      <c r="U1" s="195" t="n">
        <v>44361</v>
      </c>
      <c r="V1" s="195" t="n">
        <v>44362</v>
      </c>
      <c r="W1" s="195" t="n">
        <v>44363</v>
      </c>
      <c r="X1" s="195" t="n">
        <v>44364</v>
      </c>
      <c r="Y1" s="195" t="n">
        <v>44365</v>
      </c>
      <c r="Z1" s="195" t="n">
        <v>44366</v>
      </c>
      <c r="AA1" s="195" t="n">
        <v>44367</v>
      </c>
      <c r="AB1" s="195" t="n">
        <v>44368</v>
      </c>
      <c r="AC1" s="195" t="n">
        <v>44369</v>
      </c>
      <c r="AD1" s="195" t="n">
        <v>44370</v>
      </c>
      <c r="AE1" s="195" t="n">
        <v>44371</v>
      </c>
      <c r="AF1" s="195" t="n">
        <v>44372</v>
      </c>
      <c r="AG1" s="195" t="n">
        <v>44373</v>
      </c>
      <c r="AH1" s="195" t="n">
        <v>44374</v>
      </c>
      <c r="AI1" s="195" t="n">
        <v>44375</v>
      </c>
      <c r="AJ1" s="195" t="n">
        <v>44376</v>
      </c>
      <c r="AK1" s="195" t="n">
        <v>44377</v>
      </c>
      <c r="AL1" s="10" t="inlineStr">
        <is>
          <t>Days Attended</t>
        </is>
      </c>
      <c r="AM1" s="10" t="inlineStr">
        <is>
          <t>Days Enrolled</t>
        </is>
      </c>
      <c r="AN1" s="213" t="inlineStr">
        <is>
          <t>Individual Attendance Rate</t>
        </is>
      </c>
      <c r="AO1" s="214" t="inlineStr">
        <is>
          <t>Q4 Days Attended</t>
        </is>
      </c>
      <c r="AP1" s="214" t="inlineStr">
        <is>
          <t>Q4 Days Enrolled</t>
        </is>
      </c>
      <c r="AQ1" s="214" t="inlineStr">
        <is>
          <t>Q4 Individual Attendance Rate</t>
        </is>
      </c>
    </row>
    <row r="2">
      <c r="A2" s="10" t="n">
        <v>1</v>
      </c>
      <c r="B2" s="210">
        <f>VLOOKUP($A2,Table2[[No]:[Date Student Last Attended Program
(mm/dd/yyyy)]],2,FALSE)</f>
        <v/>
      </c>
      <c r="C2" s="209">
        <f>VLOOKUP($A2,Table2[[No]:[Date Student Last Attended Program
(mm/dd/yyyy)]],4,FALSE)</f>
        <v/>
      </c>
      <c r="D2" s="51">
        <f>VLOOKUP($A2,Table2[[No]:[Date Student Last Attended Program
(mm/dd/yyyy)]],14,FALSE)</f>
        <v/>
      </c>
      <c r="E2" s="138">
        <f>VLOOKUP($A2,Table2[[No]:[Date Student Last Attended Program
(mm/dd/yyyy)]],17,FALSE)</f>
        <v/>
      </c>
      <c r="F2" s="207">
        <f>VLOOKUP($A2,Table2[[No]:[Date Student Last Attended Program
(mm/dd/yyyy)]],18,FALSE)</f>
        <v/>
      </c>
      <c r="G2" s="209">
        <f>VLOOKUP($A2,Table2[[#All],[No]:[Which Group Does Student Participate In?
(optional)]],23,FALSE)</f>
        <v/>
      </c>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c r="AJ2" s="9" t="n"/>
      <c r="AK2" s="9" t="n"/>
      <c r="AL2" s="210">
        <f>COUNTIF(H2:AK2,"1")</f>
        <v/>
      </c>
      <c r="AM2" s="210">
        <f>COUNTIFS(H2:AK2,"1")+COUNTIF(H2:AK2,"0")</f>
        <v/>
      </c>
      <c r="AN2" s="47">
        <f>AL2/AM2</f>
        <v/>
      </c>
      <c r="AO2" s="210">
        <f>SUM(VLOOKUP($A2,APR!$A$2:$AM$301,38,FALSE),VLOOKUP($A$2,MAY!$A$2:$AN$301,39,FALSE),VLOOKUP($A2,JUN!$A$2:$AM$301,38,FALSE))</f>
        <v/>
      </c>
      <c r="AP2" s="210">
        <f>SUM(VLOOKUP($A2,APR!$A$2:$AM$301,39,FALSE),VLOOKUP($A$2,MAY!$A$2:$AN$301,40,FALSE),VLOOKUP($A2,JUN!$A$2:$AM$301,39,FALSE))</f>
        <v/>
      </c>
      <c r="AQ2" s="125">
        <f>AO2/AP2</f>
        <v/>
      </c>
    </row>
    <row r="3">
      <c r="A3" s="10" t="n">
        <v>2</v>
      </c>
      <c r="B3" s="210">
        <f>VLOOKUP($A3,Table2[[No]:[Date Student Last Attended Program
(mm/dd/yyyy)]],2,FALSE)</f>
        <v/>
      </c>
      <c r="C3" s="209">
        <f>VLOOKUP($A3,Table2[[No]:[Date Student Last Attended Program
(mm/dd/yyyy)]],4,FALSE)</f>
        <v/>
      </c>
      <c r="D3" s="51">
        <f>VLOOKUP($A3,Table2[[No]:[Date Student Last Attended Program
(mm/dd/yyyy)]],14,FALSE)</f>
        <v/>
      </c>
      <c r="E3" s="138">
        <f>VLOOKUP($A3,Table2[[No]:[Date Student Last Attended Program
(mm/dd/yyyy)]],17,FALSE)</f>
        <v/>
      </c>
      <c r="F3" s="207">
        <f>VLOOKUP($A3,Table2[[No]:[Date Student Last Attended Program
(mm/dd/yyyy)]],18,FALSE)</f>
        <v/>
      </c>
      <c r="G3" s="209">
        <f>VLOOKUP($A3,Table2[[#All],[No]:[Which Group Does Student Participate In?
(optional)]],23,FALSE)</f>
        <v/>
      </c>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c r="AJ3" s="9" t="n"/>
      <c r="AK3" s="9" t="n"/>
      <c r="AL3" s="210">
        <f>COUNTIF(H3:AK3,"1")</f>
        <v/>
      </c>
      <c r="AM3" s="210">
        <f>COUNTIFS(H3:AK3,"1")+COUNTIF(H3:AK3,"0")</f>
        <v/>
      </c>
      <c r="AN3" s="47">
        <f>AL3/AM3</f>
        <v/>
      </c>
      <c r="AO3" s="210">
        <f>SUM(VLOOKUP($A3,APR!$A$2:$AM$301,38,FALSE),VLOOKUP($A$2,MAY!$A$2:$AN$301,39,FALSE),VLOOKUP($A3,JUN!$A$2:$AM$301,38,FALSE))</f>
        <v/>
      </c>
      <c r="AP3" s="210">
        <f>SUM(VLOOKUP($A3,APR!$A$2:$AM$301,39,FALSE),VLOOKUP($A$2,MAY!$A$2:$AN$301,40,FALSE),VLOOKUP($A3,JUN!$A$2:$AM$301,39,FALSE))</f>
        <v/>
      </c>
      <c r="AQ3" s="125">
        <f>AO3/AP3</f>
        <v/>
      </c>
    </row>
    <row r="4">
      <c r="A4" s="10" t="n">
        <v>3</v>
      </c>
      <c r="B4" s="210">
        <f>VLOOKUP($A4,Table2[[No]:[Date Student Last Attended Program
(mm/dd/yyyy)]],2,FALSE)</f>
        <v/>
      </c>
      <c r="C4" s="209">
        <f>VLOOKUP($A4,Table2[[No]:[Date Student Last Attended Program
(mm/dd/yyyy)]],4,FALSE)</f>
        <v/>
      </c>
      <c r="D4" s="51">
        <f>VLOOKUP($A4,Table2[[No]:[Date Student Last Attended Program
(mm/dd/yyyy)]],14,FALSE)</f>
        <v/>
      </c>
      <c r="E4" s="138">
        <f>VLOOKUP($A4,Table2[[No]:[Date Student Last Attended Program
(mm/dd/yyyy)]],17,FALSE)</f>
        <v/>
      </c>
      <c r="F4" s="207">
        <f>VLOOKUP($A4,Table2[[No]:[Date Student Last Attended Program
(mm/dd/yyyy)]],18,FALSE)</f>
        <v/>
      </c>
      <c r="G4" s="209">
        <f>VLOOKUP($A4,Table2[[#All],[No]:[Which Group Does Student Participate In?
(optional)]],23,FALSE)</f>
        <v/>
      </c>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c r="AJ4" s="9" t="n"/>
      <c r="AK4" s="9" t="n"/>
      <c r="AL4" s="210">
        <f>COUNTIF(H4:AK4,"1")</f>
        <v/>
      </c>
      <c r="AM4" s="210">
        <f>COUNTIFS(H4:AK4,"1")+COUNTIF(H4:AK4,"0")</f>
        <v/>
      </c>
      <c r="AN4" s="47">
        <f>AL4/AM4</f>
        <v/>
      </c>
      <c r="AO4" s="210">
        <f>SUM(VLOOKUP($A4,APR!$A$2:$AM$301,38,FALSE),VLOOKUP($A$2,MAY!$A$2:$AN$301,39,FALSE),VLOOKUP($A4,JUN!$A$2:$AM$301,38,FALSE))</f>
        <v/>
      </c>
      <c r="AP4" s="210">
        <f>SUM(VLOOKUP($A4,APR!$A$2:$AM$301,39,FALSE),VLOOKUP($A$2,MAY!$A$2:$AN$301,40,FALSE),VLOOKUP($A4,JUN!$A$2:$AM$301,39,FALSE))</f>
        <v/>
      </c>
      <c r="AQ4" s="125">
        <f>AO4/AP4</f>
        <v/>
      </c>
    </row>
    <row r="5">
      <c r="A5" s="10" t="n">
        <v>4</v>
      </c>
      <c r="B5" s="210">
        <f>VLOOKUP($A5,Table2[[No]:[Date Student Last Attended Program
(mm/dd/yyyy)]],2,FALSE)</f>
        <v/>
      </c>
      <c r="C5" s="209">
        <f>VLOOKUP($A5,Table2[[No]:[Date Student Last Attended Program
(mm/dd/yyyy)]],4,FALSE)</f>
        <v/>
      </c>
      <c r="D5" s="51">
        <f>VLOOKUP($A5,Table2[[No]:[Date Student Last Attended Program
(mm/dd/yyyy)]],14,FALSE)</f>
        <v/>
      </c>
      <c r="E5" s="138">
        <f>VLOOKUP($A5,Table2[[No]:[Date Student Last Attended Program
(mm/dd/yyyy)]],17,FALSE)</f>
        <v/>
      </c>
      <c r="F5" s="207">
        <f>VLOOKUP($A5,Table2[[No]:[Date Student Last Attended Program
(mm/dd/yyyy)]],18,FALSE)</f>
        <v/>
      </c>
      <c r="G5" s="209">
        <f>VLOOKUP($A5,Table2[[#All],[No]:[Which Group Does Student Participate In?
(optional)]],23,FALSE)</f>
        <v/>
      </c>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c r="AJ5" s="9" t="n"/>
      <c r="AK5" s="9" t="n"/>
      <c r="AL5" s="210">
        <f>COUNTIF(H5:AK5,"1")</f>
        <v/>
      </c>
      <c r="AM5" s="210">
        <f>COUNTIFS(H5:AK5,"1")+COUNTIF(H5:AK5,"0")</f>
        <v/>
      </c>
      <c r="AN5" s="47">
        <f>AL5/AM5</f>
        <v/>
      </c>
      <c r="AO5" s="210">
        <f>SUM(VLOOKUP($A5,APR!$A$2:$AM$301,38,FALSE),VLOOKUP($A$2,MAY!$A$2:$AN$301,39,FALSE),VLOOKUP($A5,JUN!$A$2:$AM$301,38,FALSE))</f>
        <v/>
      </c>
      <c r="AP5" s="210">
        <f>SUM(VLOOKUP($A5,APR!$A$2:$AM$301,39,FALSE),VLOOKUP($A$2,MAY!$A$2:$AN$301,40,FALSE),VLOOKUP($A5,JUN!$A$2:$AM$301,39,FALSE))</f>
        <v/>
      </c>
      <c r="AQ5" s="125">
        <f>AO5/AP5</f>
        <v/>
      </c>
    </row>
    <row r="6">
      <c r="A6" s="10" t="n">
        <v>5</v>
      </c>
      <c r="B6" s="210">
        <f>VLOOKUP($A6,Table2[[No]:[Date Student Last Attended Program
(mm/dd/yyyy)]],2,FALSE)</f>
        <v/>
      </c>
      <c r="C6" s="209">
        <f>VLOOKUP($A6,Table2[[No]:[Date Student Last Attended Program
(mm/dd/yyyy)]],4,FALSE)</f>
        <v/>
      </c>
      <c r="D6" s="51">
        <f>VLOOKUP($A6,Table2[[No]:[Date Student Last Attended Program
(mm/dd/yyyy)]],14,FALSE)</f>
        <v/>
      </c>
      <c r="E6" s="138">
        <f>VLOOKUP($A6,Table2[[No]:[Date Student Last Attended Program
(mm/dd/yyyy)]],17,FALSE)</f>
        <v/>
      </c>
      <c r="F6" s="207">
        <f>VLOOKUP($A6,Table2[[No]:[Date Student Last Attended Program
(mm/dd/yyyy)]],18,FALSE)</f>
        <v/>
      </c>
      <c r="G6" s="209">
        <f>VLOOKUP($A6,Table2[[#All],[No]:[Which Group Does Student Participate In?
(optional)]],23,FALSE)</f>
        <v/>
      </c>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c r="AJ6" s="9" t="n"/>
      <c r="AK6" s="9" t="n"/>
      <c r="AL6" s="210">
        <f>COUNTIF(H6:AK6,"1")</f>
        <v/>
      </c>
      <c r="AM6" s="210">
        <f>COUNTIFS(H6:AK6,"1")+COUNTIF(H6:AK6,"0")</f>
        <v/>
      </c>
      <c r="AN6" s="47">
        <f>AL6/AM6</f>
        <v/>
      </c>
      <c r="AO6" s="210">
        <f>SUM(VLOOKUP($A6,APR!$A$2:$AM$301,38,FALSE),VLOOKUP($A$2,MAY!$A$2:$AN$301,39,FALSE),VLOOKUP($A6,JUN!$A$2:$AM$301,38,FALSE))</f>
        <v/>
      </c>
      <c r="AP6" s="210">
        <f>SUM(VLOOKUP($A6,APR!$A$2:$AM$301,39,FALSE),VLOOKUP($A$2,MAY!$A$2:$AN$301,40,FALSE),VLOOKUP($A6,JUN!$A$2:$AM$301,39,FALSE))</f>
        <v/>
      </c>
      <c r="AQ6" s="125">
        <f>AO6/AP6</f>
        <v/>
      </c>
    </row>
    <row r="7">
      <c r="A7" s="10" t="n">
        <v>6</v>
      </c>
      <c r="B7" s="210">
        <f>VLOOKUP($A7,Table2[[No]:[Date Student Last Attended Program
(mm/dd/yyyy)]],2,FALSE)</f>
        <v/>
      </c>
      <c r="C7" s="209">
        <f>VLOOKUP($A7,Table2[[No]:[Date Student Last Attended Program
(mm/dd/yyyy)]],4,FALSE)</f>
        <v/>
      </c>
      <c r="D7" s="51">
        <f>VLOOKUP($A7,Table2[[No]:[Date Student Last Attended Program
(mm/dd/yyyy)]],14,FALSE)</f>
        <v/>
      </c>
      <c r="E7" s="138">
        <f>VLOOKUP($A7,Table2[[No]:[Date Student Last Attended Program
(mm/dd/yyyy)]],17,FALSE)</f>
        <v/>
      </c>
      <c r="F7" s="207">
        <f>VLOOKUP($A7,Table2[[No]:[Date Student Last Attended Program
(mm/dd/yyyy)]],18,FALSE)</f>
        <v/>
      </c>
      <c r="G7" s="209">
        <f>VLOOKUP($A7,Table2[[#All],[No]:[Which Group Does Student Participate In?
(optional)]],23,FALSE)</f>
        <v/>
      </c>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c r="AJ7" s="9" t="n"/>
      <c r="AK7" s="9" t="n"/>
      <c r="AL7" s="210">
        <f>COUNTIF(H7:AK7,"1")</f>
        <v/>
      </c>
      <c r="AM7" s="210">
        <f>COUNTIFS(H7:AK7,"1")+COUNTIF(H7:AK7,"0")</f>
        <v/>
      </c>
      <c r="AN7" s="47">
        <f>AL7/AM7</f>
        <v/>
      </c>
      <c r="AO7" s="210">
        <f>SUM(VLOOKUP($A7,APR!$A$2:$AM$301,38,FALSE),VLOOKUP($A$2,MAY!$A$2:$AN$301,39,FALSE),VLOOKUP($A7,JUN!$A$2:$AM$301,38,FALSE))</f>
        <v/>
      </c>
      <c r="AP7" s="210">
        <f>SUM(VLOOKUP($A7,APR!$A$2:$AM$301,39,FALSE),VLOOKUP($A$2,MAY!$A$2:$AN$301,40,FALSE),VLOOKUP($A7,JUN!$A$2:$AM$301,39,FALSE))</f>
        <v/>
      </c>
      <c r="AQ7" s="125">
        <f>AO7/AP7</f>
        <v/>
      </c>
    </row>
    <row r="8">
      <c r="A8" s="10" t="n">
        <v>7</v>
      </c>
      <c r="B8" s="210">
        <f>VLOOKUP($A8,Table2[[No]:[Date Student Last Attended Program
(mm/dd/yyyy)]],2,FALSE)</f>
        <v/>
      </c>
      <c r="C8" s="209">
        <f>VLOOKUP($A8,Table2[[No]:[Date Student Last Attended Program
(mm/dd/yyyy)]],4,FALSE)</f>
        <v/>
      </c>
      <c r="D8" s="51">
        <f>VLOOKUP($A8,Table2[[No]:[Date Student Last Attended Program
(mm/dd/yyyy)]],14,FALSE)</f>
        <v/>
      </c>
      <c r="E8" s="138">
        <f>VLOOKUP($A8,Table2[[No]:[Date Student Last Attended Program
(mm/dd/yyyy)]],17,FALSE)</f>
        <v/>
      </c>
      <c r="F8" s="207">
        <f>VLOOKUP($A8,Table2[[No]:[Date Student Last Attended Program
(mm/dd/yyyy)]],18,FALSE)</f>
        <v/>
      </c>
      <c r="G8" s="209">
        <f>VLOOKUP($A8,Table2[[#All],[No]:[Which Group Does Student Participate In?
(optional)]],23,FALSE)</f>
        <v/>
      </c>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210">
        <f>COUNTIF(H8:AK8,"1")</f>
        <v/>
      </c>
      <c r="AM8" s="210">
        <f>COUNTIFS(H8:AK8,"1")+COUNTIF(H8:AK8,"0")</f>
        <v/>
      </c>
      <c r="AN8" s="47">
        <f>AL8/AM8</f>
        <v/>
      </c>
      <c r="AO8" s="210">
        <f>SUM(VLOOKUP($A8,APR!$A$2:$AM$301,38,FALSE),VLOOKUP($A$2,MAY!$A$2:$AN$301,39,FALSE),VLOOKUP($A8,JUN!$A$2:$AM$301,38,FALSE))</f>
        <v/>
      </c>
      <c r="AP8" s="210">
        <f>SUM(VLOOKUP($A8,APR!$A$2:$AM$301,39,FALSE),VLOOKUP($A$2,MAY!$A$2:$AN$301,40,FALSE),VLOOKUP($A8,JUN!$A$2:$AM$301,39,FALSE))</f>
        <v/>
      </c>
      <c r="AQ8" s="125">
        <f>AO8/AP8</f>
        <v/>
      </c>
    </row>
    <row r="9">
      <c r="A9" s="10" t="n">
        <v>8</v>
      </c>
      <c r="B9" s="210">
        <f>VLOOKUP($A9,Table2[[No]:[Date Student Last Attended Program
(mm/dd/yyyy)]],2,FALSE)</f>
        <v/>
      </c>
      <c r="C9" s="209">
        <f>VLOOKUP($A9,Table2[[No]:[Date Student Last Attended Program
(mm/dd/yyyy)]],4,FALSE)</f>
        <v/>
      </c>
      <c r="D9" s="51">
        <f>VLOOKUP($A9,Table2[[No]:[Date Student Last Attended Program
(mm/dd/yyyy)]],14,FALSE)</f>
        <v/>
      </c>
      <c r="E9" s="138">
        <f>VLOOKUP($A9,Table2[[No]:[Date Student Last Attended Program
(mm/dd/yyyy)]],17,FALSE)</f>
        <v/>
      </c>
      <c r="F9" s="207">
        <f>VLOOKUP($A9,Table2[[No]:[Date Student Last Attended Program
(mm/dd/yyyy)]],18,FALSE)</f>
        <v/>
      </c>
      <c r="G9" s="209">
        <f>VLOOKUP($A9,Table2[[#All],[No]:[Which Group Does Student Participate In?
(optional)]],23,FALSE)</f>
        <v/>
      </c>
      <c r="H9" s="9" t="n"/>
      <c r="I9" s="9" t="n"/>
      <c r="J9" s="9" t="n"/>
      <c r="K9" s="9" t="n"/>
      <c r="L9" s="9" t="n"/>
      <c r="M9" s="9" t="n"/>
      <c r="N9" s="9" t="n"/>
      <c r="O9" s="9" t="n"/>
      <c r="P9" s="9" t="n"/>
      <c r="Q9" s="9" t="n"/>
      <c r="R9" s="9" t="n"/>
      <c r="S9" s="9" t="n"/>
      <c r="T9" s="9" t="n"/>
      <c r="U9" s="9" t="n"/>
      <c r="V9" s="9" t="n"/>
      <c r="W9" s="9" t="n"/>
      <c r="X9" s="9" t="n"/>
      <c r="Y9" s="9" t="n"/>
      <c r="Z9" s="9" t="n"/>
      <c r="AA9" s="9" t="n"/>
      <c r="AB9" s="9" t="n"/>
      <c r="AC9" s="9" t="n"/>
      <c r="AD9" s="9" t="n"/>
      <c r="AE9" s="9" t="n"/>
      <c r="AF9" s="9" t="n"/>
      <c r="AG9" s="9" t="n"/>
      <c r="AH9" s="9" t="n"/>
      <c r="AI9" s="9" t="n"/>
      <c r="AJ9" s="9" t="n"/>
      <c r="AK9" s="9" t="n"/>
      <c r="AL9" s="210">
        <f>COUNTIF(H9:AK9,"1")</f>
        <v/>
      </c>
      <c r="AM9" s="210">
        <f>COUNTIFS(H9:AK9,"1")+COUNTIF(H9:AK9,"0")</f>
        <v/>
      </c>
      <c r="AN9" s="47">
        <f>AL9/AM9</f>
        <v/>
      </c>
      <c r="AO9" s="210">
        <f>SUM(VLOOKUP($A9,APR!$A$2:$AM$301,38,FALSE),VLOOKUP($A$2,MAY!$A$2:$AN$301,39,FALSE),VLOOKUP($A9,JUN!$A$2:$AM$301,38,FALSE))</f>
        <v/>
      </c>
      <c r="AP9" s="210">
        <f>SUM(VLOOKUP($A9,APR!$A$2:$AM$301,39,FALSE),VLOOKUP($A$2,MAY!$A$2:$AN$301,40,FALSE),VLOOKUP($A9,JUN!$A$2:$AM$301,39,FALSE))</f>
        <v/>
      </c>
      <c r="AQ9" s="125">
        <f>AO9/AP9</f>
        <v/>
      </c>
    </row>
    <row r="10">
      <c r="A10" s="10" t="n">
        <v>9</v>
      </c>
      <c r="B10" s="210">
        <f>VLOOKUP($A10,Table2[[No]:[Date Student Last Attended Program
(mm/dd/yyyy)]],2,FALSE)</f>
        <v/>
      </c>
      <c r="C10" s="209">
        <f>VLOOKUP($A10,Table2[[No]:[Date Student Last Attended Program
(mm/dd/yyyy)]],4,FALSE)</f>
        <v/>
      </c>
      <c r="D10" s="51">
        <f>VLOOKUP($A10,Table2[[No]:[Date Student Last Attended Program
(mm/dd/yyyy)]],14,FALSE)</f>
        <v/>
      </c>
      <c r="E10" s="138">
        <f>VLOOKUP($A10,Table2[[No]:[Date Student Last Attended Program
(mm/dd/yyyy)]],17,FALSE)</f>
        <v/>
      </c>
      <c r="F10" s="207">
        <f>VLOOKUP($A10,Table2[[No]:[Date Student Last Attended Program
(mm/dd/yyyy)]],18,FALSE)</f>
        <v/>
      </c>
      <c r="G10" s="209">
        <f>VLOOKUP($A10,Table2[[#All],[No]:[Which Group Does Student Participate In?
(optional)]],23,FALSE)</f>
        <v/>
      </c>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c r="AJ10" s="9" t="n"/>
      <c r="AK10" s="9" t="n"/>
      <c r="AL10" s="210">
        <f>COUNTIF(H10:AK10,"1")</f>
        <v/>
      </c>
      <c r="AM10" s="210">
        <f>COUNTIFS(H10:AK10,"1")+COUNTIF(H10:AK10,"0")</f>
        <v/>
      </c>
      <c r="AN10" s="47">
        <f>AL10/AM10</f>
        <v/>
      </c>
      <c r="AO10" s="210">
        <f>SUM(VLOOKUP($A10,APR!$A$2:$AM$301,38,FALSE),VLOOKUP($A$2,MAY!$A$2:$AN$301,39,FALSE),VLOOKUP($A10,JUN!$A$2:$AM$301,38,FALSE))</f>
        <v/>
      </c>
      <c r="AP10" s="210">
        <f>SUM(VLOOKUP($A10,APR!$A$2:$AM$301,39,FALSE),VLOOKUP($A$2,MAY!$A$2:$AN$301,40,FALSE),VLOOKUP($A10,JUN!$A$2:$AM$301,39,FALSE))</f>
        <v/>
      </c>
      <c r="AQ10" s="125">
        <f>AO10/AP10</f>
        <v/>
      </c>
    </row>
    <row r="11">
      <c r="A11" s="10" t="n">
        <v>10</v>
      </c>
      <c r="B11" s="210">
        <f>VLOOKUP($A11,Table2[[No]:[Date Student Last Attended Program
(mm/dd/yyyy)]],2,FALSE)</f>
        <v/>
      </c>
      <c r="C11" s="209">
        <f>VLOOKUP($A11,Table2[[No]:[Date Student Last Attended Program
(mm/dd/yyyy)]],4,FALSE)</f>
        <v/>
      </c>
      <c r="D11" s="51">
        <f>VLOOKUP($A11,Table2[[No]:[Date Student Last Attended Program
(mm/dd/yyyy)]],14,FALSE)</f>
        <v/>
      </c>
      <c r="E11" s="138">
        <f>VLOOKUP($A11,Table2[[No]:[Date Student Last Attended Program
(mm/dd/yyyy)]],17,FALSE)</f>
        <v/>
      </c>
      <c r="F11" s="207">
        <f>VLOOKUP($A11,Table2[[No]:[Date Student Last Attended Program
(mm/dd/yyyy)]],18,FALSE)</f>
        <v/>
      </c>
      <c r="G11" s="209">
        <f>VLOOKUP($A11,Table2[[#All],[No]:[Which Group Does Student Participate In?
(optional)]],23,FALSE)</f>
        <v/>
      </c>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c r="AJ11" s="9" t="n"/>
      <c r="AK11" s="9" t="n"/>
      <c r="AL11" s="210">
        <f>COUNTIF(H11:AK11,"1")</f>
        <v/>
      </c>
      <c r="AM11" s="210">
        <f>COUNTIFS(H11:AK11,"1")+COUNTIF(H11:AK11,"0")</f>
        <v/>
      </c>
      <c r="AN11" s="47">
        <f>AL11/AM11</f>
        <v/>
      </c>
      <c r="AO11" s="210">
        <f>SUM(VLOOKUP($A11,APR!$A$2:$AM$301,38,FALSE),VLOOKUP($A$2,MAY!$A$2:$AN$301,39,FALSE),VLOOKUP($A11,JUN!$A$2:$AM$301,38,FALSE))</f>
        <v/>
      </c>
      <c r="AP11" s="210">
        <f>SUM(VLOOKUP($A11,APR!$A$2:$AM$301,39,FALSE),VLOOKUP($A$2,MAY!$A$2:$AN$301,40,FALSE),VLOOKUP($A11,JUN!$A$2:$AM$301,39,FALSE))</f>
        <v/>
      </c>
      <c r="AQ11" s="125">
        <f>AO11/AP11</f>
        <v/>
      </c>
    </row>
    <row r="12">
      <c r="A12" s="10" t="n">
        <v>11</v>
      </c>
      <c r="B12" s="210">
        <f>VLOOKUP($A12,Table2[[No]:[Date Student Last Attended Program
(mm/dd/yyyy)]],2,FALSE)</f>
        <v/>
      </c>
      <c r="C12" s="209">
        <f>VLOOKUP($A12,Table2[[No]:[Date Student Last Attended Program
(mm/dd/yyyy)]],4,FALSE)</f>
        <v/>
      </c>
      <c r="D12" s="51">
        <f>VLOOKUP($A12,Table2[[No]:[Date Student Last Attended Program
(mm/dd/yyyy)]],14,FALSE)</f>
        <v/>
      </c>
      <c r="E12" s="138">
        <f>VLOOKUP($A12,Table2[[No]:[Date Student Last Attended Program
(mm/dd/yyyy)]],17,FALSE)</f>
        <v/>
      </c>
      <c r="F12" s="207">
        <f>VLOOKUP($A12,Table2[[No]:[Date Student Last Attended Program
(mm/dd/yyyy)]],18,FALSE)</f>
        <v/>
      </c>
      <c r="G12" s="209">
        <f>VLOOKUP($A12,Table2[[#All],[No]:[Which Group Does Student Participate In?
(optional)]],23,FALSE)</f>
        <v/>
      </c>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c r="AJ12" s="9" t="n"/>
      <c r="AK12" s="9" t="n"/>
      <c r="AL12" s="210">
        <f>COUNTIF(H12:AK12,"1")</f>
        <v/>
      </c>
      <c r="AM12" s="210">
        <f>COUNTIFS(H12:AK12,"1")+COUNTIF(H12:AK12,"0")</f>
        <v/>
      </c>
      <c r="AN12" s="47">
        <f>AL12/AM12</f>
        <v/>
      </c>
      <c r="AO12" s="210">
        <f>SUM(VLOOKUP($A12,APR!$A$2:$AM$301,38,FALSE),VLOOKUP($A$2,MAY!$A$2:$AN$301,39,FALSE),VLOOKUP($A12,JUN!$A$2:$AM$301,38,FALSE))</f>
        <v/>
      </c>
      <c r="AP12" s="210">
        <f>SUM(VLOOKUP($A12,APR!$A$2:$AM$301,39,FALSE),VLOOKUP($A$2,MAY!$A$2:$AN$301,40,FALSE),VLOOKUP($A12,JUN!$A$2:$AM$301,39,FALSE))</f>
        <v/>
      </c>
      <c r="AQ12" s="125">
        <f>AO12/AP12</f>
        <v/>
      </c>
    </row>
    <row r="13">
      <c r="A13" s="10" t="n">
        <v>12</v>
      </c>
      <c r="B13" s="210">
        <f>VLOOKUP($A13,Table2[[No]:[Date Student Last Attended Program
(mm/dd/yyyy)]],2,FALSE)</f>
        <v/>
      </c>
      <c r="C13" s="209">
        <f>VLOOKUP($A13,Table2[[No]:[Date Student Last Attended Program
(mm/dd/yyyy)]],4,FALSE)</f>
        <v/>
      </c>
      <c r="D13" s="51">
        <f>VLOOKUP($A13,Table2[[No]:[Date Student Last Attended Program
(mm/dd/yyyy)]],14,FALSE)</f>
        <v/>
      </c>
      <c r="E13" s="138">
        <f>VLOOKUP($A13,Table2[[No]:[Date Student Last Attended Program
(mm/dd/yyyy)]],17,FALSE)</f>
        <v/>
      </c>
      <c r="F13" s="207">
        <f>VLOOKUP($A13,Table2[[No]:[Date Student Last Attended Program
(mm/dd/yyyy)]],18,FALSE)</f>
        <v/>
      </c>
      <c r="G13" s="209">
        <f>VLOOKUP($A13,Table2[[#All],[No]:[Which Group Does Student Participate In?
(optional)]],23,FALSE)</f>
        <v/>
      </c>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c r="AJ13" s="9" t="n"/>
      <c r="AK13" s="9" t="n"/>
      <c r="AL13" s="210">
        <f>COUNTIF(H13:AK13,"1")</f>
        <v/>
      </c>
      <c r="AM13" s="210">
        <f>COUNTIFS(H13:AK13,"1")+COUNTIF(H13:AK13,"0")</f>
        <v/>
      </c>
      <c r="AN13" s="47">
        <f>AL13/AM13</f>
        <v/>
      </c>
      <c r="AO13" s="210">
        <f>SUM(VLOOKUP($A13,APR!$A$2:$AM$301,38,FALSE),VLOOKUP($A$2,MAY!$A$2:$AN$301,39,FALSE),VLOOKUP($A13,JUN!$A$2:$AM$301,38,FALSE))</f>
        <v/>
      </c>
      <c r="AP13" s="210">
        <f>SUM(VLOOKUP($A13,APR!$A$2:$AM$301,39,FALSE),VLOOKUP($A$2,MAY!$A$2:$AN$301,40,FALSE),VLOOKUP($A13,JUN!$A$2:$AM$301,39,FALSE))</f>
        <v/>
      </c>
      <c r="AQ13" s="125">
        <f>AO13/AP13</f>
        <v/>
      </c>
    </row>
    <row r="14">
      <c r="A14" s="10" t="n">
        <v>13</v>
      </c>
      <c r="B14" s="210">
        <f>VLOOKUP($A14,Table2[[No]:[Date Student Last Attended Program
(mm/dd/yyyy)]],2,FALSE)</f>
        <v/>
      </c>
      <c r="C14" s="209">
        <f>VLOOKUP($A14,Table2[[No]:[Date Student Last Attended Program
(mm/dd/yyyy)]],4,FALSE)</f>
        <v/>
      </c>
      <c r="D14" s="51">
        <f>VLOOKUP($A14,Table2[[No]:[Date Student Last Attended Program
(mm/dd/yyyy)]],14,FALSE)</f>
        <v/>
      </c>
      <c r="E14" s="138">
        <f>VLOOKUP($A14,Table2[[No]:[Date Student Last Attended Program
(mm/dd/yyyy)]],17,FALSE)</f>
        <v/>
      </c>
      <c r="F14" s="207">
        <f>VLOOKUP($A14,Table2[[No]:[Date Student Last Attended Program
(mm/dd/yyyy)]],18,FALSE)</f>
        <v/>
      </c>
      <c r="G14" s="209">
        <f>VLOOKUP($A14,Table2[[#All],[No]:[Which Group Does Student Participate In?
(optional)]],23,FALSE)</f>
        <v/>
      </c>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c r="AJ14" s="9" t="n"/>
      <c r="AK14" s="9" t="n"/>
      <c r="AL14" s="210">
        <f>COUNTIF(H14:AK14,"1")</f>
        <v/>
      </c>
      <c r="AM14" s="210">
        <f>COUNTIFS(H14:AK14,"1")+COUNTIF(H14:AK14,"0")</f>
        <v/>
      </c>
      <c r="AN14" s="47">
        <f>AL14/AM14</f>
        <v/>
      </c>
      <c r="AO14" s="210">
        <f>SUM(VLOOKUP($A14,APR!$A$2:$AM$301,38,FALSE),VLOOKUP($A$2,MAY!$A$2:$AN$301,39,FALSE),VLOOKUP($A14,JUN!$A$2:$AM$301,38,FALSE))</f>
        <v/>
      </c>
      <c r="AP14" s="210">
        <f>SUM(VLOOKUP($A14,APR!$A$2:$AM$301,39,FALSE),VLOOKUP($A$2,MAY!$A$2:$AN$301,40,FALSE),VLOOKUP($A14,JUN!$A$2:$AM$301,39,FALSE))</f>
        <v/>
      </c>
      <c r="AQ14" s="125">
        <f>AO14/AP14</f>
        <v/>
      </c>
    </row>
    <row r="15">
      <c r="A15" s="10" t="n">
        <v>14</v>
      </c>
      <c r="B15" s="210">
        <f>VLOOKUP($A15,Table2[[No]:[Date Student Last Attended Program
(mm/dd/yyyy)]],2,FALSE)</f>
        <v/>
      </c>
      <c r="C15" s="209">
        <f>VLOOKUP($A15,Table2[[No]:[Date Student Last Attended Program
(mm/dd/yyyy)]],4,FALSE)</f>
        <v/>
      </c>
      <c r="D15" s="51">
        <f>VLOOKUP($A15,Table2[[No]:[Date Student Last Attended Program
(mm/dd/yyyy)]],14,FALSE)</f>
        <v/>
      </c>
      <c r="E15" s="138">
        <f>VLOOKUP($A15,Table2[[No]:[Date Student Last Attended Program
(mm/dd/yyyy)]],17,FALSE)</f>
        <v/>
      </c>
      <c r="F15" s="207">
        <f>VLOOKUP($A15,Table2[[No]:[Date Student Last Attended Program
(mm/dd/yyyy)]],18,FALSE)</f>
        <v/>
      </c>
      <c r="G15" s="209">
        <f>VLOOKUP($A15,Table2[[#All],[No]:[Which Group Does Student Participate In?
(optional)]],23,FALSE)</f>
        <v/>
      </c>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c r="AJ15" s="9" t="n"/>
      <c r="AK15" s="9" t="n"/>
      <c r="AL15" s="210">
        <f>COUNTIF(H15:AK15,"1")</f>
        <v/>
      </c>
      <c r="AM15" s="210">
        <f>COUNTIFS(H15:AK15,"1")+COUNTIF(H15:AK15,"0")</f>
        <v/>
      </c>
      <c r="AN15" s="47">
        <f>AL15/AM15</f>
        <v/>
      </c>
      <c r="AO15" s="210">
        <f>SUM(VLOOKUP($A15,APR!$A$2:$AM$301,38,FALSE),VLOOKUP($A$2,MAY!$A$2:$AN$301,39,FALSE),VLOOKUP($A15,JUN!$A$2:$AM$301,38,FALSE))</f>
        <v/>
      </c>
      <c r="AP15" s="210">
        <f>SUM(VLOOKUP($A15,APR!$A$2:$AM$301,39,FALSE),VLOOKUP($A$2,MAY!$A$2:$AN$301,40,FALSE),VLOOKUP($A15,JUN!$A$2:$AM$301,39,FALSE))</f>
        <v/>
      </c>
      <c r="AQ15" s="125">
        <f>AO15/AP15</f>
        <v/>
      </c>
    </row>
    <row r="16">
      <c r="A16" s="10" t="n">
        <v>15</v>
      </c>
      <c r="B16" s="210">
        <f>VLOOKUP($A16,Table2[[No]:[Date Student Last Attended Program
(mm/dd/yyyy)]],2,FALSE)</f>
        <v/>
      </c>
      <c r="C16" s="209">
        <f>VLOOKUP($A16,Table2[[No]:[Date Student Last Attended Program
(mm/dd/yyyy)]],4,FALSE)</f>
        <v/>
      </c>
      <c r="D16" s="51">
        <f>VLOOKUP($A16,Table2[[No]:[Date Student Last Attended Program
(mm/dd/yyyy)]],14,FALSE)</f>
        <v/>
      </c>
      <c r="E16" s="138">
        <f>VLOOKUP($A16,Table2[[No]:[Date Student Last Attended Program
(mm/dd/yyyy)]],17,FALSE)</f>
        <v/>
      </c>
      <c r="F16" s="207">
        <f>VLOOKUP($A16,Table2[[No]:[Date Student Last Attended Program
(mm/dd/yyyy)]],18,FALSE)</f>
        <v/>
      </c>
      <c r="G16" s="209">
        <f>VLOOKUP($A16,Table2[[#All],[No]:[Which Group Does Student Participate In?
(optional)]],23,FALSE)</f>
        <v/>
      </c>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c r="AJ16" s="9" t="n"/>
      <c r="AK16" s="9" t="n"/>
      <c r="AL16" s="210">
        <f>COUNTIF(H16:AK16,"1")</f>
        <v/>
      </c>
      <c r="AM16" s="210">
        <f>COUNTIFS(H16:AK16,"1")+COUNTIF(H16:AK16,"0")</f>
        <v/>
      </c>
      <c r="AN16" s="47">
        <f>AL16/AM16</f>
        <v/>
      </c>
      <c r="AO16" s="210">
        <f>SUM(VLOOKUP($A16,APR!$A$2:$AM$301,38,FALSE),VLOOKUP($A$2,MAY!$A$2:$AN$301,39,FALSE),VLOOKUP($A16,JUN!$A$2:$AM$301,38,FALSE))</f>
        <v/>
      </c>
      <c r="AP16" s="210">
        <f>SUM(VLOOKUP($A16,APR!$A$2:$AM$301,39,FALSE),VLOOKUP($A$2,MAY!$A$2:$AN$301,40,FALSE),VLOOKUP($A16,JUN!$A$2:$AM$301,39,FALSE))</f>
        <v/>
      </c>
      <c r="AQ16" s="125">
        <f>AO16/AP16</f>
        <v/>
      </c>
    </row>
    <row r="17">
      <c r="A17" s="10" t="n">
        <v>16</v>
      </c>
      <c r="B17" s="210">
        <f>VLOOKUP($A17,Table2[[No]:[Date Student Last Attended Program
(mm/dd/yyyy)]],2,FALSE)</f>
        <v/>
      </c>
      <c r="C17" s="209">
        <f>VLOOKUP($A17,Table2[[No]:[Date Student Last Attended Program
(mm/dd/yyyy)]],4,FALSE)</f>
        <v/>
      </c>
      <c r="D17" s="51">
        <f>VLOOKUP($A17,Table2[[No]:[Date Student Last Attended Program
(mm/dd/yyyy)]],14,FALSE)</f>
        <v/>
      </c>
      <c r="E17" s="138">
        <f>VLOOKUP($A17,Table2[[No]:[Date Student Last Attended Program
(mm/dd/yyyy)]],17,FALSE)</f>
        <v/>
      </c>
      <c r="F17" s="207">
        <f>VLOOKUP($A17,Table2[[No]:[Date Student Last Attended Program
(mm/dd/yyyy)]],18,FALSE)</f>
        <v/>
      </c>
      <c r="G17" s="209">
        <f>VLOOKUP($A17,Table2[[#All],[No]:[Which Group Does Student Participate In?
(optional)]],23,FALSE)</f>
        <v/>
      </c>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c r="AJ17" s="9" t="n"/>
      <c r="AK17" s="9" t="n"/>
      <c r="AL17" s="210">
        <f>COUNTIF(H17:AK17,"1")</f>
        <v/>
      </c>
      <c r="AM17" s="210">
        <f>COUNTIFS(H17:AK17,"1")+COUNTIF(H17:AK17,"0")</f>
        <v/>
      </c>
      <c r="AN17" s="47">
        <f>AL17/AM17</f>
        <v/>
      </c>
      <c r="AO17" s="210">
        <f>SUM(VLOOKUP($A17,APR!$A$2:$AM$301,38,FALSE),VLOOKUP($A$2,MAY!$A$2:$AN$301,39,FALSE),VLOOKUP($A17,JUN!$A$2:$AM$301,38,FALSE))</f>
        <v/>
      </c>
      <c r="AP17" s="210">
        <f>SUM(VLOOKUP($A17,APR!$A$2:$AM$301,39,FALSE),VLOOKUP($A$2,MAY!$A$2:$AN$301,40,FALSE),VLOOKUP($A17,JUN!$A$2:$AM$301,39,FALSE))</f>
        <v/>
      </c>
      <c r="AQ17" s="125">
        <f>AO17/AP17</f>
        <v/>
      </c>
    </row>
    <row r="18">
      <c r="A18" s="10" t="n">
        <v>17</v>
      </c>
      <c r="B18" s="210">
        <f>VLOOKUP($A18,Table2[[No]:[Date Student Last Attended Program
(mm/dd/yyyy)]],2,FALSE)</f>
        <v/>
      </c>
      <c r="C18" s="209">
        <f>VLOOKUP($A18,Table2[[No]:[Date Student Last Attended Program
(mm/dd/yyyy)]],4,FALSE)</f>
        <v/>
      </c>
      <c r="D18" s="51">
        <f>VLOOKUP($A18,Table2[[No]:[Date Student Last Attended Program
(mm/dd/yyyy)]],14,FALSE)</f>
        <v/>
      </c>
      <c r="E18" s="138">
        <f>VLOOKUP($A18,Table2[[No]:[Date Student Last Attended Program
(mm/dd/yyyy)]],17,FALSE)</f>
        <v/>
      </c>
      <c r="F18" s="207">
        <f>VLOOKUP($A18,Table2[[No]:[Date Student Last Attended Program
(mm/dd/yyyy)]],18,FALSE)</f>
        <v/>
      </c>
      <c r="G18" s="209">
        <f>VLOOKUP($A18,Table2[[#All],[No]:[Which Group Does Student Participate In?
(optional)]],23,FALSE)</f>
        <v/>
      </c>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c r="AJ18" s="9" t="n"/>
      <c r="AK18" s="9" t="n"/>
      <c r="AL18" s="210">
        <f>COUNTIF(H18:AK18,"1")</f>
        <v/>
      </c>
      <c r="AM18" s="210">
        <f>COUNTIFS(H18:AK18,"1")+COUNTIF(H18:AK18,"0")</f>
        <v/>
      </c>
      <c r="AN18" s="47">
        <f>AL18/AM18</f>
        <v/>
      </c>
      <c r="AO18" s="210">
        <f>SUM(VLOOKUP($A18,APR!$A$2:$AM$301,38,FALSE),VLOOKUP($A$2,MAY!$A$2:$AN$301,39,FALSE),VLOOKUP($A18,JUN!$A$2:$AM$301,38,FALSE))</f>
        <v/>
      </c>
      <c r="AP18" s="210">
        <f>SUM(VLOOKUP($A18,APR!$A$2:$AM$301,39,FALSE),VLOOKUP($A$2,MAY!$A$2:$AN$301,40,FALSE),VLOOKUP($A18,JUN!$A$2:$AM$301,39,FALSE))</f>
        <v/>
      </c>
      <c r="AQ18" s="125">
        <f>AO18/AP18</f>
        <v/>
      </c>
    </row>
    <row r="19">
      <c r="A19" s="10" t="n">
        <v>18</v>
      </c>
      <c r="B19" s="210">
        <f>VLOOKUP($A19,Table2[[No]:[Date Student Last Attended Program
(mm/dd/yyyy)]],2,FALSE)</f>
        <v/>
      </c>
      <c r="C19" s="209">
        <f>VLOOKUP($A19,Table2[[No]:[Date Student Last Attended Program
(mm/dd/yyyy)]],4,FALSE)</f>
        <v/>
      </c>
      <c r="D19" s="51">
        <f>VLOOKUP($A19,Table2[[No]:[Date Student Last Attended Program
(mm/dd/yyyy)]],14,FALSE)</f>
        <v/>
      </c>
      <c r="E19" s="138">
        <f>VLOOKUP($A19,Table2[[No]:[Date Student Last Attended Program
(mm/dd/yyyy)]],17,FALSE)</f>
        <v/>
      </c>
      <c r="F19" s="207">
        <f>VLOOKUP($A19,Table2[[No]:[Date Student Last Attended Program
(mm/dd/yyyy)]],18,FALSE)</f>
        <v/>
      </c>
      <c r="G19" s="209">
        <f>VLOOKUP($A19,Table2[[#All],[No]:[Which Group Does Student Participate In?
(optional)]],23,FALSE)</f>
        <v/>
      </c>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c r="AJ19" s="9" t="n"/>
      <c r="AK19" s="9" t="n"/>
      <c r="AL19" s="210">
        <f>COUNTIF(H19:AK19,"1")</f>
        <v/>
      </c>
      <c r="AM19" s="210">
        <f>COUNTIFS(H19:AK19,"1")+COUNTIF(H19:AK19,"0")</f>
        <v/>
      </c>
      <c r="AN19" s="47">
        <f>AL19/AM19</f>
        <v/>
      </c>
      <c r="AO19" s="210">
        <f>SUM(VLOOKUP($A19,APR!$A$2:$AM$301,38,FALSE),VLOOKUP($A$2,MAY!$A$2:$AN$301,39,FALSE),VLOOKUP($A19,JUN!$A$2:$AM$301,38,FALSE))</f>
        <v/>
      </c>
      <c r="AP19" s="210">
        <f>SUM(VLOOKUP($A19,APR!$A$2:$AM$301,39,FALSE),VLOOKUP($A$2,MAY!$A$2:$AN$301,40,FALSE),VLOOKUP($A19,JUN!$A$2:$AM$301,39,FALSE))</f>
        <v/>
      </c>
      <c r="AQ19" s="125">
        <f>AO19/AP19</f>
        <v/>
      </c>
    </row>
    <row r="20">
      <c r="A20" s="10" t="n">
        <v>19</v>
      </c>
      <c r="B20" s="210">
        <f>VLOOKUP($A20,Table2[[No]:[Date Student Last Attended Program
(mm/dd/yyyy)]],2,FALSE)</f>
        <v/>
      </c>
      <c r="C20" s="209">
        <f>VLOOKUP($A20,Table2[[No]:[Date Student Last Attended Program
(mm/dd/yyyy)]],4,FALSE)</f>
        <v/>
      </c>
      <c r="D20" s="51">
        <f>VLOOKUP($A20,Table2[[No]:[Date Student Last Attended Program
(mm/dd/yyyy)]],14,FALSE)</f>
        <v/>
      </c>
      <c r="E20" s="138">
        <f>VLOOKUP($A20,Table2[[No]:[Date Student Last Attended Program
(mm/dd/yyyy)]],17,FALSE)</f>
        <v/>
      </c>
      <c r="F20" s="207">
        <f>VLOOKUP($A20,Table2[[No]:[Date Student Last Attended Program
(mm/dd/yyyy)]],18,FALSE)</f>
        <v/>
      </c>
      <c r="G20" s="209">
        <f>VLOOKUP($A20,Table2[[#All],[No]:[Which Group Does Student Participate In?
(optional)]],23,FALSE)</f>
        <v/>
      </c>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c r="AJ20" s="9" t="n"/>
      <c r="AK20" s="9" t="n"/>
      <c r="AL20" s="210">
        <f>COUNTIF(H20:AK20,"1")</f>
        <v/>
      </c>
      <c r="AM20" s="210">
        <f>COUNTIFS(H20:AK20,"1")+COUNTIF(H20:AK20,"0")</f>
        <v/>
      </c>
      <c r="AN20" s="47">
        <f>AL20/AM20</f>
        <v/>
      </c>
      <c r="AO20" s="210">
        <f>SUM(VLOOKUP($A20,APR!$A$2:$AM$301,38,FALSE),VLOOKUP($A$2,MAY!$A$2:$AN$301,39,FALSE),VLOOKUP($A20,JUN!$A$2:$AM$301,38,FALSE))</f>
        <v/>
      </c>
      <c r="AP20" s="210">
        <f>SUM(VLOOKUP($A20,APR!$A$2:$AM$301,39,FALSE),VLOOKUP($A$2,MAY!$A$2:$AN$301,40,FALSE),VLOOKUP($A20,JUN!$A$2:$AM$301,39,FALSE))</f>
        <v/>
      </c>
      <c r="AQ20" s="125">
        <f>AO20/AP20</f>
        <v/>
      </c>
    </row>
    <row r="21">
      <c r="A21" s="10" t="n">
        <v>20</v>
      </c>
      <c r="B21" s="210">
        <f>VLOOKUP($A21,Table2[[No]:[Date Student Last Attended Program
(mm/dd/yyyy)]],2,FALSE)</f>
        <v/>
      </c>
      <c r="C21" s="209">
        <f>VLOOKUP($A21,Table2[[No]:[Date Student Last Attended Program
(mm/dd/yyyy)]],4,FALSE)</f>
        <v/>
      </c>
      <c r="D21" s="51">
        <f>VLOOKUP($A21,Table2[[No]:[Date Student Last Attended Program
(mm/dd/yyyy)]],14,FALSE)</f>
        <v/>
      </c>
      <c r="E21" s="138">
        <f>VLOOKUP($A21,Table2[[No]:[Date Student Last Attended Program
(mm/dd/yyyy)]],17,FALSE)</f>
        <v/>
      </c>
      <c r="F21" s="207">
        <f>VLOOKUP($A21,Table2[[No]:[Date Student Last Attended Program
(mm/dd/yyyy)]],18,FALSE)</f>
        <v/>
      </c>
      <c r="G21" s="209">
        <f>VLOOKUP($A21,Table2[[#All],[No]:[Which Group Does Student Participate In?
(optional)]],23,FALSE)</f>
        <v/>
      </c>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c r="AJ21" s="9" t="n"/>
      <c r="AK21" s="9" t="n"/>
      <c r="AL21" s="210">
        <f>COUNTIF(H21:AK21,"1")</f>
        <v/>
      </c>
      <c r="AM21" s="210">
        <f>COUNTIFS(H21:AK21,"1")+COUNTIF(H21:AK21,"0")</f>
        <v/>
      </c>
      <c r="AN21" s="47">
        <f>AL21/AM21</f>
        <v/>
      </c>
      <c r="AO21" s="210">
        <f>SUM(VLOOKUP($A21,APR!$A$2:$AM$301,38,FALSE),VLOOKUP($A$2,MAY!$A$2:$AN$301,39,FALSE),VLOOKUP($A21,JUN!$A$2:$AM$301,38,FALSE))</f>
        <v/>
      </c>
      <c r="AP21" s="210">
        <f>SUM(VLOOKUP($A21,APR!$A$2:$AM$301,39,FALSE),VLOOKUP($A$2,MAY!$A$2:$AN$301,40,FALSE),VLOOKUP($A21,JUN!$A$2:$AM$301,39,FALSE))</f>
        <v/>
      </c>
      <c r="AQ21" s="125">
        <f>AO21/AP21</f>
        <v/>
      </c>
    </row>
    <row r="22">
      <c r="A22" s="10" t="n">
        <v>21</v>
      </c>
      <c r="B22" s="210">
        <f>VLOOKUP($A22,Table2[[No]:[Date Student Last Attended Program
(mm/dd/yyyy)]],2,FALSE)</f>
        <v/>
      </c>
      <c r="C22" s="209">
        <f>VLOOKUP($A22,Table2[[No]:[Date Student Last Attended Program
(mm/dd/yyyy)]],4,FALSE)</f>
        <v/>
      </c>
      <c r="D22" s="51">
        <f>VLOOKUP($A22,Table2[[No]:[Date Student Last Attended Program
(mm/dd/yyyy)]],14,FALSE)</f>
        <v/>
      </c>
      <c r="E22" s="138">
        <f>VLOOKUP($A22,Table2[[No]:[Date Student Last Attended Program
(mm/dd/yyyy)]],17,FALSE)</f>
        <v/>
      </c>
      <c r="F22" s="207">
        <f>VLOOKUP($A22,Table2[[No]:[Date Student Last Attended Program
(mm/dd/yyyy)]],18,FALSE)</f>
        <v/>
      </c>
      <c r="G22" s="209">
        <f>VLOOKUP($A22,Table2[[#All],[No]:[Which Group Does Student Participate In?
(optional)]],23,FALSE)</f>
        <v/>
      </c>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210">
        <f>COUNTIF(H22:AK22,"1")</f>
        <v/>
      </c>
      <c r="AM22" s="210">
        <f>COUNTIFS(H22:AK22,"1")+COUNTIF(H22:AK22,"0")</f>
        <v/>
      </c>
      <c r="AN22" s="47">
        <f>AL22/AM22</f>
        <v/>
      </c>
      <c r="AO22" s="210">
        <f>SUM(VLOOKUP($A22,APR!$A$2:$AM$301,38,FALSE),VLOOKUP($A$2,MAY!$A$2:$AN$301,39,FALSE),VLOOKUP($A22,JUN!$A$2:$AM$301,38,FALSE))</f>
        <v/>
      </c>
      <c r="AP22" s="210">
        <f>SUM(VLOOKUP($A22,APR!$A$2:$AM$301,39,FALSE),VLOOKUP($A$2,MAY!$A$2:$AN$301,40,FALSE),VLOOKUP($A22,JUN!$A$2:$AM$301,39,FALSE))</f>
        <v/>
      </c>
      <c r="AQ22" s="125">
        <f>AO22/AP22</f>
        <v/>
      </c>
    </row>
    <row r="23">
      <c r="A23" s="10" t="n">
        <v>22</v>
      </c>
      <c r="B23" s="210">
        <f>VLOOKUP($A23,Table2[[No]:[Date Student Last Attended Program
(mm/dd/yyyy)]],2,FALSE)</f>
        <v/>
      </c>
      <c r="C23" s="209">
        <f>VLOOKUP($A23,Table2[[No]:[Date Student Last Attended Program
(mm/dd/yyyy)]],4,FALSE)</f>
        <v/>
      </c>
      <c r="D23" s="51">
        <f>VLOOKUP($A23,Table2[[No]:[Date Student Last Attended Program
(mm/dd/yyyy)]],14,FALSE)</f>
        <v/>
      </c>
      <c r="E23" s="138">
        <f>VLOOKUP($A23,Table2[[No]:[Date Student Last Attended Program
(mm/dd/yyyy)]],17,FALSE)</f>
        <v/>
      </c>
      <c r="F23" s="207">
        <f>VLOOKUP($A23,Table2[[No]:[Date Student Last Attended Program
(mm/dd/yyyy)]],18,FALSE)</f>
        <v/>
      </c>
      <c r="G23" s="209">
        <f>VLOOKUP($A23,Table2[[#All],[No]:[Which Group Does Student Participate In?
(optional)]],23,FALSE)</f>
        <v/>
      </c>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c r="AJ23" s="9" t="n"/>
      <c r="AK23" s="9" t="n"/>
      <c r="AL23" s="210">
        <f>COUNTIF(H23:AK23,"1")</f>
        <v/>
      </c>
      <c r="AM23" s="210">
        <f>COUNTIFS(H23:AK23,"1")+COUNTIF(H23:AK23,"0")</f>
        <v/>
      </c>
      <c r="AN23" s="47">
        <f>AL23/AM23</f>
        <v/>
      </c>
      <c r="AO23" s="210">
        <f>SUM(VLOOKUP($A23,APR!$A$2:$AM$301,38,FALSE),VLOOKUP($A$2,MAY!$A$2:$AN$301,39,FALSE),VLOOKUP($A23,JUN!$A$2:$AM$301,38,FALSE))</f>
        <v/>
      </c>
      <c r="AP23" s="210">
        <f>SUM(VLOOKUP($A23,APR!$A$2:$AM$301,39,FALSE),VLOOKUP($A$2,MAY!$A$2:$AN$301,40,FALSE),VLOOKUP($A23,JUN!$A$2:$AM$301,39,FALSE))</f>
        <v/>
      </c>
      <c r="AQ23" s="125">
        <f>AO23/AP23</f>
        <v/>
      </c>
    </row>
    <row r="24">
      <c r="A24" s="10" t="n">
        <v>23</v>
      </c>
      <c r="B24" s="210">
        <f>VLOOKUP($A24,Table2[[No]:[Date Student Last Attended Program
(mm/dd/yyyy)]],2,FALSE)</f>
        <v/>
      </c>
      <c r="C24" s="209">
        <f>VLOOKUP($A24,Table2[[No]:[Date Student Last Attended Program
(mm/dd/yyyy)]],4,FALSE)</f>
        <v/>
      </c>
      <c r="D24" s="51">
        <f>VLOOKUP($A24,Table2[[No]:[Date Student Last Attended Program
(mm/dd/yyyy)]],14,FALSE)</f>
        <v/>
      </c>
      <c r="E24" s="138">
        <f>VLOOKUP($A24,Table2[[No]:[Date Student Last Attended Program
(mm/dd/yyyy)]],17,FALSE)</f>
        <v/>
      </c>
      <c r="F24" s="207">
        <f>VLOOKUP($A24,Table2[[No]:[Date Student Last Attended Program
(mm/dd/yyyy)]],18,FALSE)</f>
        <v/>
      </c>
      <c r="G24" s="209">
        <f>VLOOKUP($A24,Table2[[#All],[No]:[Which Group Does Student Participate In?
(optional)]],23,FALSE)</f>
        <v/>
      </c>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210">
        <f>COUNTIF(H24:AK24,"1")</f>
        <v/>
      </c>
      <c r="AM24" s="210">
        <f>COUNTIFS(H24:AK24,"1")+COUNTIF(H24:AK24,"0")</f>
        <v/>
      </c>
      <c r="AN24" s="47">
        <f>AL24/AM24</f>
        <v/>
      </c>
      <c r="AO24" s="210">
        <f>SUM(VLOOKUP($A24,APR!$A$2:$AM$301,38,FALSE),VLOOKUP($A$2,MAY!$A$2:$AN$301,39,FALSE),VLOOKUP($A24,JUN!$A$2:$AM$301,38,FALSE))</f>
        <v/>
      </c>
      <c r="AP24" s="210">
        <f>SUM(VLOOKUP($A24,APR!$A$2:$AM$301,39,FALSE),VLOOKUP($A$2,MAY!$A$2:$AN$301,40,FALSE),VLOOKUP($A24,JUN!$A$2:$AM$301,39,FALSE))</f>
        <v/>
      </c>
      <c r="AQ24" s="125">
        <f>AO24/AP24</f>
        <v/>
      </c>
    </row>
    <row r="25">
      <c r="A25" s="10" t="n">
        <v>24</v>
      </c>
      <c r="B25" s="210">
        <f>VLOOKUP($A25,Table2[[No]:[Date Student Last Attended Program
(mm/dd/yyyy)]],2,FALSE)</f>
        <v/>
      </c>
      <c r="C25" s="209">
        <f>VLOOKUP($A25,Table2[[No]:[Date Student Last Attended Program
(mm/dd/yyyy)]],4,FALSE)</f>
        <v/>
      </c>
      <c r="D25" s="51">
        <f>VLOOKUP($A25,Table2[[No]:[Date Student Last Attended Program
(mm/dd/yyyy)]],14,FALSE)</f>
        <v/>
      </c>
      <c r="E25" s="138">
        <f>VLOOKUP($A25,Table2[[No]:[Date Student Last Attended Program
(mm/dd/yyyy)]],17,FALSE)</f>
        <v/>
      </c>
      <c r="F25" s="207">
        <f>VLOOKUP($A25,Table2[[No]:[Date Student Last Attended Program
(mm/dd/yyyy)]],18,FALSE)</f>
        <v/>
      </c>
      <c r="G25" s="209">
        <f>VLOOKUP($A25,Table2[[#All],[No]:[Which Group Does Student Participate In?
(optional)]],23,FALSE)</f>
        <v/>
      </c>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c r="AJ25" s="9" t="n"/>
      <c r="AK25" s="9" t="n"/>
      <c r="AL25" s="210">
        <f>COUNTIF(H25:AK25,"1")</f>
        <v/>
      </c>
      <c r="AM25" s="210">
        <f>COUNTIFS(H25:AK25,"1")+COUNTIF(H25:AK25,"0")</f>
        <v/>
      </c>
      <c r="AN25" s="47">
        <f>AL25/AM25</f>
        <v/>
      </c>
      <c r="AO25" s="210">
        <f>SUM(VLOOKUP($A25,APR!$A$2:$AM$301,38,FALSE),VLOOKUP($A$2,MAY!$A$2:$AN$301,39,FALSE),VLOOKUP($A25,JUN!$A$2:$AM$301,38,FALSE))</f>
        <v/>
      </c>
      <c r="AP25" s="210">
        <f>SUM(VLOOKUP($A25,APR!$A$2:$AM$301,39,FALSE),VLOOKUP($A$2,MAY!$A$2:$AN$301,40,FALSE),VLOOKUP($A25,JUN!$A$2:$AM$301,39,FALSE))</f>
        <v/>
      </c>
      <c r="AQ25" s="125">
        <f>AO25/AP25</f>
        <v/>
      </c>
    </row>
    <row r="26">
      <c r="A26" s="10" t="n">
        <v>25</v>
      </c>
      <c r="B26" s="210">
        <f>VLOOKUP($A26,Table2[[No]:[Date Student Last Attended Program
(mm/dd/yyyy)]],2,FALSE)</f>
        <v/>
      </c>
      <c r="C26" s="209">
        <f>VLOOKUP($A26,Table2[[No]:[Date Student Last Attended Program
(mm/dd/yyyy)]],4,FALSE)</f>
        <v/>
      </c>
      <c r="D26" s="51">
        <f>VLOOKUP($A26,Table2[[No]:[Date Student Last Attended Program
(mm/dd/yyyy)]],14,FALSE)</f>
        <v/>
      </c>
      <c r="E26" s="138">
        <f>VLOOKUP($A26,Table2[[No]:[Date Student Last Attended Program
(mm/dd/yyyy)]],17,FALSE)</f>
        <v/>
      </c>
      <c r="F26" s="207">
        <f>VLOOKUP($A26,Table2[[No]:[Date Student Last Attended Program
(mm/dd/yyyy)]],18,FALSE)</f>
        <v/>
      </c>
      <c r="G26" s="209">
        <f>VLOOKUP($A26,Table2[[#All],[No]:[Which Group Does Student Participate In?
(optional)]],23,FALSE)</f>
        <v/>
      </c>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210">
        <f>COUNTIF(H26:AK26,"1")</f>
        <v/>
      </c>
      <c r="AM26" s="210">
        <f>COUNTIFS(H26:AK26,"1")+COUNTIF(H26:AK26,"0")</f>
        <v/>
      </c>
      <c r="AN26" s="47">
        <f>AL26/AM26</f>
        <v/>
      </c>
      <c r="AO26" s="210">
        <f>SUM(VLOOKUP($A26,APR!$A$2:$AM$301,38,FALSE),VLOOKUP($A$2,MAY!$A$2:$AN$301,39,FALSE),VLOOKUP($A26,JUN!$A$2:$AM$301,38,FALSE))</f>
        <v/>
      </c>
      <c r="AP26" s="210">
        <f>SUM(VLOOKUP($A26,APR!$A$2:$AM$301,39,FALSE),VLOOKUP($A$2,MAY!$A$2:$AN$301,40,FALSE),VLOOKUP($A26,JUN!$A$2:$AM$301,39,FALSE))</f>
        <v/>
      </c>
      <c r="AQ26" s="125">
        <f>AO26/AP26</f>
        <v/>
      </c>
    </row>
    <row r="27">
      <c r="A27" s="10" t="n">
        <v>26</v>
      </c>
      <c r="B27" s="210">
        <f>VLOOKUP($A27,Table2[[No]:[Date Student Last Attended Program
(mm/dd/yyyy)]],2,FALSE)</f>
        <v/>
      </c>
      <c r="C27" s="209">
        <f>VLOOKUP($A27,Table2[[No]:[Date Student Last Attended Program
(mm/dd/yyyy)]],4,FALSE)</f>
        <v/>
      </c>
      <c r="D27" s="51">
        <f>VLOOKUP($A27,Table2[[No]:[Date Student Last Attended Program
(mm/dd/yyyy)]],14,FALSE)</f>
        <v/>
      </c>
      <c r="E27" s="138">
        <f>VLOOKUP($A27,Table2[[No]:[Date Student Last Attended Program
(mm/dd/yyyy)]],17,FALSE)</f>
        <v/>
      </c>
      <c r="F27" s="207">
        <f>VLOOKUP($A27,Table2[[No]:[Date Student Last Attended Program
(mm/dd/yyyy)]],18,FALSE)</f>
        <v/>
      </c>
      <c r="G27" s="209">
        <f>VLOOKUP($A27,Table2[[#All],[No]:[Which Group Does Student Participate In?
(optional)]],23,FALSE)</f>
        <v/>
      </c>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c r="AJ27" s="9" t="n"/>
      <c r="AK27" s="9" t="n"/>
      <c r="AL27" s="210">
        <f>COUNTIF(H27:AK27,"1")</f>
        <v/>
      </c>
      <c r="AM27" s="210">
        <f>COUNTIFS(H27:AK27,"1")+COUNTIF(H27:AK27,"0")</f>
        <v/>
      </c>
      <c r="AN27" s="47">
        <f>AL27/AM27</f>
        <v/>
      </c>
      <c r="AO27" s="210">
        <f>SUM(VLOOKUP($A27,APR!$A$2:$AM$301,38,FALSE),VLOOKUP($A$2,MAY!$A$2:$AN$301,39,FALSE),VLOOKUP($A27,JUN!$A$2:$AM$301,38,FALSE))</f>
        <v/>
      </c>
      <c r="AP27" s="210">
        <f>SUM(VLOOKUP($A27,APR!$A$2:$AM$301,39,FALSE),VLOOKUP($A$2,MAY!$A$2:$AN$301,40,FALSE),VLOOKUP($A27,JUN!$A$2:$AM$301,39,FALSE))</f>
        <v/>
      </c>
      <c r="AQ27" s="125">
        <f>AO27/AP27</f>
        <v/>
      </c>
    </row>
    <row r="28">
      <c r="A28" s="10" t="n">
        <v>27</v>
      </c>
      <c r="B28" s="210">
        <f>VLOOKUP($A28,Table2[[No]:[Date Student Last Attended Program
(mm/dd/yyyy)]],2,FALSE)</f>
        <v/>
      </c>
      <c r="C28" s="209">
        <f>VLOOKUP($A28,Table2[[No]:[Date Student Last Attended Program
(mm/dd/yyyy)]],4,FALSE)</f>
        <v/>
      </c>
      <c r="D28" s="51">
        <f>VLOOKUP($A28,Table2[[No]:[Date Student Last Attended Program
(mm/dd/yyyy)]],14,FALSE)</f>
        <v/>
      </c>
      <c r="E28" s="138">
        <f>VLOOKUP($A28,Table2[[No]:[Date Student Last Attended Program
(mm/dd/yyyy)]],17,FALSE)</f>
        <v/>
      </c>
      <c r="F28" s="207">
        <f>VLOOKUP($A28,Table2[[No]:[Date Student Last Attended Program
(mm/dd/yyyy)]],18,FALSE)</f>
        <v/>
      </c>
      <c r="G28" s="209">
        <f>VLOOKUP($A28,Table2[[#All],[No]:[Which Group Does Student Participate In?
(optional)]],23,FALSE)</f>
        <v/>
      </c>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c r="AJ28" s="9" t="n"/>
      <c r="AK28" s="9" t="n"/>
      <c r="AL28" s="210">
        <f>COUNTIF(H28:AK28,"1")</f>
        <v/>
      </c>
      <c r="AM28" s="210">
        <f>COUNTIFS(H28:AK28,"1")+COUNTIF(H28:AK28,"0")</f>
        <v/>
      </c>
      <c r="AN28" s="47">
        <f>AL28/AM28</f>
        <v/>
      </c>
      <c r="AO28" s="210">
        <f>SUM(VLOOKUP($A28,APR!$A$2:$AM$301,38,FALSE),VLOOKUP($A$2,MAY!$A$2:$AN$301,39,FALSE),VLOOKUP($A28,JUN!$A$2:$AM$301,38,FALSE))</f>
        <v/>
      </c>
      <c r="AP28" s="210">
        <f>SUM(VLOOKUP($A28,APR!$A$2:$AM$301,39,FALSE),VLOOKUP($A$2,MAY!$A$2:$AN$301,40,FALSE),VLOOKUP($A28,JUN!$A$2:$AM$301,39,FALSE))</f>
        <v/>
      </c>
      <c r="AQ28" s="125">
        <f>AO28/AP28</f>
        <v/>
      </c>
    </row>
    <row r="29">
      <c r="A29" s="10" t="n">
        <v>28</v>
      </c>
      <c r="B29" s="210">
        <f>VLOOKUP($A29,Table2[[No]:[Date Student Last Attended Program
(mm/dd/yyyy)]],2,FALSE)</f>
        <v/>
      </c>
      <c r="C29" s="209">
        <f>VLOOKUP($A29,Table2[[No]:[Date Student Last Attended Program
(mm/dd/yyyy)]],4,FALSE)</f>
        <v/>
      </c>
      <c r="D29" s="51">
        <f>VLOOKUP($A29,Table2[[No]:[Date Student Last Attended Program
(mm/dd/yyyy)]],14,FALSE)</f>
        <v/>
      </c>
      <c r="E29" s="138">
        <f>VLOOKUP($A29,Table2[[No]:[Date Student Last Attended Program
(mm/dd/yyyy)]],17,FALSE)</f>
        <v/>
      </c>
      <c r="F29" s="207">
        <f>VLOOKUP($A29,Table2[[No]:[Date Student Last Attended Program
(mm/dd/yyyy)]],18,FALSE)</f>
        <v/>
      </c>
      <c r="G29" s="209">
        <f>VLOOKUP($A29,Table2[[#All],[No]:[Which Group Does Student Participate In?
(optional)]],23,FALSE)</f>
        <v/>
      </c>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c r="AJ29" s="9" t="n"/>
      <c r="AK29" s="9" t="n"/>
      <c r="AL29" s="210">
        <f>COUNTIF(H29:AK29,"1")</f>
        <v/>
      </c>
      <c r="AM29" s="210">
        <f>COUNTIFS(H29:AK29,"1")+COUNTIF(H29:AK29,"0")</f>
        <v/>
      </c>
      <c r="AN29" s="47">
        <f>AL29/AM29</f>
        <v/>
      </c>
      <c r="AO29" s="210">
        <f>SUM(VLOOKUP($A29,APR!$A$2:$AM$301,38,FALSE),VLOOKUP($A$2,MAY!$A$2:$AN$301,39,FALSE),VLOOKUP($A29,JUN!$A$2:$AM$301,38,FALSE))</f>
        <v/>
      </c>
      <c r="AP29" s="210">
        <f>SUM(VLOOKUP($A29,APR!$A$2:$AM$301,39,FALSE),VLOOKUP($A$2,MAY!$A$2:$AN$301,40,FALSE),VLOOKUP($A29,JUN!$A$2:$AM$301,39,FALSE))</f>
        <v/>
      </c>
      <c r="AQ29" s="125">
        <f>AO29/AP29</f>
        <v/>
      </c>
    </row>
    <row r="30">
      <c r="A30" s="10" t="n">
        <v>29</v>
      </c>
      <c r="B30" s="210">
        <f>VLOOKUP($A30,Table2[[No]:[Date Student Last Attended Program
(mm/dd/yyyy)]],2,FALSE)</f>
        <v/>
      </c>
      <c r="C30" s="209">
        <f>VLOOKUP($A30,Table2[[No]:[Date Student Last Attended Program
(mm/dd/yyyy)]],4,FALSE)</f>
        <v/>
      </c>
      <c r="D30" s="51">
        <f>VLOOKUP($A30,Table2[[No]:[Date Student Last Attended Program
(mm/dd/yyyy)]],14,FALSE)</f>
        <v/>
      </c>
      <c r="E30" s="138">
        <f>VLOOKUP($A30,Table2[[No]:[Date Student Last Attended Program
(mm/dd/yyyy)]],17,FALSE)</f>
        <v/>
      </c>
      <c r="F30" s="207">
        <f>VLOOKUP($A30,Table2[[No]:[Date Student Last Attended Program
(mm/dd/yyyy)]],18,FALSE)</f>
        <v/>
      </c>
      <c r="G30" s="209">
        <f>VLOOKUP($A30,Table2[[#All],[No]:[Which Group Does Student Participate In?
(optional)]],23,FALSE)</f>
        <v/>
      </c>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210">
        <f>COUNTIF(H30:AK30,"1")</f>
        <v/>
      </c>
      <c r="AM30" s="210">
        <f>COUNTIFS(H30:AK30,"1")+COUNTIF(H30:AK30,"0")</f>
        <v/>
      </c>
      <c r="AN30" s="47">
        <f>AL30/AM30</f>
        <v/>
      </c>
      <c r="AO30" s="210">
        <f>SUM(VLOOKUP($A30,APR!$A$2:$AM$301,38,FALSE),VLOOKUP($A$2,MAY!$A$2:$AN$301,39,FALSE),VLOOKUP($A30,JUN!$A$2:$AM$301,38,FALSE))</f>
        <v/>
      </c>
      <c r="AP30" s="210">
        <f>SUM(VLOOKUP($A30,APR!$A$2:$AM$301,39,FALSE),VLOOKUP($A$2,MAY!$A$2:$AN$301,40,FALSE),VLOOKUP($A30,JUN!$A$2:$AM$301,39,FALSE))</f>
        <v/>
      </c>
      <c r="AQ30" s="125">
        <f>AO30/AP30</f>
        <v/>
      </c>
    </row>
    <row r="31">
      <c r="A31" s="10" t="n">
        <v>30</v>
      </c>
      <c r="B31" s="210">
        <f>VLOOKUP($A31,Table2[[No]:[Date Student Last Attended Program
(mm/dd/yyyy)]],2,FALSE)</f>
        <v/>
      </c>
      <c r="C31" s="209">
        <f>VLOOKUP($A31,Table2[[No]:[Date Student Last Attended Program
(mm/dd/yyyy)]],4,FALSE)</f>
        <v/>
      </c>
      <c r="D31" s="51">
        <f>VLOOKUP($A31,Table2[[No]:[Date Student Last Attended Program
(mm/dd/yyyy)]],14,FALSE)</f>
        <v/>
      </c>
      <c r="E31" s="138">
        <f>VLOOKUP($A31,Table2[[No]:[Date Student Last Attended Program
(mm/dd/yyyy)]],17,FALSE)</f>
        <v/>
      </c>
      <c r="F31" s="207">
        <f>VLOOKUP($A31,Table2[[No]:[Date Student Last Attended Program
(mm/dd/yyyy)]],18,FALSE)</f>
        <v/>
      </c>
      <c r="G31" s="209">
        <f>VLOOKUP($A31,Table2[[#All],[No]:[Which Group Does Student Participate In?
(optional)]],23,FALSE)</f>
        <v/>
      </c>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c r="AJ31" s="9" t="n"/>
      <c r="AK31" s="9" t="n"/>
      <c r="AL31" s="210">
        <f>COUNTIF(H31:AK31,"1")</f>
        <v/>
      </c>
      <c r="AM31" s="210">
        <f>COUNTIFS(H31:AK31,"1")+COUNTIF(H31:AK31,"0")</f>
        <v/>
      </c>
      <c r="AN31" s="47">
        <f>AL31/AM31</f>
        <v/>
      </c>
      <c r="AO31" s="210">
        <f>SUM(VLOOKUP($A31,APR!$A$2:$AM$301,38,FALSE),VLOOKUP($A$2,MAY!$A$2:$AN$301,39,FALSE),VLOOKUP($A31,JUN!$A$2:$AM$301,38,FALSE))</f>
        <v/>
      </c>
      <c r="AP31" s="210">
        <f>SUM(VLOOKUP($A31,APR!$A$2:$AM$301,39,FALSE),VLOOKUP($A$2,MAY!$A$2:$AN$301,40,FALSE),VLOOKUP($A31,JUN!$A$2:$AM$301,39,FALSE))</f>
        <v/>
      </c>
      <c r="AQ31" s="125">
        <f>AO31/AP31</f>
        <v/>
      </c>
    </row>
    <row r="32">
      <c r="A32" s="10" t="n">
        <v>31</v>
      </c>
      <c r="B32" s="210">
        <f>VLOOKUP($A32,Table2[[No]:[Date Student Last Attended Program
(mm/dd/yyyy)]],2,FALSE)</f>
        <v/>
      </c>
      <c r="C32" s="209">
        <f>VLOOKUP($A32,Table2[[No]:[Date Student Last Attended Program
(mm/dd/yyyy)]],4,FALSE)</f>
        <v/>
      </c>
      <c r="D32" s="51">
        <f>VLOOKUP($A32,Table2[[No]:[Date Student Last Attended Program
(mm/dd/yyyy)]],14,FALSE)</f>
        <v/>
      </c>
      <c r="E32" s="138">
        <f>VLOOKUP($A32,Table2[[No]:[Date Student Last Attended Program
(mm/dd/yyyy)]],17,FALSE)</f>
        <v/>
      </c>
      <c r="F32" s="207">
        <f>VLOOKUP($A32,Table2[[No]:[Date Student Last Attended Program
(mm/dd/yyyy)]],18,FALSE)</f>
        <v/>
      </c>
      <c r="G32" s="209">
        <f>VLOOKUP($A32,Table2[[#All],[No]:[Which Group Does Student Participate In?
(optional)]],23,FALSE)</f>
        <v/>
      </c>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210">
        <f>COUNTIF(H32:AK32,"1")</f>
        <v/>
      </c>
      <c r="AM32" s="210">
        <f>COUNTIFS(H32:AK32,"1")+COUNTIF(H32:AK32,"0")</f>
        <v/>
      </c>
      <c r="AN32" s="47">
        <f>AL32/AM32</f>
        <v/>
      </c>
      <c r="AO32" s="210">
        <f>SUM(VLOOKUP($A32,APR!$A$2:$AM$301,38,FALSE),VLOOKUP($A$2,MAY!$A$2:$AN$301,39,FALSE),VLOOKUP($A32,JUN!$A$2:$AM$301,38,FALSE))</f>
        <v/>
      </c>
      <c r="AP32" s="210">
        <f>SUM(VLOOKUP($A32,APR!$A$2:$AM$301,39,FALSE),VLOOKUP($A$2,MAY!$A$2:$AN$301,40,FALSE),VLOOKUP($A32,JUN!$A$2:$AM$301,39,FALSE))</f>
        <v/>
      </c>
      <c r="AQ32" s="125">
        <f>AO32/AP32</f>
        <v/>
      </c>
    </row>
    <row r="33">
      <c r="A33" s="10" t="n">
        <v>32</v>
      </c>
      <c r="B33" s="210">
        <f>VLOOKUP($A33,Table2[[No]:[Date Student Last Attended Program
(mm/dd/yyyy)]],2,FALSE)</f>
        <v/>
      </c>
      <c r="C33" s="209">
        <f>VLOOKUP($A33,Table2[[No]:[Date Student Last Attended Program
(mm/dd/yyyy)]],4,FALSE)</f>
        <v/>
      </c>
      <c r="D33" s="51">
        <f>VLOOKUP($A33,Table2[[No]:[Date Student Last Attended Program
(mm/dd/yyyy)]],14,FALSE)</f>
        <v/>
      </c>
      <c r="E33" s="138">
        <f>VLOOKUP($A33,Table2[[No]:[Date Student Last Attended Program
(mm/dd/yyyy)]],17,FALSE)</f>
        <v/>
      </c>
      <c r="F33" s="207">
        <f>VLOOKUP($A33,Table2[[No]:[Date Student Last Attended Program
(mm/dd/yyyy)]],18,FALSE)</f>
        <v/>
      </c>
      <c r="G33" s="209">
        <f>VLOOKUP($A33,Table2[[#All],[No]:[Which Group Does Student Participate In?
(optional)]],23,FALSE)</f>
        <v/>
      </c>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c r="AJ33" s="9" t="n"/>
      <c r="AK33" s="9" t="n"/>
      <c r="AL33" s="210">
        <f>COUNTIF(H33:AK33,"1")</f>
        <v/>
      </c>
      <c r="AM33" s="210">
        <f>COUNTIFS(H33:AK33,"1")+COUNTIF(H33:AK33,"0")</f>
        <v/>
      </c>
      <c r="AN33" s="47">
        <f>AL33/AM33</f>
        <v/>
      </c>
      <c r="AO33" s="210">
        <f>SUM(VLOOKUP($A33,APR!$A$2:$AM$301,38,FALSE),VLOOKUP($A$2,MAY!$A$2:$AN$301,39,FALSE),VLOOKUP($A33,JUN!$A$2:$AM$301,38,FALSE))</f>
        <v/>
      </c>
      <c r="AP33" s="210">
        <f>SUM(VLOOKUP($A33,APR!$A$2:$AM$301,39,FALSE),VLOOKUP($A$2,MAY!$A$2:$AN$301,40,FALSE),VLOOKUP($A33,JUN!$A$2:$AM$301,39,FALSE))</f>
        <v/>
      </c>
      <c r="AQ33" s="125">
        <f>AO33/AP33</f>
        <v/>
      </c>
    </row>
    <row r="34">
      <c r="A34" s="10" t="n">
        <v>33</v>
      </c>
      <c r="B34" s="210">
        <f>VLOOKUP($A34,Table2[[No]:[Date Student Last Attended Program
(mm/dd/yyyy)]],2,FALSE)</f>
        <v/>
      </c>
      <c r="C34" s="209">
        <f>VLOOKUP($A34,Table2[[No]:[Date Student Last Attended Program
(mm/dd/yyyy)]],4,FALSE)</f>
        <v/>
      </c>
      <c r="D34" s="51">
        <f>VLOOKUP($A34,Table2[[No]:[Date Student Last Attended Program
(mm/dd/yyyy)]],14,FALSE)</f>
        <v/>
      </c>
      <c r="E34" s="138">
        <f>VLOOKUP($A34,Table2[[No]:[Date Student Last Attended Program
(mm/dd/yyyy)]],17,FALSE)</f>
        <v/>
      </c>
      <c r="F34" s="207">
        <f>VLOOKUP($A34,Table2[[No]:[Date Student Last Attended Program
(mm/dd/yyyy)]],18,FALSE)</f>
        <v/>
      </c>
      <c r="G34" s="209">
        <f>VLOOKUP($A34,Table2[[#All],[No]:[Which Group Does Student Participate In?
(optional)]],23,FALSE)</f>
        <v/>
      </c>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210">
        <f>COUNTIF(H34:AK34,"1")</f>
        <v/>
      </c>
      <c r="AM34" s="210">
        <f>COUNTIFS(H34:AK34,"1")+COUNTIF(H34:AK34,"0")</f>
        <v/>
      </c>
      <c r="AN34" s="47">
        <f>AL34/AM34</f>
        <v/>
      </c>
      <c r="AO34" s="210">
        <f>SUM(VLOOKUP($A34,APR!$A$2:$AM$301,38,FALSE),VLOOKUP($A$2,MAY!$A$2:$AN$301,39,FALSE),VLOOKUP($A34,JUN!$A$2:$AM$301,38,FALSE))</f>
        <v/>
      </c>
      <c r="AP34" s="210">
        <f>SUM(VLOOKUP($A34,APR!$A$2:$AM$301,39,FALSE),VLOOKUP($A$2,MAY!$A$2:$AN$301,40,FALSE),VLOOKUP($A34,JUN!$A$2:$AM$301,39,FALSE))</f>
        <v/>
      </c>
      <c r="AQ34" s="125">
        <f>AO34/AP34</f>
        <v/>
      </c>
    </row>
    <row r="35">
      <c r="A35" s="10" t="n">
        <v>34</v>
      </c>
      <c r="B35" s="210">
        <f>VLOOKUP($A35,Table2[[No]:[Date Student Last Attended Program
(mm/dd/yyyy)]],2,FALSE)</f>
        <v/>
      </c>
      <c r="C35" s="209">
        <f>VLOOKUP($A35,Table2[[No]:[Date Student Last Attended Program
(mm/dd/yyyy)]],4,FALSE)</f>
        <v/>
      </c>
      <c r="D35" s="51">
        <f>VLOOKUP($A35,Table2[[No]:[Date Student Last Attended Program
(mm/dd/yyyy)]],14,FALSE)</f>
        <v/>
      </c>
      <c r="E35" s="138">
        <f>VLOOKUP($A35,Table2[[No]:[Date Student Last Attended Program
(mm/dd/yyyy)]],17,FALSE)</f>
        <v/>
      </c>
      <c r="F35" s="207">
        <f>VLOOKUP($A35,Table2[[No]:[Date Student Last Attended Program
(mm/dd/yyyy)]],18,FALSE)</f>
        <v/>
      </c>
      <c r="G35" s="209">
        <f>VLOOKUP($A35,Table2[[#All],[No]:[Which Group Does Student Participate In?
(optional)]],23,FALSE)</f>
        <v/>
      </c>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c r="AJ35" s="9" t="n"/>
      <c r="AK35" s="9" t="n"/>
      <c r="AL35" s="210">
        <f>COUNTIF(H35:AK35,"1")</f>
        <v/>
      </c>
      <c r="AM35" s="210">
        <f>COUNTIFS(H35:AK35,"1")+COUNTIF(H35:AK35,"0")</f>
        <v/>
      </c>
      <c r="AN35" s="47">
        <f>AL35/AM35</f>
        <v/>
      </c>
      <c r="AO35" s="210">
        <f>SUM(VLOOKUP($A35,APR!$A$2:$AM$301,38,FALSE),VLOOKUP($A$2,MAY!$A$2:$AN$301,39,FALSE),VLOOKUP($A35,JUN!$A$2:$AM$301,38,FALSE))</f>
        <v/>
      </c>
      <c r="AP35" s="210">
        <f>SUM(VLOOKUP($A35,APR!$A$2:$AM$301,39,FALSE),VLOOKUP($A$2,MAY!$A$2:$AN$301,40,FALSE),VLOOKUP($A35,JUN!$A$2:$AM$301,39,FALSE))</f>
        <v/>
      </c>
      <c r="AQ35" s="125">
        <f>AO35/AP35</f>
        <v/>
      </c>
    </row>
    <row r="36">
      <c r="A36" s="10" t="n">
        <v>35</v>
      </c>
      <c r="B36" s="210">
        <f>VLOOKUP($A36,Table2[[No]:[Date Student Last Attended Program
(mm/dd/yyyy)]],2,FALSE)</f>
        <v/>
      </c>
      <c r="C36" s="209">
        <f>VLOOKUP($A36,Table2[[No]:[Date Student Last Attended Program
(mm/dd/yyyy)]],4,FALSE)</f>
        <v/>
      </c>
      <c r="D36" s="51">
        <f>VLOOKUP($A36,Table2[[No]:[Date Student Last Attended Program
(mm/dd/yyyy)]],14,FALSE)</f>
        <v/>
      </c>
      <c r="E36" s="138">
        <f>VLOOKUP($A36,Table2[[No]:[Date Student Last Attended Program
(mm/dd/yyyy)]],17,FALSE)</f>
        <v/>
      </c>
      <c r="F36" s="207">
        <f>VLOOKUP($A36,Table2[[No]:[Date Student Last Attended Program
(mm/dd/yyyy)]],18,FALSE)</f>
        <v/>
      </c>
      <c r="G36" s="209">
        <f>VLOOKUP($A36,Table2[[#All],[No]:[Which Group Does Student Participate In?
(optional)]],23,FALSE)</f>
        <v/>
      </c>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210">
        <f>COUNTIF(H36:AK36,"1")</f>
        <v/>
      </c>
      <c r="AM36" s="210">
        <f>COUNTIFS(H36:AK36,"1")+COUNTIF(H36:AK36,"0")</f>
        <v/>
      </c>
      <c r="AN36" s="47">
        <f>AL36/AM36</f>
        <v/>
      </c>
      <c r="AO36" s="210">
        <f>SUM(VLOOKUP($A36,APR!$A$2:$AM$301,38,FALSE),VLOOKUP($A$2,MAY!$A$2:$AN$301,39,FALSE),VLOOKUP($A36,JUN!$A$2:$AM$301,38,FALSE))</f>
        <v/>
      </c>
      <c r="AP36" s="210">
        <f>SUM(VLOOKUP($A36,APR!$A$2:$AM$301,39,FALSE),VLOOKUP($A$2,MAY!$A$2:$AN$301,40,FALSE),VLOOKUP($A36,JUN!$A$2:$AM$301,39,FALSE))</f>
        <v/>
      </c>
      <c r="AQ36" s="125">
        <f>AO36/AP36</f>
        <v/>
      </c>
    </row>
    <row r="37">
      <c r="A37" s="10" t="n">
        <v>36</v>
      </c>
      <c r="B37" s="210">
        <f>VLOOKUP($A37,Table2[[No]:[Date Student Last Attended Program
(mm/dd/yyyy)]],2,FALSE)</f>
        <v/>
      </c>
      <c r="C37" s="209">
        <f>VLOOKUP($A37,Table2[[No]:[Date Student Last Attended Program
(mm/dd/yyyy)]],4,FALSE)</f>
        <v/>
      </c>
      <c r="D37" s="51">
        <f>VLOOKUP($A37,Table2[[No]:[Date Student Last Attended Program
(mm/dd/yyyy)]],14,FALSE)</f>
        <v/>
      </c>
      <c r="E37" s="138">
        <f>VLOOKUP($A37,Table2[[No]:[Date Student Last Attended Program
(mm/dd/yyyy)]],17,FALSE)</f>
        <v/>
      </c>
      <c r="F37" s="207">
        <f>VLOOKUP($A37,Table2[[No]:[Date Student Last Attended Program
(mm/dd/yyyy)]],18,FALSE)</f>
        <v/>
      </c>
      <c r="G37" s="209">
        <f>VLOOKUP($A37,Table2[[#All],[No]:[Which Group Does Student Participate In?
(optional)]],23,FALSE)</f>
        <v/>
      </c>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c r="AJ37" s="9" t="n"/>
      <c r="AK37" s="9" t="n"/>
      <c r="AL37" s="210">
        <f>COUNTIF(H37:AK37,"1")</f>
        <v/>
      </c>
      <c r="AM37" s="210">
        <f>COUNTIFS(H37:AK37,"1")+COUNTIF(H37:AK37,"0")</f>
        <v/>
      </c>
      <c r="AN37" s="47">
        <f>AL37/AM37</f>
        <v/>
      </c>
      <c r="AO37" s="210">
        <f>SUM(VLOOKUP($A37,APR!$A$2:$AM$301,38,FALSE),VLOOKUP($A$2,MAY!$A$2:$AN$301,39,FALSE),VLOOKUP($A37,JUN!$A$2:$AM$301,38,FALSE))</f>
        <v/>
      </c>
      <c r="AP37" s="210">
        <f>SUM(VLOOKUP($A37,APR!$A$2:$AM$301,39,FALSE),VLOOKUP($A$2,MAY!$A$2:$AN$301,40,FALSE),VLOOKUP($A37,JUN!$A$2:$AM$301,39,FALSE))</f>
        <v/>
      </c>
      <c r="AQ37" s="125">
        <f>AO37/AP37</f>
        <v/>
      </c>
    </row>
    <row r="38">
      <c r="A38" s="10" t="n">
        <v>37</v>
      </c>
      <c r="B38" s="210">
        <f>VLOOKUP($A38,Table2[[No]:[Date Student Last Attended Program
(mm/dd/yyyy)]],2,FALSE)</f>
        <v/>
      </c>
      <c r="C38" s="209">
        <f>VLOOKUP($A38,Table2[[No]:[Date Student Last Attended Program
(mm/dd/yyyy)]],4,FALSE)</f>
        <v/>
      </c>
      <c r="D38" s="51">
        <f>VLOOKUP($A38,Table2[[No]:[Date Student Last Attended Program
(mm/dd/yyyy)]],14,FALSE)</f>
        <v/>
      </c>
      <c r="E38" s="138">
        <f>VLOOKUP($A38,Table2[[No]:[Date Student Last Attended Program
(mm/dd/yyyy)]],17,FALSE)</f>
        <v/>
      </c>
      <c r="F38" s="207">
        <f>VLOOKUP($A38,Table2[[No]:[Date Student Last Attended Program
(mm/dd/yyyy)]],18,FALSE)</f>
        <v/>
      </c>
      <c r="G38" s="209">
        <f>VLOOKUP($A38,Table2[[#All],[No]:[Which Group Does Student Participate In?
(optional)]],23,FALSE)</f>
        <v/>
      </c>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210">
        <f>COUNTIF(H38:AK38,"1")</f>
        <v/>
      </c>
      <c r="AM38" s="210">
        <f>COUNTIFS(H38:AK38,"1")+COUNTIF(H38:AK38,"0")</f>
        <v/>
      </c>
      <c r="AN38" s="47">
        <f>AL38/AM38</f>
        <v/>
      </c>
      <c r="AO38" s="210">
        <f>SUM(VLOOKUP($A38,APR!$A$2:$AM$301,38,FALSE),VLOOKUP($A$2,MAY!$A$2:$AN$301,39,FALSE),VLOOKUP($A38,JUN!$A$2:$AM$301,38,FALSE))</f>
        <v/>
      </c>
      <c r="AP38" s="210">
        <f>SUM(VLOOKUP($A38,APR!$A$2:$AM$301,39,FALSE),VLOOKUP($A$2,MAY!$A$2:$AN$301,40,FALSE),VLOOKUP($A38,JUN!$A$2:$AM$301,39,FALSE))</f>
        <v/>
      </c>
      <c r="AQ38" s="125">
        <f>AO38/AP38</f>
        <v/>
      </c>
    </row>
    <row r="39">
      <c r="A39" s="10" t="n">
        <v>38</v>
      </c>
      <c r="B39" s="210">
        <f>VLOOKUP($A39,Table2[[No]:[Date Student Last Attended Program
(mm/dd/yyyy)]],2,FALSE)</f>
        <v/>
      </c>
      <c r="C39" s="209">
        <f>VLOOKUP($A39,Table2[[No]:[Date Student Last Attended Program
(mm/dd/yyyy)]],4,FALSE)</f>
        <v/>
      </c>
      <c r="D39" s="51">
        <f>VLOOKUP($A39,Table2[[No]:[Date Student Last Attended Program
(mm/dd/yyyy)]],14,FALSE)</f>
        <v/>
      </c>
      <c r="E39" s="138">
        <f>VLOOKUP($A39,Table2[[No]:[Date Student Last Attended Program
(mm/dd/yyyy)]],17,FALSE)</f>
        <v/>
      </c>
      <c r="F39" s="207">
        <f>VLOOKUP($A39,Table2[[No]:[Date Student Last Attended Program
(mm/dd/yyyy)]],18,FALSE)</f>
        <v/>
      </c>
      <c r="G39" s="209">
        <f>VLOOKUP($A39,Table2[[#All],[No]:[Which Group Does Student Participate In?
(optional)]],23,FALSE)</f>
        <v/>
      </c>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c r="AJ39" s="9" t="n"/>
      <c r="AK39" s="9" t="n"/>
      <c r="AL39" s="210">
        <f>COUNTIF(H39:AK39,"1")</f>
        <v/>
      </c>
      <c r="AM39" s="210">
        <f>COUNTIFS(H39:AK39,"1")+COUNTIF(H39:AK39,"0")</f>
        <v/>
      </c>
      <c r="AN39" s="47">
        <f>AL39/AM39</f>
        <v/>
      </c>
      <c r="AO39" s="210">
        <f>SUM(VLOOKUP($A39,APR!$A$2:$AM$301,38,FALSE),VLOOKUP($A$2,MAY!$A$2:$AN$301,39,FALSE),VLOOKUP($A39,JUN!$A$2:$AM$301,38,FALSE))</f>
        <v/>
      </c>
      <c r="AP39" s="210">
        <f>SUM(VLOOKUP($A39,APR!$A$2:$AM$301,39,FALSE),VLOOKUP($A$2,MAY!$A$2:$AN$301,40,FALSE),VLOOKUP($A39,JUN!$A$2:$AM$301,39,FALSE))</f>
        <v/>
      </c>
      <c r="AQ39" s="125">
        <f>AO39/AP39</f>
        <v/>
      </c>
    </row>
    <row r="40">
      <c r="A40" s="10" t="n">
        <v>39</v>
      </c>
      <c r="B40" s="210">
        <f>VLOOKUP($A40,Table2[[No]:[Date Student Last Attended Program
(mm/dd/yyyy)]],2,FALSE)</f>
        <v/>
      </c>
      <c r="C40" s="209">
        <f>VLOOKUP($A40,Table2[[No]:[Date Student Last Attended Program
(mm/dd/yyyy)]],4,FALSE)</f>
        <v/>
      </c>
      <c r="D40" s="51">
        <f>VLOOKUP($A40,Table2[[No]:[Date Student Last Attended Program
(mm/dd/yyyy)]],14,FALSE)</f>
        <v/>
      </c>
      <c r="E40" s="138">
        <f>VLOOKUP($A40,Table2[[No]:[Date Student Last Attended Program
(mm/dd/yyyy)]],17,FALSE)</f>
        <v/>
      </c>
      <c r="F40" s="207">
        <f>VLOOKUP($A40,Table2[[No]:[Date Student Last Attended Program
(mm/dd/yyyy)]],18,FALSE)</f>
        <v/>
      </c>
      <c r="G40" s="209">
        <f>VLOOKUP($A40,Table2[[#All],[No]:[Which Group Does Student Participate In?
(optional)]],23,FALSE)</f>
        <v/>
      </c>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210">
        <f>COUNTIF(H40:AK40,"1")</f>
        <v/>
      </c>
      <c r="AM40" s="210">
        <f>COUNTIFS(H40:AK40,"1")+COUNTIF(H40:AK40,"0")</f>
        <v/>
      </c>
      <c r="AN40" s="47">
        <f>AL40/AM40</f>
        <v/>
      </c>
      <c r="AO40" s="210">
        <f>SUM(VLOOKUP($A40,APR!$A$2:$AM$301,38,FALSE),VLOOKUP($A$2,MAY!$A$2:$AN$301,39,FALSE),VLOOKUP($A40,JUN!$A$2:$AM$301,38,FALSE))</f>
        <v/>
      </c>
      <c r="AP40" s="210">
        <f>SUM(VLOOKUP($A40,APR!$A$2:$AM$301,39,FALSE),VLOOKUP($A$2,MAY!$A$2:$AN$301,40,FALSE),VLOOKUP($A40,JUN!$A$2:$AM$301,39,FALSE))</f>
        <v/>
      </c>
      <c r="AQ40" s="125">
        <f>AO40/AP40</f>
        <v/>
      </c>
    </row>
    <row r="41">
      <c r="A41" s="10" t="n">
        <v>40</v>
      </c>
      <c r="B41" s="210">
        <f>VLOOKUP($A41,Table2[[No]:[Date Student Last Attended Program
(mm/dd/yyyy)]],2,FALSE)</f>
        <v/>
      </c>
      <c r="C41" s="209">
        <f>VLOOKUP($A41,Table2[[No]:[Date Student Last Attended Program
(mm/dd/yyyy)]],4,FALSE)</f>
        <v/>
      </c>
      <c r="D41" s="51">
        <f>VLOOKUP($A41,Table2[[No]:[Date Student Last Attended Program
(mm/dd/yyyy)]],14,FALSE)</f>
        <v/>
      </c>
      <c r="E41" s="138">
        <f>VLOOKUP($A41,Table2[[No]:[Date Student Last Attended Program
(mm/dd/yyyy)]],17,FALSE)</f>
        <v/>
      </c>
      <c r="F41" s="207">
        <f>VLOOKUP($A41,Table2[[No]:[Date Student Last Attended Program
(mm/dd/yyyy)]],18,FALSE)</f>
        <v/>
      </c>
      <c r="G41" s="209">
        <f>VLOOKUP($A41,Table2[[#All],[No]:[Which Group Does Student Participate In?
(optional)]],23,FALSE)</f>
        <v/>
      </c>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c r="AJ41" s="9" t="n"/>
      <c r="AK41" s="9" t="n"/>
      <c r="AL41" s="210">
        <f>COUNTIF(H41:AK41,"1")</f>
        <v/>
      </c>
      <c r="AM41" s="210">
        <f>COUNTIFS(H41:AK41,"1")+COUNTIF(H41:AK41,"0")</f>
        <v/>
      </c>
      <c r="AN41" s="47">
        <f>AL41/AM41</f>
        <v/>
      </c>
      <c r="AO41" s="210">
        <f>SUM(VLOOKUP($A41,APR!$A$2:$AM$301,38,FALSE),VLOOKUP($A$2,MAY!$A$2:$AN$301,39,FALSE),VLOOKUP($A41,JUN!$A$2:$AM$301,38,FALSE))</f>
        <v/>
      </c>
      <c r="AP41" s="210">
        <f>SUM(VLOOKUP($A41,APR!$A$2:$AM$301,39,FALSE),VLOOKUP($A$2,MAY!$A$2:$AN$301,40,FALSE),VLOOKUP($A41,JUN!$A$2:$AM$301,39,FALSE))</f>
        <v/>
      </c>
      <c r="AQ41" s="125">
        <f>AO41/AP41</f>
        <v/>
      </c>
    </row>
    <row r="42">
      <c r="A42" s="10" t="n">
        <v>41</v>
      </c>
      <c r="B42" s="210">
        <f>VLOOKUP($A42,Table2[[No]:[Date Student Last Attended Program
(mm/dd/yyyy)]],2,FALSE)</f>
        <v/>
      </c>
      <c r="C42" s="209">
        <f>VLOOKUP($A42,Table2[[No]:[Date Student Last Attended Program
(mm/dd/yyyy)]],4,FALSE)</f>
        <v/>
      </c>
      <c r="D42" s="51">
        <f>VLOOKUP($A42,Table2[[No]:[Date Student Last Attended Program
(mm/dd/yyyy)]],14,FALSE)</f>
        <v/>
      </c>
      <c r="E42" s="138">
        <f>VLOOKUP($A42,Table2[[No]:[Date Student Last Attended Program
(mm/dd/yyyy)]],17,FALSE)</f>
        <v/>
      </c>
      <c r="F42" s="207">
        <f>VLOOKUP($A42,Table2[[No]:[Date Student Last Attended Program
(mm/dd/yyyy)]],18,FALSE)</f>
        <v/>
      </c>
      <c r="G42" s="209">
        <f>VLOOKUP($A42,Table2[[#All],[No]:[Which Group Does Student Participate In?
(optional)]],23,FALSE)</f>
        <v/>
      </c>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210">
        <f>COUNTIF(H42:AK42,"1")</f>
        <v/>
      </c>
      <c r="AM42" s="210">
        <f>COUNTIFS(H42:AK42,"1")+COUNTIF(H42:AK42,"0")</f>
        <v/>
      </c>
      <c r="AN42" s="47">
        <f>AL42/AM42</f>
        <v/>
      </c>
      <c r="AO42" s="210">
        <f>SUM(VLOOKUP($A42,APR!$A$2:$AM$301,38,FALSE),VLOOKUP($A$2,MAY!$A$2:$AN$301,39,FALSE),VLOOKUP($A42,JUN!$A$2:$AM$301,38,FALSE))</f>
        <v/>
      </c>
      <c r="AP42" s="210">
        <f>SUM(VLOOKUP($A42,APR!$A$2:$AM$301,39,FALSE),VLOOKUP($A$2,MAY!$A$2:$AN$301,40,FALSE),VLOOKUP($A42,JUN!$A$2:$AM$301,39,FALSE))</f>
        <v/>
      </c>
      <c r="AQ42" s="125">
        <f>AO42/AP42</f>
        <v/>
      </c>
    </row>
    <row r="43">
      <c r="A43" s="10" t="n">
        <v>42</v>
      </c>
      <c r="B43" s="210">
        <f>VLOOKUP($A43,Table2[[No]:[Date Student Last Attended Program
(mm/dd/yyyy)]],2,FALSE)</f>
        <v/>
      </c>
      <c r="C43" s="209">
        <f>VLOOKUP($A43,Table2[[No]:[Date Student Last Attended Program
(mm/dd/yyyy)]],4,FALSE)</f>
        <v/>
      </c>
      <c r="D43" s="51">
        <f>VLOOKUP($A43,Table2[[No]:[Date Student Last Attended Program
(mm/dd/yyyy)]],14,FALSE)</f>
        <v/>
      </c>
      <c r="E43" s="138">
        <f>VLOOKUP($A43,Table2[[No]:[Date Student Last Attended Program
(mm/dd/yyyy)]],17,FALSE)</f>
        <v/>
      </c>
      <c r="F43" s="207">
        <f>VLOOKUP($A43,Table2[[No]:[Date Student Last Attended Program
(mm/dd/yyyy)]],18,FALSE)</f>
        <v/>
      </c>
      <c r="G43" s="209">
        <f>VLOOKUP($A43,Table2[[#All],[No]:[Which Group Does Student Participate In?
(optional)]],23,FALSE)</f>
        <v/>
      </c>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c r="AJ43" s="9" t="n"/>
      <c r="AK43" s="9" t="n"/>
      <c r="AL43" s="210">
        <f>COUNTIF(H43:AK43,"1")</f>
        <v/>
      </c>
      <c r="AM43" s="210">
        <f>COUNTIFS(H43:AK43,"1")+COUNTIF(H43:AK43,"0")</f>
        <v/>
      </c>
      <c r="AN43" s="47">
        <f>AL43/AM43</f>
        <v/>
      </c>
      <c r="AO43" s="210">
        <f>SUM(VLOOKUP($A43,APR!$A$2:$AM$301,38,FALSE),VLOOKUP($A$2,MAY!$A$2:$AN$301,39,FALSE),VLOOKUP($A43,JUN!$A$2:$AM$301,38,FALSE))</f>
        <v/>
      </c>
      <c r="AP43" s="210">
        <f>SUM(VLOOKUP($A43,APR!$A$2:$AM$301,39,FALSE),VLOOKUP($A$2,MAY!$A$2:$AN$301,40,FALSE),VLOOKUP($A43,JUN!$A$2:$AM$301,39,FALSE))</f>
        <v/>
      </c>
      <c r="AQ43" s="125">
        <f>AO43/AP43</f>
        <v/>
      </c>
    </row>
    <row r="44">
      <c r="A44" s="10" t="n">
        <v>43</v>
      </c>
      <c r="B44" s="210">
        <f>VLOOKUP($A44,Table2[[No]:[Date Student Last Attended Program
(mm/dd/yyyy)]],2,FALSE)</f>
        <v/>
      </c>
      <c r="C44" s="209">
        <f>VLOOKUP($A44,Table2[[No]:[Date Student Last Attended Program
(mm/dd/yyyy)]],4,FALSE)</f>
        <v/>
      </c>
      <c r="D44" s="51">
        <f>VLOOKUP($A44,Table2[[No]:[Date Student Last Attended Program
(mm/dd/yyyy)]],14,FALSE)</f>
        <v/>
      </c>
      <c r="E44" s="138">
        <f>VLOOKUP($A44,Table2[[No]:[Date Student Last Attended Program
(mm/dd/yyyy)]],17,FALSE)</f>
        <v/>
      </c>
      <c r="F44" s="207">
        <f>VLOOKUP($A44,Table2[[No]:[Date Student Last Attended Program
(mm/dd/yyyy)]],18,FALSE)</f>
        <v/>
      </c>
      <c r="G44" s="209">
        <f>VLOOKUP($A44,Table2[[#All],[No]:[Which Group Does Student Participate In?
(optional)]],23,FALSE)</f>
        <v/>
      </c>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c r="AJ44" s="9" t="n"/>
      <c r="AK44" s="9" t="n"/>
      <c r="AL44" s="210">
        <f>COUNTIF(H44:AK44,"1")</f>
        <v/>
      </c>
      <c r="AM44" s="210">
        <f>COUNTIFS(H44:AK44,"1")+COUNTIF(H44:AK44,"0")</f>
        <v/>
      </c>
      <c r="AN44" s="47">
        <f>AL44/AM44</f>
        <v/>
      </c>
      <c r="AO44" s="210">
        <f>SUM(VLOOKUP($A44,APR!$A$2:$AM$301,38,FALSE),VLOOKUP($A$2,MAY!$A$2:$AN$301,39,FALSE),VLOOKUP($A44,JUN!$A$2:$AM$301,38,FALSE))</f>
        <v/>
      </c>
      <c r="AP44" s="210">
        <f>SUM(VLOOKUP($A44,APR!$A$2:$AM$301,39,FALSE),VLOOKUP($A$2,MAY!$A$2:$AN$301,40,FALSE),VLOOKUP($A44,JUN!$A$2:$AM$301,39,FALSE))</f>
        <v/>
      </c>
      <c r="AQ44" s="125">
        <f>AO44/AP44</f>
        <v/>
      </c>
    </row>
    <row r="45">
      <c r="A45" s="10" t="n">
        <v>44</v>
      </c>
      <c r="B45" s="210">
        <f>VLOOKUP($A45,Table2[[No]:[Date Student Last Attended Program
(mm/dd/yyyy)]],2,FALSE)</f>
        <v/>
      </c>
      <c r="C45" s="209">
        <f>VLOOKUP($A45,Table2[[No]:[Date Student Last Attended Program
(mm/dd/yyyy)]],4,FALSE)</f>
        <v/>
      </c>
      <c r="D45" s="51">
        <f>VLOOKUP($A45,Table2[[No]:[Date Student Last Attended Program
(mm/dd/yyyy)]],14,FALSE)</f>
        <v/>
      </c>
      <c r="E45" s="138">
        <f>VLOOKUP($A45,Table2[[No]:[Date Student Last Attended Program
(mm/dd/yyyy)]],17,FALSE)</f>
        <v/>
      </c>
      <c r="F45" s="207">
        <f>VLOOKUP($A45,Table2[[No]:[Date Student Last Attended Program
(mm/dd/yyyy)]],18,FALSE)</f>
        <v/>
      </c>
      <c r="G45" s="209">
        <f>VLOOKUP($A45,Table2[[#All],[No]:[Which Group Does Student Participate In?
(optional)]],23,FALSE)</f>
        <v/>
      </c>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210">
        <f>COUNTIF(H45:AK45,"1")</f>
        <v/>
      </c>
      <c r="AM45" s="210">
        <f>COUNTIFS(H45:AK45,"1")+COUNTIF(H45:AK45,"0")</f>
        <v/>
      </c>
      <c r="AN45" s="47">
        <f>AL45/AM45</f>
        <v/>
      </c>
      <c r="AO45" s="210">
        <f>SUM(VLOOKUP($A45,APR!$A$2:$AM$301,38,FALSE),VLOOKUP($A$2,MAY!$A$2:$AN$301,39,FALSE),VLOOKUP($A45,JUN!$A$2:$AM$301,38,FALSE))</f>
        <v/>
      </c>
      <c r="AP45" s="210">
        <f>SUM(VLOOKUP($A45,APR!$A$2:$AM$301,39,FALSE),VLOOKUP($A$2,MAY!$A$2:$AN$301,40,FALSE),VLOOKUP($A45,JUN!$A$2:$AM$301,39,FALSE))</f>
        <v/>
      </c>
      <c r="AQ45" s="125">
        <f>AO45/AP45</f>
        <v/>
      </c>
    </row>
    <row r="46">
      <c r="A46" s="10" t="n">
        <v>45</v>
      </c>
      <c r="B46" s="210">
        <f>VLOOKUP($A46,Table2[[No]:[Date Student Last Attended Program
(mm/dd/yyyy)]],2,FALSE)</f>
        <v/>
      </c>
      <c r="C46" s="209">
        <f>VLOOKUP($A46,Table2[[No]:[Date Student Last Attended Program
(mm/dd/yyyy)]],4,FALSE)</f>
        <v/>
      </c>
      <c r="D46" s="51">
        <f>VLOOKUP($A46,Table2[[No]:[Date Student Last Attended Program
(mm/dd/yyyy)]],14,FALSE)</f>
        <v/>
      </c>
      <c r="E46" s="138">
        <f>VLOOKUP($A46,Table2[[No]:[Date Student Last Attended Program
(mm/dd/yyyy)]],17,FALSE)</f>
        <v/>
      </c>
      <c r="F46" s="207">
        <f>VLOOKUP($A46,Table2[[No]:[Date Student Last Attended Program
(mm/dd/yyyy)]],18,FALSE)</f>
        <v/>
      </c>
      <c r="G46" s="209">
        <f>VLOOKUP($A46,Table2[[#All],[No]:[Which Group Does Student Participate In?
(optional)]],23,FALSE)</f>
        <v/>
      </c>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c r="AJ46" s="9" t="n"/>
      <c r="AK46" s="9" t="n"/>
      <c r="AL46" s="210">
        <f>COUNTIF(H46:AK46,"1")</f>
        <v/>
      </c>
      <c r="AM46" s="210">
        <f>COUNTIFS(H46:AK46,"1")+COUNTIF(H46:AK46,"0")</f>
        <v/>
      </c>
      <c r="AN46" s="47">
        <f>AL46/AM46</f>
        <v/>
      </c>
      <c r="AO46" s="210">
        <f>SUM(VLOOKUP($A46,APR!$A$2:$AM$301,38,FALSE),VLOOKUP($A$2,MAY!$A$2:$AN$301,39,FALSE),VLOOKUP($A46,JUN!$A$2:$AM$301,38,FALSE))</f>
        <v/>
      </c>
      <c r="AP46" s="210">
        <f>SUM(VLOOKUP($A46,APR!$A$2:$AM$301,39,FALSE),VLOOKUP($A$2,MAY!$A$2:$AN$301,40,FALSE),VLOOKUP($A46,JUN!$A$2:$AM$301,39,FALSE))</f>
        <v/>
      </c>
      <c r="AQ46" s="125">
        <f>AO46/AP46</f>
        <v/>
      </c>
    </row>
    <row r="47">
      <c r="A47" s="10" t="n">
        <v>46</v>
      </c>
      <c r="B47" s="210">
        <f>VLOOKUP($A47,Table2[[No]:[Date Student Last Attended Program
(mm/dd/yyyy)]],2,FALSE)</f>
        <v/>
      </c>
      <c r="C47" s="209">
        <f>VLOOKUP($A47,Table2[[No]:[Date Student Last Attended Program
(mm/dd/yyyy)]],4,FALSE)</f>
        <v/>
      </c>
      <c r="D47" s="51">
        <f>VLOOKUP($A47,Table2[[No]:[Date Student Last Attended Program
(mm/dd/yyyy)]],14,FALSE)</f>
        <v/>
      </c>
      <c r="E47" s="138">
        <f>VLOOKUP($A47,Table2[[No]:[Date Student Last Attended Program
(mm/dd/yyyy)]],17,FALSE)</f>
        <v/>
      </c>
      <c r="F47" s="207">
        <f>VLOOKUP($A47,Table2[[No]:[Date Student Last Attended Program
(mm/dd/yyyy)]],18,FALSE)</f>
        <v/>
      </c>
      <c r="G47" s="209">
        <f>VLOOKUP($A47,Table2[[#All],[No]:[Which Group Does Student Participate In?
(optional)]],23,FALSE)</f>
        <v/>
      </c>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210">
        <f>COUNTIF(H47:AK47,"1")</f>
        <v/>
      </c>
      <c r="AM47" s="210">
        <f>COUNTIFS(H47:AK47,"1")+COUNTIF(H47:AK47,"0")</f>
        <v/>
      </c>
      <c r="AN47" s="47">
        <f>AL47/AM47</f>
        <v/>
      </c>
      <c r="AO47" s="210">
        <f>SUM(VLOOKUP($A47,APR!$A$2:$AM$301,38,FALSE),VLOOKUP($A$2,MAY!$A$2:$AN$301,39,FALSE),VLOOKUP($A47,JUN!$A$2:$AM$301,38,FALSE))</f>
        <v/>
      </c>
      <c r="AP47" s="210">
        <f>SUM(VLOOKUP($A47,APR!$A$2:$AM$301,39,FALSE),VLOOKUP($A$2,MAY!$A$2:$AN$301,40,FALSE),VLOOKUP($A47,JUN!$A$2:$AM$301,39,FALSE))</f>
        <v/>
      </c>
      <c r="AQ47" s="125">
        <f>AO47/AP47</f>
        <v/>
      </c>
    </row>
    <row r="48">
      <c r="A48" s="10" t="n">
        <v>47</v>
      </c>
      <c r="B48" s="210">
        <f>VLOOKUP($A48,Table2[[No]:[Date Student Last Attended Program
(mm/dd/yyyy)]],2,FALSE)</f>
        <v/>
      </c>
      <c r="C48" s="209">
        <f>VLOOKUP($A48,Table2[[No]:[Date Student Last Attended Program
(mm/dd/yyyy)]],4,FALSE)</f>
        <v/>
      </c>
      <c r="D48" s="51">
        <f>VLOOKUP($A48,Table2[[No]:[Date Student Last Attended Program
(mm/dd/yyyy)]],14,FALSE)</f>
        <v/>
      </c>
      <c r="E48" s="138">
        <f>VLOOKUP($A48,Table2[[No]:[Date Student Last Attended Program
(mm/dd/yyyy)]],17,FALSE)</f>
        <v/>
      </c>
      <c r="F48" s="207">
        <f>VLOOKUP($A48,Table2[[No]:[Date Student Last Attended Program
(mm/dd/yyyy)]],18,FALSE)</f>
        <v/>
      </c>
      <c r="G48" s="209">
        <f>VLOOKUP($A48,Table2[[#All],[No]:[Which Group Does Student Participate In?
(optional)]],23,FALSE)</f>
        <v/>
      </c>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c r="AJ48" s="9" t="n"/>
      <c r="AK48" s="9" t="n"/>
      <c r="AL48" s="210">
        <f>COUNTIF(H48:AK48,"1")</f>
        <v/>
      </c>
      <c r="AM48" s="210">
        <f>COUNTIFS(H48:AK48,"1")+COUNTIF(H48:AK48,"0")</f>
        <v/>
      </c>
      <c r="AN48" s="47">
        <f>AL48/AM48</f>
        <v/>
      </c>
      <c r="AO48" s="210">
        <f>SUM(VLOOKUP($A48,APR!$A$2:$AM$301,38,FALSE),VLOOKUP($A$2,MAY!$A$2:$AN$301,39,FALSE),VLOOKUP($A48,JUN!$A$2:$AM$301,38,FALSE))</f>
        <v/>
      </c>
      <c r="AP48" s="210">
        <f>SUM(VLOOKUP($A48,APR!$A$2:$AM$301,39,FALSE),VLOOKUP($A$2,MAY!$A$2:$AN$301,40,FALSE),VLOOKUP($A48,JUN!$A$2:$AM$301,39,FALSE))</f>
        <v/>
      </c>
      <c r="AQ48" s="125">
        <f>AO48/AP48</f>
        <v/>
      </c>
    </row>
    <row r="49">
      <c r="A49" s="10" t="n">
        <v>48</v>
      </c>
      <c r="B49" s="210">
        <f>VLOOKUP($A49,Table2[[No]:[Date Student Last Attended Program
(mm/dd/yyyy)]],2,FALSE)</f>
        <v/>
      </c>
      <c r="C49" s="209">
        <f>VLOOKUP($A49,Table2[[No]:[Date Student Last Attended Program
(mm/dd/yyyy)]],4,FALSE)</f>
        <v/>
      </c>
      <c r="D49" s="51">
        <f>VLOOKUP($A49,Table2[[No]:[Date Student Last Attended Program
(mm/dd/yyyy)]],14,FALSE)</f>
        <v/>
      </c>
      <c r="E49" s="138">
        <f>VLOOKUP($A49,Table2[[No]:[Date Student Last Attended Program
(mm/dd/yyyy)]],17,FALSE)</f>
        <v/>
      </c>
      <c r="F49" s="207">
        <f>VLOOKUP($A49,Table2[[No]:[Date Student Last Attended Program
(mm/dd/yyyy)]],18,FALSE)</f>
        <v/>
      </c>
      <c r="G49" s="209">
        <f>VLOOKUP($A49,Table2[[#All],[No]:[Which Group Does Student Participate In?
(optional)]],23,FALSE)</f>
        <v/>
      </c>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210">
        <f>COUNTIF(H49:AK49,"1")</f>
        <v/>
      </c>
      <c r="AM49" s="210">
        <f>COUNTIFS(H49:AK49,"1")+COUNTIF(H49:AK49,"0")</f>
        <v/>
      </c>
      <c r="AN49" s="47">
        <f>AL49/AM49</f>
        <v/>
      </c>
      <c r="AO49" s="210">
        <f>SUM(VLOOKUP($A49,APR!$A$2:$AM$301,38,FALSE),VLOOKUP($A$2,MAY!$A$2:$AN$301,39,FALSE),VLOOKUP($A49,JUN!$A$2:$AM$301,38,FALSE))</f>
        <v/>
      </c>
      <c r="AP49" s="210">
        <f>SUM(VLOOKUP($A49,APR!$A$2:$AM$301,39,FALSE),VLOOKUP($A$2,MAY!$A$2:$AN$301,40,FALSE),VLOOKUP($A49,JUN!$A$2:$AM$301,39,FALSE))</f>
        <v/>
      </c>
      <c r="AQ49" s="125">
        <f>AO49/AP49</f>
        <v/>
      </c>
    </row>
    <row r="50">
      <c r="A50" s="10" t="n">
        <v>49</v>
      </c>
      <c r="B50" s="210">
        <f>VLOOKUP($A50,Table2[[No]:[Date Student Last Attended Program
(mm/dd/yyyy)]],2,FALSE)</f>
        <v/>
      </c>
      <c r="C50" s="209">
        <f>VLOOKUP($A50,Table2[[No]:[Date Student Last Attended Program
(mm/dd/yyyy)]],4,FALSE)</f>
        <v/>
      </c>
      <c r="D50" s="51">
        <f>VLOOKUP($A50,Table2[[No]:[Date Student Last Attended Program
(mm/dd/yyyy)]],14,FALSE)</f>
        <v/>
      </c>
      <c r="E50" s="138">
        <f>VLOOKUP($A50,Table2[[No]:[Date Student Last Attended Program
(mm/dd/yyyy)]],17,FALSE)</f>
        <v/>
      </c>
      <c r="F50" s="207">
        <f>VLOOKUP($A50,Table2[[No]:[Date Student Last Attended Program
(mm/dd/yyyy)]],18,FALSE)</f>
        <v/>
      </c>
      <c r="G50" s="209">
        <f>VLOOKUP($A50,Table2[[#All],[No]:[Which Group Does Student Participate In?
(optional)]],23,FALSE)</f>
        <v/>
      </c>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c r="AJ50" s="9" t="n"/>
      <c r="AK50" s="9" t="n"/>
      <c r="AL50" s="210">
        <f>COUNTIF(H50:AK50,"1")</f>
        <v/>
      </c>
      <c r="AM50" s="210">
        <f>COUNTIFS(H50:AK50,"1")+COUNTIF(H50:AK50,"0")</f>
        <v/>
      </c>
      <c r="AN50" s="47">
        <f>AL50/AM50</f>
        <v/>
      </c>
      <c r="AO50" s="210">
        <f>SUM(VLOOKUP($A50,APR!$A$2:$AM$301,38,FALSE),VLOOKUP($A$2,MAY!$A$2:$AN$301,39,FALSE),VLOOKUP($A50,JUN!$A$2:$AM$301,38,FALSE))</f>
        <v/>
      </c>
      <c r="AP50" s="210">
        <f>SUM(VLOOKUP($A50,APR!$A$2:$AM$301,39,FALSE),VLOOKUP($A$2,MAY!$A$2:$AN$301,40,FALSE),VLOOKUP($A50,JUN!$A$2:$AM$301,39,FALSE))</f>
        <v/>
      </c>
      <c r="AQ50" s="125">
        <f>AO50/AP50</f>
        <v/>
      </c>
    </row>
    <row r="51">
      <c r="A51" s="10" t="n">
        <v>50</v>
      </c>
      <c r="B51" s="210">
        <f>VLOOKUP($A51,Table2[[No]:[Date Student Last Attended Program
(mm/dd/yyyy)]],2,FALSE)</f>
        <v/>
      </c>
      <c r="C51" s="209">
        <f>VLOOKUP($A51,Table2[[No]:[Date Student Last Attended Program
(mm/dd/yyyy)]],4,FALSE)</f>
        <v/>
      </c>
      <c r="D51" s="51">
        <f>VLOOKUP($A51,Table2[[No]:[Date Student Last Attended Program
(mm/dd/yyyy)]],14,FALSE)</f>
        <v/>
      </c>
      <c r="E51" s="138">
        <f>VLOOKUP($A51,Table2[[No]:[Date Student Last Attended Program
(mm/dd/yyyy)]],17,FALSE)</f>
        <v/>
      </c>
      <c r="F51" s="207">
        <f>VLOOKUP($A51,Table2[[No]:[Date Student Last Attended Program
(mm/dd/yyyy)]],18,FALSE)</f>
        <v/>
      </c>
      <c r="G51" s="209">
        <f>VLOOKUP($A51,Table2[[#All],[No]:[Which Group Does Student Participate In?
(optional)]],23,FALSE)</f>
        <v/>
      </c>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210">
        <f>COUNTIF(H51:AK51,"1")</f>
        <v/>
      </c>
      <c r="AM51" s="210">
        <f>COUNTIFS(H51:AK51,"1")+COUNTIF(H51:AK51,"0")</f>
        <v/>
      </c>
      <c r="AN51" s="47">
        <f>AL51/AM51</f>
        <v/>
      </c>
      <c r="AO51" s="210">
        <f>SUM(VLOOKUP($A51,APR!$A$2:$AM$301,38,FALSE),VLOOKUP($A$2,MAY!$A$2:$AN$301,39,FALSE),VLOOKUP($A51,JUN!$A$2:$AM$301,38,FALSE))</f>
        <v/>
      </c>
      <c r="AP51" s="210">
        <f>SUM(VLOOKUP($A51,APR!$A$2:$AM$301,39,FALSE),VLOOKUP($A$2,MAY!$A$2:$AN$301,40,FALSE),VLOOKUP($A51,JUN!$A$2:$AM$301,39,FALSE))</f>
        <v/>
      </c>
      <c r="AQ51" s="125">
        <f>AO51/AP51</f>
        <v/>
      </c>
    </row>
    <row r="52">
      <c r="A52" s="10" t="n">
        <v>51</v>
      </c>
      <c r="B52" s="210">
        <f>VLOOKUP($A52,Table2[[No]:[Date Student Last Attended Program
(mm/dd/yyyy)]],2,FALSE)</f>
        <v/>
      </c>
      <c r="C52" s="209">
        <f>VLOOKUP($A52,Table2[[No]:[Date Student Last Attended Program
(mm/dd/yyyy)]],4,FALSE)</f>
        <v/>
      </c>
      <c r="D52" s="51">
        <f>VLOOKUP($A52,Table2[[No]:[Date Student Last Attended Program
(mm/dd/yyyy)]],14,FALSE)</f>
        <v/>
      </c>
      <c r="E52" s="138">
        <f>VLOOKUP($A52,Table2[[No]:[Date Student Last Attended Program
(mm/dd/yyyy)]],17,FALSE)</f>
        <v/>
      </c>
      <c r="F52" s="207">
        <f>VLOOKUP($A52,Table2[[No]:[Date Student Last Attended Program
(mm/dd/yyyy)]],18,FALSE)</f>
        <v/>
      </c>
      <c r="G52" s="209">
        <f>VLOOKUP($A52,Table2[[#All],[No]:[Which Group Does Student Participate In?
(optional)]],23,FALSE)</f>
        <v/>
      </c>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c r="AJ52" s="9" t="n"/>
      <c r="AK52" s="9" t="n"/>
      <c r="AL52" s="210">
        <f>COUNTIF(H52:AK52,"1")</f>
        <v/>
      </c>
      <c r="AM52" s="210">
        <f>COUNTIFS(H52:AK52,"1")+COUNTIF(H52:AK52,"0")</f>
        <v/>
      </c>
      <c r="AN52" s="47">
        <f>AL52/AM52</f>
        <v/>
      </c>
      <c r="AO52" s="210">
        <f>SUM(VLOOKUP($A52,APR!$A$2:$AM$301,38,FALSE),VLOOKUP($A$2,MAY!$A$2:$AN$301,39,FALSE),VLOOKUP($A52,JUN!$A$2:$AM$301,38,FALSE))</f>
        <v/>
      </c>
      <c r="AP52" s="210">
        <f>SUM(VLOOKUP($A52,APR!$A$2:$AM$301,39,FALSE),VLOOKUP($A$2,MAY!$A$2:$AN$301,40,FALSE),VLOOKUP($A52,JUN!$A$2:$AM$301,39,FALSE))</f>
        <v/>
      </c>
      <c r="AQ52" s="125">
        <f>AO52/AP52</f>
        <v/>
      </c>
    </row>
    <row r="53">
      <c r="A53" s="10" t="n">
        <v>52</v>
      </c>
      <c r="B53" s="210">
        <f>VLOOKUP($A53,Table2[[No]:[Date Student Last Attended Program
(mm/dd/yyyy)]],2,FALSE)</f>
        <v/>
      </c>
      <c r="C53" s="209">
        <f>VLOOKUP($A53,Table2[[No]:[Date Student Last Attended Program
(mm/dd/yyyy)]],4,FALSE)</f>
        <v/>
      </c>
      <c r="D53" s="51">
        <f>VLOOKUP($A53,Table2[[No]:[Date Student Last Attended Program
(mm/dd/yyyy)]],14,FALSE)</f>
        <v/>
      </c>
      <c r="E53" s="138">
        <f>VLOOKUP($A53,Table2[[No]:[Date Student Last Attended Program
(mm/dd/yyyy)]],17,FALSE)</f>
        <v/>
      </c>
      <c r="F53" s="207">
        <f>VLOOKUP($A53,Table2[[No]:[Date Student Last Attended Program
(mm/dd/yyyy)]],18,FALSE)</f>
        <v/>
      </c>
      <c r="G53" s="209">
        <f>VLOOKUP($A53,Table2[[#All],[No]:[Which Group Does Student Participate In?
(optional)]],23,FALSE)</f>
        <v/>
      </c>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210">
        <f>COUNTIF(H53:AK53,"1")</f>
        <v/>
      </c>
      <c r="AM53" s="210">
        <f>COUNTIFS(H53:AK53,"1")+COUNTIF(H53:AK53,"0")</f>
        <v/>
      </c>
      <c r="AN53" s="47">
        <f>AL53/AM53</f>
        <v/>
      </c>
      <c r="AO53" s="210">
        <f>SUM(VLOOKUP($A53,APR!$A$2:$AM$301,38,FALSE),VLOOKUP($A$2,MAY!$A$2:$AN$301,39,FALSE),VLOOKUP($A53,JUN!$A$2:$AM$301,38,FALSE))</f>
        <v/>
      </c>
      <c r="AP53" s="210">
        <f>SUM(VLOOKUP($A53,APR!$A$2:$AM$301,39,FALSE),VLOOKUP($A$2,MAY!$A$2:$AN$301,40,FALSE),VLOOKUP($A53,JUN!$A$2:$AM$301,39,FALSE))</f>
        <v/>
      </c>
      <c r="AQ53" s="125">
        <f>AO53/AP53</f>
        <v/>
      </c>
    </row>
    <row r="54">
      <c r="A54" s="10" t="n">
        <v>53</v>
      </c>
      <c r="B54" s="210">
        <f>VLOOKUP($A54,Table2[[No]:[Date Student Last Attended Program
(mm/dd/yyyy)]],2,FALSE)</f>
        <v/>
      </c>
      <c r="C54" s="209">
        <f>VLOOKUP($A54,Table2[[No]:[Date Student Last Attended Program
(mm/dd/yyyy)]],4,FALSE)</f>
        <v/>
      </c>
      <c r="D54" s="51">
        <f>VLOOKUP($A54,Table2[[No]:[Date Student Last Attended Program
(mm/dd/yyyy)]],14,FALSE)</f>
        <v/>
      </c>
      <c r="E54" s="138">
        <f>VLOOKUP($A54,Table2[[No]:[Date Student Last Attended Program
(mm/dd/yyyy)]],17,FALSE)</f>
        <v/>
      </c>
      <c r="F54" s="207">
        <f>VLOOKUP($A54,Table2[[No]:[Date Student Last Attended Program
(mm/dd/yyyy)]],18,FALSE)</f>
        <v/>
      </c>
      <c r="G54" s="209">
        <f>VLOOKUP($A54,Table2[[#All],[No]:[Which Group Does Student Participate In?
(optional)]],23,FALSE)</f>
        <v/>
      </c>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c r="AJ54" s="9" t="n"/>
      <c r="AK54" s="9" t="n"/>
      <c r="AL54" s="210">
        <f>COUNTIF(H54:AK54,"1")</f>
        <v/>
      </c>
      <c r="AM54" s="210">
        <f>COUNTIFS(H54:AK54,"1")+COUNTIF(H54:AK54,"0")</f>
        <v/>
      </c>
      <c r="AN54" s="47">
        <f>AL54/AM54</f>
        <v/>
      </c>
      <c r="AO54" s="210">
        <f>SUM(VLOOKUP($A54,APR!$A$2:$AM$301,38,FALSE),VLOOKUP($A$2,MAY!$A$2:$AN$301,39,FALSE),VLOOKUP($A54,JUN!$A$2:$AM$301,38,FALSE))</f>
        <v/>
      </c>
      <c r="AP54" s="210">
        <f>SUM(VLOOKUP($A54,APR!$A$2:$AM$301,39,FALSE),VLOOKUP($A$2,MAY!$A$2:$AN$301,40,FALSE),VLOOKUP($A54,JUN!$A$2:$AM$301,39,FALSE))</f>
        <v/>
      </c>
      <c r="AQ54" s="125">
        <f>AO54/AP54</f>
        <v/>
      </c>
    </row>
    <row r="55">
      <c r="A55" s="10" t="n">
        <v>54</v>
      </c>
      <c r="B55" s="210">
        <f>VLOOKUP($A55,Table2[[No]:[Date Student Last Attended Program
(mm/dd/yyyy)]],2,FALSE)</f>
        <v/>
      </c>
      <c r="C55" s="209">
        <f>VLOOKUP($A55,Table2[[No]:[Date Student Last Attended Program
(mm/dd/yyyy)]],4,FALSE)</f>
        <v/>
      </c>
      <c r="D55" s="51">
        <f>VLOOKUP($A55,Table2[[No]:[Date Student Last Attended Program
(mm/dd/yyyy)]],14,FALSE)</f>
        <v/>
      </c>
      <c r="E55" s="138">
        <f>VLOOKUP($A55,Table2[[No]:[Date Student Last Attended Program
(mm/dd/yyyy)]],17,FALSE)</f>
        <v/>
      </c>
      <c r="F55" s="207">
        <f>VLOOKUP($A55,Table2[[No]:[Date Student Last Attended Program
(mm/dd/yyyy)]],18,FALSE)</f>
        <v/>
      </c>
      <c r="G55" s="209">
        <f>VLOOKUP($A55,Table2[[#All],[No]:[Which Group Does Student Participate In?
(optional)]],23,FALSE)</f>
        <v/>
      </c>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c r="AJ55" s="9" t="n"/>
      <c r="AK55" s="9" t="n"/>
      <c r="AL55" s="210">
        <f>COUNTIF(H55:AK55,"1")</f>
        <v/>
      </c>
      <c r="AM55" s="210">
        <f>COUNTIFS(H55:AK55,"1")+COUNTIF(H55:AK55,"0")</f>
        <v/>
      </c>
      <c r="AN55" s="47">
        <f>AL55/AM55</f>
        <v/>
      </c>
      <c r="AO55" s="210">
        <f>SUM(VLOOKUP($A55,APR!$A$2:$AM$301,38,FALSE),VLOOKUP($A$2,MAY!$A$2:$AN$301,39,FALSE),VLOOKUP($A55,JUN!$A$2:$AM$301,38,FALSE))</f>
        <v/>
      </c>
      <c r="AP55" s="210">
        <f>SUM(VLOOKUP($A55,APR!$A$2:$AM$301,39,FALSE),VLOOKUP($A$2,MAY!$A$2:$AN$301,40,FALSE),VLOOKUP($A55,JUN!$A$2:$AM$301,39,FALSE))</f>
        <v/>
      </c>
      <c r="AQ55" s="125">
        <f>AO55/AP55</f>
        <v/>
      </c>
    </row>
    <row r="56">
      <c r="A56" s="10" t="n">
        <v>55</v>
      </c>
      <c r="B56" s="210">
        <f>VLOOKUP($A56,Table2[[No]:[Date Student Last Attended Program
(mm/dd/yyyy)]],2,FALSE)</f>
        <v/>
      </c>
      <c r="C56" s="209">
        <f>VLOOKUP($A56,Table2[[No]:[Date Student Last Attended Program
(mm/dd/yyyy)]],4,FALSE)</f>
        <v/>
      </c>
      <c r="D56" s="51">
        <f>VLOOKUP($A56,Table2[[No]:[Date Student Last Attended Program
(mm/dd/yyyy)]],14,FALSE)</f>
        <v/>
      </c>
      <c r="E56" s="138">
        <f>VLOOKUP($A56,Table2[[No]:[Date Student Last Attended Program
(mm/dd/yyyy)]],17,FALSE)</f>
        <v/>
      </c>
      <c r="F56" s="207">
        <f>VLOOKUP($A56,Table2[[No]:[Date Student Last Attended Program
(mm/dd/yyyy)]],18,FALSE)</f>
        <v/>
      </c>
      <c r="G56" s="209">
        <f>VLOOKUP($A56,Table2[[#All],[No]:[Which Group Does Student Participate In?
(optional)]],23,FALSE)</f>
        <v/>
      </c>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c r="AJ56" s="9" t="n"/>
      <c r="AK56" s="9" t="n"/>
      <c r="AL56" s="210">
        <f>COUNTIF(H56:AK56,"1")</f>
        <v/>
      </c>
      <c r="AM56" s="210">
        <f>COUNTIFS(H56:AK56,"1")+COUNTIF(H56:AK56,"0")</f>
        <v/>
      </c>
      <c r="AN56" s="47">
        <f>AL56/AM56</f>
        <v/>
      </c>
      <c r="AO56" s="210">
        <f>SUM(VLOOKUP($A56,APR!$A$2:$AM$301,38,FALSE),VLOOKUP($A$2,MAY!$A$2:$AN$301,39,FALSE),VLOOKUP($A56,JUN!$A$2:$AM$301,38,FALSE))</f>
        <v/>
      </c>
      <c r="AP56" s="210">
        <f>SUM(VLOOKUP($A56,APR!$A$2:$AM$301,39,FALSE),VLOOKUP($A$2,MAY!$A$2:$AN$301,40,FALSE),VLOOKUP($A56,JUN!$A$2:$AM$301,39,FALSE))</f>
        <v/>
      </c>
      <c r="AQ56" s="125">
        <f>AO56/AP56</f>
        <v/>
      </c>
    </row>
    <row r="57">
      <c r="A57" s="10" t="n">
        <v>56</v>
      </c>
      <c r="B57" s="210">
        <f>VLOOKUP($A57,Table2[[No]:[Date Student Last Attended Program
(mm/dd/yyyy)]],2,FALSE)</f>
        <v/>
      </c>
      <c r="C57" s="209">
        <f>VLOOKUP($A57,Table2[[No]:[Date Student Last Attended Program
(mm/dd/yyyy)]],4,FALSE)</f>
        <v/>
      </c>
      <c r="D57" s="51">
        <f>VLOOKUP($A57,Table2[[No]:[Date Student Last Attended Program
(mm/dd/yyyy)]],14,FALSE)</f>
        <v/>
      </c>
      <c r="E57" s="138">
        <f>VLOOKUP($A57,Table2[[No]:[Date Student Last Attended Program
(mm/dd/yyyy)]],17,FALSE)</f>
        <v/>
      </c>
      <c r="F57" s="207">
        <f>VLOOKUP($A57,Table2[[No]:[Date Student Last Attended Program
(mm/dd/yyyy)]],18,FALSE)</f>
        <v/>
      </c>
      <c r="G57" s="209">
        <f>VLOOKUP($A57,Table2[[#All],[No]:[Which Group Does Student Participate In?
(optional)]],23,FALSE)</f>
        <v/>
      </c>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c r="AJ57" s="9" t="n"/>
      <c r="AK57" s="9" t="n"/>
      <c r="AL57" s="210">
        <f>COUNTIF(H57:AK57,"1")</f>
        <v/>
      </c>
      <c r="AM57" s="210">
        <f>COUNTIFS(H57:AK57,"1")+COUNTIF(H57:AK57,"0")</f>
        <v/>
      </c>
      <c r="AN57" s="47">
        <f>AL57/AM57</f>
        <v/>
      </c>
      <c r="AO57" s="210">
        <f>SUM(VLOOKUP($A57,APR!$A$2:$AM$301,38,FALSE),VLOOKUP($A$2,MAY!$A$2:$AN$301,39,FALSE),VLOOKUP($A57,JUN!$A$2:$AM$301,38,FALSE))</f>
        <v/>
      </c>
      <c r="AP57" s="210">
        <f>SUM(VLOOKUP($A57,APR!$A$2:$AM$301,39,FALSE),VLOOKUP($A$2,MAY!$A$2:$AN$301,40,FALSE),VLOOKUP($A57,JUN!$A$2:$AM$301,39,FALSE))</f>
        <v/>
      </c>
      <c r="AQ57" s="125">
        <f>AO57/AP57</f>
        <v/>
      </c>
    </row>
    <row r="58">
      <c r="A58" s="10" t="n">
        <v>57</v>
      </c>
      <c r="B58" s="210">
        <f>VLOOKUP($A58,Table2[[No]:[Date Student Last Attended Program
(mm/dd/yyyy)]],2,FALSE)</f>
        <v/>
      </c>
      <c r="C58" s="209">
        <f>VLOOKUP($A58,Table2[[No]:[Date Student Last Attended Program
(mm/dd/yyyy)]],4,FALSE)</f>
        <v/>
      </c>
      <c r="D58" s="51">
        <f>VLOOKUP($A58,Table2[[No]:[Date Student Last Attended Program
(mm/dd/yyyy)]],14,FALSE)</f>
        <v/>
      </c>
      <c r="E58" s="138">
        <f>VLOOKUP($A58,Table2[[No]:[Date Student Last Attended Program
(mm/dd/yyyy)]],17,FALSE)</f>
        <v/>
      </c>
      <c r="F58" s="207">
        <f>VLOOKUP($A58,Table2[[No]:[Date Student Last Attended Program
(mm/dd/yyyy)]],18,FALSE)</f>
        <v/>
      </c>
      <c r="G58" s="209">
        <f>VLOOKUP($A58,Table2[[#All],[No]:[Which Group Does Student Participate In?
(optional)]],23,FALSE)</f>
        <v/>
      </c>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c r="AJ58" s="9" t="n"/>
      <c r="AK58" s="9" t="n"/>
      <c r="AL58" s="210">
        <f>COUNTIF(H58:AK58,"1")</f>
        <v/>
      </c>
      <c r="AM58" s="210">
        <f>COUNTIFS(H58:AK58,"1")+COUNTIF(H58:AK58,"0")</f>
        <v/>
      </c>
      <c r="AN58" s="47">
        <f>AL58/AM58</f>
        <v/>
      </c>
      <c r="AO58" s="210">
        <f>SUM(VLOOKUP($A58,APR!$A$2:$AM$301,38,FALSE),VLOOKUP($A$2,MAY!$A$2:$AN$301,39,FALSE),VLOOKUP($A58,JUN!$A$2:$AM$301,38,FALSE))</f>
        <v/>
      </c>
      <c r="AP58" s="210">
        <f>SUM(VLOOKUP($A58,APR!$A$2:$AM$301,39,FALSE),VLOOKUP($A$2,MAY!$A$2:$AN$301,40,FALSE),VLOOKUP($A58,JUN!$A$2:$AM$301,39,FALSE))</f>
        <v/>
      </c>
      <c r="AQ58" s="125">
        <f>AO58/AP58</f>
        <v/>
      </c>
    </row>
    <row r="59">
      <c r="A59" s="10" t="n">
        <v>58</v>
      </c>
      <c r="B59" s="210">
        <f>VLOOKUP($A59,Table2[[No]:[Date Student Last Attended Program
(mm/dd/yyyy)]],2,FALSE)</f>
        <v/>
      </c>
      <c r="C59" s="209">
        <f>VLOOKUP($A59,Table2[[No]:[Date Student Last Attended Program
(mm/dd/yyyy)]],4,FALSE)</f>
        <v/>
      </c>
      <c r="D59" s="51">
        <f>VLOOKUP($A59,Table2[[No]:[Date Student Last Attended Program
(mm/dd/yyyy)]],14,FALSE)</f>
        <v/>
      </c>
      <c r="E59" s="138">
        <f>VLOOKUP($A59,Table2[[No]:[Date Student Last Attended Program
(mm/dd/yyyy)]],17,FALSE)</f>
        <v/>
      </c>
      <c r="F59" s="207">
        <f>VLOOKUP($A59,Table2[[No]:[Date Student Last Attended Program
(mm/dd/yyyy)]],18,FALSE)</f>
        <v/>
      </c>
      <c r="G59" s="209">
        <f>VLOOKUP($A59,Table2[[#All],[No]:[Which Group Does Student Participate In?
(optional)]],23,FALSE)</f>
        <v/>
      </c>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c r="AJ59" s="9" t="n"/>
      <c r="AK59" s="9" t="n"/>
      <c r="AL59" s="210">
        <f>COUNTIF(H59:AK59,"1")</f>
        <v/>
      </c>
      <c r="AM59" s="210">
        <f>COUNTIFS(H59:AK59,"1")+COUNTIF(H59:AK59,"0")</f>
        <v/>
      </c>
      <c r="AN59" s="47">
        <f>AL59/AM59</f>
        <v/>
      </c>
      <c r="AO59" s="210">
        <f>SUM(VLOOKUP($A59,APR!$A$2:$AM$301,38,FALSE),VLOOKUP($A$2,MAY!$A$2:$AN$301,39,FALSE),VLOOKUP($A59,JUN!$A$2:$AM$301,38,FALSE))</f>
        <v/>
      </c>
      <c r="AP59" s="210">
        <f>SUM(VLOOKUP($A59,APR!$A$2:$AM$301,39,FALSE),VLOOKUP($A$2,MAY!$A$2:$AN$301,40,FALSE),VLOOKUP($A59,JUN!$A$2:$AM$301,39,FALSE))</f>
        <v/>
      </c>
      <c r="AQ59" s="125">
        <f>AO59/AP59</f>
        <v/>
      </c>
    </row>
    <row r="60">
      <c r="A60" s="10" t="n">
        <v>59</v>
      </c>
      <c r="B60" s="210">
        <f>VLOOKUP($A60,Table2[[No]:[Date Student Last Attended Program
(mm/dd/yyyy)]],2,FALSE)</f>
        <v/>
      </c>
      <c r="C60" s="209">
        <f>VLOOKUP($A60,Table2[[No]:[Date Student Last Attended Program
(mm/dd/yyyy)]],4,FALSE)</f>
        <v/>
      </c>
      <c r="D60" s="51">
        <f>VLOOKUP($A60,Table2[[No]:[Date Student Last Attended Program
(mm/dd/yyyy)]],14,FALSE)</f>
        <v/>
      </c>
      <c r="E60" s="138">
        <f>VLOOKUP($A60,Table2[[No]:[Date Student Last Attended Program
(mm/dd/yyyy)]],17,FALSE)</f>
        <v/>
      </c>
      <c r="F60" s="207">
        <f>VLOOKUP($A60,Table2[[No]:[Date Student Last Attended Program
(mm/dd/yyyy)]],18,FALSE)</f>
        <v/>
      </c>
      <c r="G60" s="209">
        <f>VLOOKUP($A60,Table2[[#All],[No]:[Which Group Does Student Participate In?
(optional)]],23,FALSE)</f>
        <v/>
      </c>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c r="AJ60" s="9" t="n"/>
      <c r="AK60" s="9" t="n"/>
      <c r="AL60" s="210">
        <f>COUNTIF(H60:AK60,"1")</f>
        <v/>
      </c>
      <c r="AM60" s="210">
        <f>COUNTIFS(H60:AK60,"1")+COUNTIF(H60:AK60,"0")</f>
        <v/>
      </c>
      <c r="AN60" s="47">
        <f>AL60/AM60</f>
        <v/>
      </c>
      <c r="AO60" s="210">
        <f>SUM(VLOOKUP($A60,APR!$A$2:$AM$301,38,FALSE),VLOOKUP($A$2,MAY!$A$2:$AN$301,39,FALSE),VLOOKUP($A60,JUN!$A$2:$AM$301,38,FALSE))</f>
        <v/>
      </c>
      <c r="AP60" s="210">
        <f>SUM(VLOOKUP($A60,APR!$A$2:$AM$301,39,FALSE),VLOOKUP($A$2,MAY!$A$2:$AN$301,40,FALSE),VLOOKUP($A60,JUN!$A$2:$AM$301,39,FALSE))</f>
        <v/>
      </c>
      <c r="AQ60" s="125">
        <f>AO60/AP60</f>
        <v/>
      </c>
    </row>
    <row r="61">
      <c r="A61" s="10" t="n">
        <v>60</v>
      </c>
      <c r="B61" s="210">
        <f>VLOOKUP($A61,Table2[[No]:[Date Student Last Attended Program
(mm/dd/yyyy)]],2,FALSE)</f>
        <v/>
      </c>
      <c r="C61" s="209">
        <f>VLOOKUP($A61,Table2[[No]:[Date Student Last Attended Program
(mm/dd/yyyy)]],4,FALSE)</f>
        <v/>
      </c>
      <c r="D61" s="51">
        <f>VLOOKUP($A61,Table2[[No]:[Date Student Last Attended Program
(mm/dd/yyyy)]],14,FALSE)</f>
        <v/>
      </c>
      <c r="E61" s="138">
        <f>VLOOKUP($A61,Table2[[No]:[Date Student Last Attended Program
(mm/dd/yyyy)]],17,FALSE)</f>
        <v/>
      </c>
      <c r="F61" s="207">
        <f>VLOOKUP($A61,Table2[[No]:[Date Student Last Attended Program
(mm/dd/yyyy)]],18,FALSE)</f>
        <v/>
      </c>
      <c r="G61" s="209">
        <f>VLOOKUP($A61,Table2[[#All],[No]:[Which Group Does Student Participate In?
(optional)]],23,FALSE)</f>
        <v/>
      </c>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c r="AJ61" s="9" t="n"/>
      <c r="AK61" s="9" t="n"/>
      <c r="AL61" s="210">
        <f>COUNTIF(H61:AK61,"1")</f>
        <v/>
      </c>
      <c r="AM61" s="210">
        <f>COUNTIFS(H61:AK61,"1")+COUNTIF(H61:AK61,"0")</f>
        <v/>
      </c>
      <c r="AN61" s="47">
        <f>AL61/AM61</f>
        <v/>
      </c>
      <c r="AO61" s="210">
        <f>SUM(VLOOKUP($A61,APR!$A$2:$AM$301,38,FALSE),VLOOKUP($A$2,MAY!$A$2:$AN$301,39,FALSE),VLOOKUP($A61,JUN!$A$2:$AM$301,38,FALSE))</f>
        <v/>
      </c>
      <c r="AP61" s="210">
        <f>SUM(VLOOKUP($A61,APR!$A$2:$AM$301,39,FALSE),VLOOKUP($A$2,MAY!$A$2:$AN$301,40,FALSE),VLOOKUP($A61,JUN!$A$2:$AM$301,39,FALSE))</f>
        <v/>
      </c>
      <c r="AQ61" s="125">
        <f>AO61/AP61</f>
        <v/>
      </c>
    </row>
    <row r="62">
      <c r="A62" s="10" t="n">
        <v>61</v>
      </c>
      <c r="B62" s="210">
        <f>VLOOKUP($A62,Table2[[No]:[Date Student Last Attended Program
(mm/dd/yyyy)]],2,FALSE)</f>
        <v/>
      </c>
      <c r="C62" s="209">
        <f>VLOOKUP($A62,Table2[[No]:[Date Student Last Attended Program
(mm/dd/yyyy)]],4,FALSE)</f>
        <v/>
      </c>
      <c r="D62" s="51">
        <f>VLOOKUP($A62,Table2[[No]:[Date Student Last Attended Program
(mm/dd/yyyy)]],14,FALSE)</f>
        <v/>
      </c>
      <c r="E62" s="138">
        <f>VLOOKUP($A62,Table2[[No]:[Date Student Last Attended Program
(mm/dd/yyyy)]],17,FALSE)</f>
        <v/>
      </c>
      <c r="F62" s="207">
        <f>VLOOKUP($A62,Table2[[No]:[Date Student Last Attended Program
(mm/dd/yyyy)]],18,FALSE)</f>
        <v/>
      </c>
      <c r="G62" s="209">
        <f>VLOOKUP($A62,Table2[[#All],[No]:[Which Group Does Student Participate In?
(optional)]],23,FALSE)</f>
        <v/>
      </c>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c r="AJ62" s="9" t="n"/>
      <c r="AK62" s="9" t="n"/>
      <c r="AL62" s="210">
        <f>COUNTIF(H62:AK62,"1")</f>
        <v/>
      </c>
      <c r="AM62" s="210">
        <f>COUNTIFS(H62:AK62,"1")+COUNTIF(H62:AK62,"0")</f>
        <v/>
      </c>
      <c r="AN62" s="47">
        <f>AL62/AM62</f>
        <v/>
      </c>
      <c r="AO62" s="210">
        <f>SUM(VLOOKUP($A62,APR!$A$2:$AM$301,38,FALSE),VLOOKUP($A$2,MAY!$A$2:$AN$301,39,FALSE),VLOOKUP($A62,JUN!$A$2:$AM$301,38,FALSE))</f>
        <v/>
      </c>
      <c r="AP62" s="210">
        <f>SUM(VLOOKUP($A62,APR!$A$2:$AM$301,39,FALSE),VLOOKUP($A$2,MAY!$A$2:$AN$301,40,FALSE),VLOOKUP($A62,JUN!$A$2:$AM$301,39,FALSE))</f>
        <v/>
      </c>
      <c r="AQ62" s="125">
        <f>AO62/AP62</f>
        <v/>
      </c>
    </row>
    <row r="63">
      <c r="A63" s="10" t="n">
        <v>62</v>
      </c>
      <c r="B63" s="210">
        <f>VLOOKUP($A63,Table2[[No]:[Date Student Last Attended Program
(mm/dd/yyyy)]],2,FALSE)</f>
        <v/>
      </c>
      <c r="C63" s="209">
        <f>VLOOKUP($A63,Table2[[No]:[Date Student Last Attended Program
(mm/dd/yyyy)]],4,FALSE)</f>
        <v/>
      </c>
      <c r="D63" s="51">
        <f>VLOOKUP($A63,Table2[[No]:[Date Student Last Attended Program
(mm/dd/yyyy)]],14,FALSE)</f>
        <v/>
      </c>
      <c r="E63" s="138">
        <f>VLOOKUP($A63,Table2[[No]:[Date Student Last Attended Program
(mm/dd/yyyy)]],17,FALSE)</f>
        <v/>
      </c>
      <c r="F63" s="207">
        <f>VLOOKUP($A63,Table2[[No]:[Date Student Last Attended Program
(mm/dd/yyyy)]],18,FALSE)</f>
        <v/>
      </c>
      <c r="G63" s="209">
        <f>VLOOKUP($A63,Table2[[#All],[No]:[Which Group Does Student Participate In?
(optional)]],23,FALSE)</f>
        <v/>
      </c>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c r="AJ63" s="9" t="n"/>
      <c r="AK63" s="9" t="n"/>
      <c r="AL63" s="210">
        <f>COUNTIF(H63:AK63,"1")</f>
        <v/>
      </c>
      <c r="AM63" s="210">
        <f>COUNTIFS(H63:AK63,"1")+COUNTIF(H63:AK63,"0")</f>
        <v/>
      </c>
      <c r="AN63" s="47">
        <f>AL63/AM63</f>
        <v/>
      </c>
      <c r="AO63" s="210">
        <f>SUM(VLOOKUP($A63,APR!$A$2:$AM$301,38,FALSE),VLOOKUP($A$2,MAY!$A$2:$AN$301,39,FALSE),VLOOKUP($A63,JUN!$A$2:$AM$301,38,FALSE))</f>
        <v/>
      </c>
      <c r="AP63" s="210">
        <f>SUM(VLOOKUP($A63,APR!$A$2:$AM$301,39,FALSE),VLOOKUP($A$2,MAY!$A$2:$AN$301,40,FALSE),VLOOKUP($A63,JUN!$A$2:$AM$301,39,FALSE))</f>
        <v/>
      </c>
      <c r="AQ63" s="125">
        <f>AO63/AP63</f>
        <v/>
      </c>
    </row>
    <row r="64">
      <c r="A64" s="10" t="n">
        <v>63</v>
      </c>
      <c r="B64" s="210">
        <f>VLOOKUP($A64,Table2[[No]:[Date Student Last Attended Program
(mm/dd/yyyy)]],2,FALSE)</f>
        <v/>
      </c>
      <c r="C64" s="209">
        <f>VLOOKUP($A64,Table2[[No]:[Date Student Last Attended Program
(mm/dd/yyyy)]],4,FALSE)</f>
        <v/>
      </c>
      <c r="D64" s="51">
        <f>VLOOKUP($A64,Table2[[No]:[Date Student Last Attended Program
(mm/dd/yyyy)]],14,FALSE)</f>
        <v/>
      </c>
      <c r="E64" s="138">
        <f>VLOOKUP($A64,Table2[[No]:[Date Student Last Attended Program
(mm/dd/yyyy)]],17,FALSE)</f>
        <v/>
      </c>
      <c r="F64" s="207">
        <f>VLOOKUP($A64,Table2[[No]:[Date Student Last Attended Program
(mm/dd/yyyy)]],18,FALSE)</f>
        <v/>
      </c>
      <c r="G64" s="209">
        <f>VLOOKUP($A64,Table2[[#All],[No]:[Which Group Does Student Participate In?
(optional)]],23,FALSE)</f>
        <v/>
      </c>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c r="AJ64" s="9" t="n"/>
      <c r="AK64" s="9" t="n"/>
      <c r="AL64" s="210">
        <f>COUNTIF(H64:AK64,"1")</f>
        <v/>
      </c>
      <c r="AM64" s="210">
        <f>COUNTIFS(H64:AK64,"1")+COUNTIF(H64:AK64,"0")</f>
        <v/>
      </c>
      <c r="AN64" s="47">
        <f>AL64/AM64</f>
        <v/>
      </c>
      <c r="AO64" s="210">
        <f>SUM(VLOOKUP($A64,APR!$A$2:$AM$301,38,FALSE),VLOOKUP($A$2,MAY!$A$2:$AN$301,39,FALSE),VLOOKUP($A64,JUN!$A$2:$AM$301,38,FALSE))</f>
        <v/>
      </c>
      <c r="AP64" s="210">
        <f>SUM(VLOOKUP($A64,APR!$A$2:$AM$301,39,FALSE),VLOOKUP($A$2,MAY!$A$2:$AN$301,40,FALSE),VLOOKUP($A64,JUN!$A$2:$AM$301,39,FALSE))</f>
        <v/>
      </c>
      <c r="AQ64" s="125">
        <f>AO64/AP64</f>
        <v/>
      </c>
    </row>
    <row r="65">
      <c r="A65" s="10" t="n">
        <v>64</v>
      </c>
      <c r="B65" s="210">
        <f>VLOOKUP($A65,Table2[[No]:[Date Student Last Attended Program
(mm/dd/yyyy)]],2,FALSE)</f>
        <v/>
      </c>
      <c r="C65" s="209">
        <f>VLOOKUP($A65,Table2[[No]:[Date Student Last Attended Program
(mm/dd/yyyy)]],4,FALSE)</f>
        <v/>
      </c>
      <c r="D65" s="51">
        <f>VLOOKUP($A65,Table2[[No]:[Date Student Last Attended Program
(mm/dd/yyyy)]],14,FALSE)</f>
        <v/>
      </c>
      <c r="E65" s="138">
        <f>VLOOKUP($A65,Table2[[No]:[Date Student Last Attended Program
(mm/dd/yyyy)]],17,FALSE)</f>
        <v/>
      </c>
      <c r="F65" s="207">
        <f>VLOOKUP($A65,Table2[[No]:[Date Student Last Attended Program
(mm/dd/yyyy)]],18,FALSE)</f>
        <v/>
      </c>
      <c r="G65" s="209">
        <f>VLOOKUP($A65,Table2[[#All],[No]:[Which Group Does Student Participate In?
(optional)]],23,FALSE)</f>
        <v/>
      </c>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c r="AJ65" s="9" t="n"/>
      <c r="AK65" s="9" t="n"/>
      <c r="AL65" s="210">
        <f>COUNTIF(H65:AK65,"1")</f>
        <v/>
      </c>
      <c r="AM65" s="210">
        <f>COUNTIFS(H65:AK65,"1")+COUNTIF(H65:AK65,"0")</f>
        <v/>
      </c>
      <c r="AN65" s="47">
        <f>AL65/AM65</f>
        <v/>
      </c>
      <c r="AO65" s="210">
        <f>SUM(VLOOKUP($A65,APR!$A$2:$AM$301,38,FALSE),VLOOKUP($A$2,MAY!$A$2:$AN$301,39,FALSE),VLOOKUP($A65,JUN!$A$2:$AM$301,38,FALSE))</f>
        <v/>
      </c>
      <c r="AP65" s="210">
        <f>SUM(VLOOKUP($A65,APR!$A$2:$AM$301,39,FALSE),VLOOKUP($A$2,MAY!$A$2:$AN$301,40,FALSE),VLOOKUP($A65,JUN!$A$2:$AM$301,39,FALSE))</f>
        <v/>
      </c>
      <c r="AQ65" s="125">
        <f>AO65/AP65</f>
        <v/>
      </c>
    </row>
    <row r="66">
      <c r="A66" s="10" t="n">
        <v>65</v>
      </c>
      <c r="B66" s="210">
        <f>VLOOKUP($A66,Table2[[No]:[Date Student Last Attended Program
(mm/dd/yyyy)]],2,FALSE)</f>
        <v/>
      </c>
      <c r="C66" s="209">
        <f>VLOOKUP($A66,Table2[[No]:[Date Student Last Attended Program
(mm/dd/yyyy)]],4,FALSE)</f>
        <v/>
      </c>
      <c r="D66" s="51">
        <f>VLOOKUP($A66,Table2[[No]:[Date Student Last Attended Program
(mm/dd/yyyy)]],14,FALSE)</f>
        <v/>
      </c>
      <c r="E66" s="138">
        <f>VLOOKUP($A66,Table2[[No]:[Date Student Last Attended Program
(mm/dd/yyyy)]],17,FALSE)</f>
        <v/>
      </c>
      <c r="F66" s="207">
        <f>VLOOKUP($A66,Table2[[No]:[Date Student Last Attended Program
(mm/dd/yyyy)]],18,FALSE)</f>
        <v/>
      </c>
      <c r="G66" s="209">
        <f>VLOOKUP($A66,Table2[[#All],[No]:[Which Group Does Student Participate In?
(optional)]],23,FALSE)</f>
        <v/>
      </c>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210">
        <f>COUNTIF(H66:AK66,"1")</f>
        <v/>
      </c>
      <c r="AM66" s="210">
        <f>COUNTIFS(H66:AK66,"1")+COUNTIF(H66:AK66,"0")</f>
        <v/>
      </c>
      <c r="AN66" s="47">
        <f>AL66/AM66</f>
        <v/>
      </c>
      <c r="AO66" s="210">
        <f>SUM(VLOOKUP($A66,APR!$A$2:$AM$301,38,FALSE),VLOOKUP($A$2,MAY!$A$2:$AN$301,39,FALSE),VLOOKUP($A66,JUN!$A$2:$AM$301,38,FALSE))</f>
        <v/>
      </c>
      <c r="AP66" s="210">
        <f>SUM(VLOOKUP($A66,APR!$A$2:$AM$301,39,FALSE),VLOOKUP($A$2,MAY!$A$2:$AN$301,40,FALSE),VLOOKUP($A66,JUN!$A$2:$AM$301,39,FALSE))</f>
        <v/>
      </c>
      <c r="AQ66" s="125">
        <f>AO66/AP66</f>
        <v/>
      </c>
    </row>
    <row r="67">
      <c r="A67" s="10" t="n">
        <v>66</v>
      </c>
      <c r="B67" s="210">
        <f>VLOOKUP($A67,Table2[[No]:[Date Student Last Attended Program
(mm/dd/yyyy)]],2,FALSE)</f>
        <v/>
      </c>
      <c r="C67" s="209">
        <f>VLOOKUP($A67,Table2[[No]:[Date Student Last Attended Program
(mm/dd/yyyy)]],4,FALSE)</f>
        <v/>
      </c>
      <c r="D67" s="51">
        <f>VLOOKUP($A67,Table2[[No]:[Date Student Last Attended Program
(mm/dd/yyyy)]],14,FALSE)</f>
        <v/>
      </c>
      <c r="E67" s="138">
        <f>VLOOKUP($A67,Table2[[No]:[Date Student Last Attended Program
(mm/dd/yyyy)]],17,FALSE)</f>
        <v/>
      </c>
      <c r="F67" s="207">
        <f>VLOOKUP($A67,Table2[[No]:[Date Student Last Attended Program
(mm/dd/yyyy)]],18,FALSE)</f>
        <v/>
      </c>
      <c r="G67" s="209">
        <f>VLOOKUP($A67,Table2[[#All],[No]:[Which Group Does Student Participate In?
(optional)]],23,FALSE)</f>
        <v/>
      </c>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c r="AJ67" s="9" t="n"/>
      <c r="AK67" s="9" t="n"/>
      <c r="AL67" s="210">
        <f>COUNTIF(H67:AK67,"1")</f>
        <v/>
      </c>
      <c r="AM67" s="210">
        <f>COUNTIFS(H67:AK67,"1")+COUNTIF(H67:AK67,"0")</f>
        <v/>
      </c>
      <c r="AN67" s="47">
        <f>AL67/AM67</f>
        <v/>
      </c>
      <c r="AO67" s="210">
        <f>SUM(VLOOKUP($A67,APR!$A$2:$AM$301,38,FALSE),VLOOKUP($A$2,MAY!$A$2:$AN$301,39,FALSE),VLOOKUP($A67,JUN!$A$2:$AM$301,38,FALSE))</f>
        <v/>
      </c>
      <c r="AP67" s="210">
        <f>SUM(VLOOKUP($A67,APR!$A$2:$AM$301,39,FALSE),VLOOKUP($A$2,MAY!$A$2:$AN$301,40,FALSE),VLOOKUP($A67,JUN!$A$2:$AM$301,39,FALSE))</f>
        <v/>
      </c>
      <c r="AQ67" s="125">
        <f>AO67/AP67</f>
        <v/>
      </c>
    </row>
    <row r="68">
      <c r="A68" s="10" t="n">
        <v>67</v>
      </c>
      <c r="B68" s="210">
        <f>VLOOKUP($A68,Table2[[No]:[Date Student Last Attended Program
(mm/dd/yyyy)]],2,FALSE)</f>
        <v/>
      </c>
      <c r="C68" s="209">
        <f>VLOOKUP($A68,Table2[[No]:[Date Student Last Attended Program
(mm/dd/yyyy)]],4,FALSE)</f>
        <v/>
      </c>
      <c r="D68" s="51">
        <f>VLOOKUP($A68,Table2[[No]:[Date Student Last Attended Program
(mm/dd/yyyy)]],14,FALSE)</f>
        <v/>
      </c>
      <c r="E68" s="138">
        <f>VLOOKUP($A68,Table2[[No]:[Date Student Last Attended Program
(mm/dd/yyyy)]],17,FALSE)</f>
        <v/>
      </c>
      <c r="F68" s="207">
        <f>VLOOKUP($A68,Table2[[No]:[Date Student Last Attended Program
(mm/dd/yyyy)]],18,FALSE)</f>
        <v/>
      </c>
      <c r="G68" s="209">
        <f>VLOOKUP($A68,Table2[[#All],[No]:[Which Group Does Student Participate In?
(optional)]],23,FALSE)</f>
        <v/>
      </c>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210">
        <f>COUNTIF(H68:AK68,"1")</f>
        <v/>
      </c>
      <c r="AM68" s="210">
        <f>COUNTIFS(H68:AK68,"1")+COUNTIF(H68:AK68,"0")</f>
        <v/>
      </c>
      <c r="AN68" s="47">
        <f>AL68/AM68</f>
        <v/>
      </c>
      <c r="AO68" s="210">
        <f>SUM(VLOOKUP($A68,APR!$A$2:$AM$301,38,FALSE),VLOOKUP($A$2,MAY!$A$2:$AN$301,39,FALSE),VLOOKUP($A68,JUN!$A$2:$AM$301,38,FALSE))</f>
        <v/>
      </c>
      <c r="AP68" s="210">
        <f>SUM(VLOOKUP($A68,APR!$A$2:$AM$301,39,FALSE),VLOOKUP($A$2,MAY!$A$2:$AN$301,40,FALSE),VLOOKUP($A68,JUN!$A$2:$AM$301,39,FALSE))</f>
        <v/>
      </c>
      <c r="AQ68" s="125">
        <f>AO68/AP68</f>
        <v/>
      </c>
    </row>
    <row r="69">
      <c r="A69" s="10" t="n">
        <v>68</v>
      </c>
      <c r="B69" s="210">
        <f>VLOOKUP($A69,Table2[[No]:[Date Student Last Attended Program
(mm/dd/yyyy)]],2,FALSE)</f>
        <v/>
      </c>
      <c r="C69" s="209">
        <f>VLOOKUP($A69,Table2[[No]:[Date Student Last Attended Program
(mm/dd/yyyy)]],4,FALSE)</f>
        <v/>
      </c>
      <c r="D69" s="51">
        <f>VLOOKUP($A69,Table2[[No]:[Date Student Last Attended Program
(mm/dd/yyyy)]],14,FALSE)</f>
        <v/>
      </c>
      <c r="E69" s="138">
        <f>VLOOKUP($A69,Table2[[No]:[Date Student Last Attended Program
(mm/dd/yyyy)]],17,FALSE)</f>
        <v/>
      </c>
      <c r="F69" s="207">
        <f>VLOOKUP($A69,Table2[[No]:[Date Student Last Attended Program
(mm/dd/yyyy)]],18,FALSE)</f>
        <v/>
      </c>
      <c r="G69" s="209">
        <f>VLOOKUP($A69,Table2[[#All],[No]:[Which Group Does Student Participate In?
(optional)]],23,FALSE)</f>
        <v/>
      </c>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c r="AJ69" s="9" t="n"/>
      <c r="AK69" s="9" t="n"/>
      <c r="AL69" s="210">
        <f>COUNTIF(H69:AK69,"1")</f>
        <v/>
      </c>
      <c r="AM69" s="210">
        <f>COUNTIFS(H69:AK69,"1")+COUNTIF(H69:AK69,"0")</f>
        <v/>
      </c>
      <c r="AN69" s="47">
        <f>AL69/AM69</f>
        <v/>
      </c>
      <c r="AO69" s="210">
        <f>SUM(VLOOKUP($A69,APR!$A$2:$AM$301,38,FALSE),VLOOKUP($A$2,MAY!$A$2:$AN$301,39,FALSE),VLOOKUP($A69,JUN!$A$2:$AM$301,38,FALSE))</f>
        <v/>
      </c>
      <c r="AP69" s="210">
        <f>SUM(VLOOKUP($A69,APR!$A$2:$AM$301,39,FALSE),VLOOKUP($A$2,MAY!$A$2:$AN$301,40,FALSE),VLOOKUP($A69,JUN!$A$2:$AM$301,39,FALSE))</f>
        <v/>
      </c>
      <c r="AQ69" s="125">
        <f>AO69/AP69</f>
        <v/>
      </c>
    </row>
    <row r="70">
      <c r="A70" s="10" t="n">
        <v>69</v>
      </c>
      <c r="B70" s="210">
        <f>VLOOKUP($A70,Table2[[No]:[Date Student Last Attended Program
(mm/dd/yyyy)]],2,FALSE)</f>
        <v/>
      </c>
      <c r="C70" s="209">
        <f>VLOOKUP($A70,Table2[[No]:[Date Student Last Attended Program
(mm/dd/yyyy)]],4,FALSE)</f>
        <v/>
      </c>
      <c r="D70" s="51">
        <f>VLOOKUP($A70,Table2[[No]:[Date Student Last Attended Program
(mm/dd/yyyy)]],14,FALSE)</f>
        <v/>
      </c>
      <c r="E70" s="138">
        <f>VLOOKUP($A70,Table2[[No]:[Date Student Last Attended Program
(mm/dd/yyyy)]],17,FALSE)</f>
        <v/>
      </c>
      <c r="F70" s="207">
        <f>VLOOKUP($A70,Table2[[No]:[Date Student Last Attended Program
(mm/dd/yyyy)]],18,FALSE)</f>
        <v/>
      </c>
      <c r="G70" s="209">
        <f>VLOOKUP($A70,Table2[[#All],[No]:[Which Group Does Student Participate In?
(optional)]],23,FALSE)</f>
        <v/>
      </c>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210">
        <f>COUNTIF(H70:AK70,"1")</f>
        <v/>
      </c>
      <c r="AM70" s="210">
        <f>COUNTIFS(H70:AK70,"1")+COUNTIF(H70:AK70,"0")</f>
        <v/>
      </c>
      <c r="AN70" s="47">
        <f>AL70/AM70</f>
        <v/>
      </c>
      <c r="AO70" s="210">
        <f>SUM(VLOOKUP($A70,APR!$A$2:$AM$301,38,FALSE),VLOOKUP($A$2,MAY!$A$2:$AN$301,39,FALSE),VLOOKUP($A70,JUN!$A$2:$AM$301,38,FALSE))</f>
        <v/>
      </c>
      <c r="AP70" s="210">
        <f>SUM(VLOOKUP($A70,APR!$A$2:$AM$301,39,FALSE),VLOOKUP($A$2,MAY!$A$2:$AN$301,40,FALSE),VLOOKUP($A70,JUN!$A$2:$AM$301,39,FALSE))</f>
        <v/>
      </c>
      <c r="AQ70" s="125">
        <f>AO70/AP70</f>
        <v/>
      </c>
    </row>
    <row r="71">
      <c r="A71" s="10" t="n">
        <v>70</v>
      </c>
      <c r="B71" s="210">
        <f>VLOOKUP($A71,Table2[[No]:[Date Student Last Attended Program
(mm/dd/yyyy)]],2,FALSE)</f>
        <v/>
      </c>
      <c r="C71" s="209">
        <f>VLOOKUP($A71,Table2[[No]:[Date Student Last Attended Program
(mm/dd/yyyy)]],4,FALSE)</f>
        <v/>
      </c>
      <c r="D71" s="51">
        <f>VLOOKUP($A71,Table2[[No]:[Date Student Last Attended Program
(mm/dd/yyyy)]],14,FALSE)</f>
        <v/>
      </c>
      <c r="E71" s="138">
        <f>VLOOKUP($A71,Table2[[No]:[Date Student Last Attended Program
(mm/dd/yyyy)]],17,FALSE)</f>
        <v/>
      </c>
      <c r="F71" s="207">
        <f>VLOOKUP($A71,Table2[[No]:[Date Student Last Attended Program
(mm/dd/yyyy)]],18,FALSE)</f>
        <v/>
      </c>
      <c r="G71" s="209">
        <f>VLOOKUP($A71,Table2[[#All],[No]:[Which Group Does Student Participate In?
(optional)]],23,FALSE)</f>
        <v/>
      </c>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c r="AJ71" s="9" t="n"/>
      <c r="AK71" s="9" t="n"/>
      <c r="AL71" s="210">
        <f>COUNTIF(H71:AK71,"1")</f>
        <v/>
      </c>
      <c r="AM71" s="210">
        <f>COUNTIFS(H71:AK71,"1")+COUNTIF(H71:AK71,"0")</f>
        <v/>
      </c>
      <c r="AN71" s="47">
        <f>AL71/AM71</f>
        <v/>
      </c>
      <c r="AO71" s="210">
        <f>SUM(VLOOKUP($A71,APR!$A$2:$AM$301,38,FALSE),VLOOKUP($A$2,MAY!$A$2:$AN$301,39,FALSE),VLOOKUP($A71,JUN!$A$2:$AM$301,38,FALSE))</f>
        <v/>
      </c>
      <c r="AP71" s="210">
        <f>SUM(VLOOKUP($A71,APR!$A$2:$AM$301,39,FALSE),VLOOKUP($A$2,MAY!$A$2:$AN$301,40,FALSE),VLOOKUP($A71,JUN!$A$2:$AM$301,39,FALSE))</f>
        <v/>
      </c>
      <c r="AQ71" s="125">
        <f>AO71/AP71</f>
        <v/>
      </c>
    </row>
    <row r="72">
      <c r="A72" s="10" t="n">
        <v>71</v>
      </c>
      <c r="B72" s="210">
        <f>VLOOKUP($A72,Table2[[No]:[Date Student Last Attended Program
(mm/dd/yyyy)]],2,FALSE)</f>
        <v/>
      </c>
      <c r="C72" s="209">
        <f>VLOOKUP($A72,Table2[[No]:[Date Student Last Attended Program
(mm/dd/yyyy)]],4,FALSE)</f>
        <v/>
      </c>
      <c r="D72" s="51">
        <f>VLOOKUP($A72,Table2[[No]:[Date Student Last Attended Program
(mm/dd/yyyy)]],14,FALSE)</f>
        <v/>
      </c>
      <c r="E72" s="138">
        <f>VLOOKUP($A72,Table2[[No]:[Date Student Last Attended Program
(mm/dd/yyyy)]],17,FALSE)</f>
        <v/>
      </c>
      <c r="F72" s="207">
        <f>VLOOKUP($A72,Table2[[No]:[Date Student Last Attended Program
(mm/dd/yyyy)]],18,FALSE)</f>
        <v/>
      </c>
      <c r="G72" s="209">
        <f>VLOOKUP($A72,Table2[[#All],[No]:[Which Group Does Student Participate In?
(optional)]],23,FALSE)</f>
        <v/>
      </c>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210">
        <f>COUNTIF(H72:AK72,"1")</f>
        <v/>
      </c>
      <c r="AM72" s="210">
        <f>COUNTIFS(H72:AK72,"1")+COUNTIF(H72:AK72,"0")</f>
        <v/>
      </c>
      <c r="AN72" s="47">
        <f>AL72/AM72</f>
        <v/>
      </c>
      <c r="AO72" s="210">
        <f>SUM(VLOOKUP($A72,APR!$A$2:$AM$301,38,FALSE),VLOOKUP($A$2,MAY!$A$2:$AN$301,39,FALSE),VLOOKUP($A72,JUN!$A$2:$AM$301,38,FALSE))</f>
        <v/>
      </c>
      <c r="AP72" s="210">
        <f>SUM(VLOOKUP($A72,APR!$A$2:$AM$301,39,FALSE),VLOOKUP($A$2,MAY!$A$2:$AN$301,40,FALSE),VLOOKUP($A72,JUN!$A$2:$AM$301,39,FALSE))</f>
        <v/>
      </c>
      <c r="AQ72" s="125">
        <f>AO72/AP72</f>
        <v/>
      </c>
    </row>
    <row r="73">
      <c r="A73" s="10" t="n">
        <v>72</v>
      </c>
      <c r="B73" s="210">
        <f>VLOOKUP($A73,Table2[[No]:[Date Student Last Attended Program
(mm/dd/yyyy)]],2,FALSE)</f>
        <v/>
      </c>
      <c r="C73" s="209">
        <f>VLOOKUP($A73,Table2[[No]:[Date Student Last Attended Program
(mm/dd/yyyy)]],4,FALSE)</f>
        <v/>
      </c>
      <c r="D73" s="51">
        <f>VLOOKUP($A73,Table2[[No]:[Date Student Last Attended Program
(mm/dd/yyyy)]],14,FALSE)</f>
        <v/>
      </c>
      <c r="E73" s="138">
        <f>VLOOKUP($A73,Table2[[No]:[Date Student Last Attended Program
(mm/dd/yyyy)]],17,FALSE)</f>
        <v/>
      </c>
      <c r="F73" s="207">
        <f>VLOOKUP($A73,Table2[[No]:[Date Student Last Attended Program
(mm/dd/yyyy)]],18,FALSE)</f>
        <v/>
      </c>
      <c r="G73" s="209">
        <f>VLOOKUP($A73,Table2[[#All],[No]:[Which Group Does Student Participate In?
(optional)]],23,FALSE)</f>
        <v/>
      </c>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c r="AJ73" s="9" t="n"/>
      <c r="AK73" s="9" t="n"/>
      <c r="AL73" s="210">
        <f>COUNTIF(H73:AK73,"1")</f>
        <v/>
      </c>
      <c r="AM73" s="210">
        <f>COUNTIFS(H73:AK73,"1")+COUNTIF(H73:AK73,"0")</f>
        <v/>
      </c>
      <c r="AN73" s="47">
        <f>AL73/AM73</f>
        <v/>
      </c>
      <c r="AO73" s="210">
        <f>SUM(VLOOKUP($A73,APR!$A$2:$AM$301,38,FALSE),VLOOKUP($A$2,MAY!$A$2:$AN$301,39,FALSE),VLOOKUP($A73,JUN!$A$2:$AM$301,38,FALSE))</f>
        <v/>
      </c>
      <c r="AP73" s="210">
        <f>SUM(VLOOKUP($A73,APR!$A$2:$AM$301,39,FALSE),VLOOKUP($A$2,MAY!$A$2:$AN$301,40,FALSE),VLOOKUP($A73,JUN!$A$2:$AM$301,39,FALSE))</f>
        <v/>
      </c>
      <c r="AQ73" s="125">
        <f>AO73/AP73</f>
        <v/>
      </c>
    </row>
    <row r="74">
      <c r="A74" s="10" t="n">
        <v>73</v>
      </c>
      <c r="B74" s="210">
        <f>VLOOKUP($A74,Table2[[No]:[Date Student Last Attended Program
(mm/dd/yyyy)]],2,FALSE)</f>
        <v/>
      </c>
      <c r="C74" s="209">
        <f>VLOOKUP($A74,Table2[[No]:[Date Student Last Attended Program
(mm/dd/yyyy)]],4,FALSE)</f>
        <v/>
      </c>
      <c r="D74" s="51">
        <f>VLOOKUP($A74,Table2[[No]:[Date Student Last Attended Program
(mm/dd/yyyy)]],14,FALSE)</f>
        <v/>
      </c>
      <c r="E74" s="138">
        <f>VLOOKUP($A74,Table2[[No]:[Date Student Last Attended Program
(mm/dd/yyyy)]],17,FALSE)</f>
        <v/>
      </c>
      <c r="F74" s="207">
        <f>VLOOKUP($A74,Table2[[No]:[Date Student Last Attended Program
(mm/dd/yyyy)]],18,FALSE)</f>
        <v/>
      </c>
      <c r="G74" s="209">
        <f>VLOOKUP($A74,Table2[[#All],[No]:[Which Group Does Student Participate In?
(optional)]],23,FALSE)</f>
        <v/>
      </c>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c r="AJ74" s="9" t="n"/>
      <c r="AK74" s="9" t="n"/>
      <c r="AL74" s="210">
        <f>COUNTIF(H74:AK74,"1")</f>
        <v/>
      </c>
      <c r="AM74" s="210">
        <f>COUNTIFS(H74:AK74,"1")+COUNTIF(H74:AK74,"0")</f>
        <v/>
      </c>
      <c r="AN74" s="47">
        <f>AL74/AM74</f>
        <v/>
      </c>
      <c r="AO74" s="210">
        <f>SUM(VLOOKUP($A74,APR!$A$2:$AM$301,38,FALSE),VLOOKUP($A$2,MAY!$A$2:$AN$301,39,FALSE),VLOOKUP($A74,JUN!$A$2:$AM$301,38,FALSE))</f>
        <v/>
      </c>
      <c r="AP74" s="210">
        <f>SUM(VLOOKUP($A74,APR!$A$2:$AM$301,39,FALSE),VLOOKUP($A$2,MAY!$A$2:$AN$301,40,FALSE),VLOOKUP($A74,JUN!$A$2:$AM$301,39,FALSE))</f>
        <v/>
      </c>
      <c r="AQ74" s="125">
        <f>AO74/AP74</f>
        <v/>
      </c>
    </row>
    <row r="75">
      <c r="A75" s="10" t="n">
        <v>74</v>
      </c>
      <c r="B75" s="210">
        <f>VLOOKUP($A75,Table2[[No]:[Date Student Last Attended Program
(mm/dd/yyyy)]],2,FALSE)</f>
        <v/>
      </c>
      <c r="C75" s="209">
        <f>VLOOKUP($A75,Table2[[No]:[Date Student Last Attended Program
(mm/dd/yyyy)]],4,FALSE)</f>
        <v/>
      </c>
      <c r="D75" s="51">
        <f>VLOOKUP($A75,Table2[[No]:[Date Student Last Attended Program
(mm/dd/yyyy)]],14,FALSE)</f>
        <v/>
      </c>
      <c r="E75" s="138">
        <f>VLOOKUP($A75,Table2[[No]:[Date Student Last Attended Program
(mm/dd/yyyy)]],17,FALSE)</f>
        <v/>
      </c>
      <c r="F75" s="207">
        <f>VLOOKUP($A75,Table2[[No]:[Date Student Last Attended Program
(mm/dd/yyyy)]],18,FALSE)</f>
        <v/>
      </c>
      <c r="G75" s="209">
        <f>VLOOKUP($A75,Table2[[#All],[No]:[Which Group Does Student Participate In?
(optional)]],23,FALSE)</f>
        <v/>
      </c>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210">
        <f>COUNTIF(H75:AK75,"1")</f>
        <v/>
      </c>
      <c r="AM75" s="210">
        <f>COUNTIFS(H75:AK75,"1")+COUNTIF(H75:AK75,"0")</f>
        <v/>
      </c>
      <c r="AN75" s="47">
        <f>AL75/AM75</f>
        <v/>
      </c>
      <c r="AO75" s="210">
        <f>SUM(VLOOKUP($A75,APR!$A$2:$AM$301,38,FALSE),VLOOKUP($A$2,MAY!$A$2:$AN$301,39,FALSE),VLOOKUP($A75,JUN!$A$2:$AM$301,38,FALSE))</f>
        <v/>
      </c>
      <c r="AP75" s="210">
        <f>SUM(VLOOKUP($A75,APR!$A$2:$AM$301,39,FALSE),VLOOKUP($A$2,MAY!$A$2:$AN$301,40,FALSE),VLOOKUP($A75,JUN!$A$2:$AM$301,39,FALSE))</f>
        <v/>
      </c>
      <c r="AQ75" s="125">
        <f>AO75/AP75</f>
        <v/>
      </c>
    </row>
    <row r="76">
      <c r="A76" s="10" t="n">
        <v>75</v>
      </c>
      <c r="B76" s="210">
        <f>VLOOKUP($A76,Table2[[No]:[Date Student Last Attended Program
(mm/dd/yyyy)]],2,FALSE)</f>
        <v/>
      </c>
      <c r="C76" s="209">
        <f>VLOOKUP($A76,Table2[[No]:[Date Student Last Attended Program
(mm/dd/yyyy)]],4,FALSE)</f>
        <v/>
      </c>
      <c r="D76" s="51">
        <f>VLOOKUP($A76,Table2[[No]:[Date Student Last Attended Program
(mm/dd/yyyy)]],14,FALSE)</f>
        <v/>
      </c>
      <c r="E76" s="138">
        <f>VLOOKUP($A76,Table2[[No]:[Date Student Last Attended Program
(mm/dd/yyyy)]],17,FALSE)</f>
        <v/>
      </c>
      <c r="F76" s="207">
        <f>VLOOKUP($A76,Table2[[No]:[Date Student Last Attended Program
(mm/dd/yyyy)]],18,FALSE)</f>
        <v/>
      </c>
      <c r="G76" s="209">
        <f>VLOOKUP($A76,Table2[[#All],[No]:[Which Group Does Student Participate In?
(optional)]],23,FALSE)</f>
        <v/>
      </c>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c r="AJ76" s="9" t="n"/>
      <c r="AK76" s="9" t="n"/>
      <c r="AL76" s="210">
        <f>COUNTIF(H76:AK76,"1")</f>
        <v/>
      </c>
      <c r="AM76" s="210">
        <f>COUNTIFS(H76:AK76,"1")+COUNTIF(H76:AK76,"0")</f>
        <v/>
      </c>
      <c r="AN76" s="47">
        <f>AL76/AM76</f>
        <v/>
      </c>
      <c r="AO76" s="210">
        <f>SUM(VLOOKUP($A76,APR!$A$2:$AM$301,38,FALSE),VLOOKUP($A$2,MAY!$A$2:$AN$301,39,FALSE),VLOOKUP($A76,JUN!$A$2:$AM$301,38,FALSE))</f>
        <v/>
      </c>
      <c r="AP76" s="210">
        <f>SUM(VLOOKUP($A76,APR!$A$2:$AM$301,39,FALSE),VLOOKUP($A$2,MAY!$A$2:$AN$301,40,FALSE),VLOOKUP($A76,JUN!$A$2:$AM$301,39,FALSE))</f>
        <v/>
      </c>
      <c r="AQ76" s="125">
        <f>AO76/AP76</f>
        <v/>
      </c>
    </row>
    <row r="77">
      <c r="A77" s="10" t="n">
        <v>76</v>
      </c>
      <c r="B77" s="210">
        <f>VLOOKUP($A77,Table2[[No]:[Date Student Last Attended Program
(mm/dd/yyyy)]],2,FALSE)</f>
        <v/>
      </c>
      <c r="C77" s="209">
        <f>VLOOKUP($A77,Table2[[No]:[Date Student Last Attended Program
(mm/dd/yyyy)]],4,FALSE)</f>
        <v/>
      </c>
      <c r="D77" s="51">
        <f>VLOOKUP($A77,Table2[[No]:[Date Student Last Attended Program
(mm/dd/yyyy)]],14,FALSE)</f>
        <v/>
      </c>
      <c r="E77" s="138">
        <f>VLOOKUP($A77,Table2[[No]:[Date Student Last Attended Program
(mm/dd/yyyy)]],17,FALSE)</f>
        <v/>
      </c>
      <c r="F77" s="207">
        <f>VLOOKUP($A77,Table2[[No]:[Date Student Last Attended Program
(mm/dd/yyyy)]],18,FALSE)</f>
        <v/>
      </c>
      <c r="G77" s="209">
        <f>VLOOKUP($A77,Table2[[#All],[No]:[Which Group Does Student Participate In?
(optional)]],23,FALSE)</f>
        <v/>
      </c>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210">
        <f>COUNTIF(H77:AK77,"1")</f>
        <v/>
      </c>
      <c r="AM77" s="210">
        <f>COUNTIFS(H77:AK77,"1")+COUNTIF(H77:AK77,"0")</f>
        <v/>
      </c>
      <c r="AN77" s="47">
        <f>AL77/AM77</f>
        <v/>
      </c>
      <c r="AO77" s="210">
        <f>SUM(VLOOKUP($A77,APR!$A$2:$AM$301,38,FALSE),VLOOKUP($A$2,MAY!$A$2:$AN$301,39,FALSE),VLOOKUP($A77,JUN!$A$2:$AM$301,38,FALSE))</f>
        <v/>
      </c>
      <c r="AP77" s="210">
        <f>SUM(VLOOKUP($A77,APR!$A$2:$AM$301,39,FALSE),VLOOKUP($A$2,MAY!$A$2:$AN$301,40,FALSE),VLOOKUP($A77,JUN!$A$2:$AM$301,39,FALSE))</f>
        <v/>
      </c>
      <c r="AQ77" s="125">
        <f>AO77/AP77</f>
        <v/>
      </c>
    </row>
    <row r="78">
      <c r="A78" s="10" t="n">
        <v>77</v>
      </c>
      <c r="B78" s="210">
        <f>VLOOKUP($A78,Table2[[No]:[Date Student Last Attended Program
(mm/dd/yyyy)]],2,FALSE)</f>
        <v/>
      </c>
      <c r="C78" s="209">
        <f>VLOOKUP($A78,Table2[[No]:[Date Student Last Attended Program
(mm/dd/yyyy)]],4,FALSE)</f>
        <v/>
      </c>
      <c r="D78" s="51">
        <f>VLOOKUP($A78,Table2[[No]:[Date Student Last Attended Program
(mm/dd/yyyy)]],14,FALSE)</f>
        <v/>
      </c>
      <c r="E78" s="138">
        <f>VLOOKUP($A78,Table2[[No]:[Date Student Last Attended Program
(mm/dd/yyyy)]],17,FALSE)</f>
        <v/>
      </c>
      <c r="F78" s="207">
        <f>VLOOKUP($A78,Table2[[No]:[Date Student Last Attended Program
(mm/dd/yyyy)]],18,FALSE)</f>
        <v/>
      </c>
      <c r="G78" s="209">
        <f>VLOOKUP($A78,Table2[[#All],[No]:[Which Group Does Student Participate In?
(optional)]],23,FALSE)</f>
        <v/>
      </c>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c r="AJ78" s="9" t="n"/>
      <c r="AK78" s="9" t="n"/>
      <c r="AL78" s="210">
        <f>COUNTIF(H78:AK78,"1")</f>
        <v/>
      </c>
      <c r="AM78" s="210">
        <f>COUNTIFS(H78:AK78,"1")+COUNTIF(H78:AK78,"0")</f>
        <v/>
      </c>
      <c r="AN78" s="47">
        <f>AL78/AM78</f>
        <v/>
      </c>
      <c r="AO78" s="210">
        <f>SUM(VLOOKUP($A78,APR!$A$2:$AM$301,38,FALSE),VLOOKUP($A$2,MAY!$A$2:$AN$301,39,FALSE),VLOOKUP($A78,JUN!$A$2:$AM$301,38,FALSE))</f>
        <v/>
      </c>
      <c r="AP78" s="210">
        <f>SUM(VLOOKUP($A78,APR!$A$2:$AM$301,39,FALSE),VLOOKUP($A$2,MAY!$A$2:$AN$301,40,FALSE),VLOOKUP($A78,JUN!$A$2:$AM$301,39,FALSE))</f>
        <v/>
      </c>
      <c r="AQ78" s="125">
        <f>AO78/AP78</f>
        <v/>
      </c>
    </row>
    <row r="79">
      <c r="A79" s="10" t="n">
        <v>78</v>
      </c>
      <c r="B79" s="210">
        <f>VLOOKUP($A79,Table2[[No]:[Date Student Last Attended Program
(mm/dd/yyyy)]],2,FALSE)</f>
        <v/>
      </c>
      <c r="C79" s="209">
        <f>VLOOKUP($A79,Table2[[No]:[Date Student Last Attended Program
(mm/dd/yyyy)]],4,FALSE)</f>
        <v/>
      </c>
      <c r="D79" s="51">
        <f>VLOOKUP($A79,Table2[[No]:[Date Student Last Attended Program
(mm/dd/yyyy)]],14,FALSE)</f>
        <v/>
      </c>
      <c r="E79" s="138">
        <f>VLOOKUP($A79,Table2[[No]:[Date Student Last Attended Program
(mm/dd/yyyy)]],17,FALSE)</f>
        <v/>
      </c>
      <c r="F79" s="207">
        <f>VLOOKUP($A79,Table2[[No]:[Date Student Last Attended Program
(mm/dd/yyyy)]],18,FALSE)</f>
        <v/>
      </c>
      <c r="G79" s="209">
        <f>VLOOKUP($A79,Table2[[#All],[No]:[Which Group Does Student Participate In?
(optional)]],23,FALSE)</f>
        <v/>
      </c>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210">
        <f>COUNTIF(H79:AK79,"1")</f>
        <v/>
      </c>
      <c r="AM79" s="210">
        <f>COUNTIFS(H79:AK79,"1")+COUNTIF(H79:AK79,"0")</f>
        <v/>
      </c>
      <c r="AN79" s="47">
        <f>AL79/AM79</f>
        <v/>
      </c>
      <c r="AO79" s="210">
        <f>SUM(VLOOKUP($A79,APR!$A$2:$AM$301,38,FALSE),VLOOKUP($A$2,MAY!$A$2:$AN$301,39,FALSE),VLOOKUP($A79,JUN!$A$2:$AM$301,38,FALSE))</f>
        <v/>
      </c>
      <c r="AP79" s="210">
        <f>SUM(VLOOKUP($A79,APR!$A$2:$AM$301,39,FALSE),VLOOKUP($A$2,MAY!$A$2:$AN$301,40,FALSE),VLOOKUP($A79,JUN!$A$2:$AM$301,39,FALSE))</f>
        <v/>
      </c>
      <c r="AQ79" s="125">
        <f>AO79/AP79</f>
        <v/>
      </c>
    </row>
    <row r="80">
      <c r="A80" s="10" t="n">
        <v>79</v>
      </c>
      <c r="B80" s="210">
        <f>VLOOKUP($A80,Table2[[No]:[Date Student Last Attended Program
(mm/dd/yyyy)]],2,FALSE)</f>
        <v/>
      </c>
      <c r="C80" s="209">
        <f>VLOOKUP($A80,Table2[[No]:[Date Student Last Attended Program
(mm/dd/yyyy)]],4,FALSE)</f>
        <v/>
      </c>
      <c r="D80" s="51">
        <f>VLOOKUP($A80,Table2[[No]:[Date Student Last Attended Program
(mm/dd/yyyy)]],14,FALSE)</f>
        <v/>
      </c>
      <c r="E80" s="138">
        <f>VLOOKUP($A80,Table2[[No]:[Date Student Last Attended Program
(mm/dd/yyyy)]],17,FALSE)</f>
        <v/>
      </c>
      <c r="F80" s="207">
        <f>VLOOKUP($A80,Table2[[No]:[Date Student Last Attended Program
(mm/dd/yyyy)]],18,FALSE)</f>
        <v/>
      </c>
      <c r="G80" s="209">
        <f>VLOOKUP($A80,Table2[[#All],[No]:[Which Group Does Student Participate In?
(optional)]],23,FALSE)</f>
        <v/>
      </c>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c r="AJ80" s="9" t="n"/>
      <c r="AK80" s="9" t="n"/>
      <c r="AL80" s="210">
        <f>COUNTIF(H80:AK80,"1")</f>
        <v/>
      </c>
      <c r="AM80" s="210">
        <f>COUNTIFS(H80:AK80,"1")+COUNTIF(H80:AK80,"0")</f>
        <v/>
      </c>
      <c r="AN80" s="47">
        <f>AL80/AM80</f>
        <v/>
      </c>
      <c r="AO80" s="210">
        <f>SUM(VLOOKUP($A80,APR!$A$2:$AM$301,38,FALSE),VLOOKUP($A$2,MAY!$A$2:$AN$301,39,FALSE),VLOOKUP($A80,JUN!$A$2:$AM$301,38,FALSE))</f>
        <v/>
      </c>
      <c r="AP80" s="210">
        <f>SUM(VLOOKUP($A80,APR!$A$2:$AM$301,39,FALSE),VLOOKUP($A$2,MAY!$A$2:$AN$301,40,FALSE),VLOOKUP($A80,JUN!$A$2:$AM$301,39,FALSE))</f>
        <v/>
      </c>
      <c r="AQ80" s="125">
        <f>AO80/AP80</f>
        <v/>
      </c>
    </row>
    <row r="81">
      <c r="A81" s="10" t="n">
        <v>80</v>
      </c>
      <c r="B81" s="210">
        <f>VLOOKUP($A81,Table2[[No]:[Date Student Last Attended Program
(mm/dd/yyyy)]],2,FALSE)</f>
        <v/>
      </c>
      <c r="C81" s="209">
        <f>VLOOKUP($A81,Table2[[No]:[Date Student Last Attended Program
(mm/dd/yyyy)]],4,FALSE)</f>
        <v/>
      </c>
      <c r="D81" s="51">
        <f>VLOOKUP($A81,Table2[[No]:[Date Student Last Attended Program
(mm/dd/yyyy)]],14,FALSE)</f>
        <v/>
      </c>
      <c r="E81" s="138">
        <f>VLOOKUP($A81,Table2[[No]:[Date Student Last Attended Program
(mm/dd/yyyy)]],17,FALSE)</f>
        <v/>
      </c>
      <c r="F81" s="207">
        <f>VLOOKUP($A81,Table2[[No]:[Date Student Last Attended Program
(mm/dd/yyyy)]],18,FALSE)</f>
        <v/>
      </c>
      <c r="G81" s="209">
        <f>VLOOKUP($A81,Table2[[#All],[No]:[Which Group Does Student Participate In?
(optional)]],23,FALSE)</f>
        <v/>
      </c>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210">
        <f>COUNTIF(H81:AK81,"1")</f>
        <v/>
      </c>
      <c r="AM81" s="210">
        <f>COUNTIFS(H81:AK81,"1")+COUNTIF(H81:AK81,"0")</f>
        <v/>
      </c>
      <c r="AN81" s="47">
        <f>AL81/AM81</f>
        <v/>
      </c>
      <c r="AO81" s="210">
        <f>SUM(VLOOKUP($A81,APR!$A$2:$AM$301,38,FALSE),VLOOKUP($A$2,MAY!$A$2:$AN$301,39,FALSE),VLOOKUP($A81,JUN!$A$2:$AM$301,38,FALSE))</f>
        <v/>
      </c>
      <c r="AP81" s="210">
        <f>SUM(VLOOKUP($A81,APR!$A$2:$AM$301,39,FALSE),VLOOKUP($A$2,MAY!$A$2:$AN$301,40,FALSE),VLOOKUP($A81,JUN!$A$2:$AM$301,39,FALSE))</f>
        <v/>
      </c>
      <c r="AQ81" s="125">
        <f>AO81/AP81</f>
        <v/>
      </c>
    </row>
    <row r="82">
      <c r="A82" s="10" t="n">
        <v>81</v>
      </c>
      <c r="B82" s="210">
        <f>VLOOKUP($A82,Table2[[No]:[Date Student Last Attended Program
(mm/dd/yyyy)]],2,FALSE)</f>
        <v/>
      </c>
      <c r="C82" s="209">
        <f>VLOOKUP($A82,Table2[[No]:[Date Student Last Attended Program
(mm/dd/yyyy)]],4,FALSE)</f>
        <v/>
      </c>
      <c r="D82" s="51">
        <f>VLOOKUP($A82,Table2[[No]:[Date Student Last Attended Program
(mm/dd/yyyy)]],14,FALSE)</f>
        <v/>
      </c>
      <c r="E82" s="138">
        <f>VLOOKUP($A82,Table2[[No]:[Date Student Last Attended Program
(mm/dd/yyyy)]],17,FALSE)</f>
        <v/>
      </c>
      <c r="F82" s="207">
        <f>VLOOKUP($A82,Table2[[No]:[Date Student Last Attended Program
(mm/dd/yyyy)]],18,FALSE)</f>
        <v/>
      </c>
      <c r="G82" s="209">
        <f>VLOOKUP($A82,Table2[[#All],[No]:[Which Group Does Student Participate In?
(optional)]],23,FALSE)</f>
        <v/>
      </c>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210">
        <f>COUNTIF(H82:AK82,"1")</f>
        <v/>
      </c>
      <c r="AM82" s="210">
        <f>COUNTIFS(H82:AK82,"1")+COUNTIF(H82:AK82,"0")</f>
        <v/>
      </c>
      <c r="AN82" s="47">
        <f>AL82/AM82</f>
        <v/>
      </c>
      <c r="AO82" s="210">
        <f>SUM(VLOOKUP($A82,APR!$A$2:$AM$301,38,FALSE),VLOOKUP($A$2,MAY!$A$2:$AN$301,39,FALSE),VLOOKUP($A82,JUN!$A$2:$AM$301,38,FALSE))</f>
        <v/>
      </c>
      <c r="AP82" s="210">
        <f>SUM(VLOOKUP($A82,APR!$A$2:$AM$301,39,FALSE),VLOOKUP($A$2,MAY!$A$2:$AN$301,40,FALSE),VLOOKUP($A82,JUN!$A$2:$AM$301,39,FALSE))</f>
        <v/>
      </c>
      <c r="AQ82" s="125">
        <f>AO82/AP82</f>
        <v/>
      </c>
    </row>
    <row r="83">
      <c r="A83" s="10" t="n">
        <v>82</v>
      </c>
      <c r="B83" s="210">
        <f>VLOOKUP($A83,Table2[[No]:[Date Student Last Attended Program
(mm/dd/yyyy)]],2,FALSE)</f>
        <v/>
      </c>
      <c r="C83" s="209">
        <f>VLOOKUP($A83,Table2[[No]:[Date Student Last Attended Program
(mm/dd/yyyy)]],4,FALSE)</f>
        <v/>
      </c>
      <c r="D83" s="51">
        <f>VLOOKUP($A83,Table2[[No]:[Date Student Last Attended Program
(mm/dd/yyyy)]],14,FALSE)</f>
        <v/>
      </c>
      <c r="E83" s="138">
        <f>VLOOKUP($A83,Table2[[No]:[Date Student Last Attended Program
(mm/dd/yyyy)]],17,FALSE)</f>
        <v/>
      </c>
      <c r="F83" s="207">
        <f>VLOOKUP($A83,Table2[[No]:[Date Student Last Attended Program
(mm/dd/yyyy)]],18,FALSE)</f>
        <v/>
      </c>
      <c r="G83" s="209">
        <f>VLOOKUP($A83,Table2[[#All],[No]:[Which Group Does Student Participate In?
(optional)]],23,FALSE)</f>
        <v/>
      </c>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c r="AJ83" s="9" t="n"/>
      <c r="AK83" s="9" t="n"/>
      <c r="AL83" s="210">
        <f>COUNTIF(H83:AK83,"1")</f>
        <v/>
      </c>
      <c r="AM83" s="210">
        <f>COUNTIFS(H83:AK83,"1")+COUNTIF(H83:AK83,"0")</f>
        <v/>
      </c>
      <c r="AN83" s="47">
        <f>AL83/AM83</f>
        <v/>
      </c>
      <c r="AO83" s="210">
        <f>SUM(VLOOKUP($A83,APR!$A$2:$AM$301,38,FALSE),VLOOKUP($A$2,MAY!$A$2:$AN$301,39,FALSE),VLOOKUP($A83,JUN!$A$2:$AM$301,38,FALSE))</f>
        <v/>
      </c>
      <c r="AP83" s="210">
        <f>SUM(VLOOKUP($A83,APR!$A$2:$AM$301,39,FALSE),VLOOKUP($A$2,MAY!$A$2:$AN$301,40,FALSE),VLOOKUP($A83,JUN!$A$2:$AM$301,39,FALSE))</f>
        <v/>
      </c>
      <c r="AQ83" s="125">
        <f>AO83/AP83</f>
        <v/>
      </c>
    </row>
    <row r="84">
      <c r="A84" s="10" t="n">
        <v>83</v>
      </c>
      <c r="B84" s="210">
        <f>VLOOKUP($A84,Table2[[No]:[Date Student Last Attended Program
(mm/dd/yyyy)]],2,FALSE)</f>
        <v/>
      </c>
      <c r="C84" s="209">
        <f>VLOOKUP($A84,Table2[[No]:[Date Student Last Attended Program
(mm/dd/yyyy)]],4,FALSE)</f>
        <v/>
      </c>
      <c r="D84" s="51">
        <f>VLOOKUP($A84,Table2[[No]:[Date Student Last Attended Program
(mm/dd/yyyy)]],14,FALSE)</f>
        <v/>
      </c>
      <c r="E84" s="138">
        <f>VLOOKUP($A84,Table2[[No]:[Date Student Last Attended Program
(mm/dd/yyyy)]],17,FALSE)</f>
        <v/>
      </c>
      <c r="F84" s="207">
        <f>VLOOKUP($A84,Table2[[No]:[Date Student Last Attended Program
(mm/dd/yyyy)]],18,FALSE)</f>
        <v/>
      </c>
      <c r="G84" s="209">
        <f>VLOOKUP($A84,Table2[[#All],[No]:[Which Group Does Student Participate In?
(optional)]],23,FALSE)</f>
        <v/>
      </c>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c r="AJ84" s="9" t="n"/>
      <c r="AK84" s="9" t="n"/>
      <c r="AL84" s="210">
        <f>COUNTIF(H84:AK84,"1")</f>
        <v/>
      </c>
      <c r="AM84" s="210">
        <f>COUNTIFS(H84:AK84,"1")+COUNTIF(H84:AK84,"0")</f>
        <v/>
      </c>
      <c r="AN84" s="47">
        <f>AL84/AM84</f>
        <v/>
      </c>
      <c r="AO84" s="210">
        <f>SUM(VLOOKUP($A84,APR!$A$2:$AM$301,38,FALSE),VLOOKUP($A$2,MAY!$A$2:$AN$301,39,FALSE),VLOOKUP($A84,JUN!$A$2:$AM$301,38,FALSE))</f>
        <v/>
      </c>
      <c r="AP84" s="210">
        <f>SUM(VLOOKUP($A84,APR!$A$2:$AM$301,39,FALSE),VLOOKUP($A$2,MAY!$A$2:$AN$301,40,FALSE),VLOOKUP($A84,JUN!$A$2:$AM$301,39,FALSE))</f>
        <v/>
      </c>
      <c r="AQ84" s="125">
        <f>AO84/AP84</f>
        <v/>
      </c>
    </row>
    <row r="85">
      <c r="A85" s="10" t="n">
        <v>84</v>
      </c>
      <c r="B85" s="210">
        <f>VLOOKUP($A85,Table2[[No]:[Date Student Last Attended Program
(mm/dd/yyyy)]],2,FALSE)</f>
        <v/>
      </c>
      <c r="C85" s="209">
        <f>VLOOKUP($A85,Table2[[No]:[Date Student Last Attended Program
(mm/dd/yyyy)]],4,FALSE)</f>
        <v/>
      </c>
      <c r="D85" s="51">
        <f>VLOOKUP($A85,Table2[[No]:[Date Student Last Attended Program
(mm/dd/yyyy)]],14,FALSE)</f>
        <v/>
      </c>
      <c r="E85" s="138">
        <f>VLOOKUP($A85,Table2[[No]:[Date Student Last Attended Program
(mm/dd/yyyy)]],17,FALSE)</f>
        <v/>
      </c>
      <c r="F85" s="207">
        <f>VLOOKUP($A85,Table2[[No]:[Date Student Last Attended Program
(mm/dd/yyyy)]],18,FALSE)</f>
        <v/>
      </c>
      <c r="G85" s="209">
        <f>VLOOKUP($A85,Table2[[#All],[No]:[Which Group Does Student Participate In?
(optional)]],23,FALSE)</f>
        <v/>
      </c>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210">
        <f>COUNTIF(H85:AK85,"1")</f>
        <v/>
      </c>
      <c r="AM85" s="210">
        <f>COUNTIFS(H85:AK85,"1")+COUNTIF(H85:AK85,"0")</f>
        <v/>
      </c>
      <c r="AN85" s="47">
        <f>AL85/AM85</f>
        <v/>
      </c>
      <c r="AO85" s="210">
        <f>SUM(VLOOKUP($A85,APR!$A$2:$AM$301,38,FALSE),VLOOKUP($A$2,MAY!$A$2:$AN$301,39,FALSE),VLOOKUP($A85,JUN!$A$2:$AM$301,38,FALSE))</f>
        <v/>
      </c>
      <c r="AP85" s="210">
        <f>SUM(VLOOKUP($A85,APR!$A$2:$AM$301,39,FALSE),VLOOKUP($A$2,MAY!$A$2:$AN$301,40,FALSE),VLOOKUP($A85,JUN!$A$2:$AM$301,39,FALSE))</f>
        <v/>
      </c>
      <c r="AQ85" s="125">
        <f>AO85/AP85</f>
        <v/>
      </c>
    </row>
    <row r="86">
      <c r="A86" s="10" t="n">
        <v>85</v>
      </c>
      <c r="B86" s="210">
        <f>VLOOKUP($A86,Table2[[No]:[Date Student Last Attended Program
(mm/dd/yyyy)]],2,FALSE)</f>
        <v/>
      </c>
      <c r="C86" s="209">
        <f>VLOOKUP($A86,Table2[[No]:[Date Student Last Attended Program
(mm/dd/yyyy)]],4,FALSE)</f>
        <v/>
      </c>
      <c r="D86" s="51">
        <f>VLOOKUP($A86,Table2[[No]:[Date Student Last Attended Program
(mm/dd/yyyy)]],14,FALSE)</f>
        <v/>
      </c>
      <c r="E86" s="138">
        <f>VLOOKUP($A86,Table2[[No]:[Date Student Last Attended Program
(mm/dd/yyyy)]],17,FALSE)</f>
        <v/>
      </c>
      <c r="F86" s="207">
        <f>VLOOKUP($A86,Table2[[No]:[Date Student Last Attended Program
(mm/dd/yyyy)]],18,FALSE)</f>
        <v/>
      </c>
      <c r="G86" s="209">
        <f>VLOOKUP($A86,Table2[[#All],[No]:[Which Group Does Student Participate In?
(optional)]],23,FALSE)</f>
        <v/>
      </c>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c r="AJ86" s="9" t="n"/>
      <c r="AK86" s="9" t="n"/>
      <c r="AL86" s="210">
        <f>COUNTIF(H86:AK86,"1")</f>
        <v/>
      </c>
      <c r="AM86" s="210">
        <f>COUNTIFS(H86:AK86,"1")+COUNTIF(H86:AK86,"0")</f>
        <v/>
      </c>
      <c r="AN86" s="47">
        <f>AL86/AM86</f>
        <v/>
      </c>
      <c r="AO86" s="210">
        <f>SUM(VLOOKUP($A86,APR!$A$2:$AM$301,38,FALSE),VLOOKUP($A$2,MAY!$A$2:$AN$301,39,FALSE),VLOOKUP($A86,JUN!$A$2:$AM$301,38,FALSE))</f>
        <v/>
      </c>
      <c r="AP86" s="210">
        <f>SUM(VLOOKUP($A86,APR!$A$2:$AM$301,39,FALSE),VLOOKUP($A$2,MAY!$A$2:$AN$301,40,FALSE),VLOOKUP($A86,JUN!$A$2:$AM$301,39,FALSE))</f>
        <v/>
      </c>
      <c r="AQ86" s="125">
        <f>AO86/AP86</f>
        <v/>
      </c>
    </row>
    <row r="87">
      <c r="A87" s="10" t="n">
        <v>86</v>
      </c>
      <c r="B87" s="210">
        <f>VLOOKUP($A87,Table2[[No]:[Date Student Last Attended Program
(mm/dd/yyyy)]],2,FALSE)</f>
        <v/>
      </c>
      <c r="C87" s="209">
        <f>VLOOKUP($A87,Table2[[No]:[Date Student Last Attended Program
(mm/dd/yyyy)]],4,FALSE)</f>
        <v/>
      </c>
      <c r="D87" s="51">
        <f>VLOOKUP($A87,Table2[[No]:[Date Student Last Attended Program
(mm/dd/yyyy)]],14,FALSE)</f>
        <v/>
      </c>
      <c r="E87" s="138">
        <f>VLOOKUP($A87,Table2[[No]:[Date Student Last Attended Program
(mm/dd/yyyy)]],17,FALSE)</f>
        <v/>
      </c>
      <c r="F87" s="207">
        <f>VLOOKUP($A87,Table2[[No]:[Date Student Last Attended Program
(mm/dd/yyyy)]],18,FALSE)</f>
        <v/>
      </c>
      <c r="G87" s="209">
        <f>VLOOKUP($A87,Table2[[#All],[No]:[Which Group Does Student Participate In?
(optional)]],23,FALSE)</f>
        <v/>
      </c>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210">
        <f>COUNTIF(H87:AK87,"1")</f>
        <v/>
      </c>
      <c r="AM87" s="210">
        <f>COUNTIFS(H87:AK87,"1")+COUNTIF(H87:AK87,"0")</f>
        <v/>
      </c>
      <c r="AN87" s="47">
        <f>AL87/AM87</f>
        <v/>
      </c>
      <c r="AO87" s="210">
        <f>SUM(VLOOKUP($A87,APR!$A$2:$AM$301,38,FALSE),VLOOKUP($A$2,MAY!$A$2:$AN$301,39,FALSE),VLOOKUP($A87,JUN!$A$2:$AM$301,38,FALSE))</f>
        <v/>
      </c>
      <c r="AP87" s="210">
        <f>SUM(VLOOKUP($A87,APR!$A$2:$AM$301,39,FALSE),VLOOKUP($A$2,MAY!$A$2:$AN$301,40,FALSE),VLOOKUP($A87,JUN!$A$2:$AM$301,39,FALSE))</f>
        <v/>
      </c>
      <c r="AQ87" s="125">
        <f>AO87/AP87</f>
        <v/>
      </c>
    </row>
    <row r="88">
      <c r="A88" s="10" t="n">
        <v>87</v>
      </c>
      <c r="B88" s="210">
        <f>VLOOKUP($A88,Table2[[No]:[Date Student Last Attended Program
(mm/dd/yyyy)]],2,FALSE)</f>
        <v/>
      </c>
      <c r="C88" s="209">
        <f>VLOOKUP($A88,Table2[[No]:[Date Student Last Attended Program
(mm/dd/yyyy)]],4,FALSE)</f>
        <v/>
      </c>
      <c r="D88" s="51">
        <f>VLOOKUP($A88,Table2[[No]:[Date Student Last Attended Program
(mm/dd/yyyy)]],14,FALSE)</f>
        <v/>
      </c>
      <c r="E88" s="138">
        <f>VLOOKUP($A88,Table2[[No]:[Date Student Last Attended Program
(mm/dd/yyyy)]],17,FALSE)</f>
        <v/>
      </c>
      <c r="F88" s="207">
        <f>VLOOKUP($A88,Table2[[No]:[Date Student Last Attended Program
(mm/dd/yyyy)]],18,FALSE)</f>
        <v/>
      </c>
      <c r="G88" s="209">
        <f>VLOOKUP($A88,Table2[[#All],[No]:[Which Group Does Student Participate In?
(optional)]],23,FALSE)</f>
        <v/>
      </c>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c r="AJ88" s="9" t="n"/>
      <c r="AK88" s="9" t="n"/>
      <c r="AL88" s="210">
        <f>COUNTIF(H88:AK88,"1")</f>
        <v/>
      </c>
      <c r="AM88" s="210">
        <f>COUNTIFS(H88:AK88,"1")+COUNTIF(H88:AK88,"0")</f>
        <v/>
      </c>
      <c r="AN88" s="47">
        <f>AL88/AM88</f>
        <v/>
      </c>
      <c r="AO88" s="210">
        <f>SUM(VLOOKUP($A88,APR!$A$2:$AM$301,38,FALSE),VLOOKUP($A$2,MAY!$A$2:$AN$301,39,FALSE),VLOOKUP($A88,JUN!$A$2:$AM$301,38,FALSE))</f>
        <v/>
      </c>
      <c r="AP88" s="210">
        <f>SUM(VLOOKUP($A88,APR!$A$2:$AM$301,39,FALSE),VLOOKUP($A$2,MAY!$A$2:$AN$301,40,FALSE),VLOOKUP($A88,JUN!$A$2:$AM$301,39,FALSE))</f>
        <v/>
      </c>
      <c r="AQ88" s="125">
        <f>AO88/AP88</f>
        <v/>
      </c>
    </row>
    <row r="89">
      <c r="A89" s="10" t="n">
        <v>88</v>
      </c>
      <c r="B89" s="210">
        <f>VLOOKUP($A89,Table2[[No]:[Date Student Last Attended Program
(mm/dd/yyyy)]],2,FALSE)</f>
        <v/>
      </c>
      <c r="C89" s="209">
        <f>VLOOKUP($A89,Table2[[No]:[Date Student Last Attended Program
(mm/dd/yyyy)]],4,FALSE)</f>
        <v/>
      </c>
      <c r="D89" s="51">
        <f>VLOOKUP($A89,Table2[[No]:[Date Student Last Attended Program
(mm/dd/yyyy)]],14,FALSE)</f>
        <v/>
      </c>
      <c r="E89" s="138">
        <f>VLOOKUP($A89,Table2[[No]:[Date Student Last Attended Program
(mm/dd/yyyy)]],17,FALSE)</f>
        <v/>
      </c>
      <c r="F89" s="207">
        <f>VLOOKUP($A89,Table2[[No]:[Date Student Last Attended Program
(mm/dd/yyyy)]],18,FALSE)</f>
        <v/>
      </c>
      <c r="G89" s="209">
        <f>VLOOKUP($A89,Table2[[#All],[No]:[Which Group Does Student Participate In?
(optional)]],23,FALSE)</f>
        <v/>
      </c>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210">
        <f>COUNTIF(H89:AK89,"1")</f>
        <v/>
      </c>
      <c r="AM89" s="210">
        <f>COUNTIFS(H89:AK89,"1")+COUNTIF(H89:AK89,"0")</f>
        <v/>
      </c>
      <c r="AN89" s="47">
        <f>AL89/AM89</f>
        <v/>
      </c>
      <c r="AO89" s="210">
        <f>SUM(VLOOKUP($A89,APR!$A$2:$AM$301,38,FALSE),VLOOKUP($A$2,MAY!$A$2:$AN$301,39,FALSE),VLOOKUP($A89,JUN!$A$2:$AM$301,38,FALSE))</f>
        <v/>
      </c>
      <c r="AP89" s="210">
        <f>SUM(VLOOKUP($A89,APR!$A$2:$AM$301,39,FALSE),VLOOKUP($A$2,MAY!$A$2:$AN$301,40,FALSE),VLOOKUP($A89,JUN!$A$2:$AM$301,39,FALSE))</f>
        <v/>
      </c>
      <c r="AQ89" s="125">
        <f>AO89/AP89</f>
        <v/>
      </c>
    </row>
    <row r="90">
      <c r="A90" s="10" t="n">
        <v>89</v>
      </c>
      <c r="B90" s="210">
        <f>VLOOKUP($A90,Table2[[No]:[Date Student Last Attended Program
(mm/dd/yyyy)]],2,FALSE)</f>
        <v/>
      </c>
      <c r="C90" s="209">
        <f>VLOOKUP($A90,Table2[[No]:[Date Student Last Attended Program
(mm/dd/yyyy)]],4,FALSE)</f>
        <v/>
      </c>
      <c r="D90" s="51">
        <f>VLOOKUP($A90,Table2[[No]:[Date Student Last Attended Program
(mm/dd/yyyy)]],14,FALSE)</f>
        <v/>
      </c>
      <c r="E90" s="138">
        <f>VLOOKUP($A90,Table2[[No]:[Date Student Last Attended Program
(mm/dd/yyyy)]],17,FALSE)</f>
        <v/>
      </c>
      <c r="F90" s="207">
        <f>VLOOKUP($A90,Table2[[No]:[Date Student Last Attended Program
(mm/dd/yyyy)]],18,FALSE)</f>
        <v/>
      </c>
      <c r="G90" s="209">
        <f>VLOOKUP($A90,Table2[[#All],[No]:[Which Group Does Student Participate In?
(optional)]],23,FALSE)</f>
        <v/>
      </c>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c r="AJ90" s="9" t="n"/>
      <c r="AK90" s="9" t="n"/>
      <c r="AL90" s="210">
        <f>COUNTIF(H90:AK90,"1")</f>
        <v/>
      </c>
      <c r="AM90" s="210">
        <f>COUNTIFS(H90:AK90,"1")+COUNTIF(H90:AK90,"0")</f>
        <v/>
      </c>
      <c r="AN90" s="47">
        <f>AL90/AM90</f>
        <v/>
      </c>
      <c r="AO90" s="210">
        <f>SUM(VLOOKUP($A90,APR!$A$2:$AM$301,38,FALSE),VLOOKUP($A$2,MAY!$A$2:$AN$301,39,FALSE),VLOOKUP($A90,JUN!$A$2:$AM$301,38,FALSE))</f>
        <v/>
      </c>
      <c r="AP90" s="210">
        <f>SUM(VLOOKUP($A90,APR!$A$2:$AM$301,39,FALSE),VLOOKUP($A$2,MAY!$A$2:$AN$301,40,FALSE),VLOOKUP($A90,JUN!$A$2:$AM$301,39,FALSE))</f>
        <v/>
      </c>
      <c r="AQ90" s="125">
        <f>AO90/AP90</f>
        <v/>
      </c>
    </row>
    <row r="91">
      <c r="A91" s="10" t="n">
        <v>90</v>
      </c>
      <c r="B91" s="210">
        <f>VLOOKUP($A91,Table2[[No]:[Date Student Last Attended Program
(mm/dd/yyyy)]],2,FALSE)</f>
        <v/>
      </c>
      <c r="C91" s="209">
        <f>VLOOKUP($A91,Table2[[No]:[Date Student Last Attended Program
(mm/dd/yyyy)]],4,FALSE)</f>
        <v/>
      </c>
      <c r="D91" s="51">
        <f>VLOOKUP($A91,Table2[[No]:[Date Student Last Attended Program
(mm/dd/yyyy)]],14,FALSE)</f>
        <v/>
      </c>
      <c r="E91" s="138">
        <f>VLOOKUP($A91,Table2[[No]:[Date Student Last Attended Program
(mm/dd/yyyy)]],17,FALSE)</f>
        <v/>
      </c>
      <c r="F91" s="207">
        <f>VLOOKUP($A91,Table2[[No]:[Date Student Last Attended Program
(mm/dd/yyyy)]],18,FALSE)</f>
        <v/>
      </c>
      <c r="G91" s="209">
        <f>VLOOKUP($A91,Table2[[#All],[No]:[Which Group Does Student Participate In?
(optional)]],23,FALSE)</f>
        <v/>
      </c>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c r="AJ91" s="9" t="n"/>
      <c r="AK91" s="9" t="n"/>
      <c r="AL91" s="210">
        <f>COUNTIF(H91:AK91,"1")</f>
        <v/>
      </c>
      <c r="AM91" s="210">
        <f>COUNTIFS(H91:AK91,"1")+COUNTIF(H91:AK91,"0")</f>
        <v/>
      </c>
      <c r="AN91" s="47">
        <f>AL91/AM91</f>
        <v/>
      </c>
      <c r="AO91" s="210">
        <f>SUM(VLOOKUP($A91,APR!$A$2:$AM$301,38,FALSE),VLOOKUP($A$2,MAY!$A$2:$AN$301,39,FALSE),VLOOKUP($A91,JUN!$A$2:$AM$301,38,FALSE))</f>
        <v/>
      </c>
      <c r="AP91" s="210">
        <f>SUM(VLOOKUP($A91,APR!$A$2:$AM$301,39,FALSE),VLOOKUP($A$2,MAY!$A$2:$AN$301,40,FALSE),VLOOKUP($A91,JUN!$A$2:$AM$301,39,FALSE))</f>
        <v/>
      </c>
      <c r="AQ91" s="125">
        <f>AO91/AP91</f>
        <v/>
      </c>
    </row>
    <row r="92">
      <c r="A92" s="10" t="n">
        <v>91</v>
      </c>
      <c r="B92" s="210">
        <f>VLOOKUP($A92,Table2[[No]:[Date Student Last Attended Program
(mm/dd/yyyy)]],2,FALSE)</f>
        <v/>
      </c>
      <c r="C92" s="209">
        <f>VLOOKUP($A92,Table2[[No]:[Date Student Last Attended Program
(mm/dd/yyyy)]],4,FALSE)</f>
        <v/>
      </c>
      <c r="D92" s="51">
        <f>VLOOKUP($A92,Table2[[No]:[Date Student Last Attended Program
(mm/dd/yyyy)]],14,FALSE)</f>
        <v/>
      </c>
      <c r="E92" s="138">
        <f>VLOOKUP($A92,Table2[[No]:[Date Student Last Attended Program
(mm/dd/yyyy)]],17,FALSE)</f>
        <v/>
      </c>
      <c r="F92" s="207">
        <f>VLOOKUP($A92,Table2[[No]:[Date Student Last Attended Program
(mm/dd/yyyy)]],18,FALSE)</f>
        <v/>
      </c>
      <c r="G92" s="209">
        <f>VLOOKUP($A92,Table2[[#All],[No]:[Which Group Does Student Participate In?
(optional)]],23,FALSE)</f>
        <v/>
      </c>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c r="AJ92" s="9" t="n"/>
      <c r="AK92" s="9" t="n"/>
      <c r="AL92" s="210">
        <f>COUNTIF(H92:AK92,"1")</f>
        <v/>
      </c>
      <c r="AM92" s="210">
        <f>COUNTIFS(H92:AK92,"1")+COUNTIF(H92:AK92,"0")</f>
        <v/>
      </c>
      <c r="AN92" s="47">
        <f>AL92/AM92</f>
        <v/>
      </c>
      <c r="AO92" s="210">
        <f>SUM(VLOOKUP($A92,APR!$A$2:$AM$301,38,FALSE),VLOOKUP($A$2,MAY!$A$2:$AN$301,39,FALSE),VLOOKUP($A92,JUN!$A$2:$AM$301,38,FALSE))</f>
        <v/>
      </c>
      <c r="AP92" s="210">
        <f>SUM(VLOOKUP($A92,APR!$A$2:$AM$301,39,FALSE),VLOOKUP($A$2,MAY!$A$2:$AN$301,40,FALSE),VLOOKUP($A92,JUN!$A$2:$AM$301,39,FALSE))</f>
        <v/>
      </c>
      <c r="AQ92" s="125">
        <f>AO92/AP92</f>
        <v/>
      </c>
    </row>
    <row r="93">
      <c r="A93" s="10" t="n">
        <v>92</v>
      </c>
      <c r="B93" s="210">
        <f>VLOOKUP($A93,Table2[[No]:[Date Student Last Attended Program
(mm/dd/yyyy)]],2,FALSE)</f>
        <v/>
      </c>
      <c r="C93" s="209">
        <f>VLOOKUP($A93,Table2[[No]:[Date Student Last Attended Program
(mm/dd/yyyy)]],4,FALSE)</f>
        <v/>
      </c>
      <c r="D93" s="51">
        <f>VLOOKUP($A93,Table2[[No]:[Date Student Last Attended Program
(mm/dd/yyyy)]],14,FALSE)</f>
        <v/>
      </c>
      <c r="E93" s="138">
        <f>VLOOKUP($A93,Table2[[No]:[Date Student Last Attended Program
(mm/dd/yyyy)]],17,FALSE)</f>
        <v/>
      </c>
      <c r="F93" s="207">
        <f>VLOOKUP($A93,Table2[[No]:[Date Student Last Attended Program
(mm/dd/yyyy)]],18,FALSE)</f>
        <v/>
      </c>
      <c r="G93" s="209">
        <f>VLOOKUP($A93,Table2[[#All],[No]:[Which Group Does Student Participate In?
(optional)]],23,FALSE)</f>
        <v/>
      </c>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c r="AJ93" s="9" t="n"/>
      <c r="AK93" s="9" t="n"/>
      <c r="AL93" s="210">
        <f>COUNTIF(H93:AK93,"1")</f>
        <v/>
      </c>
      <c r="AM93" s="210">
        <f>COUNTIFS(H93:AK93,"1")+COUNTIF(H93:AK93,"0")</f>
        <v/>
      </c>
      <c r="AN93" s="47">
        <f>AL93/AM93</f>
        <v/>
      </c>
      <c r="AO93" s="210">
        <f>SUM(VLOOKUP($A93,APR!$A$2:$AM$301,38,FALSE),VLOOKUP($A$2,MAY!$A$2:$AN$301,39,FALSE),VLOOKUP($A93,JUN!$A$2:$AM$301,38,FALSE))</f>
        <v/>
      </c>
      <c r="AP93" s="210">
        <f>SUM(VLOOKUP($A93,APR!$A$2:$AM$301,39,FALSE),VLOOKUP($A$2,MAY!$A$2:$AN$301,40,FALSE),VLOOKUP($A93,JUN!$A$2:$AM$301,39,FALSE))</f>
        <v/>
      </c>
      <c r="AQ93" s="125">
        <f>AO93/AP93</f>
        <v/>
      </c>
    </row>
    <row r="94">
      <c r="A94" s="10" t="n">
        <v>93</v>
      </c>
      <c r="B94" s="210">
        <f>VLOOKUP($A94,Table2[[No]:[Date Student Last Attended Program
(mm/dd/yyyy)]],2,FALSE)</f>
        <v/>
      </c>
      <c r="C94" s="209">
        <f>VLOOKUP($A94,Table2[[No]:[Date Student Last Attended Program
(mm/dd/yyyy)]],4,FALSE)</f>
        <v/>
      </c>
      <c r="D94" s="51">
        <f>VLOOKUP($A94,Table2[[No]:[Date Student Last Attended Program
(mm/dd/yyyy)]],14,FALSE)</f>
        <v/>
      </c>
      <c r="E94" s="138">
        <f>VLOOKUP($A94,Table2[[No]:[Date Student Last Attended Program
(mm/dd/yyyy)]],17,FALSE)</f>
        <v/>
      </c>
      <c r="F94" s="207">
        <f>VLOOKUP($A94,Table2[[No]:[Date Student Last Attended Program
(mm/dd/yyyy)]],18,FALSE)</f>
        <v/>
      </c>
      <c r="G94" s="209">
        <f>VLOOKUP($A94,Table2[[#All],[No]:[Which Group Does Student Participate In?
(optional)]],23,FALSE)</f>
        <v/>
      </c>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c r="AJ94" s="9" t="n"/>
      <c r="AK94" s="9" t="n"/>
      <c r="AL94" s="210">
        <f>COUNTIF(H94:AK94,"1")</f>
        <v/>
      </c>
      <c r="AM94" s="210">
        <f>COUNTIFS(H94:AK94,"1")+COUNTIF(H94:AK94,"0")</f>
        <v/>
      </c>
      <c r="AN94" s="47">
        <f>AL94/AM94</f>
        <v/>
      </c>
      <c r="AO94" s="210">
        <f>SUM(VLOOKUP($A94,APR!$A$2:$AM$301,38,FALSE),VLOOKUP($A$2,MAY!$A$2:$AN$301,39,FALSE),VLOOKUP($A94,JUN!$A$2:$AM$301,38,FALSE))</f>
        <v/>
      </c>
      <c r="AP94" s="210">
        <f>SUM(VLOOKUP($A94,APR!$A$2:$AM$301,39,FALSE),VLOOKUP($A$2,MAY!$A$2:$AN$301,40,FALSE),VLOOKUP($A94,JUN!$A$2:$AM$301,39,FALSE))</f>
        <v/>
      </c>
      <c r="AQ94" s="125">
        <f>AO94/AP94</f>
        <v/>
      </c>
    </row>
    <row r="95">
      <c r="A95" s="10" t="n">
        <v>94</v>
      </c>
      <c r="B95" s="210">
        <f>VLOOKUP($A95,Table2[[No]:[Date Student Last Attended Program
(mm/dd/yyyy)]],2,FALSE)</f>
        <v/>
      </c>
      <c r="C95" s="209">
        <f>VLOOKUP($A95,Table2[[No]:[Date Student Last Attended Program
(mm/dd/yyyy)]],4,FALSE)</f>
        <v/>
      </c>
      <c r="D95" s="51">
        <f>VLOOKUP($A95,Table2[[No]:[Date Student Last Attended Program
(mm/dd/yyyy)]],14,FALSE)</f>
        <v/>
      </c>
      <c r="E95" s="138">
        <f>VLOOKUP($A95,Table2[[No]:[Date Student Last Attended Program
(mm/dd/yyyy)]],17,FALSE)</f>
        <v/>
      </c>
      <c r="F95" s="207">
        <f>VLOOKUP($A95,Table2[[No]:[Date Student Last Attended Program
(mm/dd/yyyy)]],18,FALSE)</f>
        <v/>
      </c>
      <c r="G95" s="209">
        <f>VLOOKUP($A95,Table2[[#All],[No]:[Which Group Does Student Participate In?
(optional)]],23,FALSE)</f>
        <v/>
      </c>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c r="AJ95" s="9" t="n"/>
      <c r="AK95" s="9" t="n"/>
      <c r="AL95" s="210">
        <f>COUNTIF(H95:AK95,"1")</f>
        <v/>
      </c>
      <c r="AM95" s="210">
        <f>COUNTIFS(H95:AK95,"1")+COUNTIF(H95:AK95,"0")</f>
        <v/>
      </c>
      <c r="AN95" s="47">
        <f>AL95/AM95</f>
        <v/>
      </c>
      <c r="AO95" s="210">
        <f>SUM(VLOOKUP($A95,APR!$A$2:$AM$301,38,FALSE),VLOOKUP($A$2,MAY!$A$2:$AN$301,39,FALSE),VLOOKUP($A95,JUN!$A$2:$AM$301,38,FALSE))</f>
        <v/>
      </c>
      <c r="AP95" s="210">
        <f>SUM(VLOOKUP($A95,APR!$A$2:$AM$301,39,FALSE),VLOOKUP($A$2,MAY!$A$2:$AN$301,40,FALSE),VLOOKUP($A95,JUN!$A$2:$AM$301,39,FALSE))</f>
        <v/>
      </c>
      <c r="AQ95" s="125">
        <f>AO95/AP95</f>
        <v/>
      </c>
    </row>
    <row r="96">
      <c r="A96" s="10" t="n">
        <v>95</v>
      </c>
      <c r="B96" s="210">
        <f>VLOOKUP($A96,Table2[[No]:[Date Student Last Attended Program
(mm/dd/yyyy)]],2,FALSE)</f>
        <v/>
      </c>
      <c r="C96" s="209">
        <f>VLOOKUP($A96,Table2[[No]:[Date Student Last Attended Program
(mm/dd/yyyy)]],4,FALSE)</f>
        <v/>
      </c>
      <c r="D96" s="51">
        <f>VLOOKUP($A96,Table2[[No]:[Date Student Last Attended Program
(mm/dd/yyyy)]],14,FALSE)</f>
        <v/>
      </c>
      <c r="E96" s="138">
        <f>VLOOKUP($A96,Table2[[No]:[Date Student Last Attended Program
(mm/dd/yyyy)]],17,FALSE)</f>
        <v/>
      </c>
      <c r="F96" s="207">
        <f>VLOOKUP($A96,Table2[[No]:[Date Student Last Attended Program
(mm/dd/yyyy)]],18,FALSE)</f>
        <v/>
      </c>
      <c r="G96" s="209">
        <f>VLOOKUP($A96,Table2[[#All],[No]:[Which Group Does Student Participate In?
(optional)]],23,FALSE)</f>
        <v/>
      </c>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c r="AJ96" s="9" t="n"/>
      <c r="AK96" s="9" t="n"/>
      <c r="AL96" s="210">
        <f>COUNTIF(H96:AK96,"1")</f>
        <v/>
      </c>
      <c r="AM96" s="210">
        <f>COUNTIFS(H96:AK96,"1")+COUNTIF(H96:AK96,"0")</f>
        <v/>
      </c>
      <c r="AN96" s="47">
        <f>AL96/AM96</f>
        <v/>
      </c>
      <c r="AO96" s="210">
        <f>SUM(VLOOKUP($A96,APR!$A$2:$AM$301,38,FALSE),VLOOKUP($A$2,MAY!$A$2:$AN$301,39,FALSE),VLOOKUP($A96,JUN!$A$2:$AM$301,38,FALSE))</f>
        <v/>
      </c>
      <c r="AP96" s="210">
        <f>SUM(VLOOKUP($A96,APR!$A$2:$AM$301,39,FALSE),VLOOKUP($A$2,MAY!$A$2:$AN$301,40,FALSE),VLOOKUP($A96,JUN!$A$2:$AM$301,39,FALSE))</f>
        <v/>
      </c>
      <c r="AQ96" s="125">
        <f>AO96/AP96</f>
        <v/>
      </c>
    </row>
    <row r="97">
      <c r="A97" s="10" t="n">
        <v>96</v>
      </c>
      <c r="B97" s="210">
        <f>VLOOKUP($A97,Table2[[No]:[Date Student Last Attended Program
(mm/dd/yyyy)]],2,FALSE)</f>
        <v/>
      </c>
      <c r="C97" s="209">
        <f>VLOOKUP($A97,Table2[[No]:[Date Student Last Attended Program
(mm/dd/yyyy)]],4,FALSE)</f>
        <v/>
      </c>
      <c r="D97" s="51">
        <f>VLOOKUP($A97,Table2[[No]:[Date Student Last Attended Program
(mm/dd/yyyy)]],14,FALSE)</f>
        <v/>
      </c>
      <c r="E97" s="138">
        <f>VLOOKUP($A97,Table2[[No]:[Date Student Last Attended Program
(mm/dd/yyyy)]],17,FALSE)</f>
        <v/>
      </c>
      <c r="F97" s="207">
        <f>VLOOKUP($A97,Table2[[No]:[Date Student Last Attended Program
(mm/dd/yyyy)]],18,FALSE)</f>
        <v/>
      </c>
      <c r="G97" s="209">
        <f>VLOOKUP($A97,Table2[[#All],[No]:[Which Group Does Student Participate In?
(optional)]],23,FALSE)</f>
        <v/>
      </c>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c r="AJ97" s="9" t="n"/>
      <c r="AK97" s="9" t="n"/>
      <c r="AL97" s="210">
        <f>COUNTIF(H97:AK97,"1")</f>
        <v/>
      </c>
      <c r="AM97" s="210">
        <f>COUNTIFS(H97:AK97,"1")+COUNTIF(H97:AK97,"0")</f>
        <v/>
      </c>
      <c r="AN97" s="47">
        <f>AL97/AM97</f>
        <v/>
      </c>
      <c r="AO97" s="210">
        <f>SUM(VLOOKUP($A97,APR!$A$2:$AM$301,38,FALSE),VLOOKUP($A$2,MAY!$A$2:$AN$301,39,FALSE),VLOOKUP($A97,JUN!$A$2:$AM$301,38,FALSE))</f>
        <v/>
      </c>
      <c r="AP97" s="210">
        <f>SUM(VLOOKUP($A97,APR!$A$2:$AM$301,39,FALSE),VLOOKUP($A$2,MAY!$A$2:$AN$301,40,FALSE),VLOOKUP($A97,JUN!$A$2:$AM$301,39,FALSE))</f>
        <v/>
      </c>
      <c r="AQ97" s="125">
        <f>AO97/AP97</f>
        <v/>
      </c>
    </row>
    <row r="98">
      <c r="A98" s="10" t="n">
        <v>97</v>
      </c>
      <c r="B98" s="210">
        <f>VLOOKUP($A98,Table2[[No]:[Date Student Last Attended Program
(mm/dd/yyyy)]],2,FALSE)</f>
        <v/>
      </c>
      <c r="C98" s="209">
        <f>VLOOKUP($A98,Table2[[No]:[Date Student Last Attended Program
(mm/dd/yyyy)]],4,FALSE)</f>
        <v/>
      </c>
      <c r="D98" s="51">
        <f>VLOOKUP($A98,Table2[[No]:[Date Student Last Attended Program
(mm/dd/yyyy)]],14,FALSE)</f>
        <v/>
      </c>
      <c r="E98" s="138">
        <f>VLOOKUP($A98,Table2[[No]:[Date Student Last Attended Program
(mm/dd/yyyy)]],17,FALSE)</f>
        <v/>
      </c>
      <c r="F98" s="207">
        <f>VLOOKUP($A98,Table2[[No]:[Date Student Last Attended Program
(mm/dd/yyyy)]],18,FALSE)</f>
        <v/>
      </c>
      <c r="G98" s="209">
        <f>VLOOKUP($A98,Table2[[#All],[No]:[Which Group Does Student Participate In?
(optional)]],23,FALSE)</f>
        <v/>
      </c>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c r="AJ98" s="9" t="n"/>
      <c r="AK98" s="9" t="n"/>
      <c r="AL98" s="210">
        <f>COUNTIF(H98:AK98,"1")</f>
        <v/>
      </c>
      <c r="AM98" s="210">
        <f>COUNTIFS(H98:AK98,"1")+COUNTIF(H98:AK98,"0")</f>
        <v/>
      </c>
      <c r="AN98" s="47">
        <f>AL98/AM98</f>
        <v/>
      </c>
      <c r="AO98" s="210">
        <f>SUM(VLOOKUP($A98,APR!$A$2:$AM$301,38,FALSE),VLOOKUP($A$2,MAY!$A$2:$AN$301,39,FALSE),VLOOKUP($A98,JUN!$A$2:$AM$301,38,FALSE))</f>
        <v/>
      </c>
      <c r="AP98" s="210">
        <f>SUM(VLOOKUP($A98,APR!$A$2:$AM$301,39,FALSE),VLOOKUP($A$2,MAY!$A$2:$AN$301,40,FALSE),VLOOKUP($A98,JUN!$A$2:$AM$301,39,FALSE))</f>
        <v/>
      </c>
      <c r="AQ98" s="125">
        <f>AO98/AP98</f>
        <v/>
      </c>
    </row>
    <row r="99">
      <c r="A99" s="10" t="n">
        <v>98</v>
      </c>
      <c r="B99" s="210">
        <f>VLOOKUP($A99,Table2[[No]:[Date Student Last Attended Program
(mm/dd/yyyy)]],2,FALSE)</f>
        <v/>
      </c>
      <c r="C99" s="209">
        <f>VLOOKUP($A99,Table2[[No]:[Date Student Last Attended Program
(mm/dd/yyyy)]],4,FALSE)</f>
        <v/>
      </c>
      <c r="D99" s="51">
        <f>VLOOKUP($A99,Table2[[No]:[Date Student Last Attended Program
(mm/dd/yyyy)]],14,FALSE)</f>
        <v/>
      </c>
      <c r="E99" s="138">
        <f>VLOOKUP($A99,Table2[[No]:[Date Student Last Attended Program
(mm/dd/yyyy)]],17,FALSE)</f>
        <v/>
      </c>
      <c r="F99" s="207">
        <f>VLOOKUP($A99,Table2[[No]:[Date Student Last Attended Program
(mm/dd/yyyy)]],18,FALSE)</f>
        <v/>
      </c>
      <c r="G99" s="209">
        <f>VLOOKUP($A99,Table2[[#All],[No]:[Which Group Does Student Participate In?
(optional)]],23,FALSE)</f>
        <v/>
      </c>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c r="AJ99" s="9" t="n"/>
      <c r="AK99" s="9" t="n"/>
      <c r="AL99" s="210">
        <f>COUNTIF(H99:AK99,"1")</f>
        <v/>
      </c>
      <c r="AM99" s="210">
        <f>COUNTIFS(H99:AK99,"1")+COUNTIF(H99:AK99,"0")</f>
        <v/>
      </c>
      <c r="AN99" s="47">
        <f>AL99/AM99</f>
        <v/>
      </c>
      <c r="AO99" s="210">
        <f>SUM(VLOOKUP($A99,APR!$A$2:$AM$301,38,FALSE),VLOOKUP($A$2,MAY!$A$2:$AN$301,39,FALSE),VLOOKUP($A99,JUN!$A$2:$AM$301,38,FALSE))</f>
        <v/>
      </c>
      <c r="AP99" s="210">
        <f>SUM(VLOOKUP($A99,APR!$A$2:$AM$301,39,FALSE),VLOOKUP($A$2,MAY!$A$2:$AN$301,40,FALSE),VLOOKUP($A99,JUN!$A$2:$AM$301,39,FALSE))</f>
        <v/>
      </c>
      <c r="AQ99" s="125">
        <f>AO99/AP99</f>
        <v/>
      </c>
    </row>
    <row r="100">
      <c r="A100" s="10" t="n">
        <v>99</v>
      </c>
      <c r="B100" s="210">
        <f>VLOOKUP($A100,Table2[[No]:[Date Student Last Attended Program
(mm/dd/yyyy)]],2,FALSE)</f>
        <v/>
      </c>
      <c r="C100" s="209">
        <f>VLOOKUP($A100,Table2[[No]:[Date Student Last Attended Program
(mm/dd/yyyy)]],4,FALSE)</f>
        <v/>
      </c>
      <c r="D100" s="51">
        <f>VLOOKUP($A100,Table2[[No]:[Date Student Last Attended Program
(mm/dd/yyyy)]],14,FALSE)</f>
        <v/>
      </c>
      <c r="E100" s="138">
        <f>VLOOKUP($A100,Table2[[No]:[Date Student Last Attended Program
(mm/dd/yyyy)]],17,FALSE)</f>
        <v/>
      </c>
      <c r="F100" s="207">
        <f>VLOOKUP($A100,Table2[[No]:[Date Student Last Attended Program
(mm/dd/yyyy)]],18,FALSE)</f>
        <v/>
      </c>
      <c r="G100" s="209">
        <f>VLOOKUP($A100,Table2[[#All],[No]:[Which Group Does Student Participate In?
(optional)]],23,FALSE)</f>
        <v/>
      </c>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c r="AJ100" s="9" t="n"/>
      <c r="AK100" s="9" t="n"/>
      <c r="AL100" s="210">
        <f>COUNTIF(H100:AK100,"1")</f>
        <v/>
      </c>
      <c r="AM100" s="210">
        <f>COUNTIFS(H100:AK100,"1")+COUNTIF(H100:AK100,"0")</f>
        <v/>
      </c>
      <c r="AN100" s="47">
        <f>AL100/AM100</f>
        <v/>
      </c>
      <c r="AO100" s="210">
        <f>SUM(VLOOKUP($A100,APR!$A$2:$AM$301,38,FALSE),VLOOKUP($A$2,MAY!$A$2:$AN$301,39,FALSE),VLOOKUP($A100,JUN!$A$2:$AM$301,38,FALSE))</f>
        <v/>
      </c>
      <c r="AP100" s="210">
        <f>SUM(VLOOKUP($A100,APR!$A$2:$AM$301,39,FALSE),VLOOKUP($A$2,MAY!$A$2:$AN$301,40,FALSE),VLOOKUP($A100,JUN!$A$2:$AM$301,39,FALSE))</f>
        <v/>
      </c>
      <c r="AQ100" s="125">
        <f>AO100/AP100</f>
        <v/>
      </c>
    </row>
    <row r="101">
      <c r="A101" s="10" t="n">
        <v>100</v>
      </c>
      <c r="B101" s="210">
        <f>VLOOKUP($A101,Table2[[No]:[Date Student Last Attended Program
(mm/dd/yyyy)]],2,FALSE)</f>
        <v/>
      </c>
      <c r="C101" s="209">
        <f>VLOOKUP($A101,Table2[[No]:[Date Student Last Attended Program
(mm/dd/yyyy)]],4,FALSE)</f>
        <v/>
      </c>
      <c r="D101" s="51">
        <f>VLOOKUP($A101,Table2[[No]:[Date Student Last Attended Program
(mm/dd/yyyy)]],14,FALSE)</f>
        <v/>
      </c>
      <c r="E101" s="138">
        <f>VLOOKUP($A101,Table2[[No]:[Date Student Last Attended Program
(mm/dd/yyyy)]],17,FALSE)</f>
        <v/>
      </c>
      <c r="F101" s="207">
        <f>VLOOKUP($A101,Table2[[No]:[Date Student Last Attended Program
(mm/dd/yyyy)]],18,FALSE)</f>
        <v/>
      </c>
      <c r="G101" s="209">
        <f>VLOOKUP($A101,Table2[[#All],[No]:[Which Group Does Student Participate In?
(optional)]],23,FALSE)</f>
        <v/>
      </c>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c r="AJ101" s="9" t="n"/>
      <c r="AK101" s="9" t="n"/>
      <c r="AL101" s="210">
        <f>COUNTIF(H101:AK101,"1")</f>
        <v/>
      </c>
      <c r="AM101" s="210">
        <f>COUNTIFS(H101:AK101,"1")+COUNTIF(H101:AK101,"0")</f>
        <v/>
      </c>
      <c r="AN101" s="47">
        <f>AL101/AM101</f>
        <v/>
      </c>
      <c r="AO101" s="210">
        <f>SUM(VLOOKUP($A101,APR!$A$2:$AM$301,38,FALSE),VLOOKUP($A$2,MAY!$A$2:$AN$301,39,FALSE),VLOOKUP($A101,JUN!$A$2:$AM$301,38,FALSE))</f>
        <v/>
      </c>
      <c r="AP101" s="210">
        <f>SUM(VLOOKUP($A101,APR!$A$2:$AM$301,39,FALSE),VLOOKUP($A$2,MAY!$A$2:$AN$301,40,FALSE),VLOOKUP($A101,JUN!$A$2:$AM$301,39,FALSE))</f>
        <v/>
      </c>
      <c r="AQ101" s="125">
        <f>AO101/AP101</f>
        <v/>
      </c>
    </row>
    <row r="102">
      <c r="A102" s="10" t="n">
        <v>101</v>
      </c>
      <c r="B102" s="210">
        <f>VLOOKUP($A102,Table2[[No]:[Date Student Last Attended Program
(mm/dd/yyyy)]],2,FALSE)</f>
        <v/>
      </c>
      <c r="C102" s="209">
        <f>VLOOKUP($A102,Table2[[No]:[Date Student Last Attended Program
(mm/dd/yyyy)]],4,FALSE)</f>
        <v/>
      </c>
      <c r="D102" s="51">
        <f>VLOOKUP($A102,Table2[[No]:[Date Student Last Attended Program
(mm/dd/yyyy)]],14,FALSE)</f>
        <v/>
      </c>
      <c r="E102" s="138">
        <f>VLOOKUP($A102,Table2[[No]:[Date Student Last Attended Program
(mm/dd/yyyy)]],17,FALSE)</f>
        <v/>
      </c>
      <c r="F102" s="207">
        <f>VLOOKUP($A102,Table2[[No]:[Date Student Last Attended Program
(mm/dd/yyyy)]],18,FALSE)</f>
        <v/>
      </c>
      <c r="G102" s="209">
        <f>VLOOKUP($A102,Table2[[#All],[No]:[Which Group Does Student Participate In?
(optional)]],23,FALSE)</f>
        <v/>
      </c>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c r="AJ102" s="9" t="n"/>
      <c r="AK102" s="9" t="n"/>
      <c r="AL102" s="210">
        <f>COUNTIF(H102:AK102,"1")</f>
        <v/>
      </c>
      <c r="AM102" s="210">
        <f>COUNTIFS(H102:AK102,"1")+COUNTIF(H102:AK102,"0")</f>
        <v/>
      </c>
      <c r="AN102" s="47">
        <f>AL102/AM102</f>
        <v/>
      </c>
      <c r="AO102" s="210">
        <f>SUM(VLOOKUP($A102,APR!$A$2:$AM$301,38,FALSE),VLOOKUP($A$2,MAY!$A$2:$AN$301,39,FALSE),VLOOKUP($A102,JUN!$A$2:$AM$301,38,FALSE))</f>
        <v/>
      </c>
      <c r="AP102" s="210">
        <f>SUM(VLOOKUP($A102,APR!$A$2:$AM$301,39,FALSE),VLOOKUP($A$2,MAY!$A$2:$AN$301,40,FALSE),VLOOKUP($A102,JUN!$A$2:$AM$301,39,FALSE))</f>
        <v/>
      </c>
      <c r="AQ102" s="125">
        <f>AO102/AP102</f>
        <v/>
      </c>
    </row>
    <row r="103">
      <c r="A103" s="10" t="n">
        <v>102</v>
      </c>
      <c r="B103" s="210">
        <f>VLOOKUP($A103,Table2[[No]:[Date Student Last Attended Program
(mm/dd/yyyy)]],2,FALSE)</f>
        <v/>
      </c>
      <c r="C103" s="209">
        <f>VLOOKUP($A103,Table2[[No]:[Date Student Last Attended Program
(mm/dd/yyyy)]],4,FALSE)</f>
        <v/>
      </c>
      <c r="D103" s="51">
        <f>VLOOKUP($A103,Table2[[No]:[Date Student Last Attended Program
(mm/dd/yyyy)]],14,FALSE)</f>
        <v/>
      </c>
      <c r="E103" s="138">
        <f>VLOOKUP($A103,Table2[[No]:[Date Student Last Attended Program
(mm/dd/yyyy)]],17,FALSE)</f>
        <v/>
      </c>
      <c r="F103" s="207">
        <f>VLOOKUP($A103,Table2[[No]:[Date Student Last Attended Program
(mm/dd/yyyy)]],18,FALSE)</f>
        <v/>
      </c>
      <c r="G103" s="209">
        <f>VLOOKUP($A103,Table2[[#All],[No]:[Which Group Does Student Participate In?
(optional)]],23,FALSE)</f>
        <v/>
      </c>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c r="AJ103" s="9" t="n"/>
      <c r="AK103" s="9" t="n"/>
      <c r="AL103" s="210">
        <f>COUNTIF(H103:AK103,"1")</f>
        <v/>
      </c>
      <c r="AM103" s="210">
        <f>COUNTIFS(H103:AK103,"1")+COUNTIF(H103:AK103,"0")</f>
        <v/>
      </c>
      <c r="AN103" s="47">
        <f>AL103/AM103</f>
        <v/>
      </c>
      <c r="AO103" s="210">
        <f>SUM(VLOOKUP($A103,APR!$A$2:$AM$301,38,FALSE),VLOOKUP($A$2,MAY!$A$2:$AN$301,39,FALSE),VLOOKUP($A103,JUN!$A$2:$AM$301,38,FALSE))</f>
        <v/>
      </c>
      <c r="AP103" s="210">
        <f>SUM(VLOOKUP($A103,APR!$A$2:$AM$301,39,FALSE),VLOOKUP($A$2,MAY!$A$2:$AN$301,40,FALSE),VLOOKUP($A103,JUN!$A$2:$AM$301,39,FALSE))</f>
        <v/>
      </c>
      <c r="AQ103" s="125">
        <f>AO103/AP103</f>
        <v/>
      </c>
    </row>
    <row r="104">
      <c r="A104" s="10" t="n">
        <v>103</v>
      </c>
      <c r="B104" s="210">
        <f>VLOOKUP($A104,Table2[[No]:[Date Student Last Attended Program
(mm/dd/yyyy)]],2,FALSE)</f>
        <v/>
      </c>
      <c r="C104" s="209">
        <f>VLOOKUP($A104,Table2[[No]:[Date Student Last Attended Program
(mm/dd/yyyy)]],4,FALSE)</f>
        <v/>
      </c>
      <c r="D104" s="51">
        <f>VLOOKUP($A104,Table2[[No]:[Date Student Last Attended Program
(mm/dd/yyyy)]],14,FALSE)</f>
        <v/>
      </c>
      <c r="E104" s="138">
        <f>VLOOKUP($A104,Table2[[No]:[Date Student Last Attended Program
(mm/dd/yyyy)]],17,FALSE)</f>
        <v/>
      </c>
      <c r="F104" s="207">
        <f>VLOOKUP($A104,Table2[[No]:[Date Student Last Attended Program
(mm/dd/yyyy)]],18,FALSE)</f>
        <v/>
      </c>
      <c r="G104" s="209">
        <f>VLOOKUP($A104,Table2[[#All],[No]:[Which Group Does Student Participate In?
(optional)]],23,FALSE)</f>
        <v/>
      </c>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c r="AJ104" s="9" t="n"/>
      <c r="AK104" s="9" t="n"/>
      <c r="AL104" s="210">
        <f>COUNTIF(H104:AK104,"1")</f>
        <v/>
      </c>
      <c r="AM104" s="210">
        <f>COUNTIFS(H104:AK104,"1")+COUNTIF(H104:AK104,"0")</f>
        <v/>
      </c>
      <c r="AN104" s="47">
        <f>AL104/AM104</f>
        <v/>
      </c>
      <c r="AO104" s="210">
        <f>SUM(VLOOKUP($A104,APR!$A$2:$AM$301,38,FALSE),VLOOKUP($A$2,MAY!$A$2:$AN$301,39,FALSE),VLOOKUP($A104,JUN!$A$2:$AM$301,38,FALSE))</f>
        <v/>
      </c>
      <c r="AP104" s="210">
        <f>SUM(VLOOKUP($A104,APR!$A$2:$AM$301,39,FALSE),VLOOKUP($A$2,MAY!$A$2:$AN$301,40,FALSE),VLOOKUP($A104,JUN!$A$2:$AM$301,39,FALSE))</f>
        <v/>
      </c>
      <c r="AQ104" s="125">
        <f>AO104/AP104</f>
        <v/>
      </c>
    </row>
    <row r="105">
      <c r="A105" s="10" t="n">
        <v>104</v>
      </c>
      <c r="B105" s="210">
        <f>VLOOKUP($A105,Table2[[No]:[Date Student Last Attended Program
(mm/dd/yyyy)]],2,FALSE)</f>
        <v/>
      </c>
      <c r="C105" s="209">
        <f>VLOOKUP($A105,Table2[[No]:[Date Student Last Attended Program
(mm/dd/yyyy)]],4,FALSE)</f>
        <v/>
      </c>
      <c r="D105" s="51">
        <f>VLOOKUP($A105,Table2[[No]:[Date Student Last Attended Program
(mm/dd/yyyy)]],14,FALSE)</f>
        <v/>
      </c>
      <c r="E105" s="138">
        <f>VLOOKUP($A105,Table2[[No]:[Date Student Last Attended Program
(mm/dd/yyyy)]],17,FALSE)</f>
        <v/>
      </c>
      <c r="F105" s="207">
        <f>VLOOKUP($A105,Table2[[No]:[Date Student Last Attended Program
(mm/dd/yyyy)]],18,FALSE)</f>
        <v/>
      </c>
      <c r="G105" s="209">
        <f>VLOOKUP($A105,Table2[[#All],[No]:[Which Group Does Student Participate In?
(optional)]],23,FALSE)</f>
        <v/>
      </c>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c r="AJ105" s="9" t="n"/>
      <c r="AK105" s="9" t="n"/>
      <c r="AL105" s="210">
        <f>COUNTIF(H105:AK105,"1")</f>
        <v/>
      </c>
      <c r="AM105" s="210">
        <f>COUNTIFS(H105:AK105,"1")+COUNTIF(H105:AK105,"0")</f>
        <v/>
      </c>
      <c r="AN105" s="47">
        <f>AL105/AM105</f>
        <v/>
      </c>
      <c r="AO105" s="210">
        <f>SUM(VLOOKUP($A105,APR!$A$2:$AM$301,38,FALSE),VLOOKUP($A$2,MAY!$A$2:$AN$301,39,FALSE),VLOOKUP($A105,JUN!$A$2:$AM$301,38,FALSE))</f>
        <v/>
      </c>
      <c r="AP105" s="210">
        <f>SUM(VLOOKUP($A105,APR!$A$2:$AM$301,39,FALSE),VLOOKUP($A$2,MAY!$A$2:$AN$301,40,FALSE),VLOOKUP($A105,JUN!$A$2:$AM$301,39,FALSE))</f>
        <v/>
      </c>
      <c r="AQ105" s="125">
        <f>AO105/AP105</f>
        <v/>
      </c>
    </row>
    <row r="106">
      <c r="A106" s="10" t="n">
        <v>105</v>
      </c>
      <c r="B106" s="210">
        <f>VLOOKUP($A106,Table2[[No]:[Date Student Last Attended Program
(mm/dd/yyyy)]],2,FALSE)</f>
        <v/>
      </c>
      <c r="C106" s="209">
        <f>VLOOKUP($A106,Table2[[No]:[Date Student Last Attended Program
(mm/dd/yyyy)]],4,FALSE)</f>
        <v/>
      </c>
      <c r="D106" s="51">
        <f>VLOOKUP($A106,Table2[[No]:[Date Student Last Attended Program
(mm/dd/yyyy)]],14,FALSE)</f>
        <v/>
      </c>
      <c r="E106" s="138">
        <f>VLOOKUP($A106,Table2[[No]:[Date Student Last Attended Program
(mm/dd/yyyy)]],17,FALSE)</f>
        <v/>
      </c>
      <c r="F106" s="207">
        <f>VLOOKUP($A106,Table2[[No]:[Date Student Last Attended Program
(mm/dd/yyyy)]],18,FALSE)</f>
        <v/>
      </c>
      <c r="G106" s="209">
        <f>VLOOKUP($A106,Table2[[#All],[No]:[Which Group Does Student Participate In?
(optional)]],23,FALSE)</f>
        <v/>
      </c>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c r="AJ106" s="9" t="n"/>
      <c r="AK106" s="9" t="n"/>
      <c r="AL106" s="210">
        <f>COUNTIF(H106:AK106,"1")</f>
        <v/>
      </c>
      <c r="AM106" s="210">
        <f>COUNTIFS(H106:AK106,"1")+COUNTIF(H106:AK106,"0")</f>
        <v/>
      </c>
      <c r="AN106" s="47">
        <f>AL106/AM106</f>
        <v/>
      </c>
      <c r="AO106" s="210">
        <f>SUM(VLOOKUP($A106,APR!$A$2:$AM$301,38,FALSE),VLOOKUP($A$2,MAY!$A$2:$AN$301,39,FALSE),VLOOKUP($A106,JUN!$A$2:$AM$301,38,FALSE))</f>
        <v/>
      </c>
      <c r="AP106" s="210">
        <f>SUM(VLOOKUP($A106,APR!$A$2:$AM$301,39,FALSE),VLOOKUP($A$2,MAY!$A$2:$AN$301,40,FALSE),VLOOKUP($A106,JUN!$A$2:$AM$301,39,FALSE))</f>
        <v/>
      </c>
      <c r="AQ106" s="125">
        <f>AO106/AP106</f>
        <v/>
      </c>
    </row>
    <row r="107">
      <c r="A107" s="10" t="n">
        <v>106</v>
      </c>
      <c r="B107" s="210">
        <f>VLOOKUP($A107,Table2[[No]:[Date Student Last Attended Program
(mm/dd/yyyy)]],2,FALSE)</f>
        <v/>
      </c>
      <c r="C107" s="209">
        <f>VLOOKUP($A107,Table2[[No]:[Date Student Last Attended Program
(mm/dd/yyyy)]],4,FALSE)</f>
        <v/>
      </c>
      <c r="D107" s="51">
        <f>VLOOKUP($A107,Table2[[No]:[Date Student Last Attended Program
(mm/dd/yyyy)]],14,FALSE)</f>
        <v/>
      </c>
      <c r="E107" s="138">
        <f>VLOOKUP($A107,Table2[[No]:[Date Student Last Attended Program
(mm/dd/yyyy)]],17,FALSE)</f>
        <v/>
      </c>
      <c r="F107" s="207">
        <f>VLOOKUP($A107,Table2[[No]:[Date Student Last Attended Program
(mm/dd/yyyy)]],18,FALSE)</f>
        <v/>
      </c>
      <c r="G107" s="209">
        <f>VLOOKUP($A107,Table2[[#All],[No]:[Which Group Does Student Participate In?
(optional)]],23,FALSE)</f>
        <v/>
      </c>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c r="AJ107" s="9" t="n"/>
      <c r="AK107" s="9" t="n"/>
      <c r="AL107" s="210">
        <f>COUNTIF(H107:AK107,"1")</f>
        <v/>
      </c>
      <c r="AM107" s="210">
        <f>COUNTIFS(H107:AK107,"1")+COUNTIF(H107:AK107,"0")</f>
        <v/>
      </c>
      <c r="AN107" s="47">
        <f>AL107/AM107</f>
        <v/>
      </c>
      <c r="AO107" s="210">
        <f>SUM(VLOOKUP($A107,APR!$A$2:$AM$301,38,FALSE),VLOOKUP($A$2,MAY!$A$2:$AN$301,39,FALSE),VLOOKUP($A107,JUN!$A$2:$AM$301,38,FALSE))</f>
        <v/>
      </c>
      <c r="AP107" s="210">
        <f>SUM(VLOOKUP($A107,APR!$A$2:$AM$301,39,FALSE),VLOOKUP($A$2,MAY!$A$2:$AN$301,40,FALSE),VLOOKUP($A107,JUN!$A$2:$AM$301,39,FALSE))</f>
        <v/>
      </c>
      <c r="AQ107" s="125">
        <f>AO107/AP107</f>
        <v/>
      </c>
    </row>
    <row r="108">
      <c r="A108" s="10" t="n">
        <v>107</v>
      </c>
      <c r="B108" s="210">
        <f>VLOOKUP($A108,Table2[[No]:[Date Student Last Attended Program
(mm/dd/yyyy)]],2,FALSE)</f>
        <v/>
      </c>
      <c r="C108" s="209">
        <f>VLOOKUP($A108,Table2[[No]:[Date Student Last Attended Program
(mm/dd/yyyy)]],4,FALSE)</f>
        <v/>
      </c>
      <c r="D108" s="51">
        <f>VLOOKUP($A108,Table2[[No]:[Date Student Last Attended Program
(mm/dd/yyyy)]],14,FALSE)</f>
        <v/>
      </c>
      <c r="E108" s="138">
        <f>VLOOKUP($A108,Table2[[No]:[Date Student Last Attended Program
(mm/dd/yyyy)]],17,FALSE)</f>
        <v/>
      </c>
      <c r="F108" s="207">
        <f>VLOOKUP($A108,Table2[[No]:[Date Student Last Attended Program
(mm/dd/yyyy)]],18,FALSE)</f>
        <v/>
      </c>
      <c r="G108" s="209">
        <f>VLOOKUP($A108,Table2[[#All],[No]:[Which Group Does Student Participate In?
(optional)]],23,FALSE)</f>
        <v/>
      </c>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c r="AJ108" s="9" t="n"/>
      <c r="AK108" s="9" t="n"/>
      <c r="AL108" s="210">
        <f>COUNTIF(H108:AK108,"1")</f>
        <v/>
      </c>
      <c r="AM108" s="210">
        <f>COUNTIFS(H108:AK108,"1")+COUNTIF(H108:AK108,"0")</f>
        <v/>
      </c>
      <c r="AN108" s="47">
        <f>AL108/AM108</f>
        <v/>
      </c>
      <c r="AO108" s="210">
        <f>SUM(VLOOKUP($A108,APR!$A$2:$AM$301,38,FALSE),VLOOKUP($A$2,MAY!$A$2:$AN$301,39,FALSE),VLOOKUP($A108,JUN!$A$2:$AM$301,38,FALSE))</f>
        <v/>
      </c>
      <c r="AP108" s="210">
        <f>SUM(VLOOKUP($A108,APR!$A$2:$AM$301,39,FALSE),VLOOKUP($A$2,MAY!$A$2:$AN$301,40,FALSE),VLOOKUP($A108,JUN!$A$2:$AM$301,39,FALSE))</f>
        <v/>
      </c>
      <c r="AQ108" s="125">
        <f>AO108/AP108</f>
        <v/>
      </c>
    </row>
    <row r="109">
      <c r="A109" s="10" t="n">
        <v>108</v>
      </c>
      <c r="B109" s="210">
        <f>VLOOKUP($A109,Table2[[No]:[Date Student Last Attended Program
(mm/dd/yyyy)]],2,FALSE)</f>
        <v/>
      </c>
      <c r="C109" s="209">
        <f>VLOOKUP($A109,Table2[[No]:[Date Student Last Attended Program
(mm/dd/yyyy)]],4,FALSE)</f>
        <v/>
      </c>
      <c r="D109" s="51">
        <f>VLOOKUP($A109,Table2[[No]:[Date Student Last Attended Program
(mm/dd/yyyy)]],14,FALSE)</f>
        <v/>
      </c>
      <c r="E109" s="138">
        <f>VLOOKUP($A109,Table2[[No]:[Date Student Last Attended Program
(mm/dd/yyyy)]],17,FALSE)</f>
        <v/>
      </c>
      <c r="F109" s="207">
        <f>VLOOKUP($A109,Table2[[No]:[Date Student Last Attended Program
(mm/dd/yyyy)]],18,FALSE)</f>
        <v/>
      </c>
      <c r="G109" s="209">
        <f>VLOOKUP($A109,Table2[[#All],[No]:[Which Group Does Student Participate In?
(optional)]],23,FALSE)</f>
        <v/>
      </c>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c r="AJ109" s="9" t="n"/>
      <c r="AK109" s="9" t="n"/>
      <c r="AL109" s="210">
        <f>COUNTIF(H109:AK109,"1")</f>
        <v/>
      </c>
      <c r="AM109" s="210">
        <f>COUNTIFS(H109:AK109,"1")+COUNTIF(H109:AK109,"0")</f>
        <v/>
      </c>
      <c r="AN109" s="47">
        <f>AL109/AM109</f>
        <v/>
      </c>
      <c r="AO109" s="210">
        <f>SUM(VLOOKUP($A109,APR!$A$2:$AM$301,38,FALSE),VLOOKUP($A$2,MAY!$A$2:$AN$301,39,FALSE),VLOOKUP($A109,JUN!$A$2:$AM$301,38,FALSE))</f>
        <v/>
      </c>
      <c r="AP109" s="210">
        <f>SUM(VLOOKUP($A109,APR!$A$2:$AM$301,39,FALSE),VLOOKUP($A$2,MAY!$A$2:$AN$301,40,FALSE),VLOOKUP($A109,JUN!$A$2:$AM$301,39,FALSE))</f>
        <v/>
      </c>
      <c r="AQ109" s="125">
        <f>AO109/AP109</f>
        <v/>
      </c>
    </row>
    <row r="110">
      <c r="A110" s="10" t="n">
        <v>109</v>
      </c>
      <c r="B110" s="210">
        <f>VLOOKUP($A110,Table2[[No]:[Date Student Last Attended Program
(mm/dd/yyyy)]],2,FALSE)</f>
        <v/>
      </c>
      <c r="C110" s="209">
        <f>VLOOKUP($A110,Table2[[No]:[Date Student Last Attended Program
(mm/dd/yyyy)]],4,FALSE)</f>
        <v/>
      </c>
      <c r="D110" s="51">
        <f>VLOOKUP($A110,Table2[[No]:[Date Student Last Attended Program
(mm/dd/yyyy)]],14,FALSE)</f>
        <v/>
      </c>
      <c r="E110" s="138">
        <f>VLOOKUP($A110,Table2[[No]:[Date Student Last Attended Program
(mm/dd/yyyy)]],17,FALSE)</f>
        <v/>
      </c>
      <c r="F110" s="207">
        <f>VLOOKUP($A110,Table2[[No]:[Date Student Last Attended Program
(mm/dd/yyyy)]],18,FALSE)</f>
        <v/>
      </c>
      <c r="G110" s="209">
        <f>VLOOKUP($A110,Table2[[#All],[No]:[Which Group Does Student Participate In?
(optional)]],23,FALSE)</f>
        <v/>
      </c>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c r="AJ110" s="9" t="n"/>
      <c r="AK110" s="9" t="n"/>
      <c r="AL110" s="210">
        <f>COUNTIF(H110:AK110,"1")</f>
        <v/>
      </c>
      <c r="AM110" s="210">
        <f>COUNTIFS(H110:AK110,"1")+COUNTIF(H110:AK110,"0")</f>
        <v/>
      </c>
      <c r="AN110" s="47">
        <f>AL110/AM110</f>
        <v/>
      </c>
      <c r="AO110" s="210">
        <f>SUM(VLOOKUP($A110,APR!$A$2:$AM$301,38,FALSE),VLOOKUP($A$2,MAY!$A$2:$AN$301,39,FALSE),VLOOKUP($A110,JUN!$A$2:$AM$301,38,FALSE))</f>
        <v/>
      </c>
      <c r="AP110" s="210">
        <f>SUM(VLOOKUP($A110,APR!$A$2:$AM$301,39,FALSE),VLOOKUP($A$2,MAY!$A$2:$AN$301,40,FALSE),VLOOKUP($A110,JUN!$A$2:$AM$301,39,FALSE))</f>
        <v/>
      </c>
      <c r="AQ110" s="125">
        <f>AO110/AP110</f>
        <v/>
      </c>
    </row>
    <row r="111">
      <c r="A111" s="10" t="n">
        <v>110</v>
      </c>
      <c r="B111" s="210">
        <f>VLOOKUP($A111,Table2[[No]:[Date Student Last Attended Program
(mm/dd/yyyy)]],2,FALSE)</f>
        <v/>
      </c>
      <c r="C111" s="209">
        <f>VLOOKUP($A111,Table2[[No]:[Date Student Last Attended Program
(mm/dd/yyyy)]],4,FALSE)</f>
        <v/>
      </c>
      <c r="D111" s="51">
        <f>VLOOKUP($A111,Table2[[No]:[Date Student Last Attended Program
(mm/dd/yyyy)]],14,FALSE)</f>
        <v/>
      </c>
      <c r="E111" s="138">
        <f>VLOOKUP($A111,Table2[[No]:[Date Student Last Attended Program
(mm/dd/yyyy)]],17,FALSE)</f>
        <v/>
      </c>
      <c r="F111" s="207">
        <f>VLOOKUP($A111,Table2[[No]:[Date Student Last Attended Program
(mm/dd/yyyy)]],18,FALSE)</f>
        <v/>
      </c>
      <c r="G111" s="209">
        <f>VLOOKUP($A111,Table2[[#All],[No]:[Which Group Does Student Participate In?
(optional)]],23,FALSE)</f>
        <v/>
      </c>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c r="AJ111" s="9" t="n"/>
      <c r="AK111" s="9" t="n"/>
      <c r="AL111" s="210">
        <f>COUNTIF(H111:AK111,"1")</f>
        <v/>
      </c>
      <c r="AM111" s="210">
        <f>COUNTIFS(H111:AK111,"1")+COUNTIF(H111:AK111,"0")</f>
        <v/>
      </c>
      <c r="AN111" s="47">
        <f>AL111/AM111</f>
        <v/>
      </c>
      <c r="AO111" s="210">
        <f>SUM(VLOOKUP($A111,APR!$A$2:$AM$301,38,FALSE),VLOOKUP($A$2,MAY!$A$2:$AN$301,39,FALSE),VLOOKUP($A111,JUN!$A$2:$AM$301,38,FALSE))</f>
        <v/>
      </c>
      <c r="AP111" s="210">
        <f>SUM(VLOOKUP($A111,APR!$A$2:$AM$301,39,FALSE),VLOOKUP($A$2,MAY!$A$2:$AN$301,40,FALSE),VLOOKUP($A111,JUN!$A$2:$AM$301,39,FALSE))</f>
        <v/>
      </c>
      <c r="AQ111" s="125">
        <f>AO111/AP111</f>
        <v/>
      </c>
    </row>
    <row r="112">
      <c r="A112" s="10" t="n">
        <v>111</v>
      </c>
      <c r="B112" s="210">
        <f>VLOOKUP($A112,Table2[[No]:[Date Student Last Attended Program
(mm/dd/yyyy)]],2,FALSE)</f>
        <v/>
      </c>
      <c r="C112" s="209">
        <f>VLOOKUP($A112,Table2[[No]:[Date Student Last Attended Program
(mm/dd/yyyy)]],4,FALSE)</f>
        <v/>
      </c>
      <c r="D112" s="51">
        <f>VLOOKUP($A112,Table2[[No]:[Date Student Last Attended Program
(mm/dd/yyyy)]],14,FALSE)</f>
        <v/>
      </c>
      <c r="E112" s="138">
        <f>VLOOKUP($A112,Table2[[No]:[Date Student Last Attended Program
(mm/dd/yyyy)]],17,FALSE)</f>
        <v/>
      </c>
      <c r="F112" s="207">
        <f>VLOOKUP($A112,Table2[[No]:[Date Student Last Attended Program
(mm/dd/yyyy)]],18,FALSE)</f>
        <v/>
      </c>
      <c r="G112" s="209">
        <f>VLOOKUP($A112,Table2[[#All],[No]:[Which Group Does Student Participate In?
(optional)]],23,FALSE)</f>
        <v/>
      </c>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c r="AJ112" s="9" t="n"/>
      <c r="AK112" s="9" t="n"/>
      <c r="AL112" s="210">
        <f>COUNTIF(H112:AK112,"1")</f>
        <v/>
      </c>
      <c r="AM112" s="210">
        <f>COUNTIFS(H112:AK112,"1")+COUNTIF(H112:AK112,"0")</f>
        <v/>
      </c>
      <c r="AN112" s="47">
        <f>AL112/AM112</f>
        <v/>
      </c>
      <c r="AO112" s="210">
        <f>SUM(VLOOKUP($A112,APR!$A$2:$AM$301,38,FALSE),VLOOKUP($A$2,MAY!$A$2:$AN$301,39,FALSE),VLOOKUP($A112,JUN!$A$2:$AM$301,38,FALSE))</f>
        <v/>
      </c>
      <c r="AP112" s="210">
        <f>SUM(VLOOKUP($A112,APR!$A$2:$AM$301,39,FALSE),VLOOKUP($A$2,MAY!$A$2:$AN$301,40,FALSE),VLOOKUP($A112,JUN!$A$2:$AM$301,39,FALSE))</f>
        <v/>
      </c>
      <c r="AQ112" s="125">
        <f>AO112/AP112</f>
        <v/>
      </c>
    </row>
    <row r="113">
      <c r="A113" s="10" t="n">
        <v>112</v>
      </c>
      <c r="B113" s="210">
        <f>VLOOKUP($A113,Table2[[No]:[Date Student Last Attended Program
(mm/dd/yyyy)]],2,FALSE)</f>
        <v/>
      </c>
      <c r="C113" s="209">
        <f>VLOOKUP($A113,Table2[[No]:[Date Student Last Attended Program
(mm/dd/yyyy)]],4,FALSE)</f>
        <v/>
      </c>
      <c r="D113" s="51">
        <f>VLOOKUP($A113,Table2[[No]:[Date Student Last Attended Program
(mm/dd/yyyy)]],14,FALSE)</f>
        <v/>
      </c>
      <c r="E113" s="138">
        <f>VLOOKUP($A113,Table2[[No]:[Date Student Last Attended Program
(mm/dd/yyyy)]],17,FALSE)</f>
        <v/>
      </c>
      <c r="F113" s="207">
        <f>VLOOKUP($A113,Table2[[No]:[Date Student Last Attended Program
(mm/dd/yyyy)]],18,FALSE)</f>
        <v/>
      </c>
      <c r="G113" s="209">
        <f>VLOOKUP($A113,Table2[[#All],[No]:[Which Group Does Student Participate In?
(optional)]],23,FALSE)</f>
        <v/>
      </c>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c r="AJ113" s="9" t="n"/>
      <c r="AK113" s="9" t="n"/>
      <c r="AL113" s="210">
        <f>COUNTIF(H113:AK113,"1")</f>
        <v/>
      </c>
      <c r="AM113" s="210">
        <f>COUNTIFS(H113:AK113,"1")+COUNTIF(H113:AK113,"0")</f>
        <v/>
      </c>
      <c r="AN113" s="47">
        <f>AL113/AM113</f>
        <v/>
      </c>
      <c r="AO113" s="210">
        <f>SUM(VLOOKUP($A113,APR!$A$2:$AM$301,38,FALSE),VLOOKUP($A$2,MAY!$A$2:$AN$301,39,FALSE),VLOOKUP($A113,JUN!$A$2:$AM$301,38,FALSE))</f>
        <v/>
      </c>
      <c r="AP113" s="210">
        <f>SUM(VLOOKUP($A113,APR!$A$2:$AM$301,39,FALSE),VLOOKUP($A$2,MAY!$A$2:$AN$301,40,FALSE),VLOOKUP($A113,JUN!$A$2:$AM$301,39,FALSE))</f>
        <v/>
      </c>
      <c r="AQ113" s="125">
        <f>AO113/AP113</f>
        <v/>
      </c>
    </row>
    <row r="114">
      <c r="A114" s="10" t="n">
        <v>113</v>
      </c>
      <c r="B114" s="210">
        <f>VLOOKUP($A114,Table2[[No]:[Date Student Last Attended Program
(mm/dd/yyyy)]],2,FALSE)</f>
        <v/>
      </c>
      <c r="C114" s="209">
        <f>VLOOKUP($A114,Table2[[No]:[Date Student Last Attended Program
(mm/dd/yyyy)]],4,FALSE)</f>
        <v/>
      </c>
      <c r="D114" s="51">
        <f>VLOOKUP($A114,Table2[[No]:[Date Student Last Attended Program
(mm/dd/yyyy)]],14,FALSE)</f>
        <v/>
      </c>
      <c r="E114" s="138">
        <f>VLOOKUP($A114,Table2[[No]:[Date Student Last Attended Program
(mm/dd/yyyy)]],17,FALSE)</f>
        <v/>
      </c>
      <c r="F114" s="207">
        <f>VLOOKUP($A114,Table2[[No]:[Date Student Last Attended Program
(mm/dd/yyyy)]],18,FALSE)</f>
        <v/>
      </c>
      <c r="G114" s="209">
        <f>VLOOKUP($A114,Table2[[#All],[No]:[Which Group Does Student Participate In?
(optional)]],23,FALSE)</f>
        <v/>
      </c>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c r="AJ114" s="9" t="n"/>
      <c r="AK114" s="9" t="n"/>
      <c r="AL114" s="210">
        <f>COUNTIF(H114:AK114,"1")</f>
        <v/>
      </c>
      <c r="AM114" s="210">
        <f>COUNTIFS(H114:AK114,"1")+COUNTIF(H114:AK114,"0")</f>
        <v/>
      </c>
      <c r="AN114" s="47">
        <f>AL114/AM114</f>
        <v/>
      </c>
      <c r="AO114" s="210">
        <f>SUM(VLOOKUP($A114,APR!$A$2:$AM$301,38,FALSE),VLOOKUP($A$2,MAY!$A$2:$AN$301,39,FALSE),VLOOKUP($A114,JUN!$A$2:$AM$301,38,FALSE))</f>
        <v/>
      </c>
      <c r="AP114" s="210">
        <f>SUM(VLOOKUP($A114,APR!$A$2:$AM$301,39,FALSE),VLOOKUP($A$2,MAY!$A$2:$AN$301,40,FALSE),VLOOKUP($A114,JUN!$A$2:$AM$301,39,FALSE))</f>
        <v/>
      </c>
      <c r="AQ114" s="125">
        <f>AO114/AP114</f>
        <v/>
      </c>
    </row>
    <row r="115">
      <c r="A115" s="10" t="n">
        <v>114</v>
      </c>
      <c r="B115" s="210">
        <f>VLOOKUP($A115,Table2[[No]:[Date Student Last Attended Program
(mm/dd/yyyy)]],2,FALSE)</f>
        <v/>
      </c>
      <c r="C115" s="209">
        <f>VLOOKUP($A115,Table2[[No]:[Date Student Last Attended Program
(mm/dd/yyyy)]],4,FALSE)</f>
        <v/>
      </c>
      <c r="D115" s="51">
        <f>VLOOKUP($A115,Table2[[No]:[Date Student Last Attended Program
(mm/dd/yyyy)]],14,FALSE)</f>
        <v/>
      </c>
      <c r="E115" s="138">
        <f>VLOOKUP($A115,Table2[[No]:[Date Student Last Attended Program
(mm/dd/yyyy)]],17,FALSE)</f>
        <v/>
      </c>
      <c r="F115" s="207">
        <f>VLOOKUP($A115,Table2[[No]:[Date Student Last Attended Program
(mm/dd/yyyy)]],18,FALSE)</f>
        <v/>
      </c>
      <c r="G115" s="209">
        <f>VLOOKUP($A115,Table2[[#All],[No]:[Which Group Does Student Participate In?
(optional)]],23,FALSE)</f>
        <v/>
      </c>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c r="AJ115" s="9" t="n"/>
      <c r="AK115" s="9" t="n"/>
      <c r="AL115" s="210">
        <f>COUNTIF(H115:AK115,"1")</f>
        <v/>
      </c>
      <c r="AM115" s="210">
        <f>COUNTIFS(H115:AK115,"1")+COUNTIF(H115:AK115,"0")</f>
        <v/>
      </c>
      <c r="AN115" s="47">
        <f>AL115/AM115</f>
        <v/>
      </c>
      <c r="AO115" s="210">
        <f>SUM(VLOOKUP($A115,APR!$A$2:$AM$301,38,FALSE),VLOOKUP($A$2,MAY!$A$2:$AN$301,39,FALSE),VLOOKUP($A115,JUN!$A$2:$AM$301,38,FALSE))</f>
        <v/>
      </c>
      <c r="AP115" s="210">
        <f>SUM(VLOOKUP($A115,APR!$A$2:$AM$301,39,FALSE),VLOOKUP($A$2,MAY!$A$2:$AN$301,40,FALSE),VLOOKUP($A115,JUN!$A$2:$AM$301,39,FALSE))</f>
        <v/>
      </c>
      <c r="AQ115" s="125">
        <f>AO115/AP115</f>
        <v/>
      </c>
    </row>
    <row r="116">
      <c r="A116" s="10" t="n">
        <v>115</v>
      </c>
      <c r="B116" s="210">
        <f>VLOOKUP($A116,Table2[[No]:[Date Student Last Attended Program
(mm/dd/yyyy)]],2,FALSE)</f>
        <v/>
      </c>
      <c r="C116" s="209">
        <f>VLOOKUP($A116,Table2[[No]:[Date Student Last Attended Program
(mm/dd/yyyy)]],4,FALSE)</f>
        <v/>
      </c>
      <c r="D116" s="51">
        <f>VLOOKUP($A116,Table2[[No]:[Date Student Last Attended Program
(mm/dd/yyyy)]],14,FALSE)</f>
        <v/>
      </c>
      <c r="E116" s="138">
        <f>VLOOKUP($A116,Table2[[No]:[Date Student Last Attended Program
(mm/dd/yyyy)]],17,FALSE)</f>
        <v/>
      </c>
      <c r="F116" s="207">
        <f>VLOOKUP($A116,Table2[[No]:[Date Student Last Attended Program
(mm/dd/yyyy)]],18,FALSE)</f>
        <v/>
      </c>
      <c r="G116" s="209">
        <f>VLOOKUP($A116,Table2[[#All],[No]:[Which Group Does Student Participate In?
(optional)]],23,FALSE)</f>
        <v/>
      </c>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c r="AJ116" s="9" t="n"/>
      <c r="AK116" s="9" t="n"/>
      <c r="AL116" s="210">
        <f>COUNTIF(H116:AK116,"1")</f>
        <v/>
      </c>
      <c r="AM116" s="210">
        <f>COUNTIFS(H116:AK116,"1")+COUNTIF(H116:AK116,"0")</f>
        <v/>
      </c>
      <c r="AN116" s="47">
        <f>AL116/AM116</f>
        <v/>
      </c>
      <c r="AO116" s="210">
        <f>SUM(VLOOKUP($A116,APR!$A$2:$AM$301,38,FALSE),VLOOKUP($A$2,MAY!$A$2:$AN$301,39,FALSE),VLOOKUP($A116,JUN!$A$2:$AM$301,38,FALSE))</f>
        <v/>
      </c>
      <c r="AP116" s="210">
        <f>SUM(VLOOKUP($A116,APR!$A$2:$AM$301,39,FALSE),VLOOKUP($A$2,MAY!$A$2:$AN$301,40,FALSE),VLOOKUP($A116,JUN!$A$2:$AM$301,39,FALSE))</f>
        <v/>
      </c>
      <c r="AQ116" s="125">
        <f>AO116/AP116</f>
        <v/>
      </c>
    </row>
    <row r="117">
      <c r="A117" s="10" t="n">
        <v>116</v>
      </c>
      <c r="B117" s="210">
        <f>VLOOKUP($A117,Table2[[No]:[Date Student Last Attended Program
(mm/dd/yyyy)]],2,FALSE)</f>
        <v/>
      </c>
      <c r="C117" s="209">
        <f>VLOOKUP($A117,Table2[[No]:[Date Student Last Attended Program
(mm/dd/yyyy)]],4,FALSE)</f>
        <v/>
      </c>
      <c r="D117" s="51">
        <f>VLOOKUP($A117,Table2[[No]:[Date Student Last Attended Program
(mm/dd/yyyy)]],14,FALSE)</f>
        <v/>
      </c>
      <c r="E117" s="138">
        <f>VLOOKUP($A117,Table2[[No]:[Date Student Last Attended Program
(mm/dd/yyyy)]],17,FALSE)</f>
        <v/>
      </c>
      <c r="F117" s="207">
        <f>VLOOKUP($A117,Table2[[No]:[Date Student Last Attended Program
(mm/dd/yyyy)]],18,FALSE)</f>
        <v/>
      </c>
      <c r="G117" s="209">
        <f>VLOOKUP($A117,Table2[[#All],[No]:[Which Group Does Student Participate In?
(optional)]],23,FALSE)</f>
        <v/>
      </c>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c r="AJ117" s="9" t="n"/>
      <c r="AK117" s="9" t="n"/>
      <c r="AL117" s="210">
        <f>COUNTIF(H117:AK117,"1")</f>
        <v/>
      </c>
      <c r="AM117" s="210">
        <f>COUNTIFS(H117:AK117,"1")+COUNTIF(H117:AK117,"0")</f>
        <v/>
      </c>
      <c r="AN117" s="47">
        <f>AL117/AM117</f>
        <v/>
      </c>
      <c r="AO117" s="210">
        <f>SUM(VLOOKUP($A117,APR!$A$2:$AM$301,38,FALSE),VLOOKUP($A$2,MAY!$A$2:$AN$301,39,FALSE),VLOOKUP($A117,JUN!$A$2:$AM$301,38,FALSE))</f>
        <v/>
      </c>
      <c r="AP117" s="210">
        <f>SUM(VLOOKUP($A117,APR!$A$2:$AM$301,39,FALSE),VLOOKUP($A$2,MAY!$A$2:$AN$301,40,FALSE),VLOOKUP($A117,JUN!$A$2:$AM$301,39,FALSE))</f>
        <v/>
      </c>
      <c r="AQ117" s="125">
        <f>AO117/AP117</f>
        <v/>
      </c>
    </row>
    <row r="118">
      <c r="A118" s="10" t="n">
        <v>117</v>
      </c>
      <c r="B118" s="210">
        <f>VLOOKUP($A118,Table2[[No]:[Date Student Last Attended Program
(mm/dd/yyyy)]],2,FALSE)</f>
        <v/>
      </c>
      <c r="C118" s="209">
        <f>VLOOKUP($A118,Table2[[No]:[Date Student Last Attended Program
(mm/dd/yyyy)]],4,FALSE)</f>
        <v/>
      </c>
      <c r="D118" s="51">
        <f>VLOOKUP($A118,Table2[[No]:[Date Student Last Attended Program
(mm/dd/yyyy)]],14,FALSE)</f>
        <v/>
      </c>
      <c r="E118" s="138">
        <f>VLOOKUP($A118,Table2[[No]:[Date Student Last Attended Program
(mm/dd/yyyy)]],17,FALSE)</f>
        <v/>
      </c>
      <c r="F118" s="207">
        <f>VLOOKUP($A118,Table2[[No]:[Date Student Last Attended Program
(mm/dd/yyyy)]],18,FALSE)</f>
        <v/>
      </c>
      <c r="G118" s="209">
        <f>VLOOKUP($A118,Table2[[#All],[No]:[Which Group Does Student Participate In?
(optional)]],23,FALSE)</f>
        <v/>
      </c>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c r="AJ118" s="9" t="n"/>
      <c r="AK118" s="9" t="n"/>
      <c r="AL118" s="210">
        <f>COUNTIF(H118:AK118,"1")</f>
        <v/>
      </c>
      <c r="AM118" s="210">
        <f>COUNTIFS(H118:AK118,"1")+COUNTIF(H118:AK118,"0")</f>
        <v/>
      </c>
      <c r="AN118" s="47">
        <f>AL118/AM118</f>
        <v/>
      </c>
      <c r="AO118" s="210">
        <f>SUM(VLOOKUP($A118,APR!$A$2:$AM$301,38,FALSE),VLOOKUP($A$2,MAY!$A$2:$AN$301,39,FALSE),VLOOKUP($A118,JUN!$A$2:$AM$301,38,FALSE))</f>
        <v/>
      </c>
      <c r="AP118" s="210">
        <f>SUM(VLOOKUP($A118,APR!$A$2:$AM$301,39,FALSE),VLOOKUP($A$2,MAY!$A$2:$AN$301,40,FALSE),VLOOKUP($A118,JUN!$A$2:$AM$301,39,FALSE))</f>
        <v/>
      </c>
      <c r="AQ118" s="125">
        <f>AO118/AP118</f>
        <v/>
      </c>
    </row>
    <row r="119">
      <c r="A119" s="10" t="n">
        <v>118</v>
      </c>
      <c r="B119" s="210">
        <f>VLOOKUP($A119,Table2[[No]:[Date Student Last Attended Program
(mm/dd/yyyy)]],2,FALSE)</f>
        <v/>
      </c>
      <c r="C119" s="209">
        <f>VLOOKUP($A119,Table2[[No]:[Date Student Last Attended Program
(mm/dd/yyyy)]],4,FALSE)</f>
        <v/>
      </c>
      <c r="D119" s="51">
        <f>VLOOKUP($A119,Table2[[No]:[Date Student Last Attended Program
(mm/dd/yyyy)]],14,FALSE)</f>
        <v/>
      </c>
      <c r="E119" s="138">
        <f>VLOOKUP($A119,Table2[[No]:[Date Student Last Attended Program
(mm/dd/yyyy)]],17,FALSE)</f>
        <v/>
      </c>
      <c r="F119" s="207">
        <f>VLOOKUP($A119,Table2[[No]:[Date Student Last Attended Program
(mm/dd/yyyy)]],18,FALSE)</f>
        <v/>
      </c>
      <c r="G119" s="209">
        <f>VLOOKUP($A119,Table2[[#All],[No]:[Which Group Does Student Participate In?
(optional)]],23,FALSE)</f>
        <v/>
      </c>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c r="AJ119" s="9" t="n"/>
      <c r="AK119" s="9" t="n"/>
      <c r="AL119" s="210">
        <f>COUNTIF(H119:AK119,"1")</f>
        <v/>
      </c>
      <c r="AM119" s="210">
        <f>COUNTIFS(H119:AK119,"1")+COUNTIF(H119:AK119,"0")</f>
        <v/>
      </c>
      <c r="AN119" s="47">
        <f>AL119/AM119</f>
        <v/>
      </c>
      <c r="AO119" s="210">
        <f>SUM(VLOOKUP($A119,APR!$A$2:$AM$301,38,FALSE),VLOOKUP($A$2,MAY!$A$2:$AN$301,39,FALSE),VLOOKUP($A119,JUN!$A$2:$AM$301,38,FALSE))</f>
        <v/>
      </c>
      <c r="AP119" s="210">
        <f>SUM(VLOOKUP($A119,APR!$A$2:$AM$301,39,FALSE),VLOOKUP($A$2,MAY!$A$2:$AN$301,40,FALSE),VLOOKUP($A119,JUN!$A$2:$AM$301,39,FALSE))</f>
        <v/>
      </c>
      <c r="AQ119" s="125">
        <f>AO119/AP119</f>
        <v/>
      </c>
    </row>
    <row r="120">
      <c r="A120" s="10" t="n">
        <v>119</v>
      </c>
      <c r="B120" s="210">
        <f>VLOOKUP($A120,Table2[[No]:[Date Student Last Attended Program
(mm/dd/yyyy)]],2,FALSE)</f>
        <v/>
      </c>
      <c r="C120" s="209">
        <f>VLOOKUP($A120,Table2[[No]:[Date Student Last Attended Program
(mm/dd/yyyy)]],4,FALSE)</f>
        <v/>
      </c>
      <c r="D120" s="51">
        <f>VLOOKUP($A120,Table2[[No]:[Date Student Last Attended Program
(mm/dd/yyyy)]],14,FALSE)</f>
        <v/>
      </c>
      <c r="E120" s="138">
        <f>VLOOKUP($A120,Table2[[No]:[Date Student Last Attended Program
(mm/dd/yyyy)]],17,FALSE)</f>
        <v/>
      </c>
      <c r="F120" s="207">
        <f>VLOOKUP($A120,Table2[[No]:[Date Student Last Attended Program
(mm/dd/yyyy)]],18,FALSE)</f>
        <v/>
      </c>
      <c r="G120" s="209">
        <f>VLOOKUP($A120,Table2[[#All],[No]:[Which Group Does Student Participate In?
(optional)]],23,FALSE)</f>
        <v/>
      </c>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c r="AJ120" s="9" t="n"/>
      <c r="AK120" s="9" t="n"/>
      <c r="AL120" s="210">
        <f>COUNTIF(H120:AK120,"1")</f>
        <v/>
      </c>
      <c r="AM120" s="210">
        <f>COUNTIFS(H120:AK120,"1")+COUNTIF(H120:AK120,"0")</f>
        <v/>
      </c>
      <c r="AN120" s="47">
        <f>AL120/AM120</f>
        <v/>
      </c>
      <c r="AO120" s="210">
        <f>SUM(VLOOKUP($A120,APR!$A$2:$AM$301,38,FALSE),VLOOKUP($A$2,MAY!$A$2:$AN$301,39,FALSE),VLOOKUP($A120,JUN!$A$2:$AM$301,38,FALSE))</f>
        <v/>
      </c>
      <c r="AP120" s="210">
        <f>SUM(VLOOKUP($A120,APR!$A$2:$AM$301,39,FALSE),VLOOKUP($A$2,MAY!$A$2:$AN$301,40,FALSE),VLOOKUP($A120,JUN!$A$2:$AM$301,39,FALSE))</f>
        <v/>
      </c>
      <c r="AQ120" s="125">
        <f>AO120/AP120</f>
        <v/>
      </c>
    </row>
    <row r="121">
      <c r="A121" s="10" t="n">
        <v>120</v>
      </c>
      <c r="B121" s="210">
        <f>VLOOKUP($A121,Table2[[No]:[Date Student Last Attended Program
(mm/dd/yyyy)]],2,FALSE)</f>
        <v/>
      </c>
      <c r="C121" s="209">
        <f>VLOOKUP($A121,Table2[[No]:[Date Student Last Attended Program
(mm/dd/yyyy)]],4,FALSE)</f>
        <v/>
      </c>
      <c r="D121" s="51">
        <f>VLOOKUP($A121,Table2[[No]:[Date Student Last Attended Program
(mm/dd/yyyy)]],14,FALSE)</f>
        <v/>
      </c>
      <c r="E121" s="138">
        <f>VLOOKUP($A121,Table2[[No]:[Date Student Last Attended Program
(mm/dd/yyyy)]],17,FALSE)</f>
        <v/>
      </c>
      <c r="F121" s="207">
        <f>VLOOKUP($A121,Table2[[No]:[Date Student Last Attended Program
(mm/dd/yyyy)]],18,FALSE)</f>
        <v/>
      </c>
      <c r="G121" s="209">
        <f>VLOOKUP($A121,Table2[[#All],[No]:[Which Group Does Student Participate In?
(optional)]],23,FALSE)</f>
        <v/>
      </c>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c r="AJ121" s="9" t="n"/>
      <c r="AK121" s="9" t="n"/>
      <c r="AL121" s="210">
        <f>COUNTIF(H121:AK121,"1")</f>
        <v/>
      </c>
      <c r="AM121" s="210">
        <f>COUNTIFS(H121:AK121,"1")+COUNTIF(H121:AK121,"0")</f>
        <v/>
      </c>
      <c r="AN121" s="47">
        <f>AL121/AM121</f>
        <v/>
      </c>
      <c r="AO121" s="210">
        <f>SUM(VLOOKUP($A121,APR!$A$2:$AM$301,38,FALSE),VLOOKUP($A$2,MAY!$A$2:$AN$301,39,FALSE),VLOOKUP($A121,JUN!$A$2:$AM$301,38,FALSE))</f>
        <v/>
      </c>
      <c r="AP121" s="210">
        <f>SUM(VLOOKUP($A121,APR!$A$2:$AM$301,39,FALSE),VLOOKUP($A$2,MAY!$A$2:$AN$301,40,FALSE),VLOOKUP($A121,JUN!$A$2:$AM$301,39,FALSE))</f>
        <v/>
      </c>
      <c r="AQ121" s="125">
        <f>AO121/AP121</f>
        <v/>
      </c>
    </row>
    <row r="122">
      <c r="A122" s="10" t="n">
        <v>121</v>
      </c>
      <c r="B122" s="210">
        <f>VLOOKUP($A122,Table2[[No]:[Date Student Last Attended Program
(mm/dd/yyyy)]],2,FALSE)</f>
        <v/>
      </c>
      <c r="C122" s="209">
        <f>VLOOKUP($A122,Table2[[No]:[Date Student Last Attended Program
(mm/dd/yyyy)]],4,FALSE)</f>
        <v/>
      </c>
      <c r="D122" s="51">
        <f>VLOOKUP($A122,Table2[[No]:[Date Student Last Attended Program
(mm/dd/yyyy)]],14,FALSE)</f>
        <v/>
      </c>
      <c r="E122" s="138">
        <f>VLOOKUP($A122,Table2[[No]:[Date Student Last Attended Program
(mm/dd/yyyy)]],17,FALSE)</f>
        <v/>
      </c>
      <c r="F122" s="207">
        <f>VLOOKUP($A122,Table2[[No]:[Date Student Last Attended Program
(mm/dd/yyyy)]],18,FALSE)</f>
        <v/>
      </c>
      <c r="G122" s="209">
        <f>VLOOKUP($A122,Table2[[#All],[No]:[Which Group Does Student Participate In?
(optional)]],23,FALSE)</f>
        <v/>
      </c>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c r="AJ122" s="9" t="n"/>
      <c r="AK122" s="9" t="n"/>
      <c r="AL122" s="210">
        <f>COUNTIF(H122:AK122,"1")</f>
        <v/>
      </c>
      <c r="AM122" s="210">
        <f>COUNTIFS(H122:AK122,"1")+COUNTIF(H122:AK122,"0")</f>
        <v/>
      </c>
      <c r="AN122" s="47">
        <f>AL122/AM122</f>
        <v/>
      </c>
      <c r="AO122" s="210">
        <f>SUM(VLOOKUP($A122,APR!$A$2:$AM$301,38,FALSE),VLOOKUP($A$2,MAY!$A$2:$AN$301,39,FALSE),VLOOKUP($A122,JUN!$A$2:$AM$301,38,FALSE))</f>
        <v/>
      </c>
      <c r="AP122" s="210">
        <f>SUM(VLOOKUP($A122,APR!$A$2:$AM$301,39,FALSE),VLOOKUP($A$2,MAY!$A$2:$AN$301,40,FALSE),VLOOKUP($A122,JUN!$A$2:$AM$301,39,FALSE))</f>
        <v/>
      </c>
      <c r="AQ122" s="125">
        <f>AO122/AP122</f>
        <v/>
      </c>
    </row>
    <row r="123">
      <c r="A123" s="10" t="n">
        <v>122</v>
      </c>
      <c r="B123" s="210">
        <f>VLOOKUP($A123,Table2[[No]:[Date Student Last Attended Program
(mm/dd/yyyy)]],2,FALSE)</f>
        <v/>
      </c>
      <c r="C123" s="209">
        <f>VLOOKUP($A123,Table2[[No]:[Date Student Last Attended Program
(mm/dd/yyyy)]],4,FALSE)</f>
        <v/>
      </c>
      <c r="D123" s="51">
        <f>VLOOKUP($A123,Table2[[No]:[Date Student Last Attended Program
(mm/dd/yyyy)]],14,FALSE)</f>
        <v/>
      </c>
      <c r="E123" s="138">
        <f>VLOOKUP($A123,Table2[[No]:[Date Student Last Attended Program
(mm/dd/yyyy)]],17,FALSE)</f>
        <v/>
      </c>
      <c r="F123" s="207">
        <f>VLOOKUP($A123,Table2[[No]:[Date Student Last Attended Program
(mm/dd/yyyy)]],18,FALSE)</f>
        <v/>
      </c>
      <c r="G123" s="209">
        <f>VLOOKUP($A123,Table2[[#All],[No]:[Which Group Does Student Participate In?
(optional)]],23,FALSE)</f>
        <v/>
      </c>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c r="AJ123" s="9" t="n"/>
      <c r="AK123" s="9" t="n"/>
      <c r="AL123" s="210">
        <f>COUNTIF(H123:AK123,"1")</f>
        <v/>
      </c>
      <c r="AM123" s="210">
        <f>COUNTIFS(H123:AK123,"1")+COUNTIF(H123:AK123,"0")</f>
        <v/>
      </c>
      <c r="AN123" s="47">
        <f>AL123/AM123</f>
        <v/>
      </c>
      <c r="AO123" s="210">
        <f>SUM(VLOOKUP($A123,APR!$A$2:$AM$301,38,FALSE),VLOOKUP($A$2,MAY!$A$2:$AN$301,39,FALSE),VLOOKUP($A123,JUN!$A$2:$AM$301,38,FALSE))</f>
        <v/>
      </c>
      <c r="AP123" s="210">
        <f>SUM(VLOOKUP($A123,APR!$A$2:$AM$301,39,FALSE),VLOOKUP($A$2,MAY!$A$2:$AN$301,40,FALSE),VLOOKUP($A123,JUN!$A$2:$AM$301,39,FALSE))</f>
        <v/>
      </c>
      <c r="AQ123" s="125">
        <f>AO123/AP123</f>
        <v/>
      </c>
    </row>
    <row r="124">
      <c r="A124" s="10" t="n">
        <v>123</v>
      </c>
      <c r="B124" s="210">
        <f>VLOOKUP($A124,Table2[[No]:[Date Student Last Attended Program
(mm/dd/yyyy)]],2,FALSE)</f>
        <v/>
      </c>
      <c r="C124" s="209">
        <f>VLOOKUP($A124,Table2[[No]:[Date Student Last Attended Program
(mm/dd/yyyy)]],4,FALSE)</f>
        <v/>
      </c>
      <c r="D124" s="51">
        <f>VLOOKUP($A124,Table2[[No]:[Date Student Last Attended Program
(mm/dd/yyyy)]],14,FALSE)</f>
        <v/>
      </c>
      <c r="E124" s="138">
        <f>VLOOKUP($A124,Table2[[No]:[Date Student Last Attended Program
(mm/dd/yyyy)]],17,FALSE)</f>
        <v/>
      </c>
      <c r="F124" s="207">
        <f>VLOOKUP($A124,Table2[[No]:[Date Student Last Attended Program
(mm/dd/yyyy)]],18,FALSE)</f>
        <v/>
      </c>
      <c r="G124" s="209">
        <f>VLOOKUP($A124,Table2[[#All],[No]:[Which Group Does Student Participate In?
(optional)]],23,FALSE)</f>
        <v/>
      </c>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c r="AJ124" s="9" t="n"/>
      <c r="AK124" s="9" t="n"/>
      <c r="AL124" s="210">
        <f>COUNTIF(H124:AK124,"1")</f>
        <v/>
      </c>
      <c r="AM124" s="210">
        <f>COUNTIFS(H124:AK124,"1")+COUNTIF(H124:AK124,"0")</f>
        <v/>
      </c>
      <c r="AN124" s="47">
        <f>AL124/AM124</f>
        <v/>
      </c>
      <c r="AO124" s="210">
        <f>SUM(VLOOKUP($A124,APR!$A$2:$AM$301,38,FALSE),VLOOKUP($A$2,MAY!$A$2:$AN$301,39,FALSE),VLOOKUP($A124,JUN!$A$2:$AM$301,38,FALSE))</f>
        <v/>
      </c>
      <c r="AP124" s="210">
        <f>SUM(VLOOKUP($A124,APR!$A$2:$AM$301,39,FALSE),VLOOKUP($A$2,MAY!$A$2:$AN$301,40,FALSE),VLOOKUP($A124,JUN!$A$2:$AM$301,39,FALSE))</f>
        <v/>
      </c>
      <c r="AQ124" s="125">
        <f>AO124/AP124</f>
        <v/>
      </c>
    </row>
    <row r="125">
      <c r="A125" s="10" t="n">
        <v>124</v>
      </c>
      <c r="B125" s="210">
        <f>VLOOKUP($A125,Table2[[No]:[Date Student Last Attended Program
(mm/dd/yyyy)]],2,FALSE)</f>
        <v/>
      </c>
      <c r="C125" s="209">
        <f>VLOOKUP($A125,Table2[[No]:[Date Student Last Attended Program
(mm/dd/yyyy)]],4,FALSE)</f>
        <v/>
      </c>
      <c r="D125" s="51">
        <f>VLOOKUP($A125,Table2[[No]:[Date Student Last Attended Program
(mm/dd/yyyy)]],14,FALSE)</f>
        <v/>
      </c>
      <c r="E125" s="138">
        <f>VLOOKUP($A125,Table2[[No]:[Date Student Last Attended Program
(mm/dd/yyyy)]],17,FALSE)</f>
        <v/>
      </c>
      <c r="F125" s="207">
        <f>VLOOKUP($A125,Table2[[No]:[Date Student Last Attended Program
(mm/dd/yyyy)]],18,FALSE)</f>
        <v/>
      </c>
      <c r="G125" s="209">
        <f>VLOOKUP($A125,Table2[[#All],[No]:[Which Group Does Student Participate In?
(optional)]],23,FALSE)</f>
        <v/>
      </c>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c r="AJ125" s="9" t="n"/>
      <c r="AK125" s="9" t="n"/>
      <c r="AL125" s="210">
        <f>COUNTIF(H125:AK125,"1")</f>
        <v/>
      </c>
      <c r="AM125" s="210">
        <f>COUNTIFS(H125:AK125,"1")+COUNTIF(H125:AK125,"0")</f>
        <v/>
      </c>
      <c r="AN125" s="47">
        <f>AL125/AM125</f>
        <v/>
      </c>
      <c r="AO125" s="210">
        <f>SUM(VLOOKUP($A125,APR!$A$2:$AM$301,38,FALSE),VLOOKUP($A$2,MAY!$A$2:$AN$301,39,FALSE),VLOOKUP($A125,JUN!$A$2:$AM$301,38,FALSE))</f>
        <v/>
      </c>
      <c r="AP125" s="210">
        <f>SUM(VLOOKUP($A125,APR!$A$2:$AM$301,39,FALSE),VLOOKUP($A$2,MAY!$A$2:$AN$301,40,FALSE),VLOOKUP($A125,JUN!$A$2:$AM$301,39,FALSE))</f>
        <v/>
      </c>
      <c r="AQ125" s="125">
        <f>AO125/AP125</f>
        <v/>
      </c>
    </row>
    <row r="126">
      <c r="A126" s="10" t="n">
        <v>125</v>
      </c>
      <c r="B126" s="210">
        <f>VLOOKUP($A126,Table2[[No]:[Date Student Last Attended Program
(mm/dd/yyyy)]],2,FALSE)</f>
        <v/>
      </c>
      <c r="C126" s="209">
        <f>VLOOKUP($A126,Table2[[No]:[Date Student Last Attended Program
(mm/dd/yyyy)]],4,FALSE)</f>
        <v/>
      </c>
      <c r="D126" s="51">
        <f>VLOOKUP($A126,Table2[[No]:[Date Student Last Attended Program
(mm/dd/yyyy)]],14,FALSE)</f>
        <v/>
      </c>
      <c r="E126" s="138">
        <f>VLOOKUP($A126,Table2[[No]:[Date Student Last Attended Program
(mm/dd/yyyy)]],17,FALSE)</f>
        <v/>
      </c>
      <c r="F126" s="207">
        <f>VLOOKUP($A126,Table2[[No]:[Date Student Last Attended Program
(mm/dd/yyyy)]],18,FALSE)</f>
        <v/>
      </c>
      <c r="G126" s="209">
        <f>VLOOKUP($A126,Table2[[#All],[No]:[Which Group Does Student Participate In?
(optional)]],23,FALSE)</f>
        <v/>
      </c>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c r="AJ126" s="9" t="n"/>
      <c r="AK126" s="9" t="n"/>
      <c r="AL126" s="210">
        <f>COUNTIF(H126:AK126,"1")</f>
        <v/>
      </c>
      <c r="AM126" s="210">
        <f>COUNTIFS(H126:AK126,"1")+COUNTIF(H126:AK126,"0")</f>
        <v/>
      </c>
      <c r="AN126" s="47">
        <f>AL126/AM126</f>
        <v/>
      </c>
      <c r="AO126" s="210">
        <f>SUM(VLOOKUP($A126,APR!$A$2:$AM$301,38,FALSE),VLOOKUP($A$2,MAY!$A$2:$AN$301,39,FALSE),VLOOKUP($A126,JUN!$A$2:$AM$301,38,FALSE))</f>
        <v/>
      </c>
      <c r="AP126" s="210">
        <f>SUM(VLOOKUP($A126,APR!$A$2:$AM$301,39,FALSE),VLOOKUP($A$2,MAY!$A$2:$AN$301,40,FALSE),VLOOKUP($A126,JUN!$A$2:$AM$301,39,FALSE))</f>
        <v/>
      </c>
      <c r="AQ126" s="125">
        <f>AO126/AP126</f>
        <v/>
      </c>
    </row>
    <row r="127">
      <c r="A127" s="10" t="n">
        <v>126</v>
      </c>
      <c r="B127" s="210">
        <f>VLOOKUP($A127,Table2[[No]:[Date Student Last Attended Program
(mm/dd/yyyy)]],2,FALSE)</f>
        <v/>
      </c>
      <c r="C127" s="209">
        <f>VLOOKUP($A127,Table2[[No]:[Date Student Last Attended Program
(mm/dd/yyyy)]],4,FALSE)</f>
        <v/>
      </c>
      <c r="D127" s="51">
        <f>VLOOKUP($A127,Table2[[No]:[Date Student Last Attended Program
(mm/dd/yyyy)]],14,FALSE)</f>
        <v/>
      </c>
      <c r="E127" s="138">
        <f>VLOOKUP($A127,Table2[[No]:[Date Student Last Attended Program
(mm/dd/yyyy)]],17,FALSE)</f>
        <v/>
      </c>
      <c r="F127" s="207">
        <f>VLOOKUP($A127,Table2[[No]:[Date Student Last Attended Program
(mm/dd/yyyy)]],18,FALSE)</f>
        <v/>
      </c>
      <c r="G127" s="209">
        <f>VLOOKUP($A127,Table2[[#All],[No]:[Which Group Does Student Participate In?
(optional)]],23,FALSE)</f>
        <v/>
      </c>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c r="AJ127" s="9" t="n"/>
      <c r="AK127" s="9" t="n"/>
      <c r="AL127" s="210">
        <f>COUNTIF(H127:AK127,"1")</f>
        <v/>
      </c>
      <c r="AM127" s="210">
        <f>COUNTIFS(H127:AK127,"1")+COUNTIF(H127:AK127,"0")</f>
        <v/>
      </c>
      <c r="AN127" s="47">
        <f>AL127/AM127</f>
        <v/>
      </c>
      <c r="AO127" s="210">
        <f>SUM(VLOOKUP($A127,APR!$A$2:$AM$301,38,FALSE),VLOOKUP($A$2,MAY!$A$2:$AN$301,39,FALSE),VLOOKUP($A127,JUN!$A$2:$AM$301,38,FALSE))</f>
        <v/>
      </c>
      <c r="AP127" s="210">
        <f>SUM(VLOOKUP($A127,APR!$A$2:$AM$301,39,FALSE),VLOOKUP($A$2,MAY!$A$2:$AN$301,40,FALSE),VLOOKUP($A127,JUN!$A$2:$AM$301,39,FALSE))</f>
        <v/>
      </c>
      <c r="AQ127" s="125">
        <f>AO127/AP127</f>
        <v/>
      </c>
    </row>
    <row r="128">
      <c r="A128" s="10" t="n">
        <v>127</v>
      </c>
      <c r="B128" s="210">
        <f>VLOOKUP($A128,Table2[[No]:[Date Student Last Attended Program
(mm/dd/yyyy)]],2,FALSE)</f>
        <v/>
      </c>
      <c r="C128" s="209">
        <f>VLOOKUP($A128,Table2[[No]:[Date Student Last Attended Program
(mm/dd/yyyy)]],4,FALSE)</f>
        <v/>
      </c>
      <c r="D128" s="51">
        <f>VLOOKUP($A128,Table2[[No]:[Date Student Last Attended Program
(mm/dd/yyyy)]],14,FALSE)</f>
        <v/>
      </c>
      <c r="E128" s="138">
        <f>VLOOKUP($A128,Table2[[No]:[Date Student Last Attended Program
(mm/dd/yyyy)]],17,FALSE)</f>
        <v/>
      </c>
      <c r="F128" s="207">
        <f>VLOOKUP($A128,Table2[[No]:[Date Student Last Attended Program
(mm/dd/yyyy)]],18,FALSE)</f>
        <v/>
      </c>
      <c r="G128" s="209">
        <f>VLOOKUP($A128,Table2[[#All],[No]:[Which Group Does Student Participate In?
(optional)]],23,FALSE)</f>
        <v/>
      </c>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c r="AJ128" s="9" t="n"/>
      <c r="AK128" s="9" t="n"/>
      <c r="AL128" s="210">
        <f>COUNTIF(H128:AK128,"1")</f>
        <v/>
      </c>
      <c r="AM128" s="210">
        <f>COUNTIFS(H128:AK128,"1")+COUNTIF(H128:AK128,"0")</f>
        <v/>
      </c>
      <c r="AN128" s="47">
        <f>AL128/AM128</f>
        <v/>
      </c>
      <c r="AO128" s="210">
        <f>SUM(VLOOKUP($A128,APR!$A$2:$AM$301,38,FALSE),VLOOKUP($A$2,MAY!$A$2:$AN$301,39,FALSE),VLOOKUP($A128,JUN!$A$2:$AM$301,38,FALSE))</f>
        <v/>
      </c>
      <c r="AP128" s="210">
        <f>SUM(VLOOKUP($A128,APR!$A$2:$AM$301,39,FALSE),VLOOKUP($A$2,MAY!$A$2:$AN$301,40,FALSE),VLOOKUP($A128,JUN!$A$2:$AM$301,39,FALSE))</f>
        <v/>
      </c>
      <c r="AQ128" s="125">
        <f>AO128/AP128</f>
        <v/>
      </c>
    </row>
    <row r="129">
      <c r="A129" s="10" t="n">
        <v>128</v>
      </c>
      <c r="B129" s="210">
        <f>VLOOKUP($A129,Table2[[No]:[Date Student Last Attended Program
(mm/dd/yyyy)]],2,FALSE)</f>
        <v/>
      </c>
      <c r="C129" s="209">
        <f>VLOOKUP($A129,Table2[[No]:[Date Student Last Attended Program
(mm/dd/yyyy)]],4,FALSE)</f>
        <v/>
      </c>
      <c r="D129" s="51">
        <f>VLOOKUP($A129,Table2[[No]:[Date Student Last Attended Program
(mm/dd/yyyy)]],14,FALSE)</f>
        <v/>
      </c>
      <c r="E129" s="138">
        <f>VLOOKUP($A129,Table2[[No]:[Date Student Last Attended Program
(mm/dd/yyyy)]],17,FALSE)</f>
        <v/>
      </c>
      <c r="F129" s="207">
        <f>VLOOKUP($A129,Table2[[No]:[Date Student Last Attended Program
(mm/dd/yyyy)]],18,FALSE)</f>
        <v/>
      </c>
      <c r="G129" s="209">
        <f>VLOOKUP($A129,Table2[[#All],[No]:[Which Group Does Student Participate In?
(optional)]],23,FALSE)</f>
        <v/>
      </c>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c r="AJ129" s="9" t="n"/>
      <c r="AK129" s="9" t="n"/>
      <c r="AL129" s="210">
        <f>COUNTIF(H129:AK129,"1")</f>
        <v/>
      </c>
      <c r="AM129" s="210">
        <f>COUNTIFS(H129:AK129,"1")+COUNTIF(H129:AK129,"0")</f>
        <v/>
      </c>
      <c r="AN129" s="47">
        <f>AL129/AM129</f>
        <v/>
      </c>
      <c r="AO129" s="210">
        <f>SUM(VLOOKUP($A129,APR!$A$2:$AM$301,38,FALSE),VLOOKUP($A$2,MAY!$A$2:$AN$301,39,FALSE),VLOOKUP($A129,JUN!$A$2:$AM$301,38,FALSE))</f>
        <v/>
      </c>
      <c r="AP129" s="210">
        <f>SUM(VLOOKUP($A129,APR!$A$2:$AM$301,39,FALSE),VLOOKUP($A$2,MAY!$A$2:$AN$301,40,FALSE),VLOOKUP($A129,JUN!$A$2:$AM$301,39,FALSE))</f>
        <v/>
      </c>
      <c r="AQ129" s="125">
        <f>AO129/AP129</f>
        <v/>
      </c>
    </row>
    <row r="130">
      <c r="A130" s="10" t="n">
        <v>129</v>
      </c>
      <c r="B130" s="210">
        <f>VLOOKUP($A130,Table2[[No]:[Date Student Last Attended Program
(mm/dd/yyyy)]],2,FALSE)</f>
        <v/>
      </c>
      <c r="C130" s="209">
        <f>VLOOKUP($A130,Table2[[No]:[Date Student Last Attended Program
(mm/dd/yyyy)]],4,FALSE)</f>
        <v/>
      </c>
      <c r="D130" s="51">
        <f>VLOOKUP($A130,Table2[[No]:[Date Student Last Attended Program
(mm/dd/yyyy)]],14,FALSE)</f>
        <v/>
      </c>
      <c r="E130" s="138">
        <f>VLOOKUP($A130,Table2[[No]:[Date Student Last Attended Program
(mm/dd/yyyy)]],17,FALSE)</f>
        <v/>
      </c>
      <c r="F130" s="207">
        <f>VLOOKUP($A130,Table2[[No]:[Date Student Last Attended Program
(mm/dd/yyyy)]],18,FALSE)</f>
        <v/>
      </c>
      <c r="G130" s="209">
        <f>VLOOKUP($A130,Table2[[#All],[No]:[Which Group Does Student Participate In?
(optional)]],23,FALSE)</f>
        <v/>
      </c>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c r="AJ130" s="9" t="n"/>
      <c r="AK130" s="9" t="n"/>
      <c r="AL130" s="210">
        <f>COUNTIF(H130:AK130,"1")</f>
        <v/>
      </c>
      <c r="AM130" s="210">
        <f>COUNTIFS(H130:AK130,"1")+COUNTIF(H130:AK130,"0")</f>
        <v/>
      </c>
      <c r="AN130" s="47">
        <f>AL130/AM130</f>
        <v/>
      </c>
      <c r="AO130" s="210">
        <f>SUM(VLOOKUP($A130,APR!$A$2:$AM$301,38,FALSE),VLOOKUP($A$2,MAY!$A$2:$AN$301,39,FALSE),VLOOKUP($A130,JUN!$A$2:$AM$301,38,FALSE))</f>
        <v/>
      </c>
      <c r="AP130" s="210">
        <f>SUM(VLOOKUP($A130,APR!$A$2:$AM$301,39,FALSE),VLOOKUP($A$2,MAY!$A$2:$AN$301,40,FALSE),VLOOKUP($A130,JUN!$A$2:$AM$301,39,FALSE))</f>
        <v/>
      </c>
      <c r="AQ130" s="125">
        <f>AO130/AP130</f>
        <v/>
      </c>
    </row>
    <row r="131">
      <c r="A131" s="10" t="n">
        <v>130</v>
      </c>
      <c r="B131" s="210">
        <f>VLOOKUP($A131,Table2[[No]:[Date Student Last Attended Program
(mm/dd/yyyy)]],2,FALSE)</f>
        <v/>
      </c>
      <c r="C131" s="209">
        <f>VLOOKUP($A131,Table2[[No]:[Date Student Last Attended Program
(mm/dd/yyyy)]],4,FALSE)</f>
        <v/>
      </c>
      <c r="D131" s="51">
        <f>VLOOKUP($A131,Table2[[No]:[Date Student Last Attended Program
(mm/dd/yyyy)]],14,FALSE)</f>
        <v/>
      </c>
      <c r="E131" s="138">
        <f>VLOOKUP($A131,Table2[[No]:[Date Student Last Attended Program
(mm/dd/yyyy)]],17,FALSE)</f>
        <v/>
      </c>
      <c r="F131" s="207">
        <f>VLOOKUP($A131,Table2[[No]:[Date Student Last Attended Program
(mm/dd/yyyy)]],18,FALSE)</f>
        <v/>
      </c>
      <c r="G131" s="209">
        <f>VLOOKUP($A131,Table2[[#All],[No]:[Which Group Does Student Participate In?
(optional)]],23,FALSE)</f>
        <v/>
      </c>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c r="AJ131" s="9" t="n"/>
      <c r="AK131" s="9" t="n"/>
      <c r="AL131" s="210">
        <f>COUNTIF(H131:AK131,"1")</f>
        <v/>
      </c>
      <c r="AM131" s="210">
        <f>COUNTIFS(H131:AK131,"1")+COUNTIF(H131:AK131,"0")</f>
        <v/>
      </c>
      <c r="AN131" s="47">
        <f>AL131/AM131</f>
        <v/>
      </c>
      <c r="AO131" s="210">
        <f>SUM(VLOOKUP($A131,APR!$A$2:$AM$301,38,FALSE),VLOOKUP($A$2,MAY!$A$2:$AN$301,39,FALSE),VLOOKUP($A131,JUN!$A$2:$AM$301,38,FALSE))</f>
        <v/>
      </c>
      <c r="AP131" s="210">
        <f>SUM(VLOOKUP($A131,APR!$A$2:$AM$301,39,FALSE),VLOOKUP($A$2,MAY!$A$2:$AN$301,40,FALSE),VLOOKUP($A131,JUN!$A$2:$AM$301,39,FALSE))</f>
        <v/>
      </c>
      <c r="AQ131" s="125">
        <f>AO131/AP131</f>
        <v/>
      </c>
    </row>
    <row r="132">
      <c r="A132" s="10" t="n">
        <v>131</v>
      </c>
      <c r="B132" s="210">
        <f>VLOOKUP($A132,Table2[[No]:[Date Student Last Attended Program
(mm/dd/yyyy)]],2,FALSE)</f>
        <v/>
      </c>
      <c r="C132" s="209">
        <f>VLOOKUP($A132,Table2[[No]:[Date Student Last Attended Program
(mm/dd/yyyy)]],4,FALSE)</f>
        <v/>
      </c>
      <c r="D132" s="51">
        <f>VLOOKUP($A132,Table2[[No]:[Date Student Last Attended Program
(mm/dd/yyyy)]],14,FALSE)</f>
        <v/>
      </c>
      <c r="E132" s="138">
        <f>VLOOKUP($A132,Table2[[No]:[Date Student Last Attended Program
(mm/dd/yyyy)]],17,FALSE)</f>
        <v/>
      </c>
      <c r="F132" s="207">
        <f>VLOOKUP($A132,Table2[[No]:[Date Student Last Attended Program
(mm/dd/yyyy)]],18,FALSE)</f>
        <v/>
      </c>
      <c r="G132" s="209">
        <f>VLOOKUP($A132,Table2[[#All],[No]:[Which Group Does Student Participate In?
(optional)]],23,FALSE)</f>
        <v/>
      </c>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c r="AJ132" s="9" t="n"/>
      <c r="AK132" s="9" t="n"/>
      <c r="AL132" s="210">
        <f>COUNTIF(H132:AK132,"1")</f>
        <v/>
      </c>
      <c r="AM132" s="210">
        <f>COUNTIFS(H132:AK132,"1")+COUNTIF(H132:AK132,"0")</f>
        <v/>
      </c>
      <c r="AN132" s="47">
        <f>AL132/AM132</f>
        <v/>
      </c>
      <c r="AO132" s="210">
        <f>SUM(VLOOKUP($A132,APR!$A$2:$AM$301,38,FALSE),VLOOKUP($A$2,MAY!$A$2:$AN$301,39,FALSE),VLOOKUP($A132,JUN!$A$2:$AM$301,38,FALSE))</f>
        <v/>
      </c>
      <c r="AP132" s="210">
        <f>SUM(VLOOKUP($A132,APR!$A$2:$AM$301,39,FALSE),VLOOKUP($A$2,MAY!$A$2:$AN$301,40,FALSE),VLOOKUP($A132,JUN!$A$2:$AM$301,39,FALSE))</f>
        <v/>
      </c>
      <c r="AQ132" s="125">
        <f>AO132/AP132</f>
        <v/>
      </c>
    </row>
    <row r="133">
      <c r="A133" s="10" t="n">
        <v>132</v>
      </c>
      <c r="B133" s="210">
        <f>VLOOKUP($A133,Table2[[No]:[Date Student Last Attended Program
(mm/dd/yyyy)]],2,FALSE)</f>
        <v/>
      </c>
      <c r="C133" s="209">
        <f>VLOOKUP($A133,Table2[[No]:[Date Student Last Attended Program
(mm/dd/yyyy)]],4,FALSE)</f>
        <v/>
      </c>
      <c r="D133" s="51">
        <f>VLOOKUP($A133,Table2[[No]:[Date Student Last Attended Program
(mm/dd/yyyy)]],14,FALSE)</f>
        <v/>
      </c>
      <c r="E133" s="138">
        <f>VLOOKUP($A133,Table2[[No]:[Date Student Last Attended Program
(mm/dd/yyyy)]],17,FALSE)</f>
        <v/>
      </c>
      <c r="F133" s="207">
        <f>VLOOKUP($A133,Table2[[No]:[Date Student Last Attended Program
(mm/dd/yyyy)]],18,FALSE)</f>
        <v/>
      </c>
      <c r="G133" s="209">
        <f>VLOOKUP($A133,Table2[[#All],[No]:[Which Group Does Student Participate In?
(optional)]],23,FALSE)</f>
        <v/>
      </c>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c r="AJ133" s="9" t="n"/>
      <c r="AK133" s="9" t="n"/>
      <c r="AL133" s="210">
        <f>COUNTIF(H133:AK133,"1")</f>
        <v/>
      </c>
      <c r="AM133" s="210">
        <f>COUNTIFS(H133:AK133,"1")+COUNTIF(H133:AK133,"0")</f>
        <v/>
      </c>
      <c r="AN133" s="47">
        <f>AL133/AM133</f>
        <v/>
      </c>
      <c r="AO133" s="210">
        <f>SUM(VLOOKUP($A133,APR!$A$2:$AM$301,38,FALSE),VLOOKUP($A$2,MAY!$A$2:$AN$301,39,FALSE),VLOOKUP($A133,JUN!$A$2:$AM$301,38,FALSE))</f>
        <v/>
      </c>
      <c r="AP133" s="210">
        <f>SUM(VLOOKUP($A133,APR!$A$2:$AM$301,39,FALSE),VLOOKUP($A$2,MAY!$A$2:$AN$301,40,FALSE),VLOOKUP($A133,JUN!$A$2:$AM$301,39,FALSE))</f>
        <v/>
      </c>
      <c r="AQ133" s="125">
        <f>AO133/AP133</f>
        <v/>
      </c>
    </row>
    <row r="134">
      <c r="A134" s="10" t="n">
        <v>133</v>
      </c>
      <c r="B134" s="210">
        <f>VLOOKUP($A134,Table2[[No]:[Date Student Last Attended Program
(mm/dd/yyyy)]],2,FALSE)</f>
        <v/>
      </c>
      <c r="C134" s="209">
        <f>VLOOKUP($A134,Table2[[No]:[Date Student Last Attended Program
(mm/dd/yyyy)]],4,FALSE)</f>
        <v/>
      </c>
      <c r="D134" s="51">
        <f>VLOOKUP($A134,Table2[[No]:[Date Student Last Attended Program
(mm/dd/yyyy)]],14,FALSE)</f>
        <v/>
      </c>
      <c r="E134" s="138">
        <f>VLOOKUP($A134,Table2[[No]:[Date Student Last Attended Program
(mm/dd/yyyy)]],17,FALSE)</f>
        <v/>
      </c>
      <c r="F134" s="207">
        <f>VLOOKUP($A134,Table2[[No]:[Date Student Last Attended Program
(mm/dd/yyyy)]],18,FALSE)</f>
        <v/>
      </c>
      <c r="G134" s="209">
        <f>VLOOKUP($A134,Table2[[#All],[No]:[Which Group Does Student Participate In?
(optional)]],23,FALSE)</f>
        <v/>
      </c>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c r="AJ134" s="9" t="n"/>
      <c r="AK134" s="9" t="n"/>
      <c r="AL134" s="210">
        <f>COUNTIF(H134:AK134,"1")</f>
        <v/>
      </c>
      <c r="AM134" s="210">
        <f>COUNTIFS(H134:AK134,"1")+COUNTIF(H134:AK134,"0")</f>
        <v/>
      </c>
      <c r="AN134" s="47">
        <f>AL134/AM134</f>
        <v/>
      </c>
      <c r="AO134" s="210">
        <f>SUM(VLOOKUP($A134,APR!$A$2:$AM$301,38,FALSE),VLOOKUP($A$2,MAY!$A$2:$AN$301,39,FALSE),VLOOKUP($A134,JUN!$A$2:$AM$301,38,FALSE))</f>
        <v/>
      </c>
      <c r="AP134" s="210">
        <f>SUM(VLOOKUP($A134,APR!$A$2:$AM$301,39,FALSE),VLOOKUP($A$2,MAY!$A$2:$AN$301,40,FALSE),VLOOKUP($A134,JUN!$A$2:$AM$301,39,FALSE))</f>
        <v/>
      </c>
      <c r="AQ134" s="125">
        <f>AO134/AP134</f>
        <v/>
      </c>
    </row>
    <row r="135">
      <c r="A135" s="10" t="n">
        <v>134</v>
      </c>
      <c r="B135" s="210">
        <f>VLOOKUP($A135,Table2[[No]:[Date Student Last Attended Program
(mm/dd/yyyy)]],2,FALSE)</f>
        <v/>
      </c>
      <c r="C135" s="209">
        <f>VLOOKUP($A135,Table2[[No]:[Date Student Last Attended Program
(mm/dd/yyyy)]],4,FALSE)</f>
        <v/>
      </c>
      <c r="D135" s="51">
        <f>VLOOKUP($A135,Table2[[No]:[Date Student Last Attended Program
(mm/dd/yyyy)]],14,FALSE)</f>
        <v/>
      </c>
      <c r="E135" s="138">
        <f>VLOOKUP($A135,Table2[[No]:[Date Student Last Attended Program
(mm/dd/yyyy)]],17,FALSE)</f>
        <v/>
      </c>
      <c r="F135" s="207">
        <f>VLOOKUP($A135,Table2[[No]:[Date Student Last Attended Program
(mm/dd/yyyy)]],18,FALSE)</f>
        <v/>
      </c>
      <c r="G135" s="209">
        <f>VLOOKUP($A135,Table2[[#All],[No]:[Which Group Does Student Participate In?
(optional)]],23,FALSE)</f>
        <v/>
      </c>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c r="AJ135" s="9" t="n"/>
      <c r="AK135" s="9" t="n"/>
      <c r="AL135" s="210">
        <f>COUNTIF(H135:AK135,"1")</f>
        <v/>
      </c>
      <c r="AM135" s="210">
        <f>COUNTIFS(H135:AK135,"1")+COUNTIF(H135:AK135,"0")</f>
        <v/>
      </c>
      <c r="AN135" s="47">
        <f>AL135/AM135</f>
        <v/>
      </c>
      <c r="AO135" s="210">
        <f>SUM(VLOOKUP($A135,APR!$A$2:$AM$301,38,FALSE),VLOOKUP($A$2,MAY!$A$2:$AN$301,39,FALSE),VLOOKUP($A135,JUN!$A$2:$AM$301,38,FALSE))</f>
        <v/>
      </c>
      <c r="AP135" s="210">
        <f>SUM(VLOOKUP($A135,APR!$A$2:$AM$301,39,FALSE),VLOOKUP($A$2,MAY!$A$2:$AN$301,40,FALSE),VLOOKUP($A135,JUN!$A$2:$AM$301,39,FALSE))</f>
        <v/>
      </c>
      <c r="AQ135" s="125">
        <f>AO135/AP135</f>
        <v/>
      </c>
    </row>
    <row r="136">
      <c r="A136" s="10" t="n">
        <v>135</v>
      </c>
      <c r="B136" s="210">
        <f>VLOOKUP($A136,Table2[[No]:[Date Student Last Attended Program
(mm/dd/yyyy)]],2,FALSE)</f>
        <v/>
      </c>
      <c r="C136" s="209">
        <f>VLOOKUP($A136,Table2[[No]:[Date Student Last Attended Program
(mm/dd/yyyy)]],4,FALSE)</f>
        <v/>
      </c>
      <c r="D136" s="51">
        <f>VLOOKUP($A136,Table2[[No]:[Date Student Last Attended Program
(mm/dd/yyyy)]],14,FALSE)</f>
        <v/>
      </c>
      <c r="E136" s="138">
        <f>VLOOKUP($A136,Table2[[No]:[Date Student Last Attended Program
(mm/dd/yyyy)]],17,FALSE)</f>
        <v/>
      </c>
      <c r="F136" s="207">
        <f>VLOOKUP($A136,Table2[[No]:[Date Student Last Attended Program
(mm/dd/yyyy)]],18,FALSE)</f>
        <v/>
      </c>
      <c r="G136" s="209">
        <f>VLOOKUP($A136,Table2[[#All],[No]:[Which Group Does Student Participate In?
(optional)]],23,FALSE)</f>
        <v/>
      </c>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c r="AJ136" s="9" t="n"/>
      <c r="AK136" s="9" t="n"/>
      <c r="AL136" s="210">
        <f>COUNTIF(H136:AK136,"1")</f>
        <v/>
      </c>
      <c r="AM136" s="210">
        <f>COUNTIFS(H136:AK136,"1")+COUNTIF(H136:AK136,"0")</f>
        <v/>
      </c>
      <c r="AN136" s="47">
        <f>AL136/AM136</f>
        <v/>
      </c>
      <c r="AO136" s="210">
        <f>SUM(VLOOKUP($A136,APR!$A$2:$AM$301,38,FALSE),VLOOKUP($A$2,MAY!$A$2:$AN$301,39,FALSE),VLOOKUP($A136,JUN!$A$2:$AM$301,38,FALSE))</f>
        <v/>
      </c>
      <c r="AP136" s="210">
        <f>SUM(VLOOKUP($A136,APR!$A$2:$AM$301,39,FALSE),VLOOKUP($A$2,MAY!$A$2:$AN$301,40,FALSE),VLOOKUP($A136,JUN!$A$2:$AM$301,39,FALSE))</f>
        <v/>
      </c>
      <c r="AQ136" s="125">
        <f>AO136/AP136</f>
        <v/>
      </c>
    </row>
    <row r="137">
      <c r="A137" s="10" t="n">
        <v>136</v>
      </c>
      <c r="B137" s="210">
        <f>VLOOKUP($A137,Table2[[No]:[Date Student Last Attended Program
(mm/dd/yyyy)]],2,FALSE)</f>
        <v/>
      </c>
      <c r="C137" s="209">
        <f>VLOOKUP($A137,Table2[[No]:[Date Student Last Attended Program
(mm/dd/yyyy)]],4,FALSE)</f>
        <v/>
      </c>
      <c r="D137" s="51">
        <f>VLOOKUP($A137,Table2[[No]:[Date Student Last Attended Program
(mm/dd/yyyy)]],14,FALSE)</f>
        <v/>
      </c>
      <c r="E137" s="138">
        <f>VLOOKUP($A137,Table2[[No]:[Date Student Last Attended Program
(mm/dd/yyyy)]],17,FALSE)</f>
        <v/>
      </c>
      <c r="F137" s="207">
        <f>VLOOKUP($A137,Table2[[No]:[Date Student Last Attended Program
(mm/dd/yyyy)]],18,FALSE)</f>
        <v/>
      </c>
      <c r="G137" s="209">
        <f>VLOOKUP($A137,Table2[[#All],[No]:[Which Group Does Student Participate In?
(optional)]],23,FALSE)</f>
        <v/>
      </c>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c r="AJ137" s="9" t="n"/>
      <c r="AK137" s="9" t="n"/>
      <c r="AL137" s="210">
        <f>COUNTIF(H137:AK137,"1")</f>
        <v/>
      </c>
      <c r="AM137" s="210">
        <f>COUNTIFS(H137:AK137,"1")+COUNTIF(H137:AK137,"0")</f>
        <v/>
      </c>
      <c r="AN137" s="47">
        <f>AL137/AM137</f>
        <v/>
      </c>
      <c r="AO137" s="210">
        <f>SUM(VLOOKUP($A137,APR!$A$2:$AM$301,38,FALSE),VLOOKUP($A$2,MAY!$A$2:$AN$301,39,FALSE),VLOOKUP($A137,JUN!$A$2:$AM$301,38,FALSE))</f>
        <v/>
      </c>
      <c r="AP137" s="210">
        <f>SUM(VLOOKUP($A137,APR!$A$2:$AM$301,39,FALSE),VLOOKUP($A$2,MAY!$A$2:$AN$301,40,FALSE),VLOOKUP($A137,JUN!$A$2:$AM$301,39,FALSE))</f>
        <v/>
      </c>
      <c r="AQ137" s="125">
        <f>AO137/AP137</f>
        <v/>
      </c>
    </row>
    <row r="138">
      <c r="A138" s="10" t="n">
        <v>137</v>
      </c>
      <c r="B138" s="210">
        <f>VLOOKUP($A138,Table2[[No]:[Date Student Last Attended Program
(mm/dd/yyyy)]],2,FALSE)</f>
        <v/>
      </c>
      <c r="C138" s="209">
        <f>VLOOKUP($A138,Table2[[No]:[Date Student Last Attended Program
(mm/dd/yyyy)]],4,FALSE)</f>
        <v/>
      </c>
      <c r="D138" s="51">
        <f>VLOOKUP($A138,Table2[[No]:[Date Student Last Attended Program
(mm/dd/yyyy)]],14,FALSE)</f>
        <v/>
      </c>
      <c r="E138" s="138">
        <f>VLOOKUP($A138,Table2[[No]:[Date Student Last Attended Program
(mm/dd/yyyy)]],17,FALSE)</f>
        <v/>
      </c>
      <c r="F138" s="207">
        <f>VLOOKUP($A138,Table2[[No]:[Date Student Last Attended Program
(mm/dd/yyyy)]],18,FALSE)</f>
        <v/>
      </c>
      <c r="G138" s="209">
        <f>VLOOKUP($A138,Table2[[#All],[No]:[Which Group Does Student Participate In?
(optional)]],23,FALSE)</f>
        <v/>
      </c>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c r="AJ138" s="9" t="n"/>
      <c r="AK138" s="9" t="n"/>
      <c r="AL138" s="210">
        <f>COUNTIF(H138:AK138,"1")</f>
        <v/>
      </c>
      <c r="AM138" s="210">
        <f>COUNTIFS(H138:AK138,"1")+COUNTIF(H138:AK138,"0")</f>
        <v/>
      </c>
      <c r="AN138" s="47">
        <f>AL138/AM138</f>
        <v/>
      </c>
      <c r="AO138" s="210">
        <f>SUM(VLOOKUP($A138,APR!$A$2:$AM$301,38,FALSE),VLOOKUP($A$2,MAY!$A$2:$AN$301,39,FALSE),VLOOKUP($A138,JUN!$A$2:$AM$301,38,FALSE))</f>
        <v/>
      </c>
      <c r="AP138" s="210">
        <f>SUM(VLOOKUP($A138,APR!$A$2:$AM$301,39,FALSE),VLOOKUP($A$2,MAY!$A$2:$AN$301,40,FALSE),VLOOKUP($A138,JUN!$A$2:$AM$301,39,FALSE))</f>
        <v/>
      </c>
      <c r="AQ138" s="125">
        <f>AO138/AP138</f>
        <v/>
      </c>
    </row>
    <row r="139">
      <c r="A139" s="10" t="n">
        <v>138</v>
      </c>
      <c r="B139" s="210">
        <f>VLOOKUP($A139,Table2[[No]:[Date Student Last Attended Program
(mm/dd/yyyy)]],2,FALSE)</f>
        <v/>
      </c>
      <c r="C139" s="209">
        <f>VLOOKUP($A139,Table2[[No]:[Date Student Last Attended Program
(mm/dd/yyyy)]],4,FALSE)</f>
        <v/>
      </c>
      <c r="D139" s="51">
        <f>VLOOKUP($A139,Table2[[No]:[Date Student Last Attended Program
(mm/dd/yyyy)]],14,FALSE)</f>
        <v/>
      </c>
      <c r="E139" s="138">
        <f>VLOOKUP($A139,Table2[[No]:[Date Student Last Attended Program
(mm/dd/yyyy)]],17,FALSE)</f>
        <v/>
      </c>
      <c r="F139" s="207">
        <f>VLOOKUP($A139,Table2[[No]:[Date Student Last Attended Program
(mm/dd/yyyy)]],18,FALSE)</f>
        <v/>
      </c>
      <c r="G139" s="209">
        <f>VLOOKUP($A139,Table2[[#All],[No]:[Which Group Does Student Participate In?
(optional)]],23,FALSE)</f>
        <v/>
      </c>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c r="AJ139" s="9" t="n"/>
      <c r="AK139" s="9" t="n"/>
      <c r="AL139" s="210">
        <f>COUNTIF(H139:AK139,"1")</f>
        <v/>
      </c>
      <c r="AM139" s="210">
        <f>COUNTIFS(H139:AK139,"1")+COUNTIF(H139:AK139,"0")</f>
        <v/>
      </c>
      <c r="AN139" s="47">
        <f>AL139/AM139</f>
        <v/>
      </c>
      <c r="AO139" s="210">
        <f>SUM(VLOOKUP($A139,APR!$A$2:$AM$301,38,FALSE),VLOOKUP($A$2,MAY!$A$2:$AN$301,39,FALSE),VLOOKUP($A139,JUN!$A$2:$AM$301,38,FALSE))</f>
        <v/>
      </c>
      <c r="AP139" s="210">
        <f>SUM(VLOOKUP($A139,APR!$A$2:$AM$301,39,FALSE),VLOOKUP($A$2,MAY!$A$2:$AN$301,40,FALSE),VLOOKUP($A139,JUN!$A$2:$AM$301,39,FALSE))</f>
        <v/>
      </c>
      <c r="AQ139" s="125">
        <f>AO139/AP139</f>
        <v/>
      </c>
    </row>
    <row r="140">
      <c r="A140" s="10" t="n">
        <v>139</v>
      </c>
      <c r="B140" s="210">
        <f>VLOOKUP($A140,Table2[[No]:[Date Student Last Attended Program
(mm/dd/yyyy)]],2,FALSE)</f>
        <v/>
      </c>
      <c r="C140" s="209">
        <f>VLOOKUP($A140,Table2[[No]:[Date Student Last Attended Program
(mm/dd/yyyy)]],4,FALSE)</f>
        <v/>
      </c>
      <c r="D140" s="51">
        <f>VLOOKUP($A140,Table2[[No]:[Date Student Last Attended Program
(mm/dd/yyyy)]],14,FALSE)</f>
        <v/>
      </c>
      <c r="E140" s="138">
        <f>VLOOKUP($A140,Table2[[No]:[Date Student Last Attended Program
(mm/dd/yyyy)]],17,FALSE)</f>
        <v/>
      </c>
      <c r="F140" s="207">
        <f>VLOOKUP($A140,Table2[[No]:[Date Student Last Attended Program
(mm/dd/yyyy)]],18,FALSE)</f>
        <v/>
      </c>
      <c r="G140" s="209">
        <f>VLOOKUP($A140,Table2[[#All],[No]:[Which Group Does Student Participate In?
(optional)]],23,FALSE)</f>
        <v/>
      </c>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c r="AJ140" s="9" t="n"/>
      <c r="AK140" s="9" t="n"/>
      <c r="AL140" s="210">
        <f>COUNTIF(H140:AK140,"1")</f>
        <v/>
      </c>
      <c r="AM140" s="210">
        <f>COUNTIFS(H140:AK140,"1")+COUNTIF(H140:AK140,"0")</f>
        <v/>
      </c>
      <c r="AN140" s="47">
        <f>AL140/AM140</f>
        <v/>
      </c>
      <c r="AO140" s="210">
        <f>SUM(VLOOKUP($A140,APR!$A$2:$AM$301,38,FALSE),VLOOKUP($A$2,MAY!$A$2:$AN$301,39,FALSE),VLOOKUP($A140,JUN!$A$2:$AM$301,38,FALSE))</f>
        <v/>
      </c>
      <c r="AP140" s="210">
        <f>SUM(VLOOKUP($A140,APR!$A$2:$AM$301,39,FALSE),VLOOKUP($A$2,MAY!$A$2:$AN$301,40,FALSE),VLOOKUP($A140,JUN!$A$2:$AM$301,39,FALSE))</f>
        <v/>
      </c>
      <c r="AQ140" s="125">
        <f>AO140/AP140</f>
        <v/>
      </c>
    </row>
    <row r="141">
      <c r="A141" s="10" t="n">
        <v>140</v>
      </c>
      <c r="B141" s="210">
        <f>VLOOKUP($A141,Table2[[No]:[Date Student Last Attended Program
(mm/dd/yyyy)]],2,FALSE)</f>
        <v/>
      </c>
      <c r="C141" s="209">
        <f>VLOOKUP($A141,Table2[[No]:[Date Student Last Attended Program
(mm/dd/yyyy)]],4,FALSE)</f>
        <v/>
      </c>
      <c r="D141" s="51">
        <f>VLOOKUP($A141,Table2[[No]:[Date Student Last Attended Program
(mm/dd/yyyy)]],14,FALSE)</f>
        <v/>
      </c>
      <c r="E141" s="138">
        <f>VLOOKUP($A141,Table2[[No]:[Date Student Last Attended Program
(mm/dd/yyyy)]],17,FALSE)</f>
        <v/>
      </c>
      <c r="F141" s="207">
        <f>VLOOKUP($A141,Table2[[No]:[Date Student Last Attended Program
(mm/dd/yyyy)]],18,FALSE)</f>
        <v/>
      </c>
      <c r="G141" s="209">
        <f>VLOOKUP($A141,Table2[[#All],[No]:[Which Group Does Student Participate In?
(optional)]],23,FALSE)</f>
        <v/>
      </c>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c r="AJ141" s="9" t="n"/>
      <c r="AK141" s="9" t="n"/>
      <c r="AL141" s="210">
        <f>COUNTIF(H141:AK141,"1")</f>
        <v/>
      </c>
      <c r="AM141" s="210">
        <f>COUNTIFS(H141:AK141,"1")+COUNTIF(H141:AK141,"0")</f>
        <v/>
      </c>
      <c r="AN141" s="47">
        <f>AL141/AM141</f>
        <v/>
      </c>
      <c r="AO141" s="210">
        <f>SUM(VLOOKUP($A141,APR!$A$2:$AM$301,38,FALSE),VLOOKUP($A$2,MAY!$A$2:$AN$301,39,FALSE),VLOOKUP($A141,JUN!$A$2:$AM$301,38,FALSE))</f>
        <v/>
      </c>
      <c r="AP141" s="210">
        <f>SUM(VLOOKUP($A141,APR!$A$2:$AM$301,39,FALSE),VLOOKUP($A$2,MAY!$A$2:$AN$301,40,FALSE),VLOOKUP($A141,JUN!$A$2:$AM$301,39,FALSE))</f>
        <v/>
      </c>
      <c r="AQ141" s="125">
        <f>AO141/AP141</f>
        <v/>
      </c>
    </row>
    <row r="142">
      <c r="A142" s="10" t="n">
        <v>141</v>
      </c>
      <c r="B142" s="210">
        <f>VLOOKUP($A142,Table2[[No]:[Date Student Last Attended Program
(mm/dd/yyyy)]],2,FALSE)</f>
        <v/>
      </c>
      <c r="C142" s="209">
        <f>VLOOKUP($A142,Table2[[No]:[Date Student Last Attended Program
(mm/dd/yyyy)]],4,FALSE)</f>
        <v/>
      </c>
      <c r="D142" s="51">
        <f>VLOOKUP($A142,Table2[[No]:[Date Student Last Attended Program
(mm/dd/yyyy)]],14,FALSE)</f>
        <v/>
      </c>
      <c r="E142" s="138">
        <f>VLOOKUP($A142,Table2[[No]:[Date Student Last Attended Program
(mm/dd/yyyy)]],17,FALSE)</f>
        <v/>
      </c>
      <c r="F142" s="207">
        <f>VLOOKUP($A142,Table2[[No]:[Date Student Last Attended Program
(mm/dd/yyyy)]],18,FALSE)</f>
        <v/>
      </c>
      <c r="G142" s="209">
        <f>VLOOKUP($A142,Table2[[#All],[No]:[Which Group Does Student Participate In?
(optional)]],23,FALSE)</f>
        <v/>
      </c>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c r="AJ142" s="9" t="n"/>
      <c r="AK142" s="9" t="n"/>
      <c r="AL142" s="210">
        <f>COUNTIF(H142:AK142,"1")</f>
        <v/>
      </c>
      <c r="AM142" s="210">
        <f>COUNTIFS(H142:AK142,"1")+COUNTIF(H142:AK142,"0")</f>
        <v/>
      </c>
      <c r="AN142" s="47">
        <f>AL142/AM142</f>
        <v/>
      </c>
      <c r="AO142" s="210">
        <f>SUM(VLOOKUP($A142,APR!$A$2:$AM$301,38,FALSE),VLOOKUP($A$2,MAY!$A$2:$AN$301,39,FALSE),VLOOKUP($A142,JUN!$A$2:$AM$301,38,FALSE))</f>
        <v/>
      </c>
      <c r="AP142" s="210">
        <f>SUM(VLOOKUP($A142,APR!$A$2:$AM$301,39,FALSE),VLOOKUP($A$2,MAY!$A$2:$AN$301,40,FALSE),VLOOKUP($A142,JUN!$A$2:$AM$301,39,FALSE))</f>
        <v/>
      </c>
      <c r="AQ142" s="125">
        <f>AO142/AP142</f>
        <v/>
      </c>
    </row>
    <row r="143">
      <c r="A143" s="10" t="n">
        <v>142</v>
      </c>
      <c r="B143" s="210">
        <f>VLOOKUP($A143,Table2[[No]:[Date Student Last Attended Program
(mm/dd/yyyy)]],2,FALSE)</f>
        <v/>
      </c>
      <c r="C143" s="209">
        <f>VLOOKUP($A143,Table2[[No]:[Date Student Last Attended Program
(mm/dd/yyyy)]],4,FALSE)</f>
        <v/>
      </c>
      <c r="D143" s="51">
        <f>VLOOKUP($A143,Table2[[No]:[Date Student Last Attended Program
(mm/dd/yyyy)]],14,FALSE)</f>
        <v/>
      </c>
      <c r="E143" s="138">
        <f>VLOOKUP($A143,Table2[[No]:[Date Student Last Attended Program
(mm/dd/yyyy)]],17,FALSE)</f>
        <v/>
      </c>
      <c r="F143" s="207">
        <f>VLOOKUP($A143,Table2[[No]:[Date Student Last Attended Program
(mm/dd/yyyy)]],18,FALSE)</f>
        <v/>
      </c>
      <c r="G143" s="209">
        <f>VLOOKUP($A143,Table2[[#All],[No]:[Which Group Does Student Participate In?
(optional)]],23,FALSE)</f>
        <v/>
      </c>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c r="AJ143" s="9" t="n"/>
      <c r="AK143" s="9" t="n"/>
      <c r="AL143" s="210">
        <f>COUNTIF(H143:AK143,"1")</f>
        <v/>
      </c>
      <c r="AM143" s="210">
        <f>COUNTIFS(H143:AK143,"1")+COUNTIF(H143:AK143,"0")</f>
        <v/>
      </c>
      <c r="AN143" s="47">
        <f>AL143/AM143</f>
        <v/>
      </c>
      <c r="AO143" s="210">
        <f>SUM(VLOOKUP($A143,APR!$A$2:$AM$301,38,FALSE),VLOOKUP($A$2,MAY!$A$2:$AN$301,39,FALSE),VLOOKUP($A143,JUN!$A$2:$AM$301,38,FALSE))</f>
        <v/>
      </c>
      <c r="AP143" s="210">
        <f>SUM(VLOOKUP($A143,APR!$A$2:$AM$301,39,FALSE),VLOOKUP($A$2,MAY!$A$2:$AN$301,40,FALSE),VLOOKUP($A143,JUN!$A$2:$AM$301,39,FALSE))</f>
        <v/>
      </c>
      <c r="AQ143" s="125">
        <f>AO143/AP143</f>
        <v/>
      </c>
    </row>
    <row r="144">
      <c r="A144" s="10" t="n">
        <v>143</v>
      </c>
      <c r="B144" s="210">
        <f>VLOOKUP($A144,Table2[[No]:[Date Student Last Attended Program
(mm/dd/yyyy)]],2,FALSE)</f>
        <v/>
      </c>
      <c r="C144" s="209">
        <f>VLOOKUP($A144,Table2[[No]:[Date Student Last Attended Program
(mm/dd/yyyy)]],4,FALSE)</f>
        <v/>
      </c>
      <c r="D144" s="51">
        <f>VLOOKUP($A144,Table2[[No]:[Date Student Last Attended Program
(mm/dd/yyyy)]],14,FALSE)</f>
        <v/>
      </c>
      <c r="E144" s="138">
        <f>VLOOKUP($A144,Table2[[No]:[Date Student Last Attended Program
(mm/dd/yyyy)]],17,FALSE)</f>
        <v/>
      </c>
      <c r="F144" s="207">
        <f>VLOOKUP($A144,Table2[[No]:[Date Student Last Attended Program
(mm/dd/yyyy)]],18,FALSE)</f>
        <v/>
      </c>
      <c r="G144" s="209">
        <f>VLOOKUP($A144,Table2[[#All],[No]:[Which Group Does Student Participate In?
(optional)]],23,FALSE)</f>
        <v/>
      </c>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c r="AJ144" s="9" t="n"/>
      <c r="AK144" s="9" t="n"/>
      <c r="AL144" s="210">
        <f>COUNTIF(H144:AK144,"1")</f>
        <v/>
      </c>
      <c r="AM144" s="210">
        <f>COUNTIFS(H144:AK144,"1")+COUNTIF(H144:AK144,"0")</f>
        <v/>
      </c>
      <c r="AN144" s="47">
        <f>AL144/AM144</f>
        <v/>
      </c>
      <c r="AO144" s="210">
        <f>SUM(VLOOKUP($A144,APR!$A$2:$AM$301,38,FALSE),VLOOKUP($A$2,MAY!$A$2:$AN$301,39,FALSE),VLOOKUP($A144,JUN!$A$2:$AM$301,38,FALSE))</f>
        <v/>
      </c>
      <c r="AP144" s="210">
        <f>SUM(VLOOKUP($A144,APR!$A$2:$AM$301,39,FALSE),VLOOKUP($A$2,MAY!$A$2:$AN$301,40,FALSE),VLOOKUP($A144,JUN!$A$2:$AM$301,39,FALSE))</f>
        <v/>
      </c>
      <c r="AQ144" s="125">
        <f>AO144/AP144</f>
        <v/>
      </c>
    </row>
    <row r="145">
      <c r="A145" s="10" t="n">
        <v>144</v>
      </c>
      <c r="B145" s="210">
        <f>VLOOKUP($A145,Table2[[No]:[Date Student Last Attended Program
(mm/dd/yyyy)]],2,FALSE)</f>
        <v/>
      </c>
      <c r="C145" s="209">
        <f>VLOOKUP($A145,Table2[[No]:[Date Student Last Attended Program
(mm/dd/yyyy)]],4,FALSE)</f>
        <v/>
      </c>
      <c r="D145" s="51">
        <f>VLOOKUP($A145,Table2[[No]:[Date Student Last Attended Program
(mm/dd/yyyy)]],14,FALSE)</f>
        <v/>
      </c>
      <c r="E145" s="138">
        <f>VLOOKUP($A145,Table2[[No]:[Date Student Last Attended Program
(mm/dd/yyyy)]],17,FALSE)</f>
        <v/>
      </c>
      <c r="F145" s="207">
        <f>VLOOKUP($A145,Table2[[No]:[Date Student Last Attended Program
(mm/dd/yyyy)]],18,FALSE)</f>
        <v/>
      </c>
      <c r="G145" s="209">
        <f>VLOOKUP($A145,Table2[[#All],[No]:[Which Group Does Student Participate In?
(optional)]],23,FALSE)</f>
        <v/>
      </c>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c r="AJ145" s="9" t="n"/>
      <c r="AK145" s="9" t="n"/>
      <c r="AL145" s="210">
        <f>COUNTIF(H145:AK145,"1")</f>
        <v/>
      </c>
      <c r="AM145" s="210">
        <f>COUNTIFS(H145:AK145,"1")+COUNTIF(H145:AK145,"0")</f>
        <v/>
      </c>
      <c r="AN145" s="47">
        <f>AL145/AM145</f>
        <v/>
      </c>
      <c r="AO145" s="210">
        <f>SUM(VLOOKUP($A145,APR!$A$2:$AM$301,38,FALSE),VLOOKUP($A$2,MAY!$A$2:$AN$301,39,FALSE),VLOOKUP($A145,JUN!$A$2:$AM$301,38,FALSE))</f>
        <v/>
      </c>
      <c r="AP145" s="210">
        <f>SUM(VLOOKUP($A145,APR!$A$2:$AM$301,39,FALSE),VLOOKUP($A$2,MAY!$A$2:$AN$301,40,FALSE),VLOOKUP($A145,JUN!$A$2:$AM$301,39,FALSE))</f>
        <v/>
      </c>
      <c r="AQ145" s="125">
        <f>AO145/AP145</f>
        <v/>
      </c>
    </row>
    <row r="146">
      <c r="A146" s="10" t="n">
        <v>145</v>
      </c>
      <c r="B146" s="210">
        <f>VLOOKUP($A146,Table2[[No]:[Date Student Last Attended Program
(mm/dd/yyyy)]],2,FALSE)</f>
        <v/>
      </c>
      <c r="C146" s="209">
        <f>VLOOKUP($A146,Table2[[No]:[Date Student Last Attended Program
(mm/dd/yyyy)]],4,FALSE)</f>
        <v/>
      </c>
      <c r="D146" s="51">
        <f>VLOOKUP($A146,Table2[[No]:[Date Student Last Attended Program
(mm/dd/yyyy)]],14,FALSE)</f>
        <v/>
      </c>
      <c r="E146" s="138">
        <f>VLOOKUP($A146,Table2[[No]:[Date Student Last Attended Program
(mm/dd/yyyy)]],17,FALSE)</f>
        <v/>
      </c>
      <c r="F146" s="207">
        <f>VLOOKUP($A146,Table2[[No]:[Date Student Last Attended Program
(mm/dd/yyyy)]],18,FALSE)</f>
        <v/>
      </c>
      <c r="G146" s="209">
        <f>VLOOKUP($A146,Table2[[#All],[No]:[Which Group Does Student Participate In?
(optional)]],23,FALSE)</f>
        <v/>
      </c>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c r="AJ146" s="9" t="n"/>
      <c r="AK146" s="9" t="n"/>
      <c r="AL146" s="210">
        <f>COUNTIF(H146:AK146,"1")</f>
        <v/>
      </c>
      <c r="AM146" s="210">
        <f>COUNTIFS(H146:AK146,"1")+COUNTIF(H146:AK146,"0")</f>
        <v/>
      </c>
      <c r="AN146" s="47">
        <f>AL146/AM146</f>
        <v/>
      </c>
      <c r="AO146" s="210">
        <f>SUM(VLOOKUP($A146,APR!$A$2:$AM$301,38,FALSE),VLOOKUP($A$2,MAY!$A$2:$AN$301,39,FALSE),VLOOKUP($A146,JUN!$A$2:$AM$301,38,FALSE))</f>
        <v/>
      </c>
      <c r="AP146" s="210">
        <f>SUM(VLOOKUP($A146,APR!$A$2:$AM$301,39,FALSE),VLOOKUP($A$2,MAY!$A$2:$AN$301,40,FALSE),VLOOKUP($A146,JUN!$A$2:$AM$301,39,FALSE))</f>
        <v/>
      </c>
      <c r="AQ146" s="125">
        <f>AO146/AP146</f>
        <v/>
      </c>
    </row>
    <row r="147">
      <c r="A147" s="10" t="n">
        <v>146</v>
      </c>
      <c r="B147" s="210">
        <f>VLOOKUP($A147,Table2[[No]:[Date Student Last Attended Program
(mm/dd/yyyy)]],2,FALSE)</f>
        <v/>
      </c>
      <c r="C147" s="209">
        <f>VLOOKUP($A147,Table2[[No]:[Date Student Last Attended Program
(mm/dd/yyyy)]],4,FALSE)</f>
        <v/>
      </c>
      <c r="D147" s="51">
        <f>VLOOKUP($A147,Table2[[No]:[Date Student Last Attended Program
(mm/dd/yyyy)]],14,FALSE)</f>
        <v/>
      </c>
      <c r="E147" s="138">
        <f>VLOOKUP($A147,Table2[[No]:[Date Student Last Attended Program
(mm/dd/yyyy)]],17,FALSE)</f>
        <v/>
      </c>
      <c r="F147" s="207">
        <f>VLOOKUP($A147,Table2[[No]:[Date Student Last Attended Program
(mm/dd/yyyy)]],18,FALSE)</f>
        <v/>
      </c>
      <c r="G147" s="209">
        <f>VLOOKUP($A147,Table2[[#All],[No]:[Which Group Does Student Participate In?
(optional)]],23,FALSE)</f>
        <v/>
      </c>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c r="AJ147" s="9" t="n"/>
      <c r="AK147" s="9" t="n"/>
      <c r="AL147" s="210">
        <f>COUNTIF(H147:AK147,"1")</f>
        <v/>
      </c>
      <c r="AM147" s="210">
        <f>COUNTIFS(H147:AK147,"1")+COUNTIF(H147:AK147,"0")</f>
        <v/>
      </c>
      <c r="AN147" s="47">
        <f>AL147/AM147</f>
        <v/>
      </c>
      <c r="AO147" s="210">
        <f>SUM(VLOOKUP($A147,APR!$A$2:$AM$301,38,FALSE),VLOOKUP($A$2,MAY!$A$2:$AN$301,39,FALSE),VLOOKUP($A147,JUN!$A$2:$AM$301,38,FALSE))</f>
        <v/>
      </c>
      <c r="AP147" s="210">
        <f>SUM(VLOOKUP($A147,APR!$A$2:$AM$301,39,FALSE),VLOOKUP($A$2,MAY!$A$2:$AN$301,40,FALSE),VLOOKUP($A147,JUN!$A$2:$AM$301,39,FALSE))</f>
        <v/>
      </c>
      <c r="AQ147" s="125">
        <f>AO147/AP147</f>
        <v/>
      </c>
    </row>
    <row r="148">
      <c r="A148" s="10" t="n">
        <v>147</v>
      </c>
      <c r="B148" s="210">
        <f>VLOOKUP($A148,Table2[[No]:[Date Student Last Attended Program
(mm/dd/yyyy)]],2,FALSE)</f>
        <v/>
      </c>
      <c r="C148" s="209">
        <f>VLOOKUP($A148,Table2[[No]:[Date Student Last Attended Program
(mm/dd/yyyy)]],4,FALSE)</f>
        <v/>
      </c>
      <c r="D148" s="51">
        <f>VLOOKUP($A148,Table2[[No]:[Date Student Last Attended Program
(mm/dd/yyyy)]],14,FALSE)</f>
        <v/>
      </c>
      <c r="E148" s="138">
        <f>VLOOKUP($A148,Table2[[No]:[Date Student Last Attended Program
(mm/dd/yyyy)]],17,FALSE)</f>
        <v/>
      </c>
      <c r="F148" s="207">
        <f>VLOOKUP($A148,Table2[[No]:[Date Student Last Attended Program
(mm/dd/yyyy)]],18,FALSE)</f>
        <v/>
      </c>
      <c r="G148" s="209">
        <f>VLOOKUP($A148,Table2[[#All],[No]:[Which Group Does Student Participate In?
(optional)]],23,FALSE)</f>
        <v/>
      </c>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c r="AJ148" s="9" t="n"/>
      <c r="AK148" s="9" t="n"/>
      <c r="AL148" s="210">
        <f>COUNTIF(H148:AK148,"1")</f>
        <v/>
      </c>
      <c r="AM148" s="210">
        <f>COUNTIFS(H148:AK148,"1")+COUNTIF(H148:AK148,"0")</f>
        <v/>
      </c>
      <c r="AN148" s="47">
        <f>AL148/AM148</f>
        <v/>
      </c>
      <c r="AO148" s="210">
        <f>SUM(VLOOKUP($A148,APR!$A$2:$AM$301,38,FALSE),VLOOKUP($A$2,MAY!$A$2:$AN$301,39,FALSE),VLOOKUP($A148,JUN!$A$2:$AM$301,38,FALSE))</f>
        <v/>
      </c>
      <c r="AP148" s="210">
        <f>SUM(VLOOKUP($A148,APR!$A$2:$AM$301,39,FALSE),VLOOKUP($A$2,MAY!$A$2:$AN$301,40,FALSE),VLOOKUP($A148,JUN!$A$2:$AM$301,39,FALSE))</f>
        <v/>
      </c>
      <c r="AQ148" s="125">
        <f>AO148/AP148</f>
        <v/>
      </c>
    </row>
    <row r="149">
      <c r="A149" s="10" t="n">
        <v>148</v>
      </c>
      <c r="B149" s="210">
        <f>VLOOKUP($A149,Table2[[No]:[Date Student Last Attended Program
(mm/dd/yyyy)]],2,FALSE)</f>
        <v/>
      </c>
      <c r="C149" s="209">
        <f>VLOOKUP($A149,Table2[[No]:[Date Student Last Attended Program
(mm/dd/yyyy)]],4,FALSE)</f>
        <v/>
      </c>
      <c r="D149" s="51">
        <f>VLOOKUP($A149,Table2[[No]:[Date Student Last Attended Program
(mm/dd/yyyy)]],14,FALSE)</f>
        <v/>
      </c>
      <c r="E149" s="138">
        <f>VLOOKUP($A149,Table2[[No]:[Date Student Last Attended Program
(mm/dd/yyyy)]],17,FALSE)</f>
        <v/>
      </c>
      <c r="F149" s="207">
        <f>VLOOKUP($A149,Table2[[No]:[Date Student Last Attended Program
(mm/dd/yyyy)]],18,FALSE)</f>
        <v/>
      </c>
      <c r="G149" s="209">
        <f>VLOOKUP($A149,Table2[[#All],[No]:[Which Group Does Student Participate In?
(optional)]],23,FALSE)</f>
        <v/>
      </c>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c r="AJ149" s="9" t="n"/>
      <c r="AK149" s="9" t="n"/>
      <c r="AL149" s="210">
        <f>COUNTIF(H149:AK149,"1")</f>
        <v/>
      </c>
      <c r="AM149" s="210">
        <f>COUNTIFS(H149:AK149,"1")+COUNTIF(H149:AK149,"0")</f>
        <v/>
      </c>
      <c r="AN149" s="47">
        <f>AL149/AM149</f>
        <v/>
      </c>
      <c r="AO149" s="210">
        <f>SUM(VLOOKUP($A149,APR!$A$2:$AM$301,38,FALSE),VLOOKUP($A$2,MAY!$A$2:$AN$301,39,FALSE),VLOOKUP($A149,JUN!$A$2:$AM$301,38,FALSE))</f>
        <v/>
      </c>
      <c r="AP149" s="210">
        <f>SUM(VLOOKUP($A149,APR!$A$2:$AM$301,39,FALSE),VLOOKUP($A$2,MAY!$A$2:$AN$301,40,FALSE),VLOOKUP($A149,JUN!$A$2:$AM$301,39,FALSE))</f>
        <v/>
      </c>
      <c r="AQ149" s="125">
        <f>AO149/AP149</f>
        <v/>
      </c>
    </row>
    <row r="150">
      <c r="A150" s="10" t="n">
        <v>149</v>
      </c>
      <c r="B150" s="210">
        <f>VLOOKUP($A150,Table2[[No]:[Date Student Last Attended Program
(mm/dd/yyyy)]],2,FALSE)</f>
        <v/>
      </c>
      <c r="C150" s="209">
        <f>VLOOKUP($A150,Table2[[No]:[Date Student Last Attended Program
(mm/dd/yyyy)]],4,FALSE)</f>
        <v/>
      </c>
      <c r="D150" s="51">
        <f>VLOOKUP($A150,Table2[[No]:[Date Student Last Attended Program
(mm/dd/yyyy)]],14,FALSE)</f>
        <v/>
      </c>
      <c r="E150" s="138">
        <f>VLOOKUP($A150,Table2[[No]:[Date Student Last Attended Program
(mm/dd/yyyy)]],17,FALSE)</f>
        <v/>
      </c>
      <c r="F150" s="207">
        <f>VLOOKUP($A150,Table2[[No]:[Date Student Last Attended Program
(mm/dd/yyyy)]],18,FALSE)</f>
        <v/>
      </c>
      <c r="G150" s="209">
        <f>VLOOKUP($A150,Table2[[#All],[No]:[Which Group Does Student Participate In?
(optional)]],23,FALSE)</f>
        <v/>
      </c>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c r="AJ150" s="9" t="n"/>
      <c r="AK150" s="9" t="n"/>
      <c r="AL150" s="210">
        <f>COUNTIF(H150:AK150,"1")</f>
        <v/>
      </c>
      <c r="AM150" s="210">
        <f>COUNTIFS(H150:AK150,"1")+COUNTIF(H150:AK150,"0")</f>
        <v/>
      </c>
      <c r="AN150" s="47">
        <f>AL150/AM150</f>
        <v/>
      </c>
      <c r="AO150" s="210">
        <f>SUM(VLOOKUP($A150,APR!$A$2:$AM$301,38,FALSE),VLOOKUP($A$2,MAY!$A$2:$AN$301,39,FALSE),VLOOKUP($A150,JUN!$A$2:$AM$301,38,FALSE))</f>
        <v/>
      </c>
      <c r="AP150" s="210">
        <f>SUM(VLOOKUP($A150,APR!$A$2:$AM$301,39,FALSE),VLOOKUP($A$2,MAY!$A$2:$AN$301,40,FALSE),VLOOKUP($A150,JUN!$A$2:$AM$301,39,FALSE))</f>
        <v/>
      </c>
      <c r="AQ150" s="125">
        <f>AO150/AP150</f>
        <v/>
      </c>
    </row>
    <row r="151">
      <c r="A151" s="10" t="n">
        <v>150</v>
      </c>
      <c r="B151" s="210">
        <f>VLOOKUP($A151,Table2[[No]:[Date Student Last Attended Program
(mm/dd/yyyy)]],2,FALSE)</f>
        <v/>
      </c>
      <c r="C151" s="209">
        <f>VLOOKUP($A151,Table2[[No]:[Date Student Last Attended Program
(mm/dd/yyyy)]],4,FALSE)</f>
        <v/>
      </c>
      <c r="D151" s="51">
        <f>VLOOKUP($A151,Table2[[No]:[Date Student Last Attended Program
(mm/dd/yyyy)]],14,FALSE)</f>
        <v/>
      </c>
      <c r="E151" s="138">
        <f>VLOOKUP($A151,Table2[[No]:[Date Student Last Attended Program
(mm/dd/yyyy)]],17,FALSE)</f>
        <v/>
      </c>
      <c r="F151" s="207">
        <f>VLOOKUP($A151,Table2[[No]:[Date Student Last Attended Program
(mm/dd/yyyy)]],18,FALSE)</f>
        <v/>
      </c>
      <c r="G151" s="209">
        <f>VLOOKUP($A151,Table2[[#All],[No]:[Which Group Does Student Participate In?
(optional)]],23,FALSE)</f>
        <v/>
      </c>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c r="AJ151" s="9" t="n"/>
      <c r="AK151" s="9" t="n"/>
      <c r="AL151" s="210">
        <f>COUNTIF(H151:AK151,"1")</f>
        <v/>
      </c>
      <c r="AM151" s="210">
        <f>COUNTIFS(H151:AK151,"1")+COUNTIF(H151:AK151,"0")</f>
        <v/>
      </c>
      <c r="AN151" s="47">
        <f>AL151/AM151</f>
        <v/>
      </c>
      <c r="AO151" s="210">
        <f>SUM(VLOOKUP($A151,APR!$A$2:$AM$301,38,FALSE),VLOOKUP($A$2,MAY!$A$2:$AN$301,39,FALSE),VLOOKUP($A151,JUN!$A$2:$AM$301,38,FALSE))</f>
        <v/>
      </c>
      <c r="AP151" s="210">
        <f>SUM(VLOOKUP($A151,APR!$A$2:$AM$301,39,FALSE),VLOOKUP($A$2,MAY!$A$2:$AN$301,40,FALSE),VLOOKUP($A151,JUN!$A$2:$AM$301,39,FALSE))</f>
        <v/>
      </c>
      <c r="AQ151" s="125">
        <f>AO151/AP151</f>
        <v/>
      </c>
    </row>
    <row r="152">
      <c r="A152" s="10" t="n">
        <v>151</v>
      </c>
      <c r="B152" s="210">
        <f>VLOOKUP($A152,Table2[[No]:[Date Student Last Attended Program
(mm/dd/yyyy)]],2,FALSE)</f>
        <v/>
      </c>
      <c r="C152" s="209">
        <f>VLOOKUP($A152,Table2[[No]:[Date Student Last Attended Program
(mm/dd/yyyy)]],4,FALSE)</f>
        <v/>
      </c>
      <c r="D152" s="51">
        <f>VLOOKUP($A152,Table2[[No]:[Date Student Last Attended Program
(mm/dd/yyyy)]],14,FALSE)</f>
        <v/>
      </c>
      <c r="E152" s="138">
        <f>VLOOKUP($A152,Table2[[No]:[Date Student Last Attended Program
(mm/dd/yyyy)]],17,FALSE)</f>
        <v/>
      </c>
      <c r="F152" s="207">
        <f>VLOOKUP($A152,Table2[[No]:[Date Student Last Attended Program
(mm/dd/yyyy)]],18,FALSE)</f>
        <v/>
      </c>
      <c r="G152" s="209">
        <f>VLOOKUP($A152,Table2[[#All],[No]:[Which Group Does Student Participate In?
(optional)]],23,FALSE)</f>
        <v/>
      </c>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c r="AJ152" s="9" t="n"/>
      <c r="AK152" s="9" t="n"/>
      <c r="AL152" s="210">
        <f>COUNTIF(H152:AK152,"1")</f>
        <v/>
      </c>
      <c r="AM152" s="210">
        <f>COUNTIFS(H152:AK152,"1")+COUNTIF(H152:AK152,"0")</f>
        <v/>
      </c>
      <c r="AN152" s="47">
        <f>AL152/AM152</f>
        <v/>
      </c>
      <c r="AO152" s="210">
        <f>SUM(VLOOKUP($A152,APR!$A$2:$AM$301,38,FALSE),VLOOKUP($A$2,MAY!$A$2:$AN$301,39,FALSE),VLOOKUP($A152,JUN!$A$2:$AM$301,38,FALSE))</f>
        <v/>
      </c>
      <c r="AP152" s="210">
        <f>SUM(VLOOKUP($A152,APR!$A$2:$AM$301,39,FALSE),VLOOKUP($A$2,MAY!$A$2:$AN$301,40,FALSE),VLOOKUP($A152,JUN!$A$2:$AM$301,39,FALSE))</f>
        <v/>
      </c>
      <c r="AQ152" s="125">
        <f>AO152/AP152</f>
        <v/>
      </c>
    </row>
    <row r="153">
      <c r="A153" s="10" t="n">
        <v>152</v>
      </c>
      <c r="B153" s="210">
        <f>VLOOKUP($A153,Table2[[No]:[Date Student Last Attended Program
(mm/dd/yyyy)]],2,FALSE)</f>
        <v/>
      </c>
      <c r="C153" s="209">
        <f>VLOOKUP($A153,Table2[[No]:[Date Student Last Attended Program
(mm/dd/yyyy)]],4,FALSE)</f>
        <v/>
      </c>
      <c r="D153" s="51">
        <f>VLOOKUP($A153,Table2[[No]:[Date Student Last Attended Program
(mm/dd/yyyy)]],14,FALSE)</f>
        <v/>
      </c>
      <c r="E153" s="138">
        <f>VLOOKUP($A153,Table2[[No]:[Date Student Last Attended Program
(mm/dd/yyyy)]],17,FALSE)</f>
        <v/>
      </c>
      <c r="F153" s="207">
        <f>VLOOKUP($A153,Table2[[No]:[Date Student Last Attended Program
(mm/dd/yyyy)]],18,FALSE)</f>
        <v/>
      </c>
      <c r="G153" s="209">
        <f>VLOOKUP($A153,Table2[[#All],[No]:[Which Group Does Student Participate In?
(optional)]],23,FALSE)</f>
        <v/>
      </c>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c r="AJ153" s="9" t="n"/>
      <c r="AK153" s="9" t="n"/>
      <c r="AL153" s="210">
        <f>COUNTIF(H153:AK153,"1")</f>
        <v/>
      </c>
      <c r="AM153" s="210">
        <f>COUNTIFS(H153:AK153,"1")+COUNTIF(H153:AK153,"0")</f>
        <v/>
      </c>
      <c r="AN153" s="47">
        <f>AL153/AM153</f>
        <v/>
      </c>
      <c r="AO153" s="210">
        <f>SUM(VLOOKUP($A153,APR!$A$2:$AM$301,38,FALSE),VLOOKUP($A$2,MAY!$A$2:$AN$301,39,FALSE),VLOOKUP($A153,JUN!$A$2:$AM$301,38,FALSE))</f>
        <v/>
      </c>
      <c r="AP153" s="210">
        <f>SUM(VLOOKUP($A153,APR!$A$2:$AM$301,39,FALSE),VLOOKUP($A$2,MAY!$A$2:$AN$301,40,FALSE),VLOOKUP($A153,JUN!$A$2:$AM$301,39,FALSE))</f>
        <v/>
      </c>
      <c r="AQ153" s="125">
        <f>AO153/AP153</f>
        <v/>
      </c>
    </row>
    <row r="154">
      <c r="A154" s="10" t="n">
        <v>153</v>
      </c>
      <c r="B154" s="210">
        <f>VLOOKUP($A154,Table2[[No]:[Date Student Last Attended Program
(mm/dd/yyyy)]],2,FALSE)</f>
        <v/>
      </c>
      <c r="C154" s="209">
        <f>VLOOKUP($A154,Table2[[No]:[Date Student Last Attended Program
(mm/dd/yyyy)]],4,FALSE)</f>
        <v/>
      </c>
      <c r="D154" s="51">
        <f>VLOOKUP($A154,Table2[[No]:[Date Student Last Attended Program
(mm/dd/yyyy)]],14,FALSE)</f>
        <v/>
      </c>
      <c r="E154" s="138">
        <f>VLOOKUP($A154,Table2[[No]:[Date Student Last Attended Program
(mm/dd/yyyy)]],17,FALSE)</f>
        <v/>
      </c>
      <c r="F154" s="207">
        <f>VLOOKUP($A154,Table2[[No]:[Date Student Last Attended Program
(mm/dd/yyyy)]],18,FALSE)</f>
        <v/>
      </c>
      <c r="G154" s="209">
        <f>VLOOKUP($A154,Table2[[#All],[No]:[Which Group Does Student Participate In?
(optional)]],23,FALSE)</f>
        <v/>
      </c>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c r="AJ154" s="9" t="n"/>
      <c r="AK154" s="9" t="n"/>
      <c r="AL154" s="210">
        <f>COUNTIF(H154:AK154,"1")</f>
        <v/>
      </c>
      <c r="AM154" s="210">
        <f>COUNTIFS(H154:AK154,"1")+COUNTIF(H154:AK154,"0")</f>
        <v/>
      </c>
      <c r="AN154" s="47">
        <f>AL154/AM154</f>
        <v/>
      </c>
      <c r="AO154" s="210">
        <f>SUM(VLOOKUP($A154,APR!$A$2:$AM$301,38,FALSE),VLOOKUP($A$2,MAY!$A$2:$AN$301,39,FALSE),VLOOKUP($A154,JUN!$A$2:$AM$301,38,FALSE))</f>
        <v/>
      </c>
      <c r="AP154" s="210">
        <f>SUM(VLOOKUP($A154,APR!$A$2:$AM$301,39,FALSE),VLOOKUP($A$2,MAY!$A$2:$AN$301,40,FALSE),VLOOKUP($A154,JUN!$A$2:$AM$301,39,FALSE))</f>
        <v/>
      </c>
      <c r="AQ154" s="125">
        <f>AO154/AP154</f>
        <v/>
      </c>
    </row>
    <row r="155">
      <c r="A155" s="10" t="n">
        <v>154</v>
      </c>
      <c r="B155" s="210">
        <f>VLOOKUP($A155,Table2[[No]:[Date Student Last Attended Program
(mm/dd/yyyy)]],2,FALSE)</f>
        <v/>
      </c>
      <c r="C155" s="209">
        <f>VLOOKUP($A155,Table2[[No]:[Date Student Last Attended Program
(mm/dd/yyyy)]],4,FALSE)</f>
        <v/>
      </c>
      <c r="D155" s="51">
        <f>VLOOKUP($A155,Table2[[No]:[Date Student Last Attended Program
(mm/dd/yyyy)]],14,FALSE)</f>
        <v/>
      </c>
      <c r="E155" s="138">
        <f>VLOOKUP($A155,Table2[[No]:[Date Student Last Attended Program
(mm/dd/yyyy)]],17,FALSE)</f>
        <v/>
      </c>
      <c r="F155" s="207">
        <f>VLOOKUP($A155,Table2[[No]:[Date Student Last Attended Program
(mm/dd/yyyy)]],18,FALSE)</f>
        <v/>
      </c>
      <c r="G155" s="209">
        <f>VLOOKUP($A155,Table2[[#All],[No]:[Which Group Does Student Participate In?
(optional)]],23,FALSE)</f>
        <v/>
      </c>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c r="AJ155" s="9" t="n"/>
      <c r="AK155" s="9" t="n"/>
      <c r="AL155" s="210">
        <f>COUNTIF(H155:AK155,"1")</f>
        <v/>
      </c>
      <c r="AM155" s="210">
        <f>COUNTIFS(H155:AK155,"1")+COUNTIF(H155:AK155,"0")</f>
        <v/>
      </c>
      <c r="AN155" s="47">
        <f>AL155/AM155</f>
        <v/>
      </c>
      <c r="AO155" s="210">
        <f>SUM(VLOOKUP($A155,APR!$A$2:$AM$301,38,FALSE),VLOOKUP($A$2,MAY!$A$2:$AN$301,39,FALSE),VLOOKUP($A155,JUN!$A$2:$AM$301,38,FALSE))</f>
        <v/>
      </c>
      <c r="AP155" s="210">
        <f>SUM(VLOOKUP($A155,APR!$A$2:$AM$301,39,FALSE),VLOOKUP($A$2,MAY!$A$2:$AN$301,40,FALSE),VLOOKUP($A155,JUN!$A$2:$AM$301,39,FALSE))</f>
        <v/>
      </c>
      <c r="AQ155" s="125">
        <f>AO155/AP155</f>
        <v/>
      </c>
    </row>
    <row r="156">
      <c r="A156" s="10" t="n">
        <v>155</v>
      </c>
      <c r="B156" s="210">
        <f>VLOOKUP($A156,Table2[[No]:[Date Student Last Attended Program
(mm/dd/yyyy)]],2,FALSE)</f>
        <v/>
      </c>
      <c r="C156" s="209">
        <f>VLOOKUP($A156,Table2[[No]:[Date Student Last Attended Program
(mm/dd/yyyy)]],4,FALSE)</f>
        <v/>
      </c>
      <c r="D156" s="51">
        <f>VLOOKUP($A156,Table2[[No]:[Date Student Last Attended Program
(mm/dd/yyyy)]],14,FALSE)</f>
        <v/>
      </c>
      <c r="E156" s="138">
        <f>VLOOKUP($A156,Table2[[No]:[Date Student Last Attended Program
(mm/dd/yyyy)]],17,FALSE)</f>
        <v/>
      </c>
      <c r="F156" s="207">
        <f>VLOOKUP($A156,Table2[[No]:[Date Student Last Attended Program
(mm/dd/yyyy)]],18,FALSE)</f>
        <v/>
      </c>
      <c r="G156" s="209">
        <f>VLOOKUP($A156,Table2[[#All],[No]:[Which Group Does Student Participate In?
(optional)]],23,FALSE)</f>
        <v/>
      </c>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c r="AJ156" s="9" t="n"/>
      <c r="AK156" s="9" t="n"/>
      <c r="AL156" s="210">
        <f>COUNTIF(H156:AK156,"1")</f>
        <v/>
      </c>
      <c r="AM156" s="210">
        <f>COUNTIFS(H156:AK156,"1")+COUNTIF(H156:AK156,"0")</f>
        <v/>
      </c>
      <c r="AN156" s="47">
        <f>AL156/AM156</f>
        <v/>
      </c>
      <c r="AO156" s="210">
        <f>SUM(VLOOKUP($A156,APR!$A$2:$AM$301,38,FALSE),VLOOKUP($A$2,MAY!$A$2:$AN$301,39,FALSE),VLOOKUP($A156,JUN!$A$2:$AM$301,38,FALSE))</f>
        <v/>
      </c>
      <c r="AP156" s="210">
        <f>SUM(VLOOKUP($A156,APR!$A$2:$AM$301,39,FALSE),VLOOKUP($A$2,MAY!$A$2:$AN$301,40,FALSE),VLOOKUP($A156,JUN!$A$2:$AM$301,39,FALSE))</f>
        <v/>
      </c>
      <c r="AQ156" s="125">
        <f>AO156/AP156</f>
        <v/>
      </c>
    </row>
    <row r="157">
      <c r="A157" s="10" t="n">
        <v>156</v>
      </c>
      <c r="B157" s="210">
        <f>VLOOKUP($A157,Table2[[No]:[Date Student Last Attended Program
(mm/dd/yyyy)]],2,FALSE)</f>
        <v/>
      </c>
      <c r="C157" s="209">
        <f>VLOOKUP($A157,Table2[[No]:[Date Student Last Attended Program
(mm/dd/yyyy)]],4,FALSE)</f>
        <v/>
      </c>
      <c r="D157" s="51">
        <f>VLOOKUP($A157,Table2[[No]:[Date Student Last Attended Program
(mm/dd/yyyy)]],14,FALSE)</f>
        <v/>
      </c>
      <c r="E157" s="138">
        <f>VLOOKUP($A157,Table2[[No]:[Date Student Last Attended Program
(mm/dd/yyyy)]],17,FALSE)</f>
        <v/>
      </c>
      <c r="F157" s="207">
        <f>VLOOKUP($A157,Table2[[No]:[Date Student Last Attended Program
(mm/dd/yyyy)]],18,FALSE)</f>
        <v/>
      </c>
      <c r="G157" s="209">
        <f>VLOOKUP($A157,Table2[[#All],[No]:[Which Group Does Student Participate In?
(optional)]],23,FALSE)</f>
        <v/>
      </c>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c r="AJ157" s="9" t="n"/>
      <c r="AK157" s="9" t="n"/>
      <c r="AL157" s="210">
        <f>COUNTIF(H157:AK157,"1")</f>
        <v/>
      </c>
      <c r="AM157" s="210">
        <f>COUNTIFS(H157:AK157,"1")+COUNTIF(H157:AK157,"0")</f>
        <v/>
      </c>
      <c r="AN157" s="47">
        <f>AL157/AM157</f>
        <v/>
      </c>
      <c r="AO157" s="210">
        <f>SUM(VLOOKUP($A157,APR!$A$2:$AM$301,38,FALSE),VLOOKUP($A$2,MAY!$A$2:$AN$301,39,FALSE),VLOOKUP($A157,JUN!$A$2:$AM$301,38,FALSE))</f>
        <v/>
      </c>
      <c r="AP157" s="210">
        <f>SUM(VLOOKUP($A157,APR!$A$2:$AM$301,39,FALSE),VLOOKUP($A$2,MAY!$A$2:$AN$301,40,FALSE),VLOOKUP($A157,JUN!$A$2:$AM$301,39,FALSE))</f>
        <v/>
      </c>
      <c r="AQ157" s="125">
        <f>AO157/AP157</f>
        <v/>
      </c>
    </row>
    <row r="158">
      <c r="A158" s="10" t="n">
        <v>157</v>
      </c>
      <c r="B158" s="210">
        <f>VLOOKUP($A158,Table2[[No]:[Date Student Last Attended Program
(mm/dd/yyyy)]],2,FALSE)</f>
        <v/>
      </c>
      <c r="C158" s="209">
        <f>VLOOKUP($A158,Table2[[No]:[Date Student Last Attended Program
(mm/dd/yyyy)]],4,FALSE)</f>
        <v/>
      </c>
      <c r="D158" s="51">
        <f>VLOOKUP($A158,Table2[[No]:[Date Student Last Attended Program
(mm/dd/yyyy)]],14,FALSE)</f>
        <v/>
      </c>
      <c r="E158" s="138">
        <f>VLOOKUP($A158,Table2[[No]:[Date Student Last Attended Program
(mm/dd/yyyy)]],17,FALSE)</f>
        <v/>
      </c>
      <c r="F158" s="207">
        <f>VLOOKUP($A158,Table2[[No]:[Date Student Last Attended Program
(mm/dd/yyyy)]],18,FALSE)</f>
        <v/>
      </c>
      <c r="G158" s="209">
        <f>VLOOKUP($A158,Table2[[#All],[No]:[Which Group Does Student Participate In?
(optional)]],23,FALSE)</f>
        <v/>
      </c>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c r="AJ158" s="9" t="n"/>
      <c r="AK158" s="9" t="n"/>
      <c r="AL158" s="210">
        <f>COUNTIF(H158:AK158,"1")</f>
        <v/>
      </c>
      <c r="AM158" s="210">
        <f>COUNTIFS(H158:AK158,"1")+COUNTIF(H158:AK158,"0")</f>
        <v/>
      </c>
      <c r="AN158" s="47">
        <f>AL158/AM158</f>
        <v/>
      </c>
      <c r="AO158" s="210">
        <f>SUM(VLOOKUP($A158,APR!$A$2:$AM$301,38,FALSE),VLOOKUP($A$2,MAY!$A$2:$AN$301,39,FALSE),VLOOKUP($A158,JUN!$A$2:$AM$301,38,FALSE))</f>
        <v/>
      </c>
      <c r="AP158" s="210">
        <f>SUM(VLOOKUP($A158,APR!$A$2:$AM$301,39,FALSE),VLOOKUP($A$2,MAY!$A$2:$AN$301,40,FALSE),VLOOKUP($A158,JUN!$A$2:$AM$301,39,FALSE))</f>
        <v/>
      </c>
      <c r="AQ158" s="125">
        <f>AO158/AP158</f>
        <v/>
      </c>
    </row>
    <row r="159">
      <c r="A159" s="10" t="n">
        <v>158</v>
      </c>
      <c r="B159" s="210">
        <f>VLOOKUP($A159,Table2[[No]:[Date Student Last Attended Program
(mm/dd/yyyy)]],2,FALSE)</f>
        <v/>
      </c>
      <c r="C159" s="209">
        <f>VLOOKUP($A159,Table2[[No]:[Date Student Last Attended Program
(mm/dd/yyyy)]],4,FALSE)</f>
        <v/>
      </c>
      <c r="D159" s="51">
        <f>VLOOKUP($A159,Table2[[No]:[Date Student Last Attended Program
(mm/dd/yyyy)]],14,FALSE)</f>
        <v/>
      </c>
      <c r="E159" s="138">
        <f>VLOOKUP($A159,Table2[[No]:[Date Student Last Attended Program
(mm/dd/yyyy)]],17,FALSE)</f>
        <v/>
      </c>
      <c r="F159" s="207">
        <f>VLOOKUP($A159,Table2[[No]:[Date Student Last Attended Program
(mm/dd/yyyy)]],18,FALSE)</f>
        <v/>
      </c>
      <c r="G159" s="209">
        <f>VLOOKUP($A159,Table2[[#All],[No]:[Which Group Does Student Participate In?
(optional)]],23,FALSE)</f>
        <v/>
      </c>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c r="AJ159" s="9" t="n"/>
      <c r="AK159" s="9" t="n"/>
      <c r="AL159" s="210">
        <f>COUNTIF(H159:AK159,"1")</f>
        <v/>
      </c>
      <c r="AM159" s="210">
        <f>COUNTIFS(H159:AK159,"1")+COUNTIF(H159:AK159,"0")</f>
        <v/>
      </c>
      <c r="AN159" s="47">
        <f>AL159/AM159</f>
        <v/>
      </c>
      <c r="AO159" s="210">
        <f>SUM(VLOOKUP($A159,APR!$A$2:$AM$301,38,FALSE),VLOOKUP($A$2,MAY!$A$2:$AN$301,39,FALSE),VLOOKUP($A159,JUN!$A$2:$AM$301,38,FALSE))</f>
        <v/>
      </c>
      <c r="AP159" s="210">
        <f>SUM(VLOOKUP($A159,APR!$A$2:$AM$301,39,FALSE),VLOOKUP($A$2,MAY!$A$2:$AN$301,40,FALSE),VLOOKUP($A159,JUN!$A$2:$AM$301,39,FALSE))</f>
        <v/>
      </c>
      <c r="AQ159" s="125">
        <f>AO159/AP159</f>
        <v/>
      </c>
    </row>
    <row r="160">
      <c r="A160" s="10" t="n">
        <v>159</v>
      </c>
      <c r="B160" s="210">
        <f>VLOOKUP($A160,Table2[[No]:[Date Student Last Attended Program
(mm/dd/yyyy)]],2,FALSE)</f>
        <v/>
      </c>
      <c r="C160" s="209">
        <f>VLOOKUP($A160,Table2[[No]:[Date Student Last Attended Program
(mm/dd/yyyy)]],4,FALSE)</f>
        <v/>
      </c>
      <c r="D160" s="51">
        <f>VLOOKUP($A160,Table2[[No]:[Date Student Last Attended Program
(mm/dd/yyyy)]],14,FALSE)</f>
        <v/>
      </c>
      <c r="E160" s="138">
        <f>VLOOKUP($A160,Table2[[No]:[Date Student Last Attended Program
(mm/dd/yyyy)]],17,FALSE)</f>
        <v/>
      </c>
      <c r="F160" s="207">
        <f>VLOOKUP($A160,Table2[[No]:[Date Student Last Attended Program
(mm/dd/yyyy)]],18,FALSE)</f>
        <v/>
      </c>
      <c r="G160" s="209">
        <f>VLOOKUP($A160,Table2[[#All],[No]:[Which Group Does Student Participate In?
(optional)]],23,FALSE)</f>
        <v/>
      </c>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c r="AJ160" s="9" t="n"/>
      <c r="AK160" s="9" t="n"/>
      <c r="AL160" s="210">
        <f>COUNTIF(H160:AK160,"1")</f>
        <v/>
      </c>
      <c r="AM160" s="210">
        <f>COUNTIFS(H160:AK160,"1")+COUNTIF(H160:AK160,"0")</f>
        <v/>
      </c>
      <c r="AN160" s="47">
        <f>AL160/AM160</f>
        <v/>
      </c>
      <c r="AO160" s="210">
        <f>SUM(VLOOKUP($A160,APR!$A$2:$AM$301,38,FALSE),VLOOKUP($A$2,MAY!$A$2:$AN$301,39,FALSE),VLOOKUP($A160,JUN!$A$2:$AM$301,38,FALSE))</f>
        <v/>
      </c>
      <c r="AP160" s="210">
        <f>SUM(VLOOKUP($A160,APR!$A$2:$AM$301,39,FALSE),VLOOKUP($A$2,MAY!$A$2:$AN$301,40,FALSE),VLOOKUP($A160,JUN!$A$2:$AM$301,39,FALSE))</f>
        <v/>
      </c>
      <c r="AQ160" s="125">
        <f>AO160/AP160</f>
        <v/>
      </c>
    </row>
    <row r="161">
      <c r="A161" s="10" t="n">
        <v>160</v>
      </c>
      <c r="B161" s="210">
        <f>VLOOKUP($A161,Table2[[No]:[Date Student Last Attended Program
(mm/dd/yyyy)]],2,FALSE)</f>
        <v/>
      </c>
      <c r="C161" s="209">
        <f>VLOOKUP($A161,Table2[[No]:[Date Student Last Attended Program
(mm/dd/yyyy)]],4,FALSE)</f>
        <v/>
      </c>
      <c r="D161" s="51">
        <f>VLOOKUP($A161,Table2[[No]:[Date Student Last Attended Program
(mm/dd/yyyy)]],14,FALSE)</f>
        <v/>
      </c>
      <c r="E161" s="138">
        <f>VLOOKUP($A161,Table2[[No]:[Date Student Last Attended Program
(mm/dd/yyyy)]],17,FALSE)</f>
        <v/>
      </c>
      <c r="F161" s="207">
        <f>VLOOKUP($A161,Table2[[No]:[Date Student Last Attended Program
(mm/dd/yyyy)]],18,FALSE)</f>
        <v/>
      </c>
      <c r="G161" s="209">
        <f>VLOOKUP($A161,Table2[[#All],[No]:[Which Group Does Student Participate In?
(optional)]],23,FALSE)</f>
        <v/>
      </c>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c r="AJ161" s="9" t="n"/>
      <c r="AK161" s="9" t="n"/>
      <c r="AL161" s="210">
        <f>COUNTIF(H161:AK161,"1")</f>
        <v/>
      </c>
      <c r="AM161" s="210">
        <f>COUNTIFS(H161:AK161,"1")+COUNTIF(H161:AK161,"0")</f>
        <v/>
      </c>
      <c r="AN161" s="47">
        <f>AL161/AM161</f>
        <v/>
      </c>
      <c r="AO161" s="210">
        <f>SUM(VLOOKUP($A161,APR!$A$2:$AM$301,38,FALSE),VLOOKUP($A$2,MAY!$A$2:$AN$301,39,FALSE),VLOOKUP($A161,JUN!$A$2:$AM$301,38,FALSE))</f>
        <v/>
      </c>
      <c r="AP161" s="210">
        <f>SUM(VLOOKUP($A161,APR!$A$2:$AM$301,39,FALSE),VLOOKUP($A$2,MAY!$A$2:$AN$301,40,FALSE),VLOOKUP($A161,JUN!$A$2:$AM$301,39,FALSE))</f>
        <v/>
      </c>
      <c r="AQ161" s="125">
        <f>AO161/AP161</f>
        <v/>
      </c>
    </row>
    <row r="162">
      <c r="A162" s="10" t="n">
        <v>161</v>
      </c>
      <c r="B162" s="210">
        <f>VLOOKUP($A162,Table2[[No]:[Date Student Last Attended Program
(mm/dd/yyyy)]],2,FALSE)</f>
        <v/>
      </c>
      <c r="C162" s="209">
        <f>VLOOKUP($A162,Table2[[No]:[Date Student Last Attended Program
(mm/dd/yyyy)]],4,FALSE)</f>
        <v/>
      </c>
      <c r="D162" s="51">
        <f>VLOOKUP($A162,Table2[[No]:[Date Student Last Attended Program
(mm/dd/yyyy)]],14,FALSE)</f>
        <v/>
      </c>
      <c r="E162" s="138">
        <f>VLOOKUP($A162,Table2[[No]:[Date Student Last Attended Program
(mm/dd/yyyy)]],17,FALSE)</f>
        <v/>
      </c>
      <c r="F162" s="207">
        <f>VLOOKUP($A162,Table2[[No]:[Date Student Last Attended Program
(mm/dd/yyyy)]],18,FALSE)</f>
        <v/>
      </c>
      <c r="G162" s="209">
        <f>VLOOKUP($A162,Table2[[#All],[No]:[Which Group Does Student Participate In?
(optional)]],23,FALSE)</f>
        <v/>
      </c>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c r="AJ162" s="9" t="n"/>
      <c r="AK162" s="9" t="n"/>
      <c r="AL162" s="210">
        <f>COUNTIF(H162:AK162,"1")</f>
        <v/>
      </c>
      <c r="AM162" s="210">
        <f>COUNTIFS(H162:AK162,"1")+COUNTIF(H162:AK162,"0")</f>
        <v/>
      </c>
      <c r="AN162" s="47">
        <f>AL162/AM162</f>
        <v/>
      </c>
      <c r="AO162" s="210">
        <f>SUM(VLOOKUP($A162,APR!$A$2:$AM$301,38,FALSE),VLOOKUP($A$2,MAY!$A$2:$AN$301,39,FALSE),VLOOKUP($A162,JUN!$A$2:$AM$301,38,FALSE))</f>
        <v/>
      </c>
      <c r="AP162" s="210">
        <f>SUM(VLOOKUP($A162,APR!$A$2:$AM$301,39,FALSE),VLOOKUP($A$2,MAY!$A$2:$AN$301,40,FALSE),VLOOKUP($A162,JUN!$A$2:$AM$301,39,FALSE))</f>
        <v/>
      </c>
      <c r="AQ162" s="125">
        <f>AO162/AP162</f>
        <v/>
      </c>
    </row>
    <row r="163">
      <c r="A163" s="10" t="n">
        <v>162</v>
      </c>
      <c r="B163" s="210">
        <f>VLOOKUP($A163,Table2[[No]:[Date Student Last Attended Program
(mm/dd/yyyy)]],2,FALSE)</f>
        <v/>
      </c>
      <c r="C163" s="209">
        <f>VLOOKUP($A163,Table2[[No]:[Date Student Last Attended Program
(mm/dd/yyyy)]],4,FALSE)</f>
        <v/>
      </c>
      <c r="D163" s="51">
        <f>VLOOKUP($A163,Table2[[No]:[Date Student Last Attended Program
(mm/dd/yyyy)]],14,FALSE)</f>
        <v/>
      </c>
      <c r="E163" s="138">
        <f>VLOOKUP($A163,Table2[[No]:[Date Student Last Attended Program
(mm/dd/yyyy)]],17,FALSE)</f>
        <v/>
      </c>
      <c r="F163" s="207">
        <f>VLOOKUP($A163,Table2[[No]:[Date Student Last Attended Program
(mm/dd/yyyy)]],18,FALSE)</f>
        <v/>
      </c>
      <c r="G163" s="209">
        <f>VLOOKUP($A163,Table2[[#All],[No]:[Which Group Does Student Participate In?
(optional)]],23,FALSE)</f>
        <v/>
      </c>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c r="AJ163" s="9" t="n"/>
      <c r="AK163" s="9" t="n"/>
      <c r="AL163" s="210">
        <f>COUNTIF(H163:AK163,"1")</f>
        <v/>
      </c>
      <c r="AM163" s="210">
        <f>COUNTIFS(H163:AK163,"1")+COUNTIF(H163:AK163,"0")</f>
        <v/>
      </c>
      <c r="AN163" s="47">
        <f>AL163/AM163</f>
        <v/>
      </c>
      <c r="AO163" s="210">
        <f>SUM(VLOOKUP($A163,APR!$A$2:$AM$301,38,FALSE),VLOOKUP($A$2,MAY!$A$2:$AN$301,39,FALSE),VLOOKUP($A163,JUN!$A$2:$AM$301,38,FALSE))</f>
        <v/>
      </c>
      <c r="AP163" s="210">
        <f>SUM(VLOOKUP($A163,APR!$A$2:$AM$301,39,FALSE),VLOOKUP($A$2,MAY!$A$2:$AN$301,40,FALSE),VLOOKUP($A163,JUN!$A$2:$AM$301,39,FALSE))</f>
        <v/>
      </c>
      <c r="AQ163" s="125">
        <f>AO163/AP163</f>
        <v/>
      </c>
    </row>
    <row r="164">
      <c r="A164" s="10" t="n">
        <v>163</v>
      </c>
      <c r="B164" s="210">
        <f>VLOOKUP($A164,Table2[[No]:[Date Student Last Attended Program
(mm/dd/yyyy)]],2,FALSE)</f>
        <v/>
      </c>
      <c r="C164" s="209">
        <f>VLOOKUP($A164,Table2[[No]:[Date Student Last Attended Program
(mm/dd/yyyy)]],4,FALSE)</f>
        <v/>
      </c>
      <c r="D164" s="51">
        <f>VLOOKUP($A164,Table2[[No]:[Date Student Last Attended Program
(mm/dd/yyyy)]],14,FALSE)</f>
        <v/>
      </c>
      <c r="E164" s="138">
        <f>VLOOKUP($A164,Table2[[No]:[Date Student Last Attended Program
(mm/dd/yyyy)]],17,FALSE)</f>
        <v/>
      </c>
      <c r="F164" s="207">
        <f>VLOOKUP($A164,Table2[[No]:[Date Student Last Attended Program
(mm/dd/yyyy)]],18,FALSE)</f>
        <v/>
      </c>
      <c r="G164" s="209">
        <f>VLOOKUP($A164,Table2[[#All],[No]:[Which Group Does Student Participate In?
(optional)]],23,FALSE)</f>
        <v/>
      </c>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c r="AJ164" s="9" t="n"/>
      <c r="AK164" s="9" t="n"/>
      <c r="AL164" s="210">
        <f>COUNTIF(H164:AK164,"1")</f>
        <v/>
      </c>
      <c r="AM164" s="210">
        <f>COUNTIFS(H164:AK164,"1")+COUNTIF(H164:AK164,"0")</f>
        <v/>
      </c>
      <c r="AN164" s="47">
        <f>AL164/AM164</f>
        <v/>
      </c>
      <c r="AO164" s="210">
        <f>SUM(VLOOKUP($A164,APR!$A$2:$AM$301,38,FALSE),VLOOKUP($A$2,MAY!$A$2:$AN$301,39,FALSE),VLOOKUP($A164,JUN!$A$2:$AM$301,38,FALSE))</f>
        <v/>
      </c>
      <c r="AP164" s="210">
        <f>SUM(VLOOKUP($A164,APR!$A$2:$AM$301,39,FALSE),VLOOKUP($A$2,MAY!$A$2:$AN$301,40,FALSE),VLOOKUP($A164,JUN!$A$2:$AM$301,39,FALSE))</f>
        <v/>
      </c>
      <c r="AQ164" s="125">
        <f>AO164/AP164</f>
        <v/>
      </c>
    </row>
    <row r="165">
      <c r="A165" s="10" t="n">
        <v>164</v>
      </c>
      <c r="B165" s="210">
        <f>VLOOKUP($A165,Table2[[No]:[Date Student Last Attended Program
(mm/dd/yyyy)]],2,FALSE)</f>
        <v/>
      </c>
      <c r="C165" s="209">
        <f>VLOOKUP($A165,Table2[[No]:[Date Student Last Attended Program
(mm/dd/yyyy)]],4,FALSE)</f>
        <v/>
      </c>
      <c r="D165" s="51">
        <f>VLOOKUP($A165,Table2[[No]:[Date Student Last Attended Program
(mm/dd/yyyy)]],14,FALSE)</f>
        <v/>
      </c>
      <c r="E165" s="138">
        <f>VLOOKUP($A165,Table2[[No]:[Date Student Last Attended Program
(mm/dd/yyyy)]],17,FALSE)</f>
        <v/>
      </c>
      <c r="F165" s="207">
        <f>VLOOKUP($A165,Table2[[No]:[Date Student Last Attended Program
(mm/dd/yyyy)]],18,FALSE)</f>
        <v/>
      </c>
      <c r="G165" s="209">
        <f>VLOOKUP($A165,Table2[[#All],[No]:[Which Group Does Student Participate In?
(optional)]],23,FALSE)</f>
        <v/>
      </c>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c r="AJ165" s="9" t="n"/>
      <c r="AK165" s="9" t="n"/>
      <c r="AL165" s="210">
        <f>COUNTIF(H165:AK165,"1")</f>
        <v/>
      </c>
      <c r="AM165" s="210">
        <f>COUNTIFS(H165:AK165,"1")+COUNTIF(H165:AK165,"0")</f>
        <v/>
      </c>
      <c r="AN165" s="47">
        <f>AL165/AM165</f>
        <v/>
      </c>
      <c r="AO165" s="210">
        <f>SUM(VLOOKUP($A165,APR!$A$2:$AM$301,38,FALSE),VLOOKUP($A$2,MAY!$A$2:$AN$301,39,FALSE),VLOOKUP($A165,JUN!$A$2:$AM$301,38,FALSE))</f>
        <v/>
      </c>
      <c r="AP165" s="210">
        <f>SUM(VLOOKUP($A165,APR!$A$2:$AM$301,39,FALSE),VLOOKUP($A$2,MAY!$A$2:$AN$301,40,FALSE),VLOOKUP($A165,JUN!$A$2:$AM$301,39,FALSE))</f>
        <v/>
      </c>
      <c r="AQ165" s="125">
        <f>AO165/AP165</f>
        <v/>
      </c>
    </row>
    <row r="166">
      <c r="A166" s="10" t="n">
        <v>165</v>
      </c>
      <c r="B166" s="210">
        <f>VLOOKUP($A166,Table2[[No]:[Date Student Last Attended Program
(mm/dd/yyyy)]],2,FALSE)</f>
        <v/>
      </c>
      <c r="C166" s="209">
        <f>VLOOKUP($A166,Table2[[No]:[Date Student Last Attended Program
(mm/dd/yyyy)]],4,FALSE)</f>
        <v/>
      </c>
      <c r="D166" s="51">
        <f>VLOOKUP($A166,Table2[[No]:[Date Student Last Attended Program
(mm/dd/yyyy)]],14,FALSE)</f>
        <v/>
      </c>
      <c r="E166" s="138">
        <f>VLOOKUP($A166,Table2[[No]:[Date Student Last Attended Program
(mm/dd/yyyy)]],17,FALSE)</f>
        <v/>
      </c>
      <c r="F166" s="207">
        <f>VLOOKUP($A166,Table2[[No]:[Date Student Last Attended Program
(mm/dd/yyyy)]],18,FALSE)</f>
        <v/>
      </c>
      <c r="G166" s="209">
        <f>VLOOKUP($A166,Table2[[#All],[No]:[Which Group Does Student Participate In?
(optional)]],23,FALSE)</f>
        <v/>
      </c>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c r="AJ166" s="9" t="n"/>
      <c r="AK166" s="9" t="n"/>
      <c r="AL166" s="210">
        <f>COUNTIF(H166:AK166,"1")</f>
        <v/>
      </c>
      <c r="AM166" s="210">
        <f>COUNTIFS(H166:AK166,"1")+COUNTIF(H166:AK166,"0")</f>
        <v/>
      </c>
      <c r="AN166" s="47">
        <f>AL166/AM166</f>
        <v/>
      </c>
      <c r="AO166" s="210">
        <f>SUM(VLOOKUP($A166,APR!$A$2:$AM$301,38,FALSE),VLOOKUP($A$2,MAY!$A$2:$AN$301,39,FALSE),VLOOKUP($A166,JUN!$A$2:$AM$301,38,FALSE))</f>
        <v/>
      </c>
      <c r="AP166" s="210">
        <f>SUM(VLOOKUP($A166,APR!$A$2:$AM$301,39,FALSE),VLOOKUP($A$2,MAY!$A$2:$AN$301,40,FALSE),VLOOKUP($A166,JUN!$A$2:$AM$301,39,FALSE))</f>
        <v/>
      </c>
      <c r="AQ166" s="125">
        <f>AO166/AP166</f>
        <v/>
      </c>
    </row>
    <row r="167">
      <c r="A167" s="10" t="n">
        <v>166</v>
      </c>
      <c r="B167" s="210">
        <f>VLOOKUP($A167,Table2[[No]:[Date Student Last Attended Program
(mm/dd/yyyy)]],2,FALSE)</f>
        <v/>
      </c>
      <c r="C167" s="209">
        <f>VLOOKUP($A167,Table2[[No]:[Date Student Last Attended Program
(mm/dd/yyyy)]],4,FALSE)</f>
        <v/>
      </c>
      <c r="D167" s="51">
        <f>VLOOKUP($A167,Table2[[No]:[Date Student Last Attended Program
(mm/dd/yyyy)]],14,FALSE)</f>
        <v/>
      </c>
      <c r="E167" s="138">
        <f>VLOOKUP($A167,Table2[[No]:[Date Student Last Attended Program
(mm/dd/yyyy)]],17,FALSE)</f>
        <v/>
      </c>
      <c r="F167" s="207">
        <f>VLOOKUP($A167,Table2[[No]:[Date Student Last Attended Program
(mm/dd/yyyy)]],18,FALSE)</f>
        <v/>
      </c>
      <c r="G167" s="209">
        <f>VLOOKUP($A167,Table2[[#All],[No]:[Which Group Does Student Participate In?
(optional)]],23,FALSE)</f>
        <v/>
      </c>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c r="AJ167" s="9" t="n"/>
      <c r="AK167" s="9" t="n"/>
      <c r="AL167" s="210">
        <f>COUNTIF(H167:AK167,"1")</f>
        <v/>
      </c>
      <c r="AM167" s="210">
        <f>COUNTIFS(H167:AK167,"1")+COUNTIF(H167:AK167,"0")</f>
        <v/>
      </c>
      <c r="AN167" s="47">
        <f>AL167/AM167</f>
        <v/>
      </c>
      <c r="AO167" s="210">
        <f>SUM(VLOOKUP($A167,APR!$A$2:$AM$301,38,FALSE),VLOOKUP($A$2,MAY!$A$2:$AN$301,39,FALSE),VLOOKUP($A167,JUN!$A$2:$AM$301,38,FALSE))</f>
        <v/>
      </c>
      <c r="AP167" s="210">
        <f>SUM(VLOOKUP($A167,APR!$A$2:$AM$301,39,FALSE),VLOOKUP($A$2,MAY!$A$2:$AN$301,40,FALSE),VLOOKUP($A167,JUN!$A$2:$AM$301,39,FALSE))</f>
        <v/>
      </c>
      <c r="AQ167" s="125">
        <f>AO167/AP167</f>
        <v/>
      </c>
    </row>
    <row r="168">
      <c r="A168" s="10" t="n">
        <v>167</v>
      </c>
      <c r="B168" s="210">
        <f>VLOOKUP($A168,Table2[[No]:[Date Student Last Attended Program
(mm/dd/yyyy)]],2,FALSE)</f>
        <v/>
      </c>
      <c r="C168" s="209">
        <f>VLOOKUP($A168,Table2[[No]:[Date Student Last Attended Program
(mm/dd/yyyy)]],4,FALSE)</f>
        <v/>
      </c>
      <c r="D168" s="51">
        <f>VLOOKUP($A168,Table2[[No]:[Date Student Last Attended Program
(mm/dd/yyyy)]],14,FALSE)</f>
        <v/>
      </c>
      <c r="E168" s="138">
        <f>VLOOKUP($A168,Table2[[No]:[Date Student Last Attended Program
(mm/dd/yyyy)]],17,FALSE)</f>
        <v/>
      </c>
      <c r="F168" s="207">
        <f>VLOOKUP($A168,Table2[[No]:[Date Student Last Attended Program
(mm/dd/yyyy)]],18,FALSE)</f>
        <v/>
      </c>
      <c r="G168" s="209">
        <f>VLOOKUP($A168,Table2[[#All],[No]:[Which Group Does Student Participate In?
(optional)]],23,FALSE)</f>
        <v/>
      </c>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c r="AJ168" s="9" t="n"/>
      <c r="AK168" s="9" t="n"/>
      <c r="AL168" s="210">
        <f>COUNTIF(H168:AK168,"1")</f>
        <v/>
      </c>
      <c r="AM168" s="210">
        <f>COUNTIFS(H168:AK168,"1")+COUNTIF(H168:AK168,"0")</f>
        <v/>
      </c>
      <c r="AN168" s="47">
        <f>AL168/AM168</f>
        <v/>
      </c>
      <c r="AO168" s="210">
        <f>SUM(VLOOKUP($A168,APR!$A$2:$AM$301,38,FALSE),VLOOKUP($A$2,MAY!$A$2:$AN$301,39,FALSE),VLOOKUP($A168,JUN!$A$2:$AM$301,38,FALSE))</f>
        <v/>
      </c>
      <c r="AP168" s="210">
        <f>SUM(VLOOKUP($A168,APR!$A$2:$AM$301,39,FALSE),VLOOKUP($A$2,MAY!$A$2:$AN$301,40,FALSE),VLOOKUP($A168,JUN!$A$2:$AM$301,39,FALSE))</f>
        <v/>
      </c>
      <c r="AQ168" s="125">
        <f>AO168/AP168</f>
        <v/>
      </c>
    </row>
    <row r="169">
      <c r="A169" s="10" t="n">
        <v>168</v>
      </c>
      <c r="B169" s="210">
        <f>VLOOKUP($A169,Table2[[No]:[Date Student Last Attended Program
(mm/dd/yyyy)]],2,FALSE)</f>
        <v/>
      </c>
      <c r="C169" s="209">
        <f>VLOOKUP($A169,Table2[[No]:[Date Student Last Attended Program
(mm/dd/yyyy)]],4,FALSE)</f>
        <v/>
      </c>
      <c r="D169" s="51">
        <f>VLOOKUP($A169,Table2[[No]:[Date Student Last Attended Program
(mm/dd/yyyy)]],14,FALSE)</f>
        <v/>
      </c>
      <c r="E169" s="138">
        <f>VLOOKUP($A169,Table2[[No]:[Date Student Last Attended Program
(mm/dd/yyyy)]],17,FALSE)</f>
        <v/>
      </c>
      <c r="F169" s="207">
        <f>VLOOKUP($A169,Table2[[No]:[Date Student Last Attended Program
(mm/dd/yyyy)]],18,FALSE)</f>
        <v/>
      </c>
      <c r="G169" s="209">
        <f>VLOOKUP($A169,Table2[[#All],[No]:[Which Group Does Student Participate In?
(optional)]],23,FALSE)</f>
        <v/>
      </c>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c r="AJ169" s="9" t="n"/>
      <c r="AK169" s="9" t="n"/>
      <c r="AL169" s="210">
        <f>COUNTIF(H169:AK169,"1")</f>
        <v/>
      </c>
      <c r="AM169" s="210">
        <f>COUNTIFS(H169:AK169,"1")+COUNTIF(H169:AK169,"0")</f>
        <v/>
      </c>
      <c r="AN169" s="47">
        <f>AL169/AM169</f>
        <v/>
      </c>
      <c r="AO169" s="210">
        <f>SUM(VLOOKUP($A169,APR!$A$2:$AM$301,38,FALSE),VLOOKUP($A$2,MAY!$A$2:$AN$301,39,FALSE),VLOOKUP($A169,JUN!$A$2:$AM$301,38,FALSE))</f>
        <v/>
      </c>
      <c r="AP169" s="210">
        <f>SUM(VLOOKUP($A169,APR!$A$2:$AM$301,39,FALSE),VLOOKUP($A$2,MAY!$A$2:$AN$301,40,FALSE),VLOOKUP($A169,JUN!$A$2:$AM$301,39,FALSE))</f>
        <v/>
      </c>
      <c r="AQ169" s="125">
        <f>AO169/AP169</f>
        <v/>
      </c>
    </row>
    <row r="170">
      <c r="A170" s="10" t="n">
        <v>169</v>
      </c>
      <c r="B170" s="210">
        <f>VLOOKUP($A170,Table2[[No]:[Date Student Last Attended Program
(mm/dd/yyyy)]],2,FALSE)</f>
        <v/>
      </c>
      <c r="C170" s="209">
        <f>VLOOKUP($A170,Table2[[No]:[Date Student Last Attended Program
(mm/dd/yyyy)]],4,FALSE)</f>
        <v/>
      </c>
      <c r="D170" s="51">
        <f>VLOOKUP($A170,Table2[[No]:[Date Student Last Attended Program
(mm/dd/yyyy)]],14,FALSE)</f>
        <v/>
      </c>
      <c r="E170" s="138">
        <f>VLOOKUP($A170,Table2[[No]:[Date Student Last Attended Program
(mm/dd/yyyy)]],17,FALSE)</f>
        <v/>
      </c>
      <c r="F170" s="207">
        <f>VLOOKUP($A170,Table2[[No]:[Date Student Last Attended Program
(mm/dd/yyyy)]],18,FALSE)</f>
        <v/>
      </c>
      <c r="G170" s="209">
        <f>VLOOKUP($A170,Table2[[#All],[No]:[Which Group Does Student Participate In?
(optional)]],23,FALSE)</f>
        <v/>
      </c>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c r="AJ170" s="9" t="n"/>
      <c r="AK170" s="9" t="n"/>
      <c r="AL170" s="210">
        <f>COUNTIF(H170:AK170,"1")</f>
        <v/>
      </c>
      <c r="AM170" s="210">
        <f>COUNTIFS(H170:AK170,"1")+COUNTIF(H170:AK170,"0")</f>
        <v/>
      </c>
      <c r="AN170" s="47">
        <f>AL170/AM170</f>
        <v/>
      </c>
      <c r="AO170" s="210">
        <f>SUM(VLOOKUP($A170,APR!$A$2:$AM$301,38,FALSE),VLOOKUP($A$2,MAY!$A$2:$AN$301,39,FALSE),VLOOKUP($A170,JUN!$A$2:$AM$301,38,FALSE))</f>
        <v/>
      </c>
      <c r="AP170" s="210">
        <f>SUM(VLOOKUP($A170,APR!$A$2:$AM$301,39,FALSE),VLOOKUP($A$2,MAY!$A$2:$AN$301,40,FALSE),VLOOKUP($A170,JUN!$A$2:$AM$301,39,FALSE))</f>
        <v/>
      </c>
      <c r="AQ170" s="125">
        <f>AO170/AP170</f>
        <v/>
      </c>
    </row>
    <row r="171">
      <c r="A171" s="10" t="n">
        <v>170</v>
      </c>
      <c r="B171" s="210">
        <f>VLOOKUP($A171,Table2[[No]:[Date Student Last Attended Program
(mm/dd/yyyy)]],2,FALSE)</f>
        <v/>
      </c>
      <c r="C171" s="209">
        <f>VLOOKUP($A171,Table2[[No]:[Date Student Last Attended Program
(mm/dd/yyyy)]],4,FALSE)</f>
        <v/>
      </c>
      <c r="D171" s="51">
        <f>VLOOKUP($A171,Table2[[No]:[Date Student Last Attended Program
(mm/dd/yyyy)]],14,FALSE)</f>
        <v/>
      </c>
      <c r="E171" s="138">
        <f>VLOOKUP($A171,Table2[[No]:[Date Student Last Attended Program
(mm/dd/yyyy)]],17,FALSE)</f>
        <v/>
      </c>
      <c r="F171" s="207">
        <f>VLOOKUP($A171,Table2[[No]:[Date Student Last Attended Program
(mm/dd/yyyy)]],18,FALSE)</f>
        <v/>
      </c>
      <c r="G171" s="209">
        <f>VLOOKUP($A171,Table2[[#All],[No]:[Which Group Does Student Participate In?
(optional)]],23,FALSE)</f>
        <v/>
      </c>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c r="AJ171" s="9" t="n"/>
      <c r="AK171" s="9" t="n"/>
      <c r="AL171" s="210">
        <f>COUNTIF(H171:AK171,"1")</f>
        <v/>
      </c>
      <c r="AM171" s="210">
        <f>COUNTIFS(H171:AK171,"1")+COUNTIF(H171:AK171,"0")</f>
        <v/>
      </c>
      <c r="AN171" s="47">
        <f>AL171/AM171</f>
        <v/>
      </c>
      <c r="AO171" s="210">
        <f>SUM(VLOOKUP($A171,APR!$A$2:$AM$301,38,FALSE),VLOOKUP($A$2,MAY!$A$2:$AN$301,39,FALSE),VLOOKUP($A171,JUN!$A$2:$AM$301,38,FALSE))</f>
        <v/>
      </c>
      <c r="AP171" s="210">
        <f>SUM(VLOOKUP($A171,APR!$A$2:$AM$301,39,FALSE),VLOOKUP($A$2,MAY!$A$2:$AN$301,40,FALSE),VLOOKUP($A171,JUN!$A$2:$AM$301,39,FALSE))</f>
        <v/>
      </c>
      <c r="AQ171" s="125">
        <f>AO171/AP171</f>
        <v/>
      </c>
    </row>
    <row r="172">
      <c r="A172" s="10" t="n">
        <v>171</v>
      </c>
      <c r="B172" s="210">
        <f>VLOOKUP($A172,Table2[[No]:[Date Student Last Attended Program
(mm/dd/yyyy)]],2,FALSE)</f>
        <v/>
      </c>
      <c r="C172" s="209">
        <f>VLOOKUP($A172,Table2[[No]:[Date Student Last Attended Program
(mm/dd/yyyy)]],4,FALSE)</f>
        <v/>
      </c>
      <c r="D172" s="51">
        <f>VLOOKUP($A172,Table2[[No]:[Date Student Last Attended Program
(mm/dd/yyyy)]],14,FALSE)</f>
        <v/>
      </c>
      <c r="E172" s="138">
        <f>VLOOKUP($A172,Table2[[No]:[Date Student Last Attended Program
(mm/dd/yyyy)]],17,FALSE)</f>
        <v/>
      </c>
      <c r="F172" s="207">
        <f>VLOOKUP($A172,Table2[[No]:[Date Student Last Attended Program
(mm/dd/yyyy)]],18,FALSE)</f>
        <v/>
      </c>
      <c r="G172" s="209">
        <f>VLOOKUP($A172,Table2[[#All],[No]:[Which Group Does Student Participate In?
(optional)]],23,FALSE)</f>
        <v/>
      </c>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c r="AJ172" s="9" t="n"/>
      <c r="AK172" s="9" t="n"/>
      <c r="AL172" s="210">
        <f>COUNTIF(H172:AK172,"1")</f>
        <v/>
      </c>
      <c r="AM172" s="210">
        <f>COUNTIFS(H172:AK172,"1")+COUNTIF(H172:AK172,"0")</f>
        <v/>
      </c>
      <c r="AN172" s="47">
        <f>AL172/AM172</f>
        <v/>
      </c>
      <c r="AO172" s="210">
        <f>SUM(VLOOKUP($A172,APR!$A$2:$AM$301,38,FALSE),VLOOKUP($A$2,MAY!$A$2:$AN$301,39,FALSE),VLOOKUP($A172,JUN!$A$2:$AM$301,38,FALSE))</f>
        <v/>
      </c>
      <c r="AP172" s="210">
        <f>SUM(VLOOKUP($A172,APR!$A$2:$AM$301,39,FALSE),VLOOKUP($A$2,MAY!$A$2:$AN$301,40,FALSE),VLOOKUP($A172,JUN!$A$2:$AM$301,39,FALSE))</f>
        <v/>
      </c>
      <c r="AQ172" s="125">
        <f>AO172/AP172</f>
        <v/>
      </c>
    </row>
    <row r="173">
      <c r="A173" s="10" t="n">
        <v>172</v>
      </c>
      <c r="B173" s="210">
        <f>VLOOKUP($A173,Table2[[No]:[Date Student Last Attended Program
(mm/dd/yyyy)]],2,FALSE)</f>
        <v/>
      </c>
      <c r="C173" s="209">
        <f>VLOOKUP($A173,Table2[[No]:[Date Student Last Attended Program
(mm/dd/yyyy)]],4,FALSE)</f>
        <v/>
      </c>
      <c r="D173" s="51">
        <f>VLOOKUP($A173,Table2[[No]:[Date Student Last Attended Program
(mm/dd/yyyy)]],14,FALSE)</f>
        <v/>
      </c>
      <c r="E173" s="138">
        <f>VLOOKUP($A173,Table2[[No]:[Date Student Last Attended Program
(mm/dd/yyyy)]],17,FALSE)</f>
        <v/>
      </c>
      <c r="F173" s="207">
        <f>VLOOKUP($A173,Table2[[No]:[Date Student Last Attended Program
(mm/dd/yyyy)]],18,FALSE)</f>
        <v/>
      </c>
      <c r="G173" s="209">
        <f>VLOOKUP($A173,Table2[[#All],[No]:[Which Group Does Student Participate In?
(optional)]],23,FALSE)</f>
        <v/>
      </c>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c r="AJ173" s="9" t="n"/>
      <c r="AK173" s="9" t="n"/>
      <c r="AL173" s="210">
        <f>COUNTIF(H173:AK173,"1")</f>
        <v/>
      </c>
      <c r="AM173" s="210">
        <f>COUNTIFS(H173:AK173,"1")+COUNTIF(H173:AK173,"0")</f>
        <v/>
      </c>
      <c r="AN173" s="47">
        <f>AL173/AM173</f>
        <v/>
      </c>
      <c r="AO173" s="210">
        <f>SUM(VLOOKUP($A173,APR!$A$2:$AM$301,38,FALSE),VLOOKUP($A$2,MAY!$A$2:$AN$301,39,FALSE),VLOOKUP($A173,JUN!$A$2:$AM$301,38,FALSE))</f>
        <v/>
      </c>
      <c r="AP173" s="210">
        <f>SUM(VLOOKUP($A173,APR!$A$2:$AM$301,39,FALSE),VLOOKUP($A$2,MAY!$A$2:$AN$301,40,FALSE),VLOOKUP($A173,JUN!$A$2:$AM$301,39,FALSE))</f>
        <v/>
      </c>
      <c r="AQ173" s="125">
        <f>AO173/AP173</f>
        <v/>
      </c>
    </row>
    <row r="174">
      <c r="A174" s="10" t="n">
        <v>173</v>
      </c>
      <c r="B174" s="210">
        <f>VLOOKUP($A174,Table2[[No]:[Date Student Last Attended Program
(mm/dd/yyyy)]],2,FALSE)</f>
        <v/>
      </c>
      <c r="C174" s="209">
        <f>VLOOKUP($A174,Table2[[No]:[Date Student Last Attended Program
(mm/dd/yyyy)]],4,FALSE)</f>
        <v/>
      </c>
      <c r="D174" s="51">
        <f>VLOOKUP($A174,Table2[[No]:[Date Student Last Attended Program
(mm/dd/yyyy)]],14,FALSE)</f>
        <v/>
      </c>
      <c r="E174" s="138">
        <f>VLOOKUP($A174,Table2[[No]:[Date Student Last Attended Program
(mm/dd/yyyy)]],17,FALSE)</f>
        <v/>
      </c>
      <c r="F174" s="207">
        <f>VLOOKUP($A174,Table2[[No]:[Date Student Last Attended Program
(mm/dd/yyyy)]],18,FALSE)</f>
        <v/>
      </c>
      <c r="G174" s="209">
        <f>VLOOKUP($A174,Table2[[#All],[No]:[Which Group Does Student Participate In?
(optional)]],23,FALSE)</f>
        <v/>
      </c>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c r="AJ174" s="9" t="n"/>
      <c r="AK174" s="9" t="n"/>
      <c r="AL174" s="210">
        <f>COUNTIF(H174:AK174,"1")</f>
        <v/>
      </c>
      <c r="AM174" s="210">
        <f>COUNTIFS(H174:AK174,"1")+COUNTIF(H174:AK174,"0")</f>
        <v/>
      </c>
      <c r="AN174" s="47">
        <f>AL174/AM174</f>
        <v/>
      </c>
      <c r="AO174" s="210">
        <f>SUM(VLOOKUP($A174,APR!$A$2:$AM$301,38,FALSE),VLOOKUP($A$2,MAY!$A$2:$AN$301,39,FALSE),VLOOKUP($A174,JUN!$A$2:$AM$301,38,FALSE))</f>
        <v/>
      </c>
      <c r="AP174" s="210">
        <f>SUM(VLOOKUP($A174,APR!$A$2:$AM$301,39,FALSE),VLOOKUP($A$2,MAY!$A$2:$AN$301,40,FALSE),VLOOKUP($A174,JUN!$A$2:$AM$301,39,FALSE))</f>
        <v/>
      </c>
      <c r="AQ174" s="125">
        <f>AO174/AP174</f>
        <v/>
      </c>
    </row>
    <row r="175">
      <c r="A175" s="10" t="n">
        <v>174</v>
      </c>
      <c r="B175" s="210">
        <f>VLOOKUP($A175,Table2[[No]:[Date Student Last Attended Program
(mm/dd/yyyy)]],2,FALSE)</f>
        <v/>
      </c>
      <c r="C175" s="209">
        <f>VLOOKUP($A175,Table2[[No]:[Date Student Last Attended Program
(mm/dd/yyyy)]],4,FALSE)</f>
        <v/>
      </c>
      <c r="D175" s="51">
        <f>VLOOKUP($A175,Table2[[No]:[Date Student Last Attended Program
(mm/dd/yyyy)]],14,FALSE)</f>
        <v/>
      </c>
      <c r="E175" s="138">
        <f>VLOOKUP($A175,Table2[[No]:[Date Student Last Attended Program
(mm/dd/yyyy)]],17,FALSE)</f>
        <v/>
      </c>
      <c r="F175" s="207">
        <f>VLOOKUP($A175,Table2[[No]:[Date Student Last Attended Program
(mm/dd/yyyy)]],18,FALSE)</f>
        <v/>
      </c>
      <c r="G175" s="209">
        <f>VLOOKUP($A175,Table2[[#All],[No]:[Which Group Does Student Participate In?
(optional)]],23,FALSE)</f>
        <v/>
      </c>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c r="AJ175" s="9" t="n"/>
      <c r="AK175" s="9" t="n"/>
      <c r="AL175" s="210">
        <f>COUNTIF(H175:AK175,"1")</f>
        <v/>
      </c>
      <c r="AM175" s="210">
        <f>COUNTIFS(H175:AK175,"1")+COUNTIF(H175:AK175,"0")</f>
        <v/>
      </c>
      <c r="AN175" s="47">
        <f>AL175/AM175</f>
        <v/>
      </c>
      <c r="AO175" s="210">
        <f>SUM(VLOOKUP($A175,APR!$A$2:$AM$301,38,FALSE),VLOOKUP($A$2,MAY!$A$2:$AN$301,39,FALSE),VLOOKUP($A175,JUN!$A$2:$AM$301,38,FALSE))</f>
        <v/>
      </c>
      <c r="AP175" s="210">
        <f>SUM(VLOOKUP($A175,APR!$A$2:$AM$301,39,FALSE),VLOOKUP($A$2,MAY!$A$2:$AN$301,40,FALSE),VLOOKUP($A175,JUN!$A$2:$AM$301,39,FALSE))</f>
        <v/>
      </c>
      <c r="AQ175" s="125">
        <f>AO175/AP175</f>
        <v/>
      </c>
    </row>
    <row r="176">
      <c r="A176" s="10" t="n">
        <v>175</v>
      </c>
      <c r="B176" s="210">
        <f>VLOOKUP($A176,Table2[[No]:[Date Student Last Attended Program
(mm/dd/yyyy)]],2,FALSE)</f>
        <v/>
      </c>
      <c r="C176" s="209">
        <f>VLOOKUP($A176,Table2[[No]:[Date Student Last Attended Program
(mm/dd/yyyy)]],4,FALSE)</f>
        <v/>
      </c>
      <c r="D176" s="51">
        <f>VLOOKUP($A176,Table2[[No]:[Date Student Last Attended Program
(mm/dd/yyyy)]],14,FALSE)</f>
        <v/>
      </c>
      <c r="E176" s="138">
        <f>VLOOKUP($A176,Table2[[No]:[Date Student Last Attended Program
(mm/dd/yyyy)]],17,FALSE)</f>
        <v/>
      </c>
      <c r="F176" s="207">
        <f>VLOOKUP($A176,Table2[[No]:[Date Student Last Attended Program
(mm/dd/yyyy)]],18,FALSE)</f>
        <v/>
      </c>
      <c r="G176" s="209">
        <f>VLOOKUP($A176,Table2[[#All],[No]:[Which Group Does Student Participate In?
(optional)]],23,FALSE)</f>
        <v/>
      </c>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c r="AJ176" s="9" t="n"/>
      <c r="AK176" s="9" t="n"/>
      <c r="AL176" s="210">
        <f>COUNTIF(H176:AK176,"1")</f>
        <v/>
      </c>
      <c r="AM176" s="210">
        <f>COUNTIFS(H176:AK176,"1")+COUNTIF(H176:AK176,"0")</f>
        <v/>
      </c>
      <c r="AN176" s="47">
        <f>AL176/AM176</f>
        <v/>
      </c>
      <c r="AO176" s="210">
        <f>SUM(VLOOKUP($A176,APR!$A$2:$AM$301,38,FALSE),VLOOKUP($A$2,MAY!$A$2:$AN$301,39,FALSE),VLOOKUP($A176,JUN!$A$2:$AM$301,38,FALSE))</f>
        <v/>
      </c>
      <c r="AP176" s="210">
        <f>SUM(VLOOKUP($A176,APR!$A$2:$AM$301,39,FALSE),VLOOKUP($A$2,MAY!$A$2:$AN$301,40,FALSE),VLOOKUP($A176,JUN!$A$2:$AM$301,39,FALSE))</f>
        <v/>
      </c>
      <c r="AQ176" s="125">
        <f>AO176/AP176</f>
        <v/>
      </c>
    </row>
    <row r="177">
      <c r="A177" s="10" t="n">
        <v>176</v>
      </c>
      <c r="B177" s="210">
        <f>VLOOKUP($A177,Table2[[No]:[Date Student Last Attended Program
(mm/dd/yyyy)]],2,FALSE)</f>
        <v/>
      </c>
      <c r="C177" s="209">
        <f>VLOOKUP($A177,Table2[[No]:[Date Student Last Attended Program
(mm/dd/yyyy)]],4,FALSE)</f>
        <v/>
      </c>
      <c r="D177" s="51">
        <f>VLOOKUP($A177,Table2[[No]:[Date Student Last Attended Program
(mm/dd/yyyy)]],14,FALSE)</f>
        <v/>
      </c>
      <c r="E177" s="138">
        <f>VLOOKUP($A177,Table2[[No]:[Date Student Last Attended Program
(mm/dd/yyyy)]],17,FALSE)</f>
        <v/>
      </c>
      <c r="F177" s="207">
        <f>VLOOKUP($A177,Table2[[No]:[Date Student Last Attended Program
(mm/dd/yyyy)]],18,FALSE)</f>
        <v/>
      </c>
      <c r="G177" s="209">
        <f>VLOOKUP($A177,Table2[[#All],[No]:[Which Group Does Student Participate In?
(optional)]],23,FALSE)</f>
        <v/>
      </c>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c r="AJ177" s="9" t="n"/>
      <c r="AK177" s="9" t="n"/>
      <c r="AL177" s="210">
        <f>COUNTIF(H177:AK177,"1")</f>
        <v/>
      </c>
      <c r="AM177" s="210">
        <f>COUNTIFS(H177:AK177,"1")+COUNTIF(H177:AK177,"0")</f>
        <v/>
      </c>
      <c r="AN177" s="47">
        <f>AL177/AM177</f>
        <v/>
      </c>
      <c r="AO177" s="210">
        <f>SUM(VLOOKUP($A177,APR!$A$2:$AM$301,38,FALSE),VLOOKUP($A$2,MAY!$A$2:$AN$301,39,FALSE),VLOOKUP($A177,JUN!$A$2:$AM$301,38,FALSE))</f>
        <v/>
      </c>
      <c r="AP177" s="210">
        <f>SUM(VLOOKUP($A177,APR!$A$2:$AM$301,39,FALSE),VLOOKUP($A$2,MAY!$A$2:$AN$301,40,FALSE),VLOOKUP($A177,JUN!$A$2:$AM$301,39,FALSE))</f>
        <v/>
      </c>
      <c r="AQ177" s="125">
        <f>AO177/AP177</f>
        <v/>
      </c>
    </row>
    <row r="178">
      <c r="A178" s="10" t="n">
        <v>177</v>
      </c>
      <c r="B178" s="210">
        <f>VLOOKUP($A178,Table2[[No]:[Date Student Last Attended Program
(mm/dd/yyyy)]],2,FALSE)</f>
        <v/>
      </c>
      <c r="C178" s="209">
        <f>VLOOKUP($A178,Table2[[No]:[Date Student Last Attended Program
(mm/dd/yyyy)]],4,FALSE)</f>
        <v/>
      </c>
      <c r="D178" s="51">
        <f>VLOOKUP($A178,Table2[[No]:[Date Student Last Attended Program
(mm/dd/yyyy)]],14,FALSE)</f>
        <v/>
      </c>
      <c r="E178" s="138">
        <f>VLOOKUP($A178,Table2[[No]:[Date Student Last Attended Program
(mm/dd/yyyy)]],17,FALSE)</f>
        <v/>
      </c>
      <c r="F178" s="207">
        <f>VLOOKUP($A178,Table2[[No]:[Date Student Last Attended Program
(mm/dd/yyyy)]],18,FALSE)</f>
        <v/>
      </c>
      <c r="G178" s="209">
        <f>VLOOKUP($A178,Table2[[#All],[No]:[Which Group Does Student Participate In?
(optional)]],23,FALSE)</f>
        <v/>
      </c>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c r="AJ178" s="9" t="n"/>
      <c r="AK178" s="9" t="n"/>
      <c r="AL178" s="210">
        <f>COUNTIF(H178:AK178,"1")</f>
        <v/>
      </c>
      <c r="AM178" s="210">
        <f>COUNTIFS(H178:AK178,"1")+COUNTIF(H178:AK178,"0")</f>
        <v/>
      </c>
      <c r="AN178" s="47">
        <f>AL178/AM178</f>
        <v/>
      </c>
      <c r="AO178" s="210">
        <f>SUM(VLOOKUP($A178,APR!$A$2:$AM$301,38,FALSE),VLOOKUP($A$2,MAY!$A$2:$AN$301,39,FALSE),VLOOKUP($A178,JUN!$A$2:$AM$301,38,FALSE))</f>
        <v/>
      </c>
      <c r="AP178" s="210">
        <f>SUM(VLOOKUP($A178,APR!$A$2:$AM$301,39,FALSE),VLOOKUP($A$2,MAY!$A$2:$AN$301,40,FALSE),VLOOKUP($A178,JUN!$A$2:$AM$301,39,FALSE))</f>
        <v/>
      </c>
      <c r="AQ178" s="125">
        <f>AO178/AP178</f>
        <v/>
      </c>
    </row>
    <row r="179">
      <c r="A179" s="10" t="n">
        <v>178</v>
      </c>
      <c r="B179" s="210">
        <f>VLOOKUP($A179,Table2[[No]:[Date Student Last Attended Program
(mm/dd/yyyy)]],2,FALSE)</f>
        <v/>
      </c>
      <c r="C179" s="209">
        <f>VLOOKUP($A179,Table2[[No]:[Date Student Last Attended Program
(mm/dd/yyyy)]],4,FALSE)</f>
        <v/>
      </c>
      <c r="D179" s="51">
        <f>VLOOKUP($A179,Table2[[No]:[Date Student Last Attended Program
(mm/dd/yyyy)]],14,FALSE)</f>
        <v/>
      </c>
      <c r="E179" s="138">
        <f>VLOOKUP($A179,Table2[[No]:[Date Student Last Attended Program
(mm/dd/yyyy)]],17,FALSE)</f>
        <v/>
      </c>
      <c r="F179" s="207">
        <f>VLOOKUP($A179,Table2[[No]:[Date Student Last Attended Program
(mm/dd/yyyy)]],18,FALSE)</f>
        <v/>
      </c>
      <c r="G179" s="209">
        <f>VLOOKUP($A179,Table2[[#All],[No]:[Which Group Does Student Participate In?
(optional)]],23,FALSE)</f>
        <v/>
      </c>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c r="AJ179" s="9" t="n"/>
      <c r="AK179" s="9" t="n"/>
      <c r="AL179" s="210">
        <f>COUNTIF(H179:AK179,"1")</f>
        <v/>
      </c>
      <c r="AM179" s="210">
        <f>COUNTIFS(H179:AK179,"1")+COUNTIF(H179:AK179,"0")</f>
        <v/>
      </c>
      <c r="AN179" s="47">
        <f>AL179/AM179</f>
        <v/>
      </c>
      <c r="AO179" s="210">
        <f>SUM(VLOOKUP($A179,APR!$A$2:$AM$301,38,FALSE),VLOOKUP($A$2,MAY!$A$2:$AN$301,39,FALSE),VLOOKUP($A179,JUN!$A$2:$AM$301,38,FALSE))</f>
        <v/>
      </c>
      <c r="AP179" s="210">
        <f>SUM(VLOOKUP($A179,APR!$A$2:$AM$301,39,FALSE),VLOOKUP($A$2,MAY!$A$2:$AN$301,40,FALSE),VLOOKUP($A179,JUN!$A$2:$AM$301,39,FALSE))</f>
        <v/>
      </c>
      <c r="AQ179" s="125">
        <f>AO179/AP179</f>
        <v/>
      </c>
    </row>
    <row r="180">
      <c r="A180" s="10" t="n">
        <v>179</v>
      </c>
      <c r="B180" s="210">
        <f>VLOOKUP($A180,Table2[[No]:[Date Student Last Attended Program
(mm/dd/yyyy)]],2,FALSE)</f>
        <v/>
      </c>
      <c r="C180" s="209">
        <f>VLOOKUP($A180,Table2[[No]:[Date Student Last Attended Program
(mm/dd/yyyy)]],4,FALSE)</f>
        <v/>
      </c>
      <c r="D180" s="51">
        <f>VLOOKUP($A180,Table2[[No]:[Date Student Last Attended Program
(mm/dd/yyyy)]],14,FALSE)</f>
        <v/>
      </c>
      <c r="E180" s="138">
        <f>VLOOKUP($A180,Table2[[No]:[Date Student Last Attended Program
(mm/dd/yyyy)]],17,FALSE)</f>
        <v/>
      </c>
      <c r="F180" s="207">
        <f>VLOOKUP($A180,Table2[[No]:[Date Student Last Attended Program
(mm/dd/yyyy)]],18,FALSE)</f>
        <v/>
      </c>
      <c r="G180" s="209">
        <f>VLOOKUP($A180,Table2[[#All],[No]:[Which Group Does Student Participate In?
(optional)]],23,FALSE)</f>
        <v/>
      </c>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c r="AJ180" s="9" t="n"/>
      <c r="AK180" s="9" t="n"/>
      <c r="AL180" s="210">
        <f>COUNTIF(H180:AK180,"1")</f>
        <v/>
      </c>
      <c r="AM180" s="210">
        <f>COUNTIFS(H180:AK180,"1")+COUNTIF(H180:AK180,"0")</f>
        <v/>
      </c>
      <c r="AN180" s="47">
        <f>AL180/AM180</f>
        <v/>
      </c>
      <c r="AO180" s="210">
        <f>SUM(VLOOKUP($A180,APR!$A$2:$AM$301,38,FALSE),VLOOKUP($A$2,MAY!$A$2:$AN$301,39,FALSE),VLOOKUP($A180,JUN!$A$2:$AM$301,38,FALSE))</f>
        <v/>
      </c>
      <c r="AP180" s="210">
        <f>SUM(VLOOKUP($A180,APR!$A$2:$AM$301,39,FALSE),VLOOKUP($A$2,MAY!$A$2:$AN$301,40,FALSE),VLOOKUP($A180,JUN!$A$2:$AM$301,39,FALSE))</f>
        <v/>
      </c>
      <c r="AQ180" s="125">
        <f>AO180/AP180</f>
        <v/>
      </c>
    </row>
    <row r="181">
      <c r="A181" s="10" t="n">
        <v>180</v>
      </c>
      <c r="B181" s="210">
        <f>VLOOKUP($A181,Table2[[No]:[Date Student Last Attended Program
(mm/dd/yyyy)]],2,FALSE)</f>
        <v/>
      </c>
      <c r="C181" s="209">
        <f>VLOOKUP($A181,Table2[[No]:[Date Student Last Attended Program
(mm/dd/yyyy)]],4,FALSE)</f>
        <v/>
      </c>
      <c r="D181" s="51">
        <f>VLOOKUP($A181,Table2[[No]:[Date Student Last Attended Program
(mm/dd/yyyy)]],14,FALSE)</f>
        <v/>
      </c>
      <c r="E181" s="138">
        <f>VLOOKUP($A181,Table2[[No]:[Date Student Last Attended Program
(mm/dd/yyyy)]],17,FALSE)</f>
        <v/>
      </c>
      <c r="F181" s="207">
        <f>VLOOKUP($A181,Table2[[No]:[Date Student Last Attended Program
(mm/dd/yyyy)]],18,FALSE)</f>
        <v/>
      </c>
      <c r="G181" s="209">
        <f>VLOOKUP($A181,Table2[[#All],[No]:[Which Group Does Student Participate In?
(optional)]],23,FALSE)</f>
        <v/>
      </c>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c r="AJ181" s="9" t="n"/>
      <c r="AK181" s="9" t="n"/>
      <c r="AL181" s="210">
        <f>COUNTIF(H181:AK181,"1")</f>
        <v/>
      </c>
      <c r="AM181" s="210">
        <f>COUNTIFS(H181:AK181,"1")+COUNTIF(H181:AK181,"0")</f>
        <v/>
      </c>
      <c r="AN181" s="47">
        <f>AL181/AM181</f>
        <v/>
      </c>
      <c r="AO181" s="210">
        <f>SUM(VLOOKUP($A181,APR!$A$2:$AM$301,38,FALSE),VLOOKUP($A$2,MAY!$A$2:$AN$301,39,FALSE),VLOOKUP($A181,JUN!$A$2:$AM$301,38,FALSE))</f>
        <v/>
      </c>
      <c r="AP181" s="210">
        <f>SUM(VLOOKUP($A181,APR!$A$2:$AM$301,39,FALSE),VLOOKUP($A$2,MAY!$A$2:$AN$301,40,FALSE),VLOOKUP($A181,JUN!$A$2:$AM$301,39,FALSE))</f>
        <v/>
      </c>
      <c r="AQ181" s="125">
        <f>AO181/AP181</f>
        <v/>
      </c>
    </row>
    <row r="182">
      <c r="A182" s="10" t="n">
        <v>181</v>
      </c>
      <c r="B182" s="210">
        <f>VLOOKUP($A182,Table2[[No]:[Date Student Last Attended Program
(mm/dd/yyyy)]],2,FALSE)</f>
        <v/>
      </c>
      <c r="C182" s="209">
        <f>VLOOKUP($A182,Table2[[No]:[Date Student Last Attended Program
(mm/dd/yyyy)]],4,FALSE)</f>
        <v/>
      </c>
      <c r="D182" s="51">
        <f>VLOOKUP($A182,Table2[[No]:[Date Student Last Attended Program
(mm/dd/yyyy)]],14,FALSE)</f>
        <v/>
      </c>
      <c r="E182" s="138">
        <f>VLOOKUP($A182,Table2[[No]:[Date Student Last Attended Program
(mm/dd/yyyy)]],17,FALSE)</f>
        <v/>
      </c>
      <c r="F182" s="207">
        <f>VLOOKUP($A182,Table2[[No]:[Date Student Last Attended Program
(mm/dd/yyyy)]],18,FALSE)</f>
        <v/>
      </c>
      <c r="G182" s="209">
        <f>VLOOKUP($A182,Table2[[#All],[No]:[Which Group Does Student Participate In?
(optional)]],23,FALSE)</f>
        <v/>
      </c>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c r="AJ182" s="9" t="n"/>
      <c r="AK182" s="9" t="n"/>
      <c r="AL182" s="210">
        <f>COUNTIF(H182:AK182,"1")</f>
        <v/>
      </c>
      <c r="AM182" s="210">
        <f>COUNTIFS(H182:AK182,"1")+COUNTIF(H182:AK182,"0")</f>
        <v/>
      </c>
      <c r="AN182" s="47">
        <f>AL182/AM182</f>
        <v/>
      </c>
      <c r="AO182" s="210">
        <f>SUM(VLOOKUP($A182,APR!$A$2:$AM$301,38,FALSE),VLOOKUP($A$2,MAY!$A$2:$AN$301,39,FALSE),VLOOKUP($A182,JUN!$A$2:$AM$301,38,FALSE))</f>
        <v/>
      </c>
      <c r="AP182" s="210">
        <f>SUM(VLOOKUP($A182,APR!$A$2:$AM$301,39,FALSE),VLOOKUP($A$2,MAY!$A$2:$AN$301,40,FALSE),VLOOKUP($A182,JUN!$A$2:$AM$301,39,FALSE))</f>
        <v/>
      </c>
      <c r="AQ182" s="125">
        <f>AO182/AP182</f>
        <v/>
      </c>
    </row>
    <row r="183">
      <c r="A183" s="10" t="n">
        <v>182</v>
      </c>
      <c r="B183" s="210">
        <f>VLOOKUP($A183,Table2[[No]:[Date Student Last Attended Program
(mm/dd/yyyy)]],2,FALSE)</f>
        <v/>
      </c>
      <c r="C183" s="209">
        <f>VLOOKUP($A183,Table2[[No]:[Date Student Last Attended Program
(mm/dd/yyyy)]],4,FALSE)</f>
        <v/>
      </c>
      <c r="D183" s="51">
        <f>VLOOKUP($A183,Table2[[No]:[Date Student Last Attended Program
(mm/dd/yyyy)]],14,FALSE)</f>
        <v/>
      </c>
      <c r="E183" s="138">
        <f>VLOOKUP($A183,Table2[[No]:[Date Student Last Attended Program
(mm/dd/yyyy)]],17,FALSE)</f>
        <v/>
      </c>
      <c r="F183" s="207">
        <f>VLOOKUP($A183,Table2[[No]:[Date Student Last Attended Program
(mm/dd/yyyy)]],18,FALSE)</f>
        <v/>
      </c>
      <c r="G183" s="209">
        <f>VLOOKUP($A183,Table2[[#All],[No]:[Which Group Does Student Participate In?
(optional)]],23,FALSE)</f>
        <v/>
      </c>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c r="AJ183" s="9" t="n"/>
      <c r="AK183" s="9" t="n"/>
      <c r="AL183" s="210">
        <f>COUNTIF(H183:AK183,"1")</f>
        <v/>
      </c>
      <c r="AM183" s="210">
        <f>COUNTIFS(H183:AK183,"1")+COUNTIF(H183:AK183,"0")</f>
        <v/>
      </c>
      <c r="AN183" s="47">
        <f>AL183/AM183</f>
        <v/>
      </c>
      <c r="AO183" s="210">
        <f>SUM(VLOOKUP($A183,APR!$A$2:$AM$301,38,FALSE),VLOOKUP($A$2,MAY!$A$2:$AN$301,39,FALSE),VLOOKUP($A183,JUN!$A$2:$AM$301,38,FALSE))</f>
        <v/>
      </c>
      <c r="AP183" s="210">
        <f>SUM(VLOOKUP($A183,APR!$A$2:$AM$301,39,FALSE),VLOOKUP($A$2,MAY!$A$2:$AN$301,40,FALSE),VLOOKUP($A183,JUN!$A$2:$AM$301,39,FALSE))</f>
        <v/>
      </c>
      <c r="AQ183" s="125">
        <f>AO183/AP183</f>
        <v/>
      </c>
    </row>
    <row r="184">
      <c r="A184" s="10" t="n">
        <v>183</v>
      </c>
      <c r="B184" s="210">
        <f>VLOOKUP($A184,Table2[[No]:[Date Student Last Attended Program
(mm/dd/yyyy)]],2,FALSE)</f>
        <v/>
      </c>
      <c r="C184" s="209">
        <f>VLOOKUP($A184,Table2[[No]:[Date Student Last Attended Program
(mm/dd/yyyy)]],4,FALSE)</f>
        <v/>
      </c>
      <c r="D184" s="51">
        <f>VLOOKUP($A184,Table2[[No]:[Date Student Last Attended Program
(mm/dd/yyyy)]],14,FALSE)</f>
        <v/>
      </c>
      <c r="E184" s="138">
        <f>VLOOKUP($A184,Table2[[No]:[Date Student Last Attended Program
(mm/dd/yyyy)]],17,FALSE)</f>
        <v/>
      </c>
      <c r="F184" s="207">
        <f>VLOOKUP($A184,Table2[[No]:[Date Student Last Attended Program
(mm/dd/yyyy)]],18,FALSE)</f>
        <v/>
      </c>
      <c r="G184" s="209">
        <f>VLOOKUP($A184,Table2[[#All],[No]:[Which Group Does Student Participate In?
(optional)]],23,FALSE)</f>
        <v/>
      </c>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c r="AJ184" s="9" t="n"/>
      <c r="AK184" s="9" t="n"/>
      <c r="AL184" s="210">
        <f>COUNTIF(H184:AK184,"1")</f>
        <v/>
      </c>
      <c r="AM184" s="210">
        <f>COUNTIFS(H184:AK184,"1")+COUNTIF(H184:AK184,"0")</f>
        <v/>
      </c>
      <c r="AN184" s="47">
        <f>AL184/AM184</f>
        <v/>
      </c>
      <c r="AO184" s="210">
        <f>SUM(VLOOKUP($A184,APR!$A$2:$AM$301,38,FALSE),VLOOKUP($A$2,MAY!$A$2:$AN$301,39,FALSE),VLOOKUP($A184,JUN!$A$2:$AM$301,38,FALSE))</f>
        <v/>
      </c>
      <c r="AP184" s="210">
        <f>SUM(VLOOKUP($A184,APR!$A$2:$AM$301,39,FALSE),VLOOKUP($A$2,MAY!$A$2:$AN$301,40,FALSE),VLOOKUP($A184,JUN!$A$2:$AM$301,39,FALSE))</f>
        <v/>
      </c>
      <c r="AQ184" s="125">
        <f>AO184/AP184</f>
        <v/>
      </c>
    </row>
    <row r="185">
      <c r="A185" s="10" t="n">
        <v>184</v>
      </c>
      <c r="B185" s="210">
        <f>VLOOKUP($A185,Table2[[No]:[Date Student Last Attended Program
(mm/dd/yyyy)]],2,FALSE)</f>
        <v/>
      </c>
      <c r="C185" s="209">
        <f>VLOOKUP($A185,Table2[[No]:[Date Student Last Attended Program
(mm/dd/yyyy)]],4,FALSE)</f>
        <v/>
      </c>
      <c r="D185" s="51">
        <f>VLOOKUP($A185,Table2[[No]:[Date Student Last Attended Program
(mm/dd/yyyy)]],14,FALSE)</f>
        <v/>
      </c>
      <c r="E185" s="138">
        <f>VLOOKUP($A185,Table2[[No]:[Date Student Last Attended Program
(mm/dd/yyyy)]],17,FALSE)</f>
        <v/>
      </c>
      <c r="F185" s="207">
        <f>VLOOKUP($A185,Table2[[No]:[Date Student Last Attended Program
(mm/dd/yyyy)]],18,FALSE)</f>
        <v/>
      </c>
      <c r="G185" s="209">
        <f>VLOOKUP($A185,Table2[[#All],[No]:[Which Group Does Student Participate In?
(optional)]],23,FALSE)</f>
        <v/>
      </c>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c r="AJ185" s="9" t="n"/>
      <c r="AK185" s="9" t="n"/>
      <c r="AL185" s="210">
        <f>COUNTIF(H185:AK185,"1")</f>
        <v/>
      </c>
      <c r="AM185" s="210">
        <f>COUNTIFS(H185:AK185,"1")+COUNTIF(H185:AK185,"0")</f>
        <v/>
      </c>
      <c r="AN185" s="47">
        <f>AL185/AM185</f>
        <v/>
      </c>
      <c r="AO185" s="210">
        <f>SUM(VLOOKUP($A185,APR!$A$2:$AM$301,38,FALSE),VLOOKUP($A$2,MAY!$A$2:$AN$301,39,FALSE),VLOOKUP($A185,JUN!$A$2:$AM$301,38,FALSE))</f>
        <v/>
      </c>
      <c r="AP185" s="210">
        <f>SUM(VLOOKUP($A185,APR!$A$2:$AM$301,39,FALSE),VLOOKUP($A$2,MAY!$A$2:$AN$301,40,FALSE),VLOOKUP($A185,JUN!$A$2:$AM$301,39,FALSE))</f>
        <v/>
      </c>
      <c r="AQ185" s="125">
        <f>AO185/AP185</f>
        <v/>
      </c>
    </row>
    <row r="186">
      <c r="A186" s="10" t="n">
        <v>185</v>
      </c>
      <c r="B186" s="210">
        <f>VLOOKUP($A186,Table2[[No]:[Date Student Last Attended Program
(mm/dd/yyyy)]],2,FALSE)</f>
        <v/>
      </c>
      <c r="C186" s="209">
        <f>VLOOKUP($A186,Table2[[No]:[Date Student Last Attended Program
(mm/dd/yyyy)]],4,FALSE)</f>
        <v/>
      </c>
      <c r="D186" s="51">
        <f>VLOOKUP($A186,Table2[[No]:[Date Student Last Attended Program
(mm/dd/yyyy)]],14,FALSE)</f>
        <v/>
      </c>
      <c r="E186" s="138">
        <f>VLOOKUP($A186,Table2[[No]:[Date Student Last Attended Program
(mm/dd/yyyy)]],17,FALSE)</f>
        <v/>
      </c>
      <c r="F186" s="207">
        <f>VLOOKUP($A186,Table2[[No]:[Date Student Last Attended Program
(mm/dd/yyyy)]],18,FALSE)</f>
        <v/>
      </c>
      <c r="G186" s="209">
        <f>VLOOKUP($A186,Table2[[#All],[No]:[Which Group Does Student Participate In?
(optional)]],23,FALSE)</f>
        <v/>
      </c>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c r="AJ186" s="9" t="n"/>
      <c r="AK186" s="9" t="n"/>
      <c r="AL186" s="210">
        <f>COUNTIF(H186:AK186,"1")</f>
        <v/>
      </c>
      <c r="AM186" s="210">
        <f>COUNTIFS(H186:AK186,"1")+COUNTIF(H186:AK186,"0")</f>
        <v/>
      </c>
      <c r="AN186" s="47">
        <f>AL186/AM186</f>
        <v/>
      </c>
      <c r="AO186" s="210">
        <f>SUM(VLOOKUP($A186,APR!$A$2:$AM$301,38,FALSE),VLOOKUP($A$2,MAY!$A$2:$AN$301,39,FALSE),VLOOKUP($A186,JUN!$A$2:$AM$301,38,FALSE))</f>
        <v/>
      </c>
      <c r="AP186" s="210">
        <f>SUM(VLOOKUP($A186,APR!$A$2:$AM$301,39,FALSE),VLOOKUP($A$2,MAY!$A$2:$AN$301,40,FALSE),VLOOKUP($A186,JUN!$A$2:$AM$301,39,FALSE))</f>
        <v/>
      </c>
      <c r="AQ186" s="125">
        <f>AO186/AP186</f>
        <v/>
      </c>
    </row>
    <row r="187">
      <c r="A187" s="10" t="n">
        <v>186</v>
      </c>
      <c r="B187" s="210">
        <f>VLOOKUP($A187,Table2[[No]:[Date Student Last Attended Program
(mm/dd/yyyy)]],2,FALSE)</f>
        <v/>
      </c>
      <c r="C187" s="209">
        <f>VLOOKUP($A187,Table2[[No]:[Date Student Last Attended Program
(mm/dd/yyyy)]],4,FALSE)</f>
        <v/>
      </c>
      <c r="D187" s="51">
        <f>VLOOKUP($A187,Table2[[No]:[Date Student Last Attended Program
(mm/dd/yyyy)]],14,FALSE)</f>
        <v/>
      </c>
      <c r="E187" s="138">
        <f>VLOOKUP($A187,Table2[[No]:[Date Student Last Attended Program
(mm/dd/yyyy)]],17,FALSE)</f>
        <v/>
      </c>
      <c r="F187" s="207">
        <f>VLOOKUP($A187,Table2[[No]:[Date Student Last Attended Program
(mm/dd/yyyy)]],18,FALSE)</f>
        <v/>
      </c>
      <c r="G187" s="209">
        <f>VLOOKUP($A187,Table2[[#All],[No]:[Which Group Does Student Participate In?
(optional)]],23,FALSE)</f>
        <v/>
      </c>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c r="AJ187" s="9" t="n"/>
      <c r="AK187" s="9" t="n"/>
      <c r="AL187" s="210">
        <f>COUNTIF(H187:AK187,"1")</f>
        <v/>
      </c>
      <c r="AM187" s="210">
        <f>COUNTIFS(H187:AK187,"1")+COUNTIF(H187:AK187,"0")</f>
        <v/>
      </c>
      <c r="AN187" s="47">
        <f>AL187/AM187</f>
        <v/>
      </c>
      <c r="AO187" s="210">
        <f>SUM(VLOOKUP($A187,APR!$A$2:$AM$301,38,FALSE),VLOOKUP($A$2,MAY!$A$2:$AN$301,39,FALSE),VLOOKUP($A187,JUN!$A$2:$AM$301,38,FALSE))</f>
        <v/>
      </c>
      <c r="AP187" s="210">
        <f>SUM(VLOOKUP($A187,APR!$A$2:$AM$301,39,FALSE),VLOOKUP($A$2,MAY!$A$2:$AN$301,40,FALSE),VLOOKUP($A187,JUN!$A$2:$AM$301,39,FALSE))</f>
        <v/>
      </c>
      <c r="AQ187" s="125">
        <f>AO187/AP187</f>
        <v/>
      </c>
    </row>
    <row r="188">
      <c r="A188" s="10" t="n">
        <v>187</v>
      </c>
      <c r="B188" s="210">
        <f>VLOOKUP($A188,Table2[[No]:[Date Student Last Attended Program
(mm/dd/yyyy)]],2,FALSE)</f>
        <v/>
      </c>
      <c r="C188" s="209">
        <f>VLOOKUP($A188,Table2[[No]:[Date Student Last Attended Program
(mm/dd/yyyy)]],4,FALSE)</f>
        <v/>
      </c>
      <c r="D188" s="51">
        <f>VLOOKUP($A188,Table2[[No]:[Date Student Last Attended Program
(mm/dd/yyyy)]],14,FALSE)</f>
        <v/>
      </c>
      <c r="E188" s="138">
        <f>VLOOKUP($A188,Table2[[No]:[Date Student Last Attended Program
(mm/dd/yyyy)]],17,FALSE)</f>
        <v/>
      </c>
      <c r="F188" s="207">
        <f>VLOOKUP($A188,Table2[[No]:[Date Student Last Attended Program
(mm/dd/yyyy)]],18,FALSE)</f>
        <v/>
      </c>
      <c r="G188" s="209">
        <f>VLOOKUP($A188,Table2[[#All],[No]:[Which Group Does Student Participate In?
(optional)]],23,FALSE)</f>
        <v/>
      </c>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c r="AJ188" s="9" t="n"/>
      <c r="AK188" s="9" t="n"/>
      <c r="AL188" s="210">
        <f>COUNTIF(H188:AK188,"1")</f>
        <v/>
      </c>
      <c r="AM188" s="210">
        <f>COUNTIFS(H188:AK188,"1")+COUNTIF(H188:AK188,"0")</f>
        <v/>
      </c>
      <c r="AN188" s="47">
        <f>AL188/AM188</f>
        <v/>
      </c>
      <c r="AO188" s="210">
        <f>SUM(VLOOKUP($A188,APR!$A$2:$AM$301,38,FALSE),VLOOKUP($A$2,MAY!$A$2:$AN$301,39,FALSE),VLOOKUP($A188,JUN!$A$2:$AM$301,38,FALSE))</f>
        <v/>
      </c>
      <c r="AP188" s="210">
        <f>SUM(VLOOKUP($A188,APR!$A$2:$AM$301,39,FALSE),VLOOKUP($A$2,MAY!$A$2:$AN$301,40,FALSE),VLOOKUP($A188,JUN!$A$2:$AM$301,39,FALSE))</f>
        <v/>
      </c>
      <c r="AQ188" s="125">
        <f>AO188/AP188</f>
        <v/>
      </c>
    </row>
    <row r="189">
      <c r="A189" s="10" t="n">
        <v>188</v>
      </c>
      <c r="B189" s="210">
        <f>VLOOKUP($A189,Table2[[No]:[Date Student Last Attended Program
(mm/dd/yyyy)]],2,FALSE)</f>
        <v/>
      </c>
      <c r="C189" s="209">
        <f>VLOOKUP($A189,Table2[[No]:[Date Student Last Attended Program
(mm/dd/yyyy)]],4,FALSE)</f>
        <v/>
      </c>
      <c r="D189" s="51">
        <f>VLOOKUP($A189,Table2[[No]:[Date Student Last Attended Program
(mm/dd/yyyy)]],14,FALSE)</f>
        <v/>
      </c>
      <c r="E189" s="138">
        <f>VLOOKUP($A189,Table2[[No]:[Date Student Last Attended Program
(mm/dd/yyyy)]],17,FALSE)</f>
        <v/>
      </c>
      <c r="F189" s="207">
        <f>VLOOKUP($A189,Table2[[No]:[Date Student Last Attended Program
(mm/dd/yyyy)]],18,FALSE)</f>
        <v/>
      </c>
      <c r="G189" s="209">
        <f>VLOOKUP($A189,Table2[[#All],[No]:[Which Group Does Student Participate In?
(optional)]],23,FALSE)</f>
        <v/>
      </c>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c r="AJ189" s="9" t="n"/>
      <c r="AK189" s="9" t="n"/>
      <c r="AL189" s="210">
        <f>COUNTIF(H189:AK189,"1")</f>
        <v/>
      </c>
      <c r="AM189" s="210">
        <f>COUNTIFS(H189:AK189,"1")+COUNTIF(H189:AK189,"0")</f>
        <v/>
      </c>
      <c r="AN189" s="47">
        <f>AL189/AM189</f>
        <v/>
      </c>
      <c r="AO189" s="210">
        <f>SUM(VLOOKUP($A189,APR!$A$2:$AM$301,38,FALSE),VLOOKUP($A$2,MAY!$A$2:$AN$301,39,FALSE),VLOOKUP($A189,JUN!$A$2:$AM$301,38,FALSE))</f>
        <v/>
      </c>
      <c r="AP189" s="210">
        <f>SUM(VLOOKUP($A189,APR!$A$2:$AM$301,39,FALSE),VLOOKUP($A$2,MAY!$A$2:$AN$301,40,FALSE),VLOOKUP($A189,JUN!$A$2:$AM$301,39,FALSE))</f>
        <v/>
      </c>
      <c r="AQ189" s="125">
        <f>AO189/AP189</f>
        <v/>
      </c>
    </row>
    <row r="190">
      <c r="A190" s="10" t="n">
        <v>189</v>
      </c>
      <c r="B190" s="210">
        <f>VLOOKUP($A190,Table2[[No]:[Date Student Last Attended Program
(mm/dd/yyyy)]],2,FALSE)</f>
        <v/>
      </c>
      <c r="C190" s="209">
        <f>VLOOKUP($A190,Table2[[No]:[Date Student Last Attended Program
(mm/dd/yyyy)]],4,FALSE)</f>
        <v/>
      </c>
      <c r="D190" s="51">
        <f>VLOOKUP($A190,Table2[[No]:[Date Student Last Attended Program
(mm/dd/yyyy)]],14,FALSE)</f>
        <v/>
      </c>
      <c r="E190" s="138">
        <f>VLOOKUP($A190,Table2[[No]:[Date Student Last Attended Program
(mm/dd/yyyy)]],17,FALSE)</f>
        <v/>
      </c>
      <c r="F190" s="207">
        <f>VLOOKUP($A190,Table2[[No]:[Date Student Last Attended Program
(mm/dd/yyyy)]],18,FALSE)</f>
        <v/>
      </c>
      <c r="G190" s="209">
        <f>VLOOKUP($A190,Table2[[#All],[No]:[Which Group Does Student Participate In?
(optional)]],23,FALSE)</f>
        <v/>
      </c>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c r="AJ190" s="9" t="n"/>
      <c r="AK190" s="9" t="n"/>
      <c r="AL190" s="210">
        <f>COUNTIF(H190:AK190,"1")</f>
        <v/>
      </c>
      <c r="AM190" s="210">
        <f>COUNTIFS(H190:AK190,"1")+COUNTIF(H190:AK190,"0")</f>
        <v/>
      </c>
      <c r="AN190" s="47">
        <f>AL190/AM190</f>
        <v/>
      </c>
      <c r="AO190" s="210">
        <f>SUM(VLOOKUP($A190,APR!$A$2:$AM$301,38,FALSE),VLOOKUP($A$2,MAY!$A$2:$AN$301,39,FALSE),VLOOKUP($A190,JUN!$A$2:$AM$301,38,FALSE))</f>
        <v/>
      </c>
      <c r="AP190" s="210">
        <f>SUM(VLOOKUP($A190,APR!$A$2:$AM$301,39,FALSE),VLOOKUP($A$2,MAY!$A$2:$AN$301,40,FALSE),VLOOKUP($A190,JUN!$A$2:$AM$301,39,FALSE))</f>
        <v/>
      </c>
      <c r="AQ190" s="125">
        <f>AO190/AP190</f>
        <v/>
      </c>
    </row>
    <row r="191">
      <c r="A191" s="10" t="n">
        <v>190</v>
      </c>
      <c r="B191" s="210">
        <f>VLOOKUP($A191,Table2[[No]:[Date Student Last Attended Program
(mm/dd/yyyy)]],2,FALSE)</f>
        <v/>
      </c>
      <c r="C191" s="209">
        <f>VLOOKUP($A191,Table2[[No]:[Date Student Last Attended Program
(mm/dd/yyyy)]],4,FALSE)</f>
        <v/>
      </c>
      <c r="D191" s="51">
        <f>VLOOKUP($A191,Table2[[No]:[Date Student Last Attended Program
(mm/dd/yyyy)]],14,FALSE)</f>
        <v/>
      </c>
      <c r="E191" s="138">
        <f>VLOOKUP($A191,Table2[[No]:[Date Student Last Attended Program
(mm/dd/yyyy)]],17,FALSE)</f>
        <v/>
      </c>
      <c r="F191" s="207">
        <f>VLOOKUP($A191,Table2[[No]:[Date Student Last Attended Program
(mm/dd/yyyy)]],18,FALSE)</f>
        <v/>
      </c>
      <c r="G191" s="209">
        <f>VLOOKUP($A191,Table2[[#All],[No]:[Which Group Does Student Participate In?
(optional)]],23,FALSE)</f>
        <v/>
      </c>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c r="AJ191" s="9" t="n"/>
      <c r="AK191" s="9" t="n"/>
      <c r="AL191" s="210">
        <f>COUNTIF(H191:AK191,"1")</f>
        <v/>
      </c>
      <c r="AM191" s="210">
        <f>COUNTIFS(H191:AK191,"1")+COUNTIF(H191:AK191,"0")</f>
        <v/>
      </c>
      <c r="AN191" s="47">
        <f>AL191/AM191</f>
        <v/>
      </c>
      <c r="AO191" s="210">
        <f>SUM(VLOOKUP($A191,APR!$A$2:$AM$301,38,FALSE),VLOOKUP($A$2,MAY!$A$2:$AN$301,39,FALSE),VLOOKUP($A191,JUN!$A$2:$AM$301,38,FALSE))</f>
        <v/>
      </c>
      <c r="AP191" s="210">
        <f>SUM(VLOOKUP($A191,APR!$A$2:$AM$301,39,FALSE),VLOOKUP($A$2,MAY!$A$2:$AN$301,40,FALSE),VLOOKUP($A191,JUN!$A$2:$AM$301,39,FALSE))</f>
        <v/>
      </c>
      <c r="AQ191" s="125">
        <f>AO191/AP191</f>
        <v/>
      </c>
    </row>
    <row r="192">
      <c r="A192" s="10" t="n">
        <v>191</v>
      </c>
      <c r="B192" s="210">
        <f>VLOOKUP($A192,Table2[[No]:[Date Student Last Attended Program
(mm/dd/yyyy)]],2,FALSE)</f>
        <v/>
      </c>
      <c r="C192" s="209">
        <f>VLOOKUP($A192,Table2[[No]:[Date Student Last Attended Program
(mm/dd/yyyy)]],4,FALSE)</f>
        <v/>
      </c>
      <c r="D192" s="51">
        <f>VLOOKUP($A192,Table2[[No]:[Date Student Last Attended Program
(mm/dd/yyyy)]],14,FALSE)</f>
        <v/>
      </c>
      <c r="E192" s="138">
        <f>VLOOKUP($A192,Table2[[No]:[Date Student Last Attended Program
(mm/dd/yyyy)]],17,FALSE)</f>
        <v/>
      </c>
      <c r="F192" s="207">
        <f>VLOOKUP($A192,Table2[[No]:[Date Student Last Attended Program
(mm/dd/yyyy)]],18,FALSE)</f>
        <v/>
      </c>
      <c r="G192" s="209">
        <f>VLOOKUP($A192,Table2[[#All],[No]:[Which Group Does Student Participate In?
(optional)]],23,FALSE)</f>
        <v/>
      </c>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c r="AJ192" s="9" t="n"/>
      <c r="AK192" s="9" t="n"/>
      <c r="AL192" s="210">
        <f>COUNTIF(H192:AK192,"1")</f>
        <v/>
      </c>
      <c r="AM192" s="210">
        <f>COUNTIFS(H192:AK192,"1")+COUNTIF(H192:AK192,"0")</f>
        <v/>
      </c>
      <c r="AN192" s="47">
        <f>AL192/AM192</f>
        <v/>
      </c>
      <c r="AO192" s="210">
        <f>SUM(VLOOKUP($A192,APR!$A$2:$AM$301,38,FALSE),VLOOKUP($A$2,MAY!$A$2:$AN$301,39,FALSE),VLOOKUP($A192,JUN!$A$2:$AM$301,38,FALSE))</f>
        <v/>
      </c>
      <c r="AP192" s="210">
        <f>SUM(VLOOKUP($A192,APR!$A$2:$AM$301,39,FALSE),VLOOKUP($A$2,MAY!$A$2:$AN$301,40,FALSE),VLOOKUP($A192,JUN!$A$2:$AM$301,39,FALSE))</f>
        <v/>
      </c>
      <c r="AQ192" s="125">
        <f>AO192/AP192</f>
        <v/>
      </c>
    </row>
    <row r="193">
      <c r="A193" s="10" t="n">
        <v>192</v>
      </c>
      <c r="B193" s="210">
        <f>VLOOKUP($A193,Table2[[No]:[Date Student Last Attended Program
(mm/dd/yyyy)]],2,FALSE)</f>
        <v/>
      </c>
      <c r="C193" s="209">
        <f>VLOOKUP($A193,Table2[[No]:[Date Student Last Attended Program
(mm/dd/yyyy)]],4,FALSE)</f>
        <v/>
      </c>
      <c r="D193" s="51">
        <f>VLOOKUP($A193,Table2[[No]:[Date Student Last Attended Program
(mm/dd/yyyy)]],14,FALSE)</f>
        <v/>
      </c>
      <c r="E193" s="138">
        <f>VLOOKUP($A193,Table2[[No]:[Date Student Last Attended Program
(mm/dd/yyyy)]],17,FALSE)</f>
        <v/>
      </c>
      <c r="F193" s="207">
        <f>VLOOKUP($A193,Table2[[No]:[Date Student Last Attended Program
(mm/dd/yyyy)]],18,FALSE)</f>
        <v/>
      </c>
      <c r="G193" s="209">
        <f>VLOOKUP($A193,Table2[[#All],[No]:[Which Group Does Student Participate In?
(optional)]],23,FALSE)</f>
        <v/>
      </c>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c r="AJ193" s="9" t="n"/>
      <c r="AK193" s="9" t="n"/>
      <c r="AL193" s="210">
        <f>COUNTIF(H193:AK193,"1")</f>
        <v/>
      </c>
      <c r="AM193" s="210">
        <f>COUNTIFS(H193:AK193,"1")+COUNTIF(H193:AK193,"0")</f>
        <v/>
      </c>
      <c r="AN193" s="47">
        <f>AL193/AM193</f>
        <v/>
      </c>
      <c r="AO193" s="210">
        <f>SUM(VLOOKUP($A193,APR!$A$2:$AM$301,38,FALSE),VLOOKUP($A$2,MAY!$A$2:$AN$301,39,FALSE),VLOOKUP($A193,JUN!$A$2:$AM$301,38,FALSE))</f>
        <v/>
      </c>
      <c r="AP193" s="210">
        <f>SUM(VLOOKUP($A193,APR!$A$2:$AM$301,39,FALSE),VLOOKUP($A$2,MAY!$A$2:$AN$301,40,FALSE),VLOOKUP($A193,JUN!$A$2:$AM$301,39,FALSE))</f>
        <v/>
      </c>
      <c r="AQ193" s="125">
        <f>AO193/AP193</f>
        <v/>
      </c>
    </row>
    <row r="194">
      <c r="A194" s="10" t="n">
        <v>193</v>
      </c>
      <c r="B194" s="210">
        <f>VLOOKUP($A194,Table2[[No]:[Date Student Last Attended Program
(mm/dd/yyyy)]],2,FALSE)</f>
        <v/>
      </c>
      <c r="C194" s="209">
        <f>VLOOKUP($A194,Table2[[No]:[Date Student Last Attended Program
(mm/dd/yyyy)]],4,FALSE)</f>
        <v/>
      </c>
      <c r="D194" s="51">
        <f>VLOOKUP($A194,Table2[[No]:[Date Student Last Attended Program
(mm/dd/yyyy)]],14,FALSE)</f>
        <v/>
      </c>
      <c r="E194" s="138">
        <f>VLOOKUP($A194,Table2[[No]:[Date Student Last Attended Program
(mm/dd/yyyy)]],17,FALSE)</f>
        <v/>
      </c>
      <c r="F194" s="207">
        <f>VLOOKUP($A194,Table2[[No]:[Date Student Last Attended Program
(mm/dd/yyyy)]],18,FALSE)</f>
        <v/>
      </c>
      <c r="G194" s="209">
        <f>VLOOKUP($A194,Table2[[#All],[No]:[Which Group Does Student Participate In?
(optional)]],23,FALSE)</f>
        <v/>
      </c>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c r="AJ194" s="9" t="n"/>
      <c r="AK194" s="9" t="n"/>
      <c r="AL194" s="210">
        <f>COUNTIF(H194:AK194,"1")</f>
        <v/>
      </c>
      <c r="AM194" s="210">
        <f>COUNTIFS(H194:AK194,"1")+COUNTIF(H194:AK194,"0")</f>
        <v/>
      </c>
      <c r="AN194" s="47">
        <f>AL194/AM194</f>
        <v/>
      </c>
      <c r="AO194" s="210">
        <f>SUM(VLOOKUP($A194,APR!$A$2:$AM$301,38,FALSE),VLOOKUP($A$2,MAY!$A$2:$AN$301,39,FALSE),VLOOKUP($A194,JUN!$A$2:$AM$301,38,FALSE))</f>
        <v/>
      </c>
      <c r="AP194" s="210">
        <f>SUM(VLOOKUP($A194,APR!$A$2:$AM$301,39,FALSE),VLOOKUP($A$2,MAY!$A$2:$AN$301,40,FALSE),VLOOKUP($A194,JUN!$A$2:$AM$301,39,FALSE))</f>
        <v/>
      </c>
      <c r="AQ194" s="125">
        <f>AO194/AP194</f>
        <v/>
      </c>
    </row>
    <row r="195">
      <c r="A195" s="10" t="n">
        <v>194</v>
      </c>
      <c r="B195" s="210">
        <f>VLOOKUP($A195,Table2[[No]:[Date Student Last Attended Program
(mm/dd/yyyy)]],2,FALSE)</f>
        <v/>
      </c>
      <c r="C195" s="209">
        <f>VLOOKUP($A195,Table2[[No]:[Date Student Last Attended Program
(mm/dd/yyyy)]],4,FALSE)</f>
        <v/>
      </c>
      <c r="D195" s="51">
        <f>VLOOKUP($A195,Table2[[No]:[Date Student Last Attended Program
(mm/dd/yyyy)]],14,FALSE)</f>
        <v/>
      </c>
      <c r="E195" s="138">
        <f>VLOOKUP($A195,Table2[[No]:[Date Student Last Attended Program
(mm/dd/yyyy)]],17,FALSE)</f>
        <v/>
      </c>
      <c r="F195" s="207">
        <f>VLOOKUP($A195,Table2[[No]:[Date Student Last Attended Program
(mm/dd/yyyy)]],18,FALSE)</f>
        <v/>
      </c>
      <c r="G195" s="209">
        <f>VLOOKUP($A195,Table2[[#All],[No]:[Which Group Does Student Participate In?
(optional)]],23,FALSE)</f>
        <v/>
      </c>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c r="AJ195" s="9" t="n"/>
      <c r="AK195" s="9" t="n"/>
      <c r="AL195" s="210">
        <f>COUNTIF(H195:AK195,"1")</f>
        <v/>
      </c>
      <c r="AM195" s="210">
        <f>COUNTIFS(H195:AK195,"1")+COUNTIF(H195:AK195,"0")</f>
        <v/>
      </c>
      <c r="AN195" s="47">
        <f>AL195/AM195</f>
        <v/>
      </c>
      <c r="AO195" s="210">
        <f>SUM(VLOOKUP($A195,APR!$A$2:$AM$301,38,FALSE),VLOOKUP($A$2,MAY!$A$2:$AN$301,39,FALSE),VLOOKUP($A195,JUN!$A$2:$AM$301,38,FALSE))</f>
        <v/>
      </c>
      <c r="AP195" s="210">
        <f>SUM(VLOOKUP($A195,APR!$A$2:$AM$301,39,FALSE),VLOOKUP($A$2,MAY!$A$2:$AN$301,40,FALSE),VLOOKUP($A195,JUN!$A$2:$AM$301,39,FALSE))</f>
        <v/>
      </c>
      <c r="AQ195" s="125">
        <f>AO195/AP195</f>
        <v/>
      </c>
    </row>
    <row r="196">
      <c r="A196" s="10" t="n">
        <v>195</v>
      </c>
      <c r="B196" s="210">
        <f>VLOOKUP($A196,Table2[[No]:[Date Student Last Attended Program
(mm/dd/yyyy)]],2,FALSE)</f>
        <v/>
      </c>
      <c r="C196" s="209">
        <f>VLOOKUP($A196,Table2[[No]:[Date Student Last Attended Program
(mm/dd/yyyy)]],4,FALSE)</f>
        <v/>
      </c>
      <c r="D196" s="51">
        <f>VLOOKUP($A196,Table2[[No]:[Date Student Last Attended Program
(mm/dd/yyyy)]],14,FALSE)</f>
        <v/>
      </c>
      <c r="E196" s="138">
        <f>VLOOKUP($A196,Table2[[No]:[Date Student Last Attended Program
(mm/dd/yyyy)]],17,FALSE)</f>
        <v/>
      </c>
      <c r="F196" s="207">
        <f>VLOOKUP($A196,Table2[[No]:[Date Student Last Attended Program
(mm/dd/yyyy)]],18,FALSE)</f>
        <v/>
      </c>
      <c r="G196" s="209">
        <f>VLOOKUP($A196,Table2[[#All],[No]:[Which Group Does Student Participate In?
(optional)]],23,FALSE)</f>
        <v/>
      </c>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c r="AJ196" s="9" t="n"/>
      <c r="AK196" s="9" t="n"/>
      <c r="AL196" s="210">
        <f>COUNTIF(H196:AK196,"1")</f>
        <v/>
      </c>
      <c r="AM196" s="210">
        <f>COUNTIFS(H196:AK196,"1")+COUNTIF(H196:AK196,"0")</f>
        <v/>
      </c>
      <c r="AN196" s="47">
        <f>AL196/AM196</f>
        <v/>
      </c>
      <c r="AO196" s="210">
        <f>SUM(VLOOKUP($A196,APR!$A$2:$AM$301,38,FALSE),VLOOKUP($A$2,MAY!$A$2:$AN$301,39,FALSE),VLOOKUP($A196,JUN!$A$2:$AM$301,38,FALSE))</f>
        <v/>
      </c>
      <c r="AP196" s="210">
        <f>SUM(VLOOKUP($A196,APR!$A$2:$AM$301,39,FALSE),VLOOKUP($A$2,MAY!$A$2:$AN$301,40,FALSE),VLOOKUP($A196,JUN!$A$2:$AM$301,39,FALSE))</f>
        <v/>
      </c>
      <c r="AQ196" s="125">
        <f>AO196/AP196</f>
        <v/>
      </c>
    </row>
    <row r="197">
      <c r="A197" s="10" t="n">
        <v>196</v>
      </c>
      <c r="B197" s="210">
        <f>VLOOKUP($A197,Table2[[No]:[Date Student Last Attended Program
(mm/dd/yyyy)]],2,FALSE)</f>
        <v/>
      </c>
      <c r="C197" s="209">
        <f>VLOOKUP($A197,Table2[[No]:[Date Student Last Attended Program
(mm/dd/yyyy)]],4,FALSE)</f>
        <v/>
      </c>
      <c r="D197" s="51">
        <f>VLOOKUP($A197,Table2[[No]:[Date Student Last Attended Program
(mm/dd/yyyy)]],14,FALSE)</f>
        <v/>
      </c>
      <c r="E197" s="138">
        <f>VLOOKUP($A197,Table2[[No]:[Date Student Last Attended Program
(mm/dd/yyyy)]],17,FALSE)</f>
        <v/>
      </c>
      <c r="F197" s="207">
        <f>VLOOKUP($A197,Table2[[No]:[Date Student Last Attended Program
(mm/dd/yyyy)]],18,FALSE)</f>
        <v/>
      </c>
      <c r="G197" s="209">
        <f>VLOOKUP($A197,Table2[[#All],[No]:[Which Group Does Student Participate In?
(optional)]],23,FALSE)</f>
        <v/>
      </c>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c r="AJ197" s="9" t="n"/>
      <c r="AK197" s="9" t="n"/>
      <c r="AL197" s="210">
        <f>COUNTIF(H197:AK197,"1")</f>
        <v/>
      </c>
      <c r="AM197" s="210">
        <f>COUNTIFS(H197:AK197,"1")+COUNTIF(H197:AK197,"0")</f>
        <v/>
      </c>
      <c r="AN197" s="47">
        <f>AL197/AM197</f>
        <v/>
      </c>
      <c r="AO197" s="210">
        <f>SUM(VLOOKUP($A197,APR!$A$2:$AM$301,38,FALSE),VLOOKUP($A$2,MAY!$A$2:$AN$301,39,FALSE),VLOOKUP($A197,JUN!$A$2:$AM$301,38,FALSE))</f>
        <v/>
      </c>
      <c r="AP197" s="210">
        <f>SUM(VLOOKUP($A197,APR!$A$2:$AM$301,39,FALSE),VLOOKUP($A$2,MAY!$A$2:$AN$301,40,FALSE),VLOOKUP($A197,JUN!$A$2:$AM$301,39,FALSE))</f>
        <v/>
      </c>
      <c r="AQ197" s="125">
        <f>AO197/AP197</f>
        <v/>
      </c>
    </row>
    <row r="198">
      <c r="A198" s="10" t="n">
        <v>197</v>
      </c>
      <c r="B198" s="210">
        <f>VLOOKUP($A198,Table2[[No]:[Date Student Last Attended Program
(mm/dd/yyyy)]],2,FALSE)</f>
        <v/>
      </c>
      <c r="C198" s="209">
        <f>VLOOKUP($A198,Table2[[No]:[Date Student Last Attended Program
(mm/dd/yyyy)]],4,FALSE)</f>
        <v/>
      </c>
      <c r="D198" s="51">
        <f>VLOOKUP($A198,Table2[[No]:[Date Student Last Attended Program
(mm/dd/yyyy)]],14,FALSE)</f>
        <v/>
      </c>
      <c r="E198" s="138">
        <f>VLOOKUP($A198,Table2[[No]:[Date Student Last Attended Program
(mm/dd/yyyy)]],17,FALSE)</f>
        <v/>
      </c>
      <c r="F198" s="207">
        <f>VLOOKUP($A198,Table2[[No]:[Date Student Last Attended Program
(mm/dd/yyyy)]],18,FALSE)</f>
        <v/>
      </c>
      <c r="G198" s="209">
        <f>VLOOKUP($A198,Table2[[#All],[No]:[Which Group Does Student Participate In?
(optional)]],23,FALSE)</f>
        <v/>
      </c>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c r="AJ198" s="9" t="n"/>
      <c r="AK198" s="9" t="n"/>
      <c r="AL198" s="210">
        <f>COUNTIF(H198:AK198,"1")</f>
        <v/>
      </c>
      <c r="AM198" s="210">
        <f>COUNTIFS(H198:AK198,"1")+COUNTIF(H198:AK198,"0")</f>
        <v/>
      </c>
      <c r="AN198" s="47">
        <f>AL198/AM198</f>
        <v/>
      </c>
      <c r="AO198" s="210">
        <f>SUM(VLOOKUP($A198,APR!$A$2:$AM$301,38,FALSE),VLOOKUP($A$2,MAY!$A$2:$AN$301,39,FALSE),VLOOKUP($A198,JUN!$A$2:$AM$301,38,FALSE))</f>
        <v/>
      </c>
      <c r="AP198" s="210">
        <f>SUM(VLOOKUP($A198,APR!$A$2:$AM$301,39,FALSE),VLOOKUP($A$2,MAY!$A$2:$AN$301,40,FALSE),VLOOKUP($A198,JUN!$A$2:$AM$301,39,FALSE))</f>
        <v/>
      </c>
      <c r="AQ198" s="125">
        <f>AO198/AP198</f>
        <v/>
      </c>
    </row>
    <row r="199">
      <c r="A199" s="10" t="n">
        <v>198</v>
      </c>
      <c r="B199" s="210">
        <f>VLOOKUP($A199,Table2[[No]:[Date Student Last Attended Program
(mm/dd/yyyy)]],2,FALSE)</f>
        <v/>
      </c>
      <c r="C199" s="209">
        <f>VLOOKUP($A199,Table2[[No]:[Date Student Last Attended Program
(mm/dd/yyyy)]],4,FALSE)</f>
        <v/>
      </c>
      <c r="D199" s="51">
        <f>VLOOKUP($A199,Table2[[No]:[Date Student Last Attended Program
(mm/dd/yyyy)]],14,FALSE)</f>
        <v/>
      </c>
      <c r="E199" s="138">
        <f>VLOOKUP($A199,Table2[[No]:[Date Student Last Attended Program
(mm/dd/yyyy)]],17,FALSE)</f>
        <v/>
      </c>
      <c r="F199" s="207">
        <f>VLOOKUP($A199,Table2[[No]:[Date Student Last Attended Program
(mm/dd/yyyy)]],18,FALSE)</f>
        <v/>
      </c>
      <c r="G199" s="209">
        <f>VLOOKUP($A199,Table2[[#All],[No]:[Which Group Does Student Participate In?
(optional)]],23,FALSE)</f>
        <v/>
      </c>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c r="AJ199" s="9" t="n"/>
      <c r="AK199" s="9" t="n"/>
      <c r="AL199" s="210">
        <f>COUNTIF(H199:AK199,"1")</f>
        <v/>
      </c>
      <c r="AM199" s="210">
        <f>COUNTIFS(H199:AK199,"1")+COUNTIF(H199:AK199,"0")</f>
        <v/>
      </c>
      <c r="AN199" s="47">
        <f>AL199/AM199</f>
        <v/>
      </c>
      <c r="AO199" s="210">
        <f>SUM(VLOOKUP($A199,APR!$A$2:$AM$301,38,FALSE),VLOOKUP($A$2,MAY!$A$2:$AN$301,39,FALSE),VLOOKUP($A199,JUN!$A$2:$AM$301,38,FALSE))</f>
        <v/>
      </c>
      <c r="AP199" s="210">
        <f>SUM(VLOOKUP($A199,APR!$A$2:$AM$301,39,FALSE),VLOOKUP($A$2,MAY!$A$2:$AN$301,40,FALSE),VLOOKUP($A199,JUN!$A$2:$AM$301,39,FALSE))</f>
        <v/>
      </c>
      <c r="AQ199" s="125">
        <f>AO199/AP199</f>
        <v/>
      </c>
    </row>
    <row r="200">
      <c r="A200" s="10" t="n">
        <v>199</v>
      </c>
      <c r="B200" s="210">
        <f>VLOOKUP($A200,Table2[[No]:[Date Student Last Attended Program
(mm/dd/yyyy)]],2,FALSE)</f>
        <v/>
      </c>
      <c r="C200" s="209">
        <f>VLOOKUP($A200,Table2[[No]:[Date Student Last Attended Program
(mm/dd/yyyy)]],4,FALSE)</f>
        <v/>
      </c>
      <c r="D200" s="51">
        <f>VLOOKUP($A200,Table2[[No]:[Date Student Last Attended Program
(mm/dd/yyyy)]],14,FALSE)</f>
        <v/>
      </c>
      <c r="E200" s="138">
        <f>VLOOKUP($A200,Table2[[No]:[Date Student Last Attended Program
(mm/dd/yyyy)]],17,FALSE)</f>
        <v/>
      </c>
      <c r="F200" s="207">
        <f>VLOOKUP($A200,Table2[[No]:[Date Student Last Attended Program
(mm/dd/yyyy)]],18,FALSE)</f>
        <v/>
      </c>
      <c r="G200" s="209">
        <f>VLOOKUP($A200,Table2[[#All],[No]:[Which Group Does Student Participate In?
(optional)]],23,FALSE)</f>
        <v/>
      </c>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c r="AJ200" s="9" t="n"/>
      <c r="AK200" s="9" t="n"/>
      <c r="AL200" s="210">
        <f>COUNTIF(H200:AK200,"1")</f>
        <v/>
      </c>
      <c r="AM200" s="210">
        <f>COUNTIFS(H200:AK200,"1")+COUNTIF(H200:AK200,"0")</f>
        <v/>
      </c>
      <c r="AN200" s="47">
        <f>AL200/AM200</f>
        <v/>
      </c>
      <c r="AO200" s="210">
        <f>SUM(VLOOKUP($A200,APR!$A$2:$AM$301,38,FALSE),VLOOKUP($A$2,MAY!$A$2:$AN$301,39,FALSE),VLOOKUP($A200,JUN!$A$2:$AM$301,38,FALSE))</f>
        <v/>
      </c>
      <c r="AP200" s="210">
        <f>SUM(VLOOKUP($A200,APR!$A$2:$AM$301,39,FALSE),VLOOKUP($A$2,MAY!$A$2:$AN$301,40,FALSE),VLOOKUP($A200,JUN!$A$2:$AM$301,39,FALSE))</f>
        <v/>
      </c>
      <c r="AQ200" s="125">
        <f>AO200/AP200</f>
        <v/>
      </c>
    </row>
    <row r="201">
      <c r="A201" s="10" t="n">
        <v>200</v>
      </c>
      <c r="B201" s="210">
        <f>VLOOKUP($A201,Table2[[No]:[Date Student Last Attended Program
(mm/dd/yyyy)]],2,FALSE)</f>
        <v/>
      </c>
      <c r="C201" s="209">
        <f>VLOOKUP($A201,Table2[[No]:[Date Student Last Attended Program
(mm/dd/yyyy)]],4,FALSE)</f>
        <v/>
      </c>
      <c r="D201" s="51">
        <f>VLOOKUP($A201,Table2[[No]:[Date Student Last Attended Program
(mm/dd/yyyy)]],14,FALSE)</f>
        <v/>
      </c>
      <c r="E201" s="138">
        <f>VLOOKUP($A201,Table2[[No]:[Date Student Last Attended Program
(mm/dd/yyyy)]],17,FALSE)</f>
        <v/>
      </c>
      <c r="F201" s="207">
        <f>VLOOKUP($A201,Table2[[No]:[Date Student Last Attended Program
(mm/dd/yyyy)]],18,FALSE)</f>
        <v/>
      </c>
      <c r="G201" s="209">
        <f>VLOOKUP($A201,Table2[[#All],[No]:[Which Group Does Student Participate In?
(optional)]],23,FALSE)</f>
        <v/>
      </c>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c r="AJ201" s="9" t="n"/>
      <c r="AK201" s="9" t="n"/>
      <c r="AL201" s="210">
        <f>COUNTIF(H201:AK201,"1")</f>
        <v/>
      </c>
      <c r="AM201" s="210">
        <f>COUNTIFS(H201:AK201,"1")+COUNTIF(H201:AK201,"0")</f>
        <v/>
      </c>
      <c r="AN201" s="47">
        <f>AL201/AM201</f>
        <v/>
      </c>
      <c r="AO201" s="210">
        <f>SUM(VLOOKUP($A201,APR!$A$2:$AM$301,38,FALSE),VLOOKUP($A$2,MAY!$A$2:$AN$301,39,FALSE),VLOOKUP($A201,JUN!$A$2:$AM$301,38,FALSE))</f>
        <v/>
      </c>
      <c r="AP201" s="210">
        <f>SUM(VLOOKUP($A201,APR!$A$2:$AM$301,39,FALSE),VLOOKUP($A$2,MAY!$A$2:$AN$301,40,FALSE),VLOOKUP($A201,JUN!$A$2:$AM$301,39,FALSE))</f>
        <v/>
      </c>
      <c r="AQ201" s="125">
        <f>AO201/AP201</f>
        <v/>
      </c>
    </row>
    <row r="202">
      <c r="A202" s="10" t="n">
        <v>201</v>
      </c>
      <c r="B202" s="210">
        <f>VLOOKUP($A202,Table2[[No]:[Date Student Last Attended Program
(mm/dd/yyyy)]],2,FALSE)</f>
        <v/>
      </c>
      <c r="C202" s="209">
        <f>VLOOKUP($A202,Table2[[No]:[Date Student Last Attended Program
(mm/dd/yyyy)]],4,FALSE)</f>
        <v/>
      </c>
      <c r="D202" s="51">
        <f>VLOOKUP($A202,Table2[[No]:[Date Student Last Attended Program
(mm/dd/yyyy)]],14,FALSE)</f>
        <v/>
      </c>
      <c r="E202" s="138">
        <f>VLOOKUP($A202,Table2[[No]:[Date Student Last Attended Program
(mm/dd/yyyy)]],17,FALSE)</f>
        <v/>
      </c>
      <c r="F202" s="207">
        <f>VLOOKUP($A202,Table2[[No]:[Date Student Last Attended Program
(mm/dd/yyyy)]],18,FALSE)</f>
        <v/>
      </c>
      <c r="G202" s="209">
        <f>VLOOKUP($A202,Table2[[#All],[No]:[Which Group Does Student Participate In?
(optional)]],23,FALSE)</f>
        <v/>
      </c>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c r="AJ202" s="9" t="n"/>
      <c r="AK202" s="9" t="n"/>
      <c r="AL202" s="210">
        <f>COUNTIF(H202:AK202,"1")</f>
        <v/>
      </c>
      <c r="AM202" s="210">
        <f>COUNTIFS(H202:AK202,"1")+COUNTIF(H202:AK202,"0")</f>
        <v/>
      </c>
      <c r="AN202" s="47">
        <f>AL202/AM202</f>
        <v/>
      </c>
      <c r="AO202" s="210">
        <f>SUM(VLOOKUP($A202,APR!$A$2:$AM$301,38,FALSE),VLOOKUP($A$2,MAY!$A$2:$AN$301,39,FALSE),VLOOKUP($A202,JUN!$A$2:$AM$301,38,FALSE))</f>
        <v/>
      </c>
      <c r="AP202" s="210">
        <f>SUM(VLOOKUP($A202,APR!$A$2:$AM$301,39,FALSE),VLOOKUP($A$2,MAY!$A$2:$AN$301,40,FALSE),VLOOKUP($A202,JUN!$A$2:$AM$301,39,FALSE))</f>
        <v/>
      </c>
      <c r="AQ202" s="125">
        <f>AO202/AP202</f>
        <v/>
      </c>
    </row>
    <row r="203">
      <c r="A203" s="10" t="n">
        <v>202</v>
      </c>
      <c r="B203" s="210">
        <f>VLOOKUP($A203,Table2[[No]:[Date Student Last Attended Program
(mm/dd/yyyy)]],2,FALSE)</f>
        <v/>
      </c>
      <c r="C203" s="209">
        <f>VLOOKUP($A203,Table2[[No]:[Date Student Last Attended Program
(mm/dd/yyyy)]],4,FALSE)</f>
        <v/>
      </c>
      <c r="D203" s="51">
        <f>VLOOKUP($A203,Table2[[No]:[Date Student Last Attended Program
(mm/dd/yyyy)]],14,FALSE)</f>
        <v/>
      </c>
      <c r="E203" s="138">
        <f>VLOOKUP($A203,Table2[[No]:[Date Student Last Attended Program
(mm/dd/yyyy)]],17,FALSE)</f>
        <v/>
      </c>
      <c r="F203" s="207">
        <f>VLOOKUP($A203,Table2[[No]:[Date Student Last Attended Program
(mm/dd/yyyy)]],18,FALSE)</f>
        <v/>
      </c>
      <c r="G203" s="209">
        <f>VLOOKUP($A203,Table2[[#All],[No]:[Which Group Does Student Participate In?
(optional)]],23,FALSE)</f>
        <v/>
      </c>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c r="AJ203" s="9" t="n"/>
      <c r="AK203" s="9" t="n"/>
      <c r="AL203" s="210">
        <f>COUNTIF(H203:AK203,"1")</f>
        <v/>
      </c>
      <c r="AM203" s="210">
        <f>COUNTIFS(H203:AK203,"1")+COUNTIF(H203:AK203,"0")</f>
        <v/>
      </c>
      <c r="AN203" s="47">
        <f>AL203/AM203</f>
        <v/>
      </c>
      <c r="AO203" s="210">
        <f>SUM(VLOOKUP($A203,APR!$A$2:$AM$301,38,FALSE),VLOOKUP($A$2,MAY!$A$2:$AN$301,39,FALSE),VLOOKUP($A203,JUN!$A$2:$AM$301,38,FALSE))</f>
        <v/>
      </c>
      <c r="AP203" s="210">
        <f>SUM(VLOOKUP($A203,APR!$A$2:$AM$301,39,FALSE),VLOOKUP($A$2,MAY!$A$2:$AN$301,40,FALSE),VLOOKUP($A203,JUN!$A$2:$AM$301,39,FALSE))</f>
        <v/>
      </c>
      <c r="AQ203" s="125">
        <f>AO203/AP203</f>
        <v/>
      </c>
    </row>
    <row r="204">
      <c r="A204" s="10" t="n">
        <v>203</v>
      </c>
      <c r="B204" s="210">
        <f>VLOOKUP($A204,Table2[[No]:[Date Student Last Attended Program
(mm/dd/yyyy)]],2,FALSE)</f>
        <v/>
      </c>
      <c r="C204" s="209">
        <f>VLOOKUP($A204,Table2[[No]:[Date Student Last Attended Program
(mm/dd/yyyy)]],4,FALSE)</f>
        <v/>
      </c>
      <c r="D204" s="51">
        <f>VLOOKUP($A204,Table2[[No]:[Date Student Last Attended Program
(mm/dd/yyyy)]],14,FALSE)</f>
        <v/>
      </c>
      <c r="E204" s="138">
        <f>VLOOKUP($A204,Table2[[No]:[Date Student Last Attended Program
(mm/dd/yyyy)]],17,FALSE)</f>
        <v/>
      </c>
      <c r="F204" s="207">
        <f>VLOOKUP($A204,Table2[[No]:[Date Student Last Attended Program
(mm/dd/yyyy)]],18,FALSE)</f>
        <v/>
      </c>
      <c r="G204" s="209">
        <f>VLOOKUP($A204,Table2[[#All],[No]:[Which Group Does Student Participate In?
(optional)]],23,FALSE)</f>
        <v/>
      </c>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c r="AJ204" s="9" t="n"/>
      <c r="AK204" s="9" t="n"/>
      <c r="AL204" s="210">
        <f>COUNTIF(H204:AK204,"1")</f>
        <v/>
      </c>
      <c r="AM204" s="210">
        <f>COUNTIFS(H204:AK204,"1")+COUNTIF(H204:AK204,"0")</f>
        <v/>
      </c>
      <c r="AN204" s="47">
        <f>AL204/AM204</f>
        <v/>
      </c>
      <c r="AO204" s="210">
        <f>SUM(VLOOKUP($A204,APR!$A$2:$AM$301,38,FALSE),VLOOKUP($A$2,MAY!$A$2:$AN$301,39,FALSE),VLOOKUP($A204,JUN!$A$2:$AM$301,38,FALSE))</f>
        <v/>
      </c>
      <c r="AP204" s="210">
        <f>SUM(VLOOKUP($A204,APR!$A$2:$AM$301,39,FALSE),VLOOKUP($A$2,MAY!$A$2:$AN$301,40,FALSE),VLOOKUP($A204,JUN!$A$2:$AM$301,39,FALSE))</f>
        <v/>
      </c>
      <c r="AQ204" s="125">
        <f>AO204/AP204</f>
        <v/>
      </c>
    </row>
    <row r="205">
      <c r="A205" s="10" t="n">
        <v>204</v>
      </c>
      <c r="B205" s="210">
        <f>VLOOKUP($A205,Table2[[No]:[Date Student Last Attended Program
(mm/dd/yyyy)]],2,FALSE)</f>
        <v/>
      </c>
      <c r="C205" s="209">
        <f>VLOOKUP($A205,Table2[[No]:[Date Student Last Attended Program
(mm/dd/yyyy)]],4,FALSE)</f>
        <v/>
      </c>
      <c r="D205" s="51">
        <f>VLOOKUP($A205,Table2[[No]:[Date Student Last Attended Program
(mm/dd/yyyy)]],14,FALSE)</f>
        <v/>
      </c>
      <c r="E205" s="138">
        <f>VLOOKUP($A205,Table2[[No]:[Date Student Last Attended Program
(mm/dd/yyyy)]],17,FALSE)</f>
        <v/>
      </c>
      <c r="F205" s="207">
        <f>VLOOKUP($A205,Table2[[No]:[Date Student Last Attended Program
(mm/dd/yyyy)]],18,FALSE)</f>
        <v/>
      </c>
      <c r="G205" s="209">
        <f>VLOOKUP($A205,Table2[[#All],[No]:[Which Group Does Student Participate In?
(optional)]],23,FALSE)</f>
        <v/>
      </c>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c r="AJ205" s="9" t="n"/>
      <c r="AK205" s="9" t="n"/>
      <c r="AL205" s="210">
        <f>COUNTIF(H205:AK205,"1")</f>
        <v/>
      </c>
      <c r="AM205" s="210">
        <f>COUNTIFS(H205:AK205,"1")+COUNTIF(H205:AK205,"0")</f>
        <v/>
      </c>
      <c r="AN205" s="47">
        <f>AL205/AM205</f>
        <v/>
      </c>
      <c r="AO205" s="210">
        <f>SUM(VLOOKUP($A205,APR!$A$2:$AM$301,38,FALSE),VLOOKUP($A$2,MAY!$A$2:$AN$301,39,FALSE),VLOOKUP($A205,JUN!$A$2:$AM$301,38,FALSE))</f>
        <v/>
      </c>
      <c r="AP205" s="210">
        <f>SUM(VLOOKUP($A205,APR!$A$2:$AM$301,39,FALSE),VLOOKUP($A$2,MAY!$A$2:$AN$301,40,FALSE),VLOOKUP($A205,JUN!$A$2:$AM$301,39,FALSE))</f>
        <v/>
      </c>
      <c r="AQ205" s="125">
        <f>AO205/AP205</f>
        <v/>
      </c>
    </row>
    <row r="206">
      <c r="A206" s="10" t="n">
        <v>205</v>
      </c>
      <c r="B206" s="210">
        <f>VLOOKUP($A206,Table2[[No]:[Date Student Last Attended Program
(mm/dd/yyyy)]],2,FALSE)</f>
        <v/>
      </c>
      <c r="C206" s="209">
        <f>VLOOKUP($A206,Table2[[No]:[Date Student Last Attended Program
(mm/dd/yyyy)]],4,FALSE)</f>
        <v/>
      </c>
      <c r="D206" s="51">
        <f>VLOOKUP($A206,Table2[[No]:[Date Student Last Attended Program
(mm/dd/yyyy)]],14,FALSE)</f>
        <v/>
      </c>
      <c r="E206" s="138">
        <f>VLOOKUP($A206,Table2[[No]:[Date Student Last Attended Program
(mm/dd/yyyy)]],17,FALSE)</f>
        <v/>
      </c>
      <c r="F206" s="207">
        <f>VLOOKUP($A206,Table2[[No]:[Date Student Last Attended Program
(mm/dd/yyyy)]],18,FALSE)</f>
        <v/>
      </c>
      <c r="G206" s="209">
        <f>VLOOKUP($A206,Table2[[#All],[No]:[Which Group Does Student Participate In?
(optional)]],23,FALSE)</f>
        <v/>
      </c>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c r="AJ206" s="9" t="n"/>
      <c r="AK206" s="9" t="n"/>
      <c r="AL206" s="210">
        <f>COUNTIF(H206:AK206,"1")</f>
        <v/>
      </c>
      <c r="AM206" s="210">
        <f>COUNTIFS(H206:AK206,"1")+COUNTIF(H206:AK206,"0")</f>
        <v/>
      </c>
      <c r="AN206" s="47">
        <f>AL206/AM206</f>
        <v/>
      </c>
      <c r="AO206" s="210">
        <f>SUM(VLOOKUP($A206,APR!$A$2:$AM$301,38,FALSE),VLOOKUP($A$2,MAY!$A$2:$AN$301,39,FALSE),VLOOKUP($A206,JUN!$A$2:$AM$301,38,FALSE))</f>
        <v/>
      </c>
      <c r="AP206" s="210">
        <f>SUM(VLOOKUP($A206,APR!$A$2:$AM$301,39,FALSE),VLOOKUP($A$2,MAY!$A$2:$AN$301,40,FALSE),VLOOKUP($A206,JUN!$A$2:$AM$301,39,FALSE))</f>
        <v/>
      </c>
      <c r="AQ206" s="125">
        <f>AO206/AP206</f>
        <v/>
      </c>
    </row>
    <row r="207">
      <c r="A207" s="10" t="n">
        <v>206</v>
      </c>
      <c r="B207" s="210">
        <f>VLOOKUP($A207,Table2[[No]:[Date Student Last Attended Program
(mm/dd/yyyy)]],2,FALSE)</f>
        <v/>
      </c>
      <c r="C207" s="209">
        <f>VLOOKUP($A207,Table2[[No]:[Date Student Last Attended Program
(mm/dd/yyyy)]],4,FALSE)</f>
        <v/>
      </c>
      <c r="D207" s="51">
        <f>VLOOKUP($A207,Table2[[No]:[Date Student Last Attended Program
(mm/dd/yyyy)]],14,FALSE)</f>
        <v/>
      </c>
      <c r="E207" s="138">
        <f>VLOOKUP($A207,Table2[[No]:[Date Student Last Attended Program
(mm/dd/yyyy)]],17,FALSE)</f>
        <v/>
      </c>
      <c r="F207" s="207">
        <f>VLOOKUP($A207,Table2[[No]:[Date Student Last Attended Program
(mm/dd/yyyy)]],18,FALSE)</f>
        <v/>
      </c>
      <c r="G207" s="209">
        <f>VLOOKUP($A207,Table2[[#All],[No]:[Which Group Does Student Participate In?
(optional)]],23,FALSE)</f>
        <v/>
      </c>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c r="AJ207" s="9" t="n"/>
      <c r="AK207" s="9" t="n"/>
      <c r="AL207" s="210">
        <f>COUNTIF(H207:AK207,"1")</f>
        <v/>
      </c>
      <c r="AM207" s="210">
        <f>COUNTIFS(H207:AK207,"1")+COUNTIF(H207:AK207,"0")</f>
        <v/>
      </c>
      <c r="AN207" s="47">
        <f>AL207/AM207</f>
        <v/>
      </c>
      <c r="AO207" s="210">
        <f>SUM(VLOOKUP($A207,APR!$A$2:$AM$301,38,FALSE),VLOOKUP($A$2,MAY!$A$2:$AN$301,39,FALSE),VLOOKUP($A207,JUN!$A$2:$AM$301,38,FALSE))</f>
        <v/>
      </c>
      <c r="AP207" s="210">
        <f>SUM(VLOOKUP($A207,APR!$A$2:$AM$301,39,FALSE),VLOOKUP($A$2,MAY!$A$2:$AN$301,40,FALSE),VLOOKUP($A207,JUN!$A$2:$AM$301,39,FALSE))</f>
        <v/>
      </c>
      <c r="AQ207" s="125">
        <f>AO207/AP207</f>
        <v/>
      </c>
    </row>
    <row r="208">
      <c r="A208" s="10" t="n">
        <v>207</v>
      </c>
      <c r="B208" s="210">
        <f>VLOOKUP($A208,Table2[[No]:[Date Student Last Attended Program
(mm/dd/yyyy)]],2,FALSE)</f>
        <v/>
      </c>
      <c r="C208" s="209">
        <f>VLOOKUP($A208,Table2[[No]:[Date Student Last Attended Program
(mm/dd/yyyy)]],4,FALSE)</f>
        <v/>
      </c>
      <c r="D208" s="51">
        <f>VLOOKUP($A208,Table2[[No]:[Date Student Last Attended Program
(mm/dd/yyyy)]],14,FALSE)</f>
        <v/>
      </c>
      <c r="E208" s="138">
        <f>VLOOKUP($A208,Table2[[No]:[Date Student Last Attended Program
(mm/dd/yyyy)]],17,FALSE)</f>
        <v/>
      </c>
      <c r="F208" s="207">
        <f>VLOOKUP($A208,Table2[[No]:[Date Student Last Attended Program
(mm/dd/yyyy)]],18,FALSE)</f>
        <v/>
      </c>
      <c r="G208" s="209">
        <f>VLOOKUP($A208,Table2[[#All],[No]:[Which Group Does Student Participate In?
(optional)]],23,FALSE)</f>
        <v/>
      </c>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c r="AJ208" s="9" t="n"/>
      <c r="AK208" s="9" t="n"/>
      <c r="AL208" s="210">
        <f>COUNTIF(H208:AK208,"1")</f>
        <v/>
      </c>
      <c r="AM208" s="210">
        <f>COUNTIFS(H208:AK208,"1")+COUNTIF(H208:AK208,"0")</f>
        <v/>
      </c>
      <c r="AN208" s="47">
        <f>AL208/AM208</f>
        <v/>
      </c>
      <c r="AO208" s="210">
        <f>SUM(VLOOKUP($A208,APR!$A$2:$AM$301,38,FALSE),VLOOKUP($A$2,MAY!$A$2:$AN$301,39,FALSE),VLOOKUP($A208,JUN!$A$2:$AM$301,38,FALSE))</f>
        <v/>
      </c>
      <c r="AP208" s="210">
        <f>SUM(VLOOKUP($A208,APR!$A$2:$AM$301,39,FALSE),VLOOKUP($A$2,MAY!$A$2:$AN$301,40,FALSE),VLOOKUP($A208,JUN!$A$2:$AM$301,39,FALSE))</f>
        <v/>
      </c>
      <c r="AQ208" s="125">
        <f>AO208/AP208</f>
        <v/>
      </c>
    </row>
    <row r="209">
      <c r="A209" s="10" t="n">
        <v>208</v>
      </c>
      <c r="B209" s="210">
        <f>VLOOKUP($A209,Table2[[No]:[Date Student Last Attended Program
(mm/dd/yyyy)]],2,FALSE)</f>
        <v/>
      </c>
      <c r="C209" s="209">
        <f>VLOOKUP($A209,Table2[[No]:[Date Student Last Attended Program
(mm/dd/yyyy)]],4,FALSE)</f>
        <v/>
      </c>
      <c r="D209" s="51">
        <f>VLOOKUP($A209,Table2[[No]:[Date Student Last Attended Program
(mm/dd/yyyy)]],14,FALSE)</f>
        <v/>
      </c>
      <c r="E209" s="138">
        <f>VLOOKUP($A209,Table2[[No]:[Date Student Last Attended Program
(mm/dd/yyyy)]],17,FALSE)</f>
        <v/>
      </c>
      <c r="F209" s="207">
        <f>VLOOKUP($A209,Table2[[No]:[Date Student Last Attended Program
(mm/dd/yyyy)]],18,FALSE)</f>
        <v/>
      </c>
      <c r="G209" s="209">
        <f>VLOOKUP($A209,Table2[[#All],[No]:[Which Group Does Student Participate In?
(optional)]],23,FALSE)</f>
        <v/>
      </c>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c r="AJ209" s="9" t="n"/>
      <c r="AK209" s="9" t="n"/>
      <c r="AL209" s="210">
        <f>COUNTIF(H209:AK209,"1")</f>
        <v/>
      </c>
      <c r="AM209" s="210">
        <f>COUNTIFS(H209:AK209,"1")+COUNTIF(H209:AK209,"0")</f>
        <v/>
      </c>
      <c r="AN209" s="47">
        <f>AL209/AM209</f>
        <v/>
      </c>
      <c r="AO209" s="210">
        <f>SUM(VLOOKUP($A209,APR!$A$2:$AM$301,38,FALSE),VLOOKUP($A$2,MAY!$A$2:$AN$301,39,FALSE),VLOOKUP($A209,JUN!$A$2:$AM$301,38,FALSE))</f>
        <v/>
      </c>
      <c r="AP209" s="210">
        <f>SUM(VLOOKUP($A209,APR!$A$2:$AM$301,39,FALSE),VLOOKUP($A$2,MAY!$A$2:$AN$301,40,FALSE),VLOOKUP($A209,JUN!$A$2:$AM$301,39,FALSE))</f>
        <v/>
      </c>
      <c r="AQ209" s="125">
        <f>AO209/AP209</f>
        <v/>
      </c>
    </row>
    <row r="210">
      <c r="A210" s="10" t="n">
        <v>209</v>
      </c>
      <c r="B210" s="210">
        <f>VLOOKUP($A210,Table2[[No]:[Date Student Last Attended Program
(mm/dd/yyyy)]],2,FALSE)</f>
        <v/>
      </c>
      <c r="C210" s="209">
        <f>VLOOKUP($A210,Table2[[No]:[Date Student Last Attended Program
(mm/dd/yyyy)]],4,FALSE)</f>
        <v/>
      </c>
      <c r="D210" s="51">
        <f>VLOOKUP($A210,Table2[[No]:[Date Student Last Attended Program
(mm/dd/yyyy)]],14,FALSE)</f>
        <v/>
      </c>
      <c r="E210" s="138">
        <f>VLOOKUP($A210,Table2[[No]:[Date Student Last Attended Program
(mm/dd/yyyy)]],17,FALSE)</f>
        <v/>
      </c>
      <c r="F210" s="207">
        <f>VLOOKUP($A210,Table2[[No]:[Date Student Last Attended Program
(mm/dd/yyyy)]],18,FALSE)</f>
        <v/>
      </c>
      <c r="G210" s="209">
        <f>VLOOKUP($A210,Table2[[#All],[No]:[Which Group Does Student Participate In?
(optional)]],23,FALSE)</f>
        <v/>
      </c>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c r="AJ210" s="9" t="n"/>
      <c r="AK210" s="9" t="n"/>
      <c r="AL210" s="210">
        <f>COUNTIF(H210:AK210,"1")</f>
        <v/>
      </c>
      <c r="AM210" s="210">
        <f>COUNTIFS(H210:AK210,"1")+COUNTIF(H210:AK210,"0")</f>
        <v/>
      </c>
      <c r="AN210" s="47">
        <f>AL210/AM210</f>
        <v/>
      </c>
      <c r="AO210" s="210">
        <f>SUM(VLOOKUP($A210,APR!$A$2:$AM$301,38,FALSE),VLOOKUP($A$2,MAY!$A$2:$AN$301,39,FALSE),VLOOKUP($A210,JUN!$A$2:$AM$301,38,FALSE))</f>
        <v/>
      </c>
      <c r="AP210" s="210">
        <f>SUM(VLOOKUP($A210,APR!$A$2:$AM$301,39,FALSE),VLOOKUP($A$2,MAY!$A$2:$AN$301,40,FALSE),VLOOKUP($A210,JUN!$A$2:$AM$301,39,FALSE))</f>
        <v/>
      </c>
      <c r="AQ210" s="125">
        <f>AO210/AP210</f>
        <v/>
      </c>
    </row>
    <row r="211">
      <c r="A211" s="10" t="n">
        <v>210</v>
      </c>
      <c r="B211" s="210">
        <f>VLOOKUP($A211,Table2[[No]:[Date Student Last Attended Program
(mm/dd/yyyy)]],2,FALSE)</f>
        <v/>
      </c>
      <c r="C211" s="209">
        <f>VLOOKUP($A211,Table2[[No]:[Date Student Last Attended Program
(mm/dd/yyyy)]],4,FALSE)</f>
        <v/>
      </c>
      <c r="D211" s="51">
        <f>VLOOKUP($A211,Table2[[No]:[Date Student Last Attended Program
(mm/dd/yyyy)]],14,FALSE)</f>
        <v/>
      </c>
      <c r="E211" s="138">
        <f>VLOOKUP($A211,Table2[[No]:[Date Student Last Attended Program
(mm/dd/yyyy)]],17,FALSE)</f>
        <v/>
      </c>
      <c r="F211" s="207">
        <f>VLOOKUP($A211,Table2[[No]:[Date Student Last Attended Program
(mm/dd/yyyy)]],18,FALSE)</f>
        <v/>
      </c>
      <c r="G211" s="209">
        <f>VLOOKUP($A211,Table2[[#All],[No]:[Which Group Does Student Participate In?
(optional)]],23,FALSE)</f>
        <v/>
      </c>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c r="AJ211" s="9" t="n"/>
      <c r="AK211" s="9" t="n"/>
      <c r="AL211" s="210">
        <f>COUNTIF(H211:AK211,"1")</f>
        <v/>
      </c>
      <c r="AM211" s="210">
        <f>COUNTIFS(H211:AK211,"1")+COUNTIF(H211:AK211,"0")</f>
        <v/>
      </c>
      <c r="AN211" s="47">
        <f>AL211/AM211</f>
        <v/>
      </c>
      <c r="AO211" s="210">
        <f>SUM(VLOOKUP($A211,APR!$A$2:$AM$301,38,FALSE),VLOOKUP($A$2,MAY!$A$2:$AN$301,39,FALSE),VLOOKUP($A211,JUN!$A$2:$AM$301,38,FALSE))</f>
        <v/>
      </c>
      <c r="AP211" s="210">
        <f>SUM(VLOOKUP($A211,APR!$A$2:$AM$301,39,FALSE),VLOOKUP($A$2,MAY!$A$2:$AN$301,40,FALSE),VLOOKUP($A211,JUN!$A$2:$AM$301,39,FALSE))</f>
        <v/>
      </c>
      <c r="AQ211" s="125">
        <f>AO211/AP211</f>
        <v/>
      </c>
    </row>
    <row r="212">
      <c r="A212" s="10" t="n">
        <v>211</v>
      </c>
      <c r="B212" s="210">
        <f>VLOOKUP($A212,Table2[[No]:[Date Student Last Attended Program
(mm/dd/yyyy)]],2,FALSE)</f>
        <v/>
      </c>
      <c r="C212" s="209">
        <f>VLOOKUP($A212,Table2[[No]:[Date Student Last Attended Program
(mm/dd/yyyy)]],4,FALSE)</f>
        <v/>
      </c>
      <c r="D212" s="51">
        <f>VLOOKUP($A212,Table2[[No]:[Date Student Last Attended Program
(mm/dd/yyyy)]],14,FALSE)</f>
        <v/>
      </c>
      <c r="E212" s="138">
        <f>VLOOKUP($A212,Table2[[No]:[Date Student Last Attended Program
(mm/dd/yyyy)]],17,FALSE)</f>
        <v/>
      </c>
      <c r="F212" s="207">
        <f>VLOOKUP($A212,Table2[[No]:[Date Student Last Attended Program
(mm/dd/yyyy)]],18,FALSE)</f>
        <v/>
      </c>
      <c r="G212" s="209">
        <f>VLOOKUP($A212,Table2[[#All],[No]:[Which Group Does Student Participate In?
(optional)]],23,FALSE)</f>
        <v/>
      </c>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c r="AJ212" s="9" t="n"/>
      <c r="AK212" s="9" t="n"/>
      <c r="AL212" s="210">
        <f>COUNTIF(H212:AK212,"1")</f>
        <v/>
      </c>
      <c r="AM212" s="210">
        <f>COUNTIFS(H212:AK212,"1")+COUNTIF(H212:AK212,"0")</f>
        <v/>
      </c>
      <c r="AN212" s="47">
        <f>AL212/AM212</f>
        <v/>
      </c>
      <c r="AO212" s="210">
        <f>SUM(VLOOKUP($A212,APR!$A$2:$AM$301,38,FALSE),VLOOKUP($A$2,MAY!$A$2:$AN$301,39,FALSE),VLOOKUP($A212,JUN!$A$2:$AM$301,38,FALSE))</f>
        <v/>
      </c>
      <c r="AP212" s="210">
        <f>SUM(VLOOKUP($A212,APR!$A$2:$AM$301,39,FALSE),VLOOKUP($A$2,MAY!$A$2:$AN$301,40,FALSE),VLOOKUP($A212,JUN!$A$2:$AM$301,39,FALSE))</f>
        <v/>
      </c>
      <c r="AQ212" s="125">
        <f>AO212/AP212</f>
        <v/>
      </c>
    </row>
    <row r="213">
      <c r="A213" s="10" t="n">
        <v>212</v>
      </c>
      <c r="B213" s="210">
        <f>VLOOKUP($A213,Table2[[No]:[Date Student Last Attended Program
(mm/dd/yyyy)]],2,FALSE)</f>
        <v/>
      </c>
      <c r="C213" s="209">
        <f>VLOOKUP($A213,Table2[[No]:[Date Student Last Attended Program
(mm/dd/yyyy)]],4,FALSE)</f>
        <v/>
      </c>
      <c r="D213" s="51">
        <f>VLOOKUP($A213,Table2[[No]:[Date Student Last Attended Program
(mm/dd/yyyy)]],14,FALSE)</f>
        <v/>
      </c>
      <c r="E213" s="138">
        <f>VLOOKUP($A213,Table2[[No]:[Date Student Last Attended Program
(mm/dd/yyyy)]],17,FALSE)</f>
        <v/>
      </c>
      <c r="F213" s="207">
        <f>VLOOKUP($A213,Table2[[No]:[Date Student Last Attended Program
(mm/dd/yyyy)]],18,FALSE)</f>
        <v/>
      </c>
      <c r="G213" s="209">
        <f>VLOOKUP($A213,Table2[[#All],[No]:[Which Group Does Student Participate In?
(optional)]],23,FALSE)</f>
        <v/>
      </c>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c r="AJ213" s="9" t="n"/>
      <c r="AK213" s="9" t="n"/>
      <c r="AL213" s="210">
        <f>COUNTIF(H213:AK213,"1")</f>
        <v/>
      </c>
      <c r="AM213" s="210">
        <f>COUNTIFS(H213:AK213,"1")+COUNTIF(H213:AK213,"0")</f>
        <v/>
      </c>
      <c r="AN213" s="47">
        <f>AL213/AM213</f>
        <v/>
      </c>
      <c r="AO213" s="210">
        <f>SUM(VLOOKUP($A213,APR!$A$2:$AM$301,38,FALSE),VLOOKUP($A$2,MAY!$A$2:$AN$301,39,FALSE),VLOOKUP($A213,JUN!$A$2:$AM$301,38,FALSE))</f>
        <v/>
      </c>
      <c r="AP213" s="210">
        <f>SUM(VLOOKUP($A213,APR!$A$2:$AM$301,39,FALSE),VLOOKUP($A$2,MAY!$A$2:$AN$301,40,FALSE),VLOOKUP($A213,JUN!$A$2:$AM$301,39,FALSE))</f>
        <v/>
      </c>
      <c r="AQ213" s="125">
        <f>AO213/AP213</f>
        <v/>
      </c>
    </row>
    <row r="214">
      <c r="A214" s="10" t="n">
        <v>213</v>
      </c>
      <c r="B214" s="210">
        <f>VLOOKUP($A214,Table2[[No]:[Date Student Last Attended Program
(mm/dd/yyyy)]],2,FALSE)</f>
        <v/>
      </c>
      <c r="C214" s="209">
        <f>VLOOKUP($A214,Table2[[No]:[Date Student Last Attended Program
(mm/dd/yyyy)]],4,FALSE)</f>
        <v/>
      </c>
      <c r="D214" s="51">
        <f>VLOOKUP($A214,Table2[[No]:[Date Student Last Attended Program
(mm/dd/yyyy)]],14,FALSE)</f>
        <v/>
      </c>
      <c r="E214" s="138">
        <f>VLOOKUP($A214,Table2[[No]:[Date Student Last Attended Program
(mm/dd/yyyy)]],17,FALSE)</f>
        <v/>
      </c>
      <c r="F214" s="207">
        <f>VLOOKUP($A214,Table2[[No]:[Date Student Last Attended Program
(mm/dd/yyyy)]],18,FALSE)</f>
        <v/>
      </c>
      <c r="G214" s="209">
        <f>VLOOKUP($A214,Table2[[#All],[No]:[Which Group Does Student Participate In?
(optional)]],23,FALSE)</f>
        <v/>
      </c>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c r="AJ214" s="9" t="n"/>
      <c r="AK214" s="9" t="n"/>
      <c r="AL214" s="210">
        <f>COUNTIF(H214:AK214,"1")</f>
        <v/>
      </c>
      <c r="AM214" s="210">
        <f>COUNTIFS(H214:AK214,"1")+COUNTIF(H214:AK214,"0")</f>
        <v/>
      </c>
      <c r="AN214" s="47">
        <f>AL214/AM214</f>
        <v/>
      </c>
      <c r="AO214" s="210">
        <f>SUM(VLOOKUP($A214,APR!$A$2:$AM$301,38,FALSE),VLOOKUP($A$2,MAY!$A$2:$AN$301,39,FALSE),VLOOKUP($A214,JUN!$A$2:$AM$301,38,FALSE))</f>
        <v/>
      </c>
      <c r="AP214" s="210">
        <f>SUM(VLOOKUP($A214,APR!$A$2:$AM$301,39,FALSE),VLOOKUP($A$2,MAY!$A$2:$AN$301,40,FALSE),VLOOKUP($A214,JUN!$A$2:$AM$301,39,FALSE))</f>
        <v/>
      </c>
      <c r="AQ214" s="125">
        <f>AO214/AP214</f>
        <v/>
      </c>
    </row>
    <row r="215">
      <c r="A215" s="10" t="n">
        <v>214</v>
      </c>
      <c r="B215" s="210">
        <f>VLOOKUP($A215,Table2[[No]:[Date Student Last Attended Program
(mm/dd/yyyy)]],2,FALSE)</f>
        <v/>
      </c>
      <c r="C215" s="209">
        <f>VLOOKUP($A215,Table2[[No]:[Date Student Last Attended Program
(mm/dd/yyyy)]],4,FALSE)</f>
        <v/>
      </c>
      <c r="D215" s="51">
        <f>VLOOKUP($A215,Table2[[No]:[Date Student Last Attended Program
(mm/dd/yyyy)]],14,FALSE)</f>
        <v/>
      </c>
      <c r="E215" s="138">
        <f>VLOOKUP($A215,Table2[[No]:[Date Student Last Attended Program
(mm/dd/yyyy)]],17,FALSE)</f>
        <v/>
      </c>
      <c r="F215" s="207">
        <f>VLOOKUP($A215,Table2[[No]:[Date Student Last Attended Program
(mm/dd/yyyy)]],18,FALSE)</f>
        <v/>
      </c>
      <c r="G215" s="209">
        <f>VLOOKUP($A215,Table2[[#All],[No]:[Which Group Does Student Participate In?
(optional)]],23,FALSE)</f>
        <v/>
      </c>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c r="AJ215" s="9" t="n"/>
      <c r="AK215" s="9" t="n"/>
      <c r="AL215" s="210">
        <f>COUNTIF(H215:AK215,"1")</f>
        <v/>
      </c>
      <c r="AM215" s="210">
        <f>COUNTIFS(H215:AK215,"1")+COUNTIF(H215:AK215,"0")</f>
        <v/>
      </c>
      <c r="AN215" s="47">
        <f>AL215/AM215</f>
        <v/>
      </c>
      <c r="AO215" s="210">
        <f>SUM(VLOOKUP($A215,APR!$A$2:$AM$301,38,FALSE),VLOOKUP($A$2,MAY!$A$2:$AN$301,39,FALSE),VLOOKUP($A215,JUN!$A$2:$AM$301,38,FALSE))</f>
        <v/>
      </c>
      <c r="AP215" s="210">
        <f>SUM(VLOOKUP($A215,APR!$A$2:$AM$301,39,FALSE),VLOOKUP($A$2,MAY!$A$2:$AN$301,40,FALSE),VLOOKUP($A215,JUN!$A$2:$AM$301,39,FALSE))</f>
        <v/>
      </c>
      <c r="AQ215" s="125">
        <f>AO215/AP215</f>
        <v/>
      </c>
    </row>
    <row r="216">
      <c r="A216" s="10" t="n">
        <v>215</v>
      </c>
      <c r="B216" s="210">
        <f>VLOOKUP($A216,Table2[[No]:[Date Student Last Attended Program
(mm/dd/yyyy)]],2,FALSE)</f>
        <v/>
      </c>
      <c r="C216" s="209">
        <f>VLOOKUP($A216,Table2[[No]:[Date Student Last Attended Program
(mm/dd/yyyy)]],4,FALSE)</f>
        <v/>
      </c>
      <c r="D216" s="51">
        <f>VLOOKUP($A216,Table2[[No]:[Date Student Last Attended Program
(mm/dd/yyyy)]],14,FALSE)</f>
        <v/>
      </c>
      <c r="E216" s="138">
        <f>VLOOKUP($A216,Table2[[No]:[Date Student Last Attended Program
(mm/dd/yyyy)]],17,FALSE)</f>
        <v/>
      </c>
      <c r="F216" s="207">
        <f>VLOOKUP($A216,Table2[[No]:[Date Student Last Attended Program
(mm/dd/yyyy)]],18,FALSE)</f>
        <v/>
      </c>
      <c r="G216" s="209">
        <f>VLOOKUP($A216,Table2[[#All],[No]:[Which Group Does Student Participate In?
(optional)]],23,FALSE)</f>
        <v/>
      </c>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c r="AJ216" s="9" t="n"/>
      <c r="AK216" s="9" t="n"/>
      <c r="AL216" s="210">
        <f>COUNTIF(H216:AK216,"1")</f>
        <v/>
      </c>
      <c r="AM216" s="210">
        <f>COUNTIFS(H216:AK216,"1")+COUNTIF(H216:AK216,"0")</f>
        <v/>
      </c>
      <c r="AN216" s="47">
        <f>AL216/AM216</f>
        <v/>
      </c>
      <c r="AO216" s="210">
        <f>SUM(VLOOKUP($A216,APR!$A$2:$AM$301,38,FALSE),VLOOKUP($A$2,MAY!$A$2:$AN$301,39,FALSE),VLOOKUP($A216,JUN!$A$2:$AM$301,38,FALSE))</f>
        <v/>
      </c>
      <c r="AP216" s="210">
        <f>SUM(VLOOKUP($A216,APR!$A$2:$AM$301,39,FALSE),VLOOKUP($A$2,MAY!$A$2:$AN$301,40,FALSE),VLOOKUP($A216,JUN!$A$2:$AM$301,39,FALSE))</f>
        <v/>
      </c>
      <c r="AQ216" s="125">
        <f>AO216/AP216</f>
        <v/>
      </c>
    </row>
    <row r="217">
      <c r="A217" s="10" t="n">
        <v>216</v>
      </c>
      <c r="B217" s="210">
        <f>VLOOKUP($A217,Table2[[No]:[Date Student Last Attended Program
(mm/dd/yyyy)]],2,FALSE)</f>
        <v/>
      </c>
      <c r="C217" s="209">
        <f>VLOOKUP($A217,Table2[[No]:[Date Student Last Attended Program
(mm/dd/yyyy)]],4,FALSE)</f>
        <v/>
      </c>
      <c r="D217" s="51">
        <f>VLOOKUP($A217,Table2[[No]:[Date Student Last Attended Program
(mm/dd/yyyy)]],14,FALSE)</f>
        <v/>
      </c>
      <c r="E217" s="138">
        <f>VLOOKUP($A217,Table2[[No]:[Date Student Last Attended Program
(mm/dd/yyyy)]],17,FALSE)</f>
        <v/>
      </c>
      <c r="F217" s="207">
        <f>VLOOKUP($A217,Table2[[No]:[Date Student Last Attended Program
(mm/dd/yyyy)]],18,FALSE)</f>
        <v/>
      </c>
      <c r="G217" s="209">
        <f>VLOOKUP($A217,Table2[[#All],[No]:[Which Group Does Student Participate In?
(optional)]],23,FALSE)</f>
        <v/>
      </c>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c r="AJ217" s="9" t="n"/>
      <c r="AK217" s="9" t="n"/>
      <c r="AL217" s="210">
        <f>COUNTIF(H217:AK217,"1")</f>
        <v/>
      </c>
      <c r="AM217" s="210">
        <f>COUNTIFS(H217:AK217,"1")+COUNTIF(H217:AK217,"0")</f>
        <v/>
      </c>
      <c r="AN217" s="47">
        <f>AL217/AM217</f>
        <v/>
      </c>
      <c r="AO217" s="210">
        <f>SUM(VLOOKUP($A217,APR!$A$2:$AM$301,38,FALSE),VLOOKUP($A$2,MAY!$A$2:$AN$301,39,FALSE),VLOOKUP($A217,JUN!$A$2:$AM$301,38,FALSE))</f>
        <v/>
      </c>
      <c r="AP217" s="210">
        <f>SUM(VLOOKUP($A217,APR!$A$2:$AM$301,39,FALSE),VLOOKUP($A$2,MAY!$A$2:$AN$301,40,FALSE),VLOOKUP($A217,JUN!$A$2:$AM$301,39,FALSE))</f>
        <v/>
      </c>
      <c r="AQ217" s="125">
        <f>AO217/AP217</f>
        <v/>
      </c>
    </row>
    <row r="218">
      <c r="A218" s="10" t="n">
        <v>217</v>
      </c>
      <c r="B218" s="210">
        <f>VLOOKUP($A218,Table2[[No]:[Date Student Last Attended Program
(mm/dd/yyyy)]],2,FALSE)</f>
        <v/>
      </c>
      <c r="C218" s="209">
        <f>VLOOKUP($A218,Table2[[No]:[Date Student Last Attended Program
(mm/dd/yyyy)]],4,FALSE)</f>
        <v/>
      </c>
      <c r="D218" s="51">
        <f>VLOOKUP($A218,Table2[[No]:[Date Student Last Attended Program
(mm/dd/yyyy)]],14,FALSE)</f>
        <v/>
      </c>
      <c r="E218" s="138">
        <f>VLOOKUP($A218,Table2[[No]:[Date Student Last Attended Program
(mm/dd/yyyy)]],17,FALSE)</f>
        <v/>
      </c>
      <c r="F218" s="207">
        <f>VLOOKUP($A218,Table2[[No]:[Date Student Last Attended Program
(mm/dd/yyyy)]],18,FALSE)</f>
        <v/>
      </c>
      <c r="G218" s="209">
        <f>VLOOKUP($A218,Table2[[#All],[No]:[Which Group Does Student Participate In?
(optional)]],23,FALSE)</f>
        <v/>
      </c>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c r="AJ218" s="9" t="n"/>
      <c r="AK218" s="9" t="n"/>
      <c r="AL218" s="210">
        <f>COUNTIF(H218:AK218,"1")</f>
        <v/>
      </c>
      <c r="AM218" s="210">
        <f>COUNTIFS(H218:AK218,"1")+COUNTIF(H218:AK218,"0")</f>
        <v/>
      </c>
      <c r="AN218" s="47">
        <f>AL218/AM218</f>
        <v/>
      </c>
      <c r="AO218" s="210">
        <f>SUM(VLOOKUP($A218,APR!$A$2:$AM$301,38,FALSE),VLOOKUP($A$2,MAY!$A$2:$AN$301,39,FALSE),VLOOKUP($A218,JUN!$A$2:$AM$301,38,FALSE))</f>
        <v/>
      </c>
      <c r="AP218" s="210">
        <f>SUM(VLOOKUP($A218,APR!$A$2:$AM$301,39,FALSE),VLOOKUP($A$2,MAY!$A$2:$AN$301,40,FALSE),VLOOKUP($A218,JUN!$A$2:$AM$301,39,FALSE))</f>
        <v/>
      </c>
      <c r="AQ218" s="125">
        <f>AO218/AP218</f>
        <v/>
      </c>
    </row>
    <row r="219">
      <c r="A219" s="10" t="n">
        <v>218</v>
      </c>
      <c r="B219" s="210">
        <f>VLOOKUP($A219,Table2[[No]:[Date Student Last Attended Program
(mm/dd/yyyy)]],2,FALSE)</f>
        <v/>
      </c>
      <c r="C219" s="209">
        <f>VLOOKUP($A219,Table2[[No]:[Date Student Last Attended Program
(mm/dd/yyyy)]],4,FALSE)</f>
        <v/>
      </c>
      <c r="D219" s="51">
        <f>VLOOKUP($A219,Table2[[No]:[Date Student Last Attended Program
(mm/dd/yyyy)]],14,FALSE)</f>
        <v/>
      </c>
      <c r="E219" s="138">
        <f>VLOOKUP($A219,Table2[[No]:[Date Student Last Attended Program
(mm/dd/yyyy)]],17,FALSE)</f>
        <v/>
      </c>
      <c r="F219" s="207">
        <f>VLOOKUP($A219,Table2[[No]:[Date Student Last Attended Program
(mm/dd/yyyy)]],18,FALSE)</f>
        <v/>
      </c>
      <c r="G219" s="209">
        <f>VLOOKUP($A219,Table2[[#All],[No]:[Which Group Does Student Participate In?
(optional)]],23,FALSE)</f>
        <v/>
      </c>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c r="AJ219" s="9" t="n"/>
      <c r="AK219" s="9" t="n"/>
      <c r="AL219" s="210">
        <f>COUNTIF(H219:AK219,"1")</f>
        <v/>
      </c>
      <c r="AM219" s="210">
        <f>COUNTIFS(H219:AK219,"1")+COUNTIF(H219:AK219,"0")</f>
        <v/>
      </c>
      <c r="AN219" s="47">
        <f>AL219/AM219</f>
        <v/>
      </c>
      <c r="AO219" s="210">
        <f>SUM(VLOOKUP($A219,APR!$A$2:$AM$301,38,FALSE),VLOOKUP($A$2,MAY!$A$2:$AN$301,39,FALSE),VLOOKUP($A219,JUN!$A$2:$AM$301,38,FALSE))</f>
        <v/>
      </c>
      <c r="AP219" s="210">
        <f>SUM(VLOOKUP($A219,APR!$A$2:$AM$301,39,FALSE),VLOOKUP($A$2,MAY!$A$2:$AN$301,40,FALSE),VLOOKUP($A219,JUN!$A$2:$AM$301,39,FALSE))</f>
        <v/>
      </c>
      <c r="AQ219" s="125">
        <f>AO219/AP219</f>
        <v/>
      </c>
    </row>
    <row r="220">
      <c r="A220" s="10" t="n">
        <v>219</v>
      </c>
      <c r="B220" s="210">
        <f>VLOOKUP($A220,Table2[[No]:[Date Student Last Attended Program
(mm/dd/yyyy)]],2,FALSE)</f>
        <v/>
      </c>
      <c r="C220" s="209">
        <f>VLOOKUP($A220,Table2[[No]:[Date Student Last Attended Program
(mm/dd/yyyy)]],4,FALSE)</f>
        <v/>
      </c>
      <c r="D220" s="51">
        <f>VLOOKUP($A220,Table2[[No]:[Date Student Last Attended Program
(mm/dd/yyyy)]],14,FALSE)</f>
        <v/>
      </c>
      <c r="E220" s="138">
        <f>VLOOKUP($A220,Table2[[No]:[Date Student Last Attended Program
(mm/dd/yyyy)]],17,FALSE)</f>
        <v/>
      </c>
      <c r="F220" s="207">
        <f>VLOOKUP($A220,Table2[[No]:[Date Student Last Attended Program
(mm/dd/yyyy)]],18,FALSE)</f>
        <v/>
      </c>
      <c r="G220" s="209">
        <f>VLOOKUP($A220,Table2[[#All],[No]:[Which Group Does Student Participate In?
(optional)]],23,FALSE)</f>
        <v/>
      </c>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c r="AJ220" s="9" t="n"/>
      <c r="AK220" s="9" t="n"/>
      <c r="AL220" s="210">
        <f>COUNTIF(H220:AK220,"1")</f>
        <v/>
      </c>
      <c r="AM220" s="210">
        <f>COUNTIFS(H220:AK220,"1")+COUNTIF(H220:AK220,"0")</f>
        <v/>
      </c>
      <c r="AN220" s="47">
        <f>AL220/AM220</f>
        <v/>
      </c>
      <c r="AO220" s="210">
        <f>SUM(VLOOKUP($A220,APR!$A$2:$AM$301,38,FALSE),VLOOKUP($A$2,MAY!$A$2:$AN$301,39,FALSE),VLOOKUP($A220,JUN!$A$2:$AM$301,38,FALSE))</f>
        <v/>
      </c>
      <c r="AP220" s="210">
        <f>SUM(VLOOKUP($A220,APR!$A$2:$AM$301,39,FALSE),VLOOKUP($A$2,MAY!$A$2:$AN$301,40,FALSE),VLOOKUP($A220,JUN!$A$2:$AM$301,39,FALSE))</f>
        <v/>
      </c>
      <c r="AQ220" s="125">
        <f>AO220/AP220</f>
        <v/>
      </c>
    </row>
    <row r="221">
      <c r="A221" s="10" t="n">
        <v>220</v>
      </c>
      <c r="B221" s="210">
        <f>VLOOKUP($A221,Table2[[No]:[Date Student Last Attended Program
(mm/dd/yyyy)]],2,FALSE)</f>
        <v/>
      </c>
      <c r="C221" s="209">
        <f>VLOOKUP($A221,Table2[[No]:[Date Student Last Attended Program
(mm/dd/yyyy)]],4,FALSE)</f>
        <v/>
      </c>
      <c r="D221" s="51">
        <f>VLOOKUP($A221,Table2[[No]:[Date Student Last Attended Program
(mm/dd/yyyy)]],14,FALSE)</f>
        <v/>
      </c>
      <c r="E221" s="138">
        <f>VLOOKUP($A221,Table2[[No]:[Date Student Last Attended Program
(mm/dd/yyyy)]],17,FALSE)</f>
        <v/>
      </c>
      <c r="F221" s="207">
        <f>VLOOKUP($A221,Table2[[No]:[Date Student Last Attended Program
(mm/dd/yyyy)]],18,FALSE)</f>
        <v/>
      </c>
      <c r="G221" s="209">
        <f>VLOOKUP($A221,Table2[[#All],[No]:[Which Group Does Student Participate In?
(optional)]],23,FALSE)</f>
        <v/>
      </c>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c r="AJ221" s="9" t="n"/>
      <c r="AK221" s="9" t="n"/>
      <c r="AL221" s="210">
        <f>COUNTIF(H221:AK221,"1")</f>
        <v/>
      </c>
      <c r="AM221" s="210">
        <f>COUNTIFS(H221:AK221,"1")+COUNTIF(H221:AK221,"0")</f>
        <v/>
      </c>
      <c r="AN221" s="47">
        <f>AL221/AM221</f>
        <v/>
      </c>
      <c r="AO221" s="210">
        <f>SUM(VLOOKUP($A221,APR!$A$2:$AM$301,38,FALSE),VLOOKUP($A$2,MAY!$A$2:$AN$301,39,FALSE),VLOOKUP($A221,JUN!$A$2:$AM$301,38,FALSE))</f>
        <v/>
      </c>
      <c r="AP221" s="210">
        <f>SUM(VLOOKUP($A221,APR!$A$2:$AM$301,39,FALSE),VLOOKUP($A$2,MAY!$A$2:$AN$301,40,FALSE),VLOOKUP($A221,JUN!$A$2:$AM$301,39,FALSE))</f>
        <v/>
      </c>
      <c r="AQ221" s="125">
        <f>AO221/AP221</f>
        <v/>
      </c>
    </row>
    <row r="222">
      <c r="A222" s="10" t="n">
        <v>221</v>
      </c>
      <c r="B222" s="210">
        <f>VLOOKUP($A222,Table2[[No]:[Date Student Last Attended Program
(mm/dd/yyyy)]],2,FALSE)</f>
        <v/>
      </c>
      <c r="C222" s="209">
        <f>VLOOKUP($A222,Table2[[No]:[Date Student Last Attended Program
(mm/dd/yyyy)]],4,FALSE)</f>
        <v/>
      </c>
      <c r="D222" s="51">
        <f>VLOOKUP($A222,Table2[[No]:[Date Student Last Attended Program
(mm/dd/yyyy)]],14,FALSE)</f>
        <v/>
      </c>
      <c r="E222" s="138">
        <f>VLOOKUP($A222,Table2[[No]:[Date Student Last Attended Program
(mm/dd/yyyy)]],17,FALSE)</f>
        <v/>
      </c>
      <c r="F222" s="207">
        <f>VLOOKUP($A222,Table2[[No]:[Date Student Last Attended Program
(mm/dd/yyyy)]],18,FALSE)</f>
        <v/>
      </c>
      <c r="G222" s="209">
        <f>VLOOKUP($A222,Table2[[#All],[No]:[Which Group Does Student Participate In?
(optional)]],23,FALSE)</f>
        <v/>
      </c>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c r="AJ222" s="9" t="n"/>
      <c r="AK222" s="9" t="n"/>
      <c r="AL222" s="210">
        <f>COUNTIF(H222:AK222,"1")</f>
        <v/>
      </c>
      <c r="AM222" s="210">
        <f>COUNTIFS(H222:AK222,"1")+COUNTIF(H222:AK222,"0")</f>
        <v/>
      </c>
      <c r="AN222" s="47">
        <f>AL222/AM222</f>
        <v/>
      </c>
      <c r="AO222" s="210">
        <f>SUM(VLOOKUP($A222,APR!$A$2:$AM$301,38,FALSE),VLOOKUP($A$2,MAY!$A$2:$AN$301,39,FALSE),VLOOKUP($A222,JUN!$A$2:$AM$301,38,FALSE))</f>
        <v/>
      </c>
      <c r="AP222" s="210">
        <f>SUM(VLOOKUP($A222,APR!$A$2:$AM$301,39,FALSE),VLOOKUP($A$2,MAY!$A$2:$AN$301,40,FALSE),VLOOKUP($A222,JUN!$A$2:$AM$301,39,FALSE))</f>
        <v/>
      </c>
      <c r="AQ222" s="125">
        <f>AO222/AP222</f>
        <v/>
      </c>
    </row>
    <row r="223">
      <c r="A223" s="10" t="n">
        <v>222</v>
      </c>
      <c r="B223" s="210">
        <f>VLOOKUP($A223,Table2[[No]:[Date Student Last Attended Program
(mm/dd/yyyy)]],2,FALSE)</f>
        <v/>
      </c>
      <c r="C223" s="209">
        <f>VLOOKUP($A223,Table2[[No]:[Date Student Last Attended Program
(mm/dd/yyyy)]],4,FALSE)</f>
        <v/>
      </c>
      <c r="D223" s="51">
        <f>VLOOKUP($A223,Table2[[No]:[Date Student Last Attended Program
(mm/dd/yyyy)]],14,FALSE)</f>
        <v/>
      </c>
      <c r="E223" s="138">
        <f>VLOOKUP($A223,Table2[[No]:[Date Student Last Attended Program
(mm/dd/yyyy)]],17,FALSE)</f>
        <v/>
      </c>
      <c r="F223" s="207">
        <f>VLOOKUP($A223,Table2[[No]:[Date Student Last Attended Program
(mm/dd/yyyy)]],18,FALSE)</f>
        <v/>
      </c>
      <c r="G223" s="209">
        <f>VLOOKUP($A223,Table2[[#All],[No]:[Which Group Does Student Participate In?
(optional)]],23,FALSE)</f>
        <v/>
      </c>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c r="AJ223" s="9" t="n"/>
      <c r="AK223" s="9" t="n"/>
      <c r="AL223" s="210">
        <f>COUNTIF(H223:AK223,"1")</f>
        <v/>
      </c>
      <c r="AM223" s="210">
        <f>COUNTIFS(H223:AK223,"1")+COUNTIF(H223:AK223,"0")</f>
        <v/>
      </c>
      <c r="AN223" s="47">
        <f>AL223/AM223</f>
        <v/>
      </c>
      <c r="AO223" s="210">
        <f>SUM(VLOOKUP($A223,APR!$A$2:$AM$301,38,FALSE),VLOOKUP($A$2,MAY!$A$2:$AN$301,39,FALSE),VLOOKUP($A223,JUN!$A$2:$AM$301,38,FALSE))</f>
        <v/>
      </c>
      <c r="AP223" s="210">
        <f>SUM(VLOOKUP($A223,APR!$A$2:$AM$301,39,FALSE),VLOOKUP($A$2,MAY!$A$2:$AN$301,40,FALSE),VLOOKUP($A223,JUN!$A$2:$AM$301,39,FALSE))</f>
        <v/>
      </c>
      <c r="AQ223" s="125">
        <f>AO223/AP223</f>
        <v/>
      </c>
    </row>
    <row r="224">
      <c r="A224" s="10" t="n">
        <v>223</v>
      </c>
      <c r="B224" s="210">
        <f>VLOOKUP($A224,Table2[[No]:[Date Student Last Attended Program
(mm/dd/yyyy)]],2,FALSE)</f>
        <v/>
      </c>
      <c r="C224" s="209">
        <f>VLOOKUP($A224,Table2[[No]:[Date Student Last Attended Program
(mm/dd/yyyy)]],4,FALSE)</f>
        <v/>
      </c>
      <c r="D224" s="51">
        <f>VLOOKUP($A224,Table2[[No]:[Date Student Last Attended Program
(mm/dd/yyyy)]],14,FALSE)</f>
        <v/>
      </c>
      <c r="E224" s="138">
        <f>VLOOKUP($A224,Table2[[No]:[Date Student Last Attended Program
(mm/dd/yyyy)]],17,FALSE)</f>
        <v/>
      </c>
      <c r="F224" s="207">
        <f>VLOOKUP($A224,Table2[[No]:[Date Student Last Attended Program
(mm/dd/yyyy)]],18,FALSE)</f>
        <v/>
      </c>
      <c r="G224" s="209">
        <f>VLOOKUP($A224,Table2[[#All],[No]:[Which Group Does Student Participate In?
(optional)]],23,FALSE)</f>
        <v/>
      </c>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c r="AJ224" s="9" t="n"/>
      <c r="AK224" s="9" t="n"/>
      <c r="AL224" s="210">
        <f>COUNTIF(H224:AK224,"1")</f>
        <v/>
      </c>
      <c r="AM224" s="210">
        <f>COUNTIFS(H224:AK224,"1")+COUNTIF(H224:AK224,"0")</f>
        <v/>
      </c>
      <c r="AN224" s="47">
        <f>AL224/AM224</f>
        <v/>
      </c>
      <c r="AO224" s="210">
        <f>SUM(VLOOKUP($A224,APR!$A$2:$AM$301,38,FALSE),VLOOKUP($A$2,MAY!$A$2:$AN$301,39,FALSE),VLOOKUP($A224,JUN!$A$2:$AM$301,38,FALSE))</f>
        <v/>
      </c>
      <c r="AP224" s="210">
        <f>SUM(VLOOKUP($A224,APR!$A$2:$AM$301,39,FALSE),VLOOKUP($A$2,MAY!$A$2:$AN$301,40,FALSE),VLOOKUP($A224,JUN!$A$2:$AM$301,39,FALSE))</f>
        <v/>
      </c>
      <c r="AQ224" s="125">
        <f>AO224/AP224</f>
        <v/>
      </c>
    </row>
    <row r="225">
      <c r="A225" s="10" t="n">
        <v>224</v>
      </c>
      <c r="B225" s="210">
        <f>VLOOKUP($A225,Table2[[No]:[Date Student Last Attended Program
(mm/dd/yyyy)]],2,FALSE)</f>
        <v/>
      </c>
      <c r="C225" s="209">
        <f>VLOOKUP($A225,Table2[[No]:[Date Student Last Attended Program
(mm/dd/yyyy)]],4,FALSE)</f>
        <v/>
      </c>
      <c r="D225" s="51">
        <f>VLOOKUP($A225,Table2[[No]:[Date Student Last Attended Program
(mm/dd/yyyy)]],14,FALSE)</f>
        <v/>
      </c>
      <c r="E225" s="138">
        <f>VLOOKUP($A225,Table2[[No]:[Date Student Last Attended Program
(mm/dd/yyyy)]],17,FALSE)</f>
        <v/>
      </c>
      <c r="F225" s="207">
        <f>VLOOKUP($A225,Table2[[No]:[Date Student Last Attended Program
(mm/dd/yyyy)]],18,FALSE)</f>
        <v/>
      </c>
      <c r="G225" s="209">
        <f>VLOOKUP($A225,Table2[[#All],[No]:[Which Group Does Student Participate In?
(optional)]],23,FALSE)</f>
        <v/>
      </c>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c r="AJ225" s="9" t="n"/>
      <c r="AK225" s="9" t="n"/>
      <c r="AL225" s="210">
        <f>COUNTIF(H225:AK225,"1")</f>
        <v/>
      </c>
      <c r="AM225" s="210">
        <f>COUNTIFS(H225:AK225,"1")+COUNTIF(H225:AK225,"0")</f>
        <v/>
      </c>
      <c r="AN225" s="47">
        <f>AL225/AM225</f>
        <v/>
      </c>
      <c r="AO225" s="210">
        <f>SUM(VLOOKUP($A225,APR!$A$2:$AM$301,38,FALSE),VLOOKUP($A$2,MAY!$A$2:$AN$301,39,FALSE),VLOOKUP($A225,JUN!$A$2:$AM$301,38,FALSE))</f>
        <v/>
      </c>
      <c r="AP225" s="210">
        <f>SUM(VLOOKUP($A225,APR!$A$2:$AM$301,39,FALSE),VLOOKUP($A$2,MAY!$A$2:$AN$301,40,FALSE),VLOOKUP($A225,JUN!$A$2:$AM$301,39,FALSE))</f>
        <v/>
      </c>
      <c r="AQ225" s="125">
        <f>AO225/AP225</f>
        <v/>
      </c>
    </row>
    <row r="226">
      <c r="A226" s="10" t="n">
        <v>225</v>
      </c>
      <c r="B226" s="210">
        <f>VLOOKUP($A226,Table2[[No]:[Date Student Last Attended Program
(mm/dd/yyyy)]],2,FALSE)</f>
        <v/>
      </c>
      <c r="C226" s="209">
        <f>VLOOKUP($A226,Table2[[No]:[Date Student Last Attended Program
(mm/dd/yyyy)]],4,FALSE)</f>
        <v/>
      </c>
      <c r="D226" s="51">
        <f>VLOOKUP($A226,Table2[[No]:[Date Student Last Attended Program
(mm/dd/yyyy)]],14,FALSE)</f>
        <v/>
      </c>
      <c r="E226" s="138">
        <f>VLOOKUP($A226,Table2[[No]:[Date Student Last Attended Program
(mm/dd/yyyy)]],17,FALSE)</f>
        <v/>
      </c>
      <c r="F226" s="207">
        <f>VLOOKUP($A226,Table2[[No]:[Date Student Last Attended Program
(mm/dd/yyyy)]],18,FALSE)</f>
        <v/>
      </c>
      <c r="G226" s="209">
        <f>VLOOKUP($A226,Table2[[#All],[No]:[Which Group Does Student Participate In?
(optional)]],23,FALSE)</f>
        <v/>
      </c>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c r="AJ226" s="9" t="n"/>
      <c r="AK226" s="9" t="n"/>
      <c r="AL226" s="210">
        <f>COUNTIF(H226:AK226,"1")</f>
        <v/>
      </c>
      <c r="AM226" s="210">
        <f>COUNTIFS(H226:AK226,"1")+COUNTIF(H226:AK226,"0")</f>
        <v/>
      </c>
      <c r="AN226" s="47">
        <f>AL226/AM226</f>
        <v/>
      </c>
      <c r="AO226" s="210">
        <f>SUM(VLOOKUP($A226,APR!$A$2:$AM$301,38,FALSE),VLOOKUP($A$2,MAY!$A$2:$AN$301,39,FALSE),VLOOKUP($A226,JUN!$A$2:$AM$301,38,FALSE))</f>
        <v/>
      </c>
      <c r="AP226" s="210">
        <f>SUM(VLOOKUP($A226,APR!$A$2:$AM$301,39,FALSE),VLOOKUP($A$2,MAY!$A$2:$AN$301,40,FALSE),VLOOKUP($A226,JUN!$A$2:$AM$301,39,FALSE))</f>
        <v/>
      </c>
      <c r="AQ226" s="125">
        <f>AO226/AP226</f>
        <v/>
      </c>
    </row>
    <row r="227">
      <c r="A227" s="10" t="n">
        <v>226</v>
      </c>
      <c r="B227" s="210">
        <f>VLOOKUP($A227,Table2[[No]:[Date Student Last Attended Program
(mm/dd/yyyy)]],2,FALSE)</f>
        <v/>
      </c>
      <c r="C227" s="209">
        <f>VLOOKUP($A227,Table2[[No]:[Date Student Last Attended Program
(mm/dd/yyyy)]],4,FALSE)</f>
        <v/>
      </c>
      <c r="D227" s="51">
        <f>VLOOKUP($A227,Table2[[No]:[Date Student Last Attended Program
(mm/dd/yyyy)]],14,FALSE)</f>
        <v/>
      </c>
      <c r="E227" s="138">
        <f>VLOOKUP($A227,Table2[[No]:[Date Student Last Attended Program
(mm/dd/yyyy)]],17,FALSE)</f>
        <v/>
      </c>
      <c r="F227" s="207">
        <f>VLOOKUP($A227,Table2[[No]:[Date Student Last Attended Program
(mm/dd/yyyy)]],18,FALSE)</f>
        <v/>
      </c>
      <c r="G227" s="209">
        <f>VLOOKUP($A227,Table2[[#All],[No]:[Which Group Does Student Participate In?
(optional)]],23,FALSE)</f>
        <v/>
      </c>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c r="AJ227" s="9" t="n"/>
      <c r="AK227" s="9" t="n"/>
      <c r="AL227" s="210">
        <f>COUNTIF(H227:AK227,"1")</f>
        <v/>
      </c>
      <c r="AM227" s="210">
        <f>COUNTIFS(H227:AK227,"1")+COUNTIF(H227:AK227,"0")</f>
        <v/>
      </c>
      <c r="AN227" s="47">
        <f>AL227/AM227</f>
        <v/>
      </c>
      <c r="AO227" s="210">
        <f>SUM(VLOOKUP($A227,APR!$A$2:$AM$301,38,FALSE),VLOOKUP($A$2,MAY!$A$2:$AN$301,39,FALSE),VLOOKUP($A227,JUN!$A$2:$AM$301,38,FALSE))</f>
        <v/>
      </c>
      <c r="AP227" s="210">
        <f>SUM(VLOOKUP($A227,APR!$A$2:$AM$301,39,FALSE),VLOOKUP($A$2,MAY!$A$2:$AN$301,40,FALSE),VLOOKUP($A227,JUN!$A$2:$AM$301,39,FALSE))</f>
        <v/>
      </c>
      <c r="AQ227" s="125">
        <f>AO227/AP227</f>
        <v/>
      </c>
    </row>
    <row r="228">
      <c r="A228" s="10" t="n">
        <v>227</v>
      </c>
      <c r="B228" s="210">
        <f>VLOOKUP($A228,Table2[[No]:[Date Student Last Attended Program
(mm/dd/yyyy)]],2,FALSE)</f>
        <v/>
      </c>
      <c r="C228" s="209">
        <f>VLOOKUP($A228,Table2[[No]:[Date Student Last Attended Program
(mm/dd/yyyy)]],4,FALSE)</f>
        <v/>
      </c>
      <c r="D228" s="51">
        <f>VLOOKUP($A228,Table2[[No]:[Date Student Last Attended Program
(mm/dd/yyyy)]],14,FALSE)</f>
        <v/>
      </c>
      <c r="E228" s="138">
        <f>VLOOKUP($A228,Table2[[No]:[Date Student Last Attended Program
(mm/dd/yyyy)]],17,FALSE)</f>
        <v/>
      </c>
      <c r="F228" s="207">
        <f>VLOOKUP($A228,Table2[[No]:[Date Student Last Attended Program
(mm/dd/yyyy)]],18,FALSE)</f>
        <v/>
      </c>
      <c r="G228" s="209">
        <f>VLOOKUP($A228,Table2[[#All],[No]:[Which Group Does Student Participate In?
(optional)]],23,FALSE)</f>
        <v/>
      </c>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c r="AJ228" s="9" t="n"/>
      <c r="AK228" s="9" t="n"/>
      <c r="AL228" s="210">
        <f>COUNTIF(H228:AK228,"1")</f>
        <v/>
      </c>
      <c r="AM228" s="210">
        <f>COUNTIFS(H228:AK228,"1")+COUNTIF(H228:AK228,"0")</f>
        <v/>
      </c>
      <c r="AN228" s="47">
        <f>AL228/AM228</f>
        <v/>
      </c>
      <c r="AO228" s="210">
        <f>SUM(VLOOKUP($A228,APR!$A$2:$AM$301,38,FALSE),VLOOKUP($A$2,MAY!$A$2:$AN$301,39,FALSE),VLOOKUP($A228,JUN!$A$2:$AM$301,38,FALSE))</f>
        <v/>
      </c>
      <c r="AP228" s="210">
        <f>SUM(VLOOKUP($A228,APR!$A$2:$AM$301,39,FALSE),VLOOKUP($A$2,MAY!$A$2:$AN$301,40,FALSE),VLOOKUP($A228,JUN!$A$2:$AM$301,39,FALSE))</f>
        <v/>
      </c>
      <c r="AQ228" s="125">
        <f>AO228/AP228</f>
        <v/>
      </c>
    </row>
    <row r="229">
      <c r="A229" s="10" t="n">
        <v>228</v>
      </c>
      <c r="B229" s="210">
        <f>VLOOKUP($A229,Table2[[No]:[Date Student Last Attended Program
(mm/dd/yyyy)]],2,FALSE)</f>
        <v/>
      </c>
      <c r="C229" s="209">
        <f>VLOOKUP($A229,Table2[[No]:[Date Student Last Attended Program
(mm/dd/yyyy)]],4,FALSE)</f>
        <v/>
      </c>
      <c r="D229" s="51">
        <f>VLOOKUP($A229,Table2[[No]:[Date Student Last Attended Program
(mm/dd/yyyy)]],14,FALSE)</f>
        <v/>
      </c>
      <c r="E229" s="138">
        <f>VLOOKUP($A229,Table2[[No]:[Date Student Last Attended Program
(mm/dd/yyyy)]],17,FALSE)</f>
        <v/>
      </c>
      <c r="F229" s="207">
        <f>VLOOKUP($A229,Table2[[No]:[Date Student Last Attended Program
(mm/dd/yyyy)]],18,FALSE)</f>
        <v/>
      </c>
      <c r="G229" s="209">
        <f>VLOOKUP($A229,Table2[[#All],[No]:[Which Group Does Student Participate In?
(optional)]],23,FALSE)</f>
        <v/>
      </c>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c r="AJ229" s="9" t="n"/>
      <c r="AK229" s="9" t="n"/>
      <c r="AL229" s="210">
        <f>COUNTIF(H229:AK229,"1")</f>
        <v/>
      </c>
      <c r="AM229" s="210">
        <f>COUNTIFS(H229:AK229,"1")+COUNTIF(H229:AK229,"0")</f>
        <v/>
      </c>
      <c r="AN229" s="47">
        <f>AL229/AM229</f>
        <v/>
      </c>
      <c r="AO229" s="210">
        <f>SUM(VLOOKUP($A229,APR!$A$2:$AM$301,38,FALSE),VLOOKUP($A$2,MAY!$A$2:$AN$301,39,FALSE),VLOOKUP($A229,JUN!$A$2:$AM$301,38,FALSE))</f>
        <v/>
      </c>
      <c r="AP229" s="210">
        <f>SUM(VLOOKUP($A229,APR!$A$2:$AM$301,39,FALSE),VLOOKUP($A$2,MAY!$A$2:$AN$301,40,FALSE),VLOOKUP($A229,JUN!$A$2:$AM$301,39,FALSE))</f>
        <v/>
      </c>
      <c r="AQ229" s="125">
        <f>AO229/AP229</f>
        <v/>
      </c>
    </row>
    <row r="230">
      <c r="A230" s="10" t="n">
        <v>229</v>
      </c>
      <c r="B230" s="210">
        <f>VLOOKUP($A230,Table2[[No]:[Date Student Last Attended Program
(mm/dd/yyyy)]],2,FALSE)</f>
        <v/>
      </c>
      <c r="C230" s="209">
        <f>VLOOKUP($A230,Table2[[No]:[Date Student Last Attended Program
(mm/dd/yyyy)]],4,FALSE)</f>
        <v/>
      </c>
      <c r="D230" s="51">
        <f>VLOOKUP($A230,Table2[[No]:[Date Student Last Attended Program
(mm/dd/yyyy)]],14,FALSE)</f>
        <v/>
      </c>
      <c r="E230" s="138">
        <f>VLOOKUP($A230,Table2[[No]:[Date Student Last Attended Program
(mm/dd/yyyy)]],17,FALSE)</f>
        <v/>
      </c>
      <c r="F230" s="207">
        <f>VLOOKUP($A230,Table2[[No]:[Date Student Last Attended Program
(mm/dd/yyyy)]],18,FALSE)</f>
        <v/>
      </c>
      <c r="G230" s="209">
        <f>VLOOKUP($A230,Table2[[#All],[No]:[Which Group Does Student Participate In?
(optional)]],23,FALSE)</f>
        <v/>
      </c>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c r="AJ230" s="9" t="n"/>
      <c r="AK230" s="9" t="n"/>
      <c r="AL230" s="210">
        <f>COUNTIF(H230:AK230,"1")</f>
        <v/>
      </c>
      <c r="AM230" s="210">
        <f>COUNTIFS(H230:AK230,"1")+COUNTIF(H230:AK230,"0")</f>
        <v/>
      </c>
      <c r="AN230" s="47">
        <f>AL230/AM230</f>
        <v/>
      </c>
      <c r="AO230" s="210">
        <f>SUM(VLOOKUP($A230,APR!$A$2:$AM$301,38,FALSE),VLOOKUP($A$2,MAY!$A$2:$AN$301,39,FALSE),VLOOKUP($A230,JUN!$A$2:$AM$301,38,FALSE))</f>
        <v/>
      </c>
      <c r="AP230" s="210">
        <f>SUM(VLOOKUP($A230,APR!$A$2:$AM$301,39,FALSE),VLOOKUP($A$2,MAY!$A$2:$AN$301,40,FALSE),VLOOKUP($A230,JUN!$A$2:$AM$301,39,FALSE))</f>
        <v/>
      </c>
      <c r="AQ230" s="125">
        <f>AO230/AP230</f>
        <v/>
      </c>
    </row>
    <row r="231">
      <c r="A231" s="10" t="n">
        <v>230</v>
      </c>
      <c r="B231" s="210">
        <f>VLOOKUP($A231,Table2[[No]:[Date Student Last Attended Program
(mm/dd/yyyy)]],2,FALSE)</f>
        <v/>
      </c>
      <c r="C231" s="209">
        <f>VLOOKUP($A231,Table2[[No]:[Date Student Last Attended Program
(mm/dd/yyyy)]],4,FALSE)</f>
        <v/>
      </c>
      <c r="D231" s="51">
        <f>VLOOKUP($A231,Table2[[No]:[Date Student Last Attended Program
(mm/dd/yyyy)]],14,FALSE)</f>
        <v/>
      </c>
      <c r="E231" s="138">
        <f>VLOOKUP($A231,Table2[[No]:[Date Student Last Attended Program
(mm/dd/yyyy)]],17,FALSE)</f>
        <v/>
      </c>
      <c r="F231" s="207">
        <f>VLOOKUP($A231,Table2[[No]:[Date Student Last Attended Program
(mm/dd/yyyy)]],18,FALSE)</f>
        <v/>
      </c>
      <c r="G231" s="209">
        <f>VLOOKUP($A231,Table2[[#All],[No]:[Which Group Does Student Participate In?
(optional)]],23,FALSE)</f>
        <v/>
      </c>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c r="AJ231" s="9" t="n"/>
      <c r="AK231" s="9" t="n"/>
      <c r="AL231" s="210">
        <f>COUNTIF(H231:AK231,"1")</f>
        <v/>
      </c>
      <c r="AM231" s="210">
        <f>COUNTIFS(H231:AK231,"1")+COUNTIF(H231:AK231,"0")</f>
        <v/>
      </c>
      <c r="AN231" s="47">
        <f>AL231/AM231</f>
        <v/>
      </c>
      <c r="AO231" s="210">
        <f>SUM(VLOOKUP($A231,APR!$A$2:$AM$301,38,FALSE),VLOOKUP($A$2,MAY!$A$2:$AN$301,39,FALSE),VLOOKUP($A231,JUN!$A$2:$AM$301,38,FALSE))</f>
        <v/>
      </c>
      <c r="AP231" s="210">
        <f>SUM(VLOOKUP($A231,APR!$A$2:$AM$301,39,FALSE),VLOOKUP($A$2,MAY!$A$2:$AN$301,40,FALSE),VLOOKUP($A231,JUN!$A$2:$AM$301,39,FALSE))</f>
        <v/>
      </c>
      <c r="AQ231" s="125">
        <f>AO231/AP231</f>
        <v/>
      </c>
    </row>
    <row r="232">
      <c r="A232" s="10" t="n">
        <v>231</v>
      </c>
      <c r="B232" s="210">
        <f>VLOOKUP($A232,Table2[[No]:[Date Student Last Attended Program
(mm/dd/yyyy)]],2,FALSE)</f>
        <v/>
      </c>
      <c r="C232" s="209">
        <f>VLOOKUP($A232,Table2[[No]:[Date Student Last Attended Program
(mm/dd/yyyy)]],4,FALSE)</f>
        <v/>
      </c>
      <c r="D232" s="51">
        <f>VLOOKUP($A232,Table2[[No]:[Date Student Last Attended Program
(mm/dd/yyyy)]],14,FALSE)</f>
        <v/>
      </c>
      <c r="E232" s="138">
        <f>VLOOKUP($A232,Table2[[No]:[Date Student Last Attended Program
(mm/dd/yyyy)]],17,FALSE)</f>
        <v/>
      </c>
      <c r="F232" s="207">
        <f>VLOOKUP($A232,Table2[[No]:[Date Student Last Attended Program
(mm/dd/yyyy)]],18,FALSE)</f>
        <v/>
      </c>
      <c r="G232" s="209">
        <f>VLOOKUP($A232,Table2[[#All],[No]:[Which Group Does Student Participate In?
(optional)]],23,FALSE)</f>
        <v/>
      </c>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c r="AJ232" s="9" t="n"/>
      <c r="AK232" s="9" t="n"/>
      <c r="AL232" s="210">
        <f>COUNTIF(H232:AK232,"1")</f>
        <v/>
      </c>
      <c r="AM232" s="210">
        <f>COUNTIFS(H232:AK232,"1")+COUNTIF(H232:AK232,"0")</f>
        <v/>
      </c>
      <c r="AN232" s="47">
        <f>AL232/AM232</f>
        <v/>
      </c>
      <c r="AO232" s="210">
        <f>SUM(VLOOKUP($A232,APR!$A$2:$AM$301,38,FALSE),VLOOKUP($A$2,MAY!$A$2:$AN$301,39,FALSE),VLOOKUP($A232,JUN!$A$2:$AM$301,38,FALSE))</f>
        <v/>
      </c>
      <c r="AP232" s="210">
        <f>SUM(VLOOKUP($A232,APR!$A$2:$AM$301,39,FALSE),VLOOKUP($A$2,MAY!$A$2:$AN$301,40,FALSE),VLOOKUP($A232,JUN!$A$2:$AM$301,39,FALSE))</f>
        <v/>
      </c>
      <c r="AQ232" s="125">
        <f>AO232/AP232</f>
        <v/>
      </c>
    </row>
    <row r="233">
      <c r="A233" s="10" t="n">
        <v>232</v>
      </c>
      <c r="B233" s="210">
        <f>VLOOKUP($A233,Table2[[No]:[Date Student Last Attended Program
(mm/dd/yyyy)]],2,FALSE)</f>
        <v/>
      </c>
      <c r="C233" s="209">
        <f>VLOOKUP($A233,Table2[[No]:[Date Student Last Attended Program
(mm/dd/yyyy)]],4,FALSE)</f>
        <v/>
      </c>
      <c r="D233" s="51">
        <f>VLOOKUP($A233,Table2[[No]:[Date Student Last Attended Program
(mm/dd/yyyy)]],14,FALSE)</f>
        <v/>
      </c>
      <c r="E233" s="138">
        <f>VLOOKUP($A233,Table2[[No]:[Date Student Last Attended Program
(mm/dd/yyyy)]],17,FALSE)</f>
        <v/>
      </c>
      <c r="F233" s="207">
        <f>VLOOKUP($A233,Table2[[No]:[Date Student Last Attended Program
(mm/dd/yyyy)]],18,FALSE)</f>
        <v/>
      </c>
      <c r="G233" s="209">
        <f>VLOOKUP($A233,Table2[[#All],[No]:[Which Group Does Student Participate In?
(optional)]],23,FALSE)</f>
        <v/>
      </c>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c r="AJ233" s="9" t="n"/>
      <c r="AK233" s="9" t="n"/>
      <c r="AL233" s="210">
        <f>COUNTIF(H233:AK233,"1")</f>
        <v/>
      </c>
      <c r="AM233" s="210">
        <f>COUNTIFS(H233:AK233,"1")+COUNTIF(H233:AK233,"0")</f>
        <v/>
      </c>
      <c r="AN233" s="47">
        <f>AL233/AM233</f>
        <v/>
      </c>
      <c r="AO233" s="210">
        <f>SUM(VLOOKUP($A233,APR!$A$2:$AM$301,38,FALSE),VLOOKUP($A$2,MAY!$A$2:$AN$301,39,FALSE),VLOOKUP($A233,JUN!$A$2:$AM$301,38,FALSE))</f>
        <v/>
      </c>
      <c r="AP233" s="210">
        <f>SUM(VLOOKUP($A233,APR!$A$2:$AM$301,39,FALSE),VLOOKUP($A$2,MAY!$A$2:$AN$301,40,FALSE),VLOOKUP($A233,JUN!$A$2:$AM$301,39,FALSE))</f>
        <v/>
      </c>
      <c r="AQ233" s="125">
        <f>AO233/AP233</f>
        <v/>
      </c>
    </row>
    <row r="234">
      <c r="A234" s="10" t="n">
        <v>233</v>
      </c>
      <c r="B234" s="210">
        <f>VLOOKUP($A234,Table2[[No]:[Date Student Last Attended Program
(mm/dd/yyyy)]],2,FALSE)</f>
        <v/>
      </c>
      <c r="C234" s="209">
        <f>VLOOKUP($A234,Table2[[No]:[Date Student Last Attended Program
(mm/dd/yyyy)]],4,FALSE)</f>
        <v/>
      </c>
      <c r="D234" s="51">
        <f>VLOOKUP($A234,Table2[[No]:[Date Student Last Attended Program
(mm/dd/yyyy)]],14,FALSE)</f>
        <v/>
      </c>
      <c r="E234" s="138">
        <f>VLOOKUP($A234,Table2[[No]:[Date Student Last Attended Program
(mm/dd/yyyy)]],17,FALSE)</f>
        <v/>
      </c>
      <c r="F234" s="207">
        <f>VLOOKUP($A234,Table2[[No]:[Date Student Last Attended Program
(mm/dd/yyyy)]],18,FALSE)</f>
        <v/>
      </c>
      <c r="G234" s="209">
        <f>VLOOKUP($A234,Table2[[#All],[No]:[Which Group Does Student Participate In?
(optional)]],23,FALSE)</f>
        <v/>
      </c>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c r="AJ234" s="9" t="n"/>
      <c r="AK234" s="9" t="n"/>
      <c r="AL234" s="210">
        <f>COUNTIF(H234:AK234,"1")</f>
        <v/>
      </c>
      <c r="AM234" s="210">
        <f>COUNTIFS(H234:AK234,"1")+COUNTIF(H234:AK234,"0")</f>
        <v/>
      </c>
      <c r="AN234" s="47">
        <f>AL234/AM234</f>
        <v/>
      </c>
      <c r="AO234" s="210">
        <f>SUM(VLOOKUP($A234,APR!$A$2:$AM$301,38,FALSE),VLOOKUP($A$2,MAY!$A$2:$AN$301,39,FALSE),VLOOKUP($A234,JUN!$A$2:$AM$301,38,FALSE))</f>
        <v/>
      </c>
      <c r="AP234" s="210">
        <f>SUM(VLOOKUP($A234,APR!$A$2:$AM$301,39,FALSE),VLOOKUP($A$2,MAY!$A$2:$AN$301,40,FALSE),VLOOKUP($A234,JUN!$A$2:$AM$301,39,FALSE))</f>
        <v/>
      </c>
      <c r="AQ234" s="125">
        <f>AO234/AP234</f>
        <v/>
      </c>
    </row>
    <row r="235">
      <c r="A235" s="10" t="n">
        <v>234</v>
      </c>
      <c r="B235" s="210">
        <f>VLOOKUP($A235,Table2[[No]:[Date Student Last Attended Program
(mm/dd/yyyy)]],2,FALSE)</f>
        <v/>
      </c>
      <c r="C235" s="209">
        <f>VLOOKUP($A235,Table2[[No]:[Date Student Last Attended Program
(mm/dd/yyyy)]],4,FALSE)</f>
        <v/>
      </c>
      <c r="D235" s="51">
        <f>VLOOKUP($A235,Table2[[No]:[Date Student Last Attended Program
(mm/dd/yyyy)]],14,FALSE)</f>
        <v/>
      </c>
      <c r="E235" s="138">
        <f>VLOOKUP($A235,Table2[[No]:[Date Student Last Attended Program
(mm/dd/yyyy)]],17,FALSE)</f>
        <v/>
      </c>
      <c r="F235" s="207">
        <f>VLOOKUP($A235,Table2[[No]:[Date Student Last Attended Program
(mm/dd/yyyy)]],18,FALSE)</f>
        <v/>
      </c>
      <c r="G235" s="209">
        <f>VLOOKUP($A235,Table2[[#All],[No]:[Which Group Does Student Participate In?
(optional)]],23,FALSE)</f>
        <v/>
      </c>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c r="AJ235" s="9" t="n"/>
      <c r="AK235" s="9" t="n"/>
      <c r="AL235" s="210">
        <f>COUNTIF(H235:AK235,"1")</f>
        <v/>
      </c>
      <c r="AM235" s="210">
        <f>COUNTIFS(H235:AK235,"1")+COUNTIF(H235:AK235,"0")</f>
        <v/>
      </c>
      <c r="AN235" s="47">
        <f>AL235/AM235</f>
        <v/>
      </c>
      <c r="AO235" s="210">
        <f>SUM(VLOOKUP($A235,APR!$A$2:$AM$301,38,FALSE),VLOOKUP($A$2,MAY!$A$2:$AN$301,39,FALSE),VLOOKUP($A235,JUN!$A$2:$AM$301,38,FALSE))</f>
        <v/>
      </c>
      <c r="AP235" s="210">
        <f>SUM(VLOOKUP($A235,APR!$A$2:$AM$301,39,FALSE),VLOOKUP($A$2,MAY!$A$2:$AN$301,40,FALSE),VLOOKUP($A235,JUN!$A$2:$AM$301,39,FALSE))</f>
        <v/>
      </c>
      <c r="AQ235" s="125">
        <f>AO235/AP235</f>
        <v/>
      </c>
    </row>
    <row r="236">
      <c r="A236" s="10" t="n">
        <v>235</v>
      </c>
      <c r="B236" s="210">
        <f>VLOOKUP($A236,Table2[[No]:[Date Student Last Attended Program
(mm/dd/yyyy)]],2,FALSE)</f>
        <v/>
      </c>
      <c r="C236" s="209">
        <f>VLOOKUP($A236,Table2[[No]:[Date Student Last Attended Program
(mm/dd/yyyy)]],4,FALSE)</f>
        <v/>
      </c>
      <c r="D236" s="51">
        <f>VLOOKUP($A236,Table2[[No]:[Date Student Last Attended Program
(mm/dd/yyyy)]],14,FALSE)</f>
        <v/>
      </c>
      <c r="E236" s="138">
        <f>VLOOKUP($A236,Table2[[No]:[Date Student Last Attended Program
(mm/dd/yyyy)]],17,FALSE)</f>
        <v/>
      </c>
      <c r="F236" s="207">
        <f>VLOOKUP($A236,Table2[[No]:[Date Student Last Attended Program
(mm/dd/yyyy)]],18,FALSE)</f>
        <v/>
      </c>
      <c r="G236" s="209">
        <f>VLOOKUP($A236,Table2[[#All],[No]:[Which Group Does Student Participate In?
(optional)]],23,FALSE)</f>
        <v/>
      </c>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c r="AJ236" s="9" t="n"/>
      <c r="AK236" s="9" t="n"/>
      <c r="AL236" s="210">
        <f>COUNTIF(H236:AK236,"1")</f>
        <v/>
      </c>
      <c r="AM236" s="210">
        <f>COUNTIFS(H236:AK236,"1")+COUNTIF(H236:AK236,"0")</f>
        <v/>
      </c>
      <c r="AN236" s="47">
        <f>AL236/AM236</f>
        <v/>
      </c>
      <c r="AO236" s="210">
        <f>SUM(VLOOKUP($A236,APR!$A$2:$AM$301,38,FALSE),VLOOKUP($A$2,MAY!$A$2:$AN$301,39,FALSE),VLOOKUP($A236,JUN!$A$2:$AM$301,38,FALSE))</f>
        <v/>
      </c>
      <c r="AP236" s="210">
        <f>SUM(VLOOKUP($A236,APR!$A$2:$AM$301,39,FALSE),VLOOKUP($A$2,MAY!$A$2:$AN$301,40,FALSE),VLOOKUP($A236,JUN!$A$2:$AM$301,39,FALSE))</f>
        <v/>
      </c>
      <c r="AQ236" s="125">
        <f>AO236/AP236</f>
        <v/>
      </c>
    </row>
    <row r="237">
      <c r="A237" s="10" t="n">
        <v>236</v>
      </c>
      <c r="B237" s="210">
        <f>VLOOKUP($A237,Table2[[No]:[Date Student Last Attended Program
(mm/dd/yyyy)]],2,FALSE)</f>
        <v/>
      </c>
      <c r="C237" s="209">
        <f>VLOOKUP($A237,Table2[[No]:[Date Student Last Attended Program
(mm/dd/yyyy)]],4,FALSE)</f>
        <v/>
      </c>
      <c r="D237" s="51">
        <f>VLOOKUP($A237,Table2[[No]:[Date Student Last Attended Program
(mm/dd/yyyy)]],14,FALSE)</f>
        <v/>
      </c>
      <c r="E237" s="138">
        <f>VLOOKUP($A237,Table2[[No]:[Date Student Last Attended Program
(mm/dd/yyyy)]],17,FALSE)</f>
        <v/>
      </c>
      <c r="F237" s="207">
        <f>VLOOKUP($A237,Table2[[No]:[Date Student Last Attended Program
(mm/dd/yyyy)]],18,FALSE)</f>
        <v/>
      </c>
      <c r="G237" s="209">
        <f>VLOOKUP($A237,Table2[[#All],[No]:[Which Group Does Student Participate In?
(optional)]],23,FALSE)</f>
        <v/>
      </c>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c r="AJ237" s="9" t="n"/>
      <c r="AK237" s="9" t="n"/>
      <c r="AL237" s="210">
        <f>COUNTIF(H237:AK237,"1")</f>
        <v/>
      </c>
      <c r="AM237" s="210">
        <f>COUNTIFS(H237:AK237,"1")+COUNTIF(H237:AK237,"0")</f>
        <v/>
      </c>
      <c r="AN237" s="47">
        <f>AL237/AM237</f>
        <v/>
      </c>
      <c r="AO237" s="210">
        <f>SUM(VLOOKUP($A237,APR!$A$2:$AM$301,38,FALSE),VLOOKUP($A$2,MAY!$A$2:$AN$301,39,FALSE),VLOOKUP($A237,JUN!$A$2:$AM$301,38,FALSE))</f>
        <v/>
      </c>
      <c r="AP237" s="210">
        <f>SUM(VLOOKUP($A237,APR!$A$2:$AM$301,39,FALSE),VLOOKUP($A$2,MAY!$A$2:$AN$301,40,FALSE),VLOOKUP($A237,JUN!$A$2:$AM$301,39,FALSE))</f>
        <v/>
      </c>
      <c r="AQ237" s="125">
        <f>AO237/AP237</f>
        <v/>
      </c>
    </row>
    <row r="238">
      <c r="A238" s="10" t="n">
        <v>237</v>
      </c>
      <c r="B238" s="210">
        <f>VLOOKUP($A238,Table2[[No]:[Date Student Last Attended Program
(mm/dd/yyyy)]],2,FALSE)</f>
        <v/>
      </c>
      <c r="C238" s="209">
        <f>VLOOKUP($A238,Table2[[No]:[Date Student Last Attended Program
(mm/dd/yyyy)]],4,FALSE)</f>
        <v/>
      </c>
      <c r="D238" s="51">
        <f>VLOOKUP($A238,Table2[[No]:[Date Student Last Attended Program
(mm/dd/yyyy)]],14,FALSE)</f>
        <v/>
      </c>
      <c r="E238" s="138">
        <f>VLOOKUP($A238,Table2[[No]:[Date Student Last Attended Program
(mm/dd/yyyy)]],17,FALSE)</f>
        <v/>
      </c>
      <c r="F238" s="207">
        <f>VLOOKUP($A238,Table2[[No]:[Date Student Last Attended Program
(mm/dd/yyyy)]],18,FALSE)</f>
        <v/>
      </c>
      <c r="G238" s="209">
        <f>VLOOKUP($A238,Table2[[#All],[No]:[Which Group Does Student Participate In?
(optional)]],23,FALSE)</f>
        <v/>
      </c>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c r="AJ238" s="9" t="n"/>
      <c r="AK238" s="9" t="n"/>
      <c r="AL238" s="210">
        <f>COUNTIF(H238:AK238,"1")</f>
        <v/>
      </c>
      <c r="AM238" s="210">
        <f>COUNTIFS(H238:AK238,"1")+COUNTIF(H238:AK238,"0")</f>
        <v/>
      </c>
      <c r="AN238" s="47">
        <f>AL238/AM238</f>
        <v/>
      </c>
      <c r="AO238" s="210">
        <f>SUM(VLOOKUP($A238,APR!$A$2:$AM$301,38,FALSE),VLOOKUP($A$2,MAY!$A$2:$AN$301,39,FALSE),VLOOKUP($A238,JUN!$A$2:$AM$301,38,FALSE))</f>
        <v/>
      </c>
      <c r="AP238" s="210">
        <f>SUM(VLOOKUP($A238,APR!$A$2:$AM$301,39,FALSE),VLOOKUP($A$2,MAY!$A$2:$AN$301,40,FALSE),VLOOKUP($A238,JUN!$A$2:$AM$301,39,FALSE))</f>
        <v/>
      </c>
      <c r="AQ238" s="125">
        <f>AO238/AP238</f>
        <v/>
      </c>
    </row>
    <row r="239">
      <c r="A239" s="10" t="n">
        <v>238</v>
      </c>
      <c r="B239" s="210">
        <f>VLOOKUP($A239,Table2[[No]:[Date Student Last Attended Program
(mm/dd/yyyy)]],2,FALSE)</f>
        <v/>
      </c>
      <c r="C239" s="209">
        <f>VLOOKUP($A239,Table2[[No]:[Date Student Last Attended Program
(mm/dd/yyyy)]],4,FALSE)</f>
        <v/>
      </c>
      <c r="D239" s="51">
        <f>VLOOKUP($A239,Table2[[No]:[Date Student Last Attended Program
(mm/dd/yyyy)]],14,FALSE)</f>
        <v/>
      </c>
      <c r="E239" s="138">
        <f>VLOOKUP($A239,Table2[[No]:[Date Student Last Attended Program
(mm/dd/yyyy)]],17,FALSE)</f>
        <v/>
      </c>
      <c r="F239" s="207">
        <f>VLOOKUP($A239,Table2[[No]:[Date Student Last Attended Program
(mm/dd/yyyy)]],18,FALSE)</f>
        <v/>
      </c>
      <c r="G239" s="209">
        <f>VLOOKUP($A239,Table2[[#All],[No]:[Which Group Does Student Participate In?
(optional)]],23,FALSE)</f>
        <v/>
      </c>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c r="AJ239" s="9" t="n"/>
      <c r="AK239" s="9" t="n"/>
      <c r="AL239" s="210">
        <f>COUNTIF(H239:AK239,"1")</f>
        <v/>
      </c>
      <c r="AM239" s="210">
        <f>COUNTIFS(H239:AK239,"1")+COUNTIF(H239:AK239,"0")</f>
        <v/>
      </c>
      <c r="AN239" s="47">
        <f>AL239/AM239</f>
        <v/>
      </c>
      <c r="AO239" s="210">
        <f>SUM(VLOOKUP($A239,APR!$A$2:$AM$301,38,FALSE),VLOOKUP($A$2,MAY!$A$2:$AN$301,39,FALSE),VLOOKUP($A239,JUN!$A$2:$AM$301,38,FALSE))</f>
        <v/>
      </c>
      <c r="AP239" s="210">
        <f>SUM(VLOOKUP($A239,APR!$A$2:$AM$301,39,FALSE),VLOOKUP($A$2,MAY!$A$2:$AN$301,40,FALSE),VLOOKUP($A239,JUN!$A$2:$AM$301,39,FALSE))</f>
        <v/>
      </c>
      <c r="AQ239" s="125">
        <f>AO239/AP239</f>
        <v/>
      </c>
    </row>
    <row r="240">
      <c r="A240" s="10" t="n">
        <v>239</v>
      </c>
      <c r="B240" s="210">
        <f>VLOOKUP($A240,Table2[[No]:[Date Student Last Attended Program
(mm/dd/yyyy)]],2,FALSE)</f>
        <v/>
      </c>
      <c r="C240" s="209">
        <f>VLOOKUP($A240,Table2[[No]:[Date Student Last Attended Program
(mm/dd/yyyy)]],4,FALSE)</f>
        <v/>
      </c>
      <c r="D240" s="51">
        <f>VLOOKUP($A240,Table2[[No]:[Date Student Last Attended Program
(mm/dd/yyyy)]],14,FALSE)</f>
        <v/>
      </c>
      <c r="E240" s="138">
        <f>VLOOKUP($A240,Table2[[No]:[Date Student Last Attended Program
(mm/dd/yyyy)]],17,FALSE)</f>
        <v/>
      </c>
      <c r="F240" s="207">
        <f>VLOOKUP($A240,Table2[[No]:[Date Student Last Attended Program
(mm/dd/yyyy)]],18,FALSE)</f>
        <v/>
      </c>
      <c r="G240" s="209">
        <f>VLOOKUP($A240,Table2[[#All],[No]:[Which Group Does Student Participate In?
(optional)]],23,FALSE)</f>
        <v/>
      </c>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c r="AJ240" s="9" t="n"/>
      <c r="AK240" s="9" t="n"/>
      <c r="AL240" s="210">
        <f>COUNTIF(H240:AK240,"1")</f>
        <v/>
      </c>
      <c r="AM240" s="210">
        <f>COUNTIFS(H240:AK240,"1")+COUNTIF(H240:AK240,"0")</f>
        <v/>
      </c>
      <c r="AN240" s="47">
        <f>AL240/AM240</f>
        <v/>
      </c>
      <c r="AO240" s="210">
        <f>SUM(VLOOKUP($A240,APR!$A$2:$AM$301,38,FALSE),VLOOKUP($A$2,MAY!$A$2:$AN$301,39,FALSE),VLOOKUP($A240,JUN!$A$2:$AM$301,38,FALSE))</f>
        <v/>
      </c>
      <c r="AP240" s="210">
        <f>SUM(VLOOKUP($A240,APR!$A$2:$AM$301,39,FALSE),VLOOKUP($A$2,MAY!$A$2:$AN$301,40,FALSE),VLOOKUP($A240,JUN!$A$2:$AM$301,39,FALSE))</f>
        <v/>
      </c>
      <c r="AQ240" s="125">
        <f>AO240/AP240</f>
        <v/>
      </c>
    </row>
    <row r="241">
      <c r="A241" s="10" t="n">
        <v>240</v>
      </c>
      <c r="B241" s="210">
        <f>VLOOKUP($A241,Table2[[No]:[Date Student Last Attended Program
(mm/dd/yyyy)]],2,FALSE)</f>
        <v/>
      </c>
      <c r="C241" s="209">
        <f>VLOOKUP($A241,Table2[[No]:[Date Student Last Attended Program
(mm/dd/yyyy)]],4,FALSE)</f>
        <v/>
      </c>
      <c r="D241" s="51">
        <f>VLOOKUP($A241,Table2[[No]:[Date Student Last Attended Program
(mm/dd/yyyy)]],14,FALSE)</f>
        <v/>
      </c>
      <c r="E241" s="138">
        <f>VLOOKUP($A241,Table2[[No]:[Date Student Last Attended Program
(mm/dd/yyyy)]],17,FALSE)</f>
        <v/>
      </c>
      <c r="F241" s="207">
        <f>VLOOKUP($A241,Table2[[No]:[Date Student Last Attended Program
(mm/dd/yyyy)]],18,FALSE)</f>
        <v/>
      </c>
      <c r="G241" s="209">
        <f>VLOOKUP($A241,Table2[[#All],[No]:[Which Group Does Student Participate In?
(optional)]],23,FALSE)</f>
        <v/>
      </c>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c r="AJ241" s="9" t="n"/>
      <c r="AK241" s="9" t="n"/>
      <c r="AL241" s="210">
        <f>COUNTIF(H241:AK241,"1")</f>
        <v/>
      </c>
      <c r="AM241" s="210">
        <f>COUNTIFS(H241:AK241,"1")+COUNTIF(H241:AK241,"0")</f>
        <v/>
      </c>
      <c r="AN241" s="47">
        <f>AL241/AM241</f>
        <v/>
      </c>
      <c r="AO241" s="210">
        <f>SUM(VLOOKUP($A241,APR!$A$2:$AM$301,38,FALSE),VLOOKUP($A$2,MAY!$A$2:$AN$301,39,FALSE),VLOOKUP($A241,JUN!$A$2:$AM$301,38,FALSE))</f>
        <v/>
      </c>
      <c r="AP241" s="210">
        <f>SUM(VLOOKUP($A241,APR!$A$2:$AM$301,39,FALSE),VLOOKUP($A$2,MAY!$A$2:$AN$301,40,FALSE),VLOOKUP($A241,JUN!$A$2:$AM$301,39,FALSE))</f>
        <v/>
      </c>
      <c r="AQ241" s="125">
        <f>AO241/AP241</f>
        <v/>
      </c>
    </row>
    <row r="242">
      <c r="A242" s="10" t="n">
        <v>241</v>
      </c>
      <c r="B242" s="210">
        <f>VLOOKUP($A242,Table2[[No]:[Date Student Last Attended Program
(mm/dd/yyyy)]],2,FALSE)</f>
        <v/>
      </c>
      <c r="C242" s="209">
        <f>VLOOKUP($A242,Table2[[No]:[Date Student Last Attended Program
(mm/dd/yyyy)]],4,FALSE)</f>
        <v/>
      </c>
      <c r="D242" s="51">
        <f>VLOOKUP($A242,Table2[[No]:[Date Student Last Attended Program
(mm/dd/yyyy)]],14,FALSE)</f>
        <v/>
      </c>
      <c r="E242" s="138">
        <f>VLOOKUP($A242,Table2[[No]:[Date Student Last Attended Program
(mm/dd/yyyy)]],17,FALSE)</f>
        <v/>
      </c>
      <c r="F242" s="207">
        <f>VLOOKUP($A242,Table2[[No]:[Date Student Last Attended Program
(mm/dd/yyyy)]],18,FALSE)</f>
        <v/>
      </c>
      <c r="G242" s="209">
        <f>VLOOKUP($A242,Table2[[#All],[No]:[Which Group Does Student Participate In?
(optional)]],23,FALSE)</f>
        <v/>
      </c>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c r="AJ242" s="9" t="n"/>
      <c r="AK242" s="9" t="n"/>
      <c r="AL242" s="210">
        <f>COUNTIF(H242:AK242,"1")</f>
        <v/>
      </c>
      <c r="AM242" s="210">
        <f>COUNTIFS(H242:AK242,"1")+COUNTIF(H242:AK242,"0")</f>
        <v/>
      </c>
      <c r="AN242" s="47">
        <f>AL242/AM242</f>
        <v/>
      </c>
      <c r="AO242" s="210">
        <f>SUM(VLOOKUP($A242,APR!$A$2:$AM$301,38,FALSE),VLOOKUP($A$2,MAY!$A$2:$AN$301,39,FALSE),VLOOKUP($A242,JUN!$A$2:$AM$301,38,FALSE))</f>
        <v/>
      </c>
      <c r="AP242" s="210">
        <f>SUM(VLOOKUP($A242,APR!$A$2:$AM$301,39,FALSE),VLOOKUP($A$2,MAY!$A$2:$AN$301,40,FALSE),VLOOKUP($A242,JUN!$A$2:$AM$301,39,FALSE))</f>
        <v/>
      </c>
      <c r="AQ242" s="125">
        <f>AO242/AP242</f>
        <v/>
      </c>
    </row>
    <row r="243">
      <c r="A243" s="10" t="n">
        <v>242</v>
      </c>
      <c r="B243" s="210">
        <f>VLOOKUP($A243,Table2[[No]:[Date Student Last Attended Program
(mm/dd/yyyy)]],2,FALSE)</f>
        <v/>
      </c>
      <c r="C243" s="209">
        <f>VLOOKUP($A243,Table2[[No]:[Date Student Last Attended Program
(mm/dd/yyyy)]],4,FALSE)</f>
        <v/>
      </c>
      <c r="D243" s="51">
        <f>VLOOKUP($A243,Table2[[No]:[Date Student Last Attended Program
(mm/dd/yyyy)]],14,FALSE)</f>
        <v/>
      </c>
      <c r="E243" s="138">
        <f>VLOOKUP($A243,Table2[[No]:[Date Student Last Attended Program
(mm/dd/yyyy)]],17,FALSE)</f>
        <v/>
      </c>
      <c r="F243" s="207">
        <f>VLOOKUP($A243,Table2[[No]:[Date Student Last Attended Program
(mm/dd/yyyy)]],18,FALSE)</f>
        <v/>
      </c>
      <c r="G243" s="209">
        <f>VLOOKUP($A243,Table2[[#All],[No]:[Which Group Does Student Participate In?
(optional)]],23,FALSE)</f>
        <v/>
      </c>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c r="AJ243" s="9" t="n"/>
      <c r="AK243" s="9" t="n"/>
      <c r="AL243" s="210">
        <f>COUNTIF(H243:AK243,"1")</f>
        <v/>
      </c>
      <c r="AM243" s="210">
        <f>COUNTIFS(H243:AK243,"1")+COUNTIF(H243:AK243,"0")</f>
        <v/>
      </c>
      <c r="AN243" s="47">
        <f>AL243/AM243</f>
        <v/>
      </c>
      <c r="AO243" s="210">
        <f>SUM(VLOOKUP($A243,APR!$A$2:$AM$301,38,FALSE),VLOOKUP($A$2,MAY!$A$2:$AN$301,39,FALSE),VLOOKUP($A243,JUN!$A$2:$AM$301,38,FALSE))</f>
        <v/>
      </c>
      <c r="AP243" s="210">
        <f>SUM(VLOOKUP($A243,APR!$A$2:$AM$301,39,FALSE),VLOOKUP($A$2,MAY!$A$2:$AN$301,40,FALSE),VLOOKUP($A243,JUN!$A$2:$AM$301,39,FALSE))</f>
        <v/>
      </c>
      <c r="AQ243" s="125">
        <f>AO243/AP243</f>
        <v/>
      </c>
    </row>
    <row r="244">
      <c r="A244" s="10" t="n">
        <v>243</v>
      </c>
      <c r="B244" s="210">
        <f>VLOOKUP($A244,Table2[[No]:[Date Student Last Attended Program
(mm/dd/yyyy)]],2,FALSE)</f>
        <v/>
      </c>
      <c r="C244" s="209">
        <f>VLOOKUP($A244,Table2[[No]:[Date Student Last Attended Program
(mm/dd/yyyy)]],4,FALSE)</f>
        <v/>
      </c>
      <c r="D244" s="51">
        <f>VLOOKUP($A244,Table2[[No]:[Date Student Last Attended Program
(mm/dd/yyyy)]],14,FALSE)</f>
        <v/>
      </c>
      <c r="E244" s="138">
        <f>VLOOKUP($A244,Table2[[No]:[Date Student Last Attended Program
(mm/dd/yyyy)]],17,FALSE)</f>
        <v/>
      </c>
      <c r="F244" s="207">
        <f>VLOOKUP($A244,Table2[[No]:[Date Student Last Attended Program
(mm/dd/yyyy)]],18,FALSE)</f>
        <v/>
      </c>
      <c r="G244" s="209">
        <f>VLOOKUP($A244,Table2[[#All],[No]:[Which Group Does Student Participate In?
(optional)]],23,FALSE)</f>
        <v/>
      </c>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c r="AJ244" s="9" t="n"/>
      <c r="AK244" s="9" t="n"/>
      <c r="AL244" s="210">
        <f>COUNTIF(H244:AK244,"1")</f>
        <v/>
      </c>
      <c r="AM244" s="210">
        <f>COUNTIFS(H244:AK244,"1")+COUNTIF(H244:AK244,"0")</f>
        <v/>
      </c>
      <c r="AN244" s="47">
        <f>AL244/AM244</f>
        <v/>
      </c>
      <c r="AO244" s="210">
        <f>SUM(VLOOKUP($A244,APR!$A$2:$AM$301,38,FALSE),VLOOKUP($A$2,MAY!$A$2:$AN$301,39,FALSE),VLOOKUP($A244,JUN!$A$2:$AM$301,38,FALSE))</f>
        <v/>
      </c>
      <c r="AP244" s="210">
        <f>SUM(VLOOKUP($A244,APR!$A$2:$AM$301,39,FALSE),VLOOKUP($A$2,MAY!$A$2:$AN$301,40,FALSE),VLOOKUP($A244,JUN!$A$2:$AM$301,39,FALSE))</f>
        <v/>
      </c>
      <c r="AQ244" s="125">
        <f>AO244/AP244</f>
        <v/>
      </c>
    </row>
    <row r="245">
      <c r="A245" s="10" t="n">
        <v>244</v>
      </c>
      <c r="B245" s="210">
        <f>VLOOKUP($A245,Table2[[No]:[Date Student Last Attended Program
(mm/dd/yyyy)]],2,FALSE)</f>
        <v/>
      </c>
      <c r="C245" s="209">
        <f>VLOOKUP($A245,Table2[[No]:[Date Student Last Attended Program
(mm/dd/yyyy)]],4,FALSE)</f>
        <v/>
      </c>
      <c r="D245" s="51">
        <f>VLOOKUP($A245,Table2[[No]:[Date Student Last Attended Program
(mm/dd/yyyy)]],14,FALSE)</f>
        <v/>
      </c>
      <c r="E245" s="138">
        <f>VLOOKUP($A245,Table2[[No]:[Date Student Last Attended Program
(mm/dd/yyyy)]],17,FALSE)</f>
        <v/>
      </c>
      <c r="F245" s="207">
        <f>VLOOKUP($A245,Table2[[No]:[Date Student Last Attended Program
(mm/dd/yyyy)]],18,FALSE)</f>
        <v/>
      </c>
      <c r="G245" s="209">
        <f>VLOOKUP($A245,Table2[[#All],[No]:[Which Group Does Student Participate In?
(optional)]],23,FALSE)</f>
        <v/>
      </c>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c r="AJ245" s="9" t="n"/>
      <c r="AK245" s="9" t="n"/>
      <c r="AL245" s="210">
        <f>COUNTIF(H245:AK245,"1")</f>
        <v/>
      </c>
      <c r="AM245" s="210">
        <f>COUNTIFS(H245:AK245,"1")+COUNTIF(H245:AK245,"0")</f>
        <v/>
      </c>
      <c r="AN245" s="47">
        <f>AL245/AM245</f>
        <v/>
      </c>
      <c r="AO245" s="210">
        <f>SUM(VLOOKUP($A245,APR!$A$2:$AM$301,38,FALSE),VLOOKUP($A$2,MAY!$A$2:$AN$301,39,FALSE),VLOOKUP($A245,JUN!$A$2:$AM$301,38,FALSE))</f>
        <v/>
      </c>
      <c r="AP245" s="210">
        <f>SUM(VLOOKUP($A245,APR!$A$2:$AM$301,39,FALSE),VLOOKUP($A$2,MAY!$A$2:$AN$301,40,FALSE),VLOOKUP($A245,JUN!$A$2:$AM$301,39,FALSE))</f>
        <v/>
      </c>
      <c r="AQ245" s="125">
        <f>AO245/AP245</f>
        <v/>
      </c>
    </row>
    <row r="246">
      <c r="A246" s="10" t="n">
        <v>245</v>
      </c>
      <c r="B246" s="210">
        <f>VLOOKUP($A246,Table2[[No]:[Date Student Last Attended Program
(mm/dd/yyyy)]],2,FALSE)</f>
        <v/>
      </c>
      <c r="C246" s="209">
        <f>VLOOKUP($A246,Table2[[No]:[Date Student Last Attended Program
(mm/dd/yyyy)]],4,FALSE)</f>
        <v/>
      </c>
      <c r="D246" s="51">
        <f>VLOOKUP($A246,Table2[[No]:[Date Student Last Attended Program
(mm/dd/yyyy)]],14,FALSE)</f>
        <v/>
      </c>
      <c r="E246" s="138">
        <f>VLOOKUP($A246,Table2[[No]:[Date Student Last Attended Program
(mm/dd/yyyy)]],17,FALSE)</f>
        <v/>
      </c>
      <c r="F246" s="207">
        <f>VLOOKUP($A246,Table2[[No]:[Date Student Last Attended Program
(mm/dd/yyyy)]],18,FALSE)</f>
        <v/>
      </c>
      <c r="G246" s="209">
        <f>VLOOKUP($A246,Table2[[#All],[No]:[Which Group Does Student Participate In?
(optional)]],23,FALSE)</f>
        <v/>
      </c>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c r="AJ246" s="9" t="n"/>
      <c r="AK246" s="9" t="n"/>
      <c r="AL246" s="210">
        <f>COUNTIF(H246:AK246,"1")</f>
        <v/>
      </c>
      <c r="AM246" s="210">
        <f>COUNTIFS(H246:AK246,"1")+COUNTIF(H246:AK246,"0")</f>
        <v/>
      </c>
      <c r="AN246" s="47">
        <f>AL246/AM246</f>
        <v/>
      </c>
      <c r="AO246" s="210">
        <f>SUM(VLOOKUP($A246,APR!$A$2:$AM$301,38,FALSE),VLOOKUP($A$2,MAY!$A$2:$AN$301,39,FALSE),VLOOKUP($A246,JUN!$A$2:$AM$301,38,FALSE))</f>
        <v/>
      </c>
      <c r="AP246" s="210">
        <f>SUM(VLOOKUP($A246,APR!$A$2:$AM$301,39,FALSE),VLOOKUP($A$2,MAY!$A$2:$AN$301,40,FALSE),VLOOKUP($A246,JUN!$A$2:$AM$301,39,FALSE))</f>
        <v/>
      </c>
      <c r="AQ246" s="125">
        <f>AO246/AP246</f>
        <v/>
      </c>
    </row>
    <row r="247">
      <c r="A247" s="10" t="n">
        <v>246</v>
      </c>
      <c r="B247" s="210">
        <f>VLOOKUP($A247,Table2[[No]:[Date Student Last Attended Program
(mm/dd/yyyy)]],2,FALSE)</f>
        <v/>
      </c>
      <c r="C247" s="209">
        <f>VLOOKUP($A247,Table2[[No]:[Date Student Last Attended Program
(mm/dd/yyyy)]],4,FALSE)</f>
        <v/>
      </c>
      <c r="D247" s="51">
        <f>VLOOKUP($A247,Table2[[No]:[Date Student Last Attended Program
(mm/dd/yyyy)]],14,FALSE)</f>
        <v/>
      </c>
      <c r="E247" s="138">
        <f>VLOOKUP($A247,Table2[[No]:[Date Student Last Attended Program
(mm/dd/yyyy)]],17,FALSE)</f>
        <v/>
      </c>
      <c r="F247" s="207">
        <f>VLOOKUP($A247,Table2[[No]:[Date Student Last Attended Program
(mm/dd/yyyy)]],18,FALSE)</f>
        <v/>
      </c>
      <c r="G247" s="209">
        <f>VLOOKUP($A247,Table2[[#All],[No]:[Which Group Does Student Participate In?
(optional)]],23,FALSE)</f>
        <v/>
      </c>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c r="AJ247" s="9" t="n"/>
      <c r="AK247" s="9" t="n"/>
      <c r="AL247" s="210">
        <f>COUNTIF(H247:AK247,"1")</f>
        <v/>
      </c>
      <c r="AM247" s="210">
        <f>COUNTIFS(H247:AK247,"1")+COUNTIF(H247:AK247,"0")</f>
        <v/>
      </c>
      <c r="AN247" s="47">
        <f>AL247/AM247</f>
        <v/>
      </c>
      <c r="AO247" s="210">
        <f>SUM(VLOOKUP($A247,APR!$A$2:$AM$301,38,FALSE),VLOOKUP($A$2,MAY!$A$2:$AN$301,39,FALSE),VLOOKUP($A247,JUN!$A$2:$AM$301,38,FALSE))</f>
        <v/>
      </c>
      <c r="AP247" s="210">
        <f>SUM(VLOOKUP($A247,APR!$A$2:$AM$301,39,FALSE),VLOOKUP($A$2,MAY!$A$2:$AN$301,40,FALSE),VLOOKUP($A247,JUN!$A$2:$AM$301,39,FALSE))</f>
        <v/>
      </c>
      <c r="AQ247" s="125">
        <f>AO247/AP247</f>
        <v/>
      </c>
    </row>
    <row r="248">
      <c r="A248" s="10" t="n">
        <v>247</v>
      </c>
      <c r="B248" s="210">
        <f>VLOOKUP($A248,Table2[[No]:[Date Student Last Attended Program
(mm/dd/yyyy)]],2,FALSE)</f>
        <v/>
      </c>
      <c r="C248" s="209">
        <f>VLOOKUP($A248,Table2[[No]:[Date Student Last Attended Program
(mm/dd/yyyy)]],4,FALSE)</f>
        <v/>
      </c>
      <c r="D248" s="51">
        <f>VLOOKUP($A248,Table2[[No]:[Date Student Last Attended Program
(mm/dd/yyyy)]],14,FALSE)</f>
        <v/>
      </c>
      <c r="E248" s="138">
        <f>VLOOKUP($A248,Table2[[No]:[Date Student Last Attended Program
(mm/dd/yyyy)]],17,FALSE)</f>
        <v/>
      </c>
      <c r="F248" s="207">
        <f>VLOOKUP($A248,Table2[[No]:[Date Student Last Attended Program
(mm/dd/yyyy)]],18,FALSE)</f>
        <v/>
      </c>
      <c r="G248" s="209">
        <f>VLOOKUP($A248,Table2[[#All],[No]:[Which Group Does Student Participate In?
(optional)]],23,FALSE)</f>
        <v/>
      </c>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c r="AJ248" s="9" t="n"/>
      <c r="AK248" s="9" t="n"/>
      <c r="AL248" s="210">
        <f>COUNTIF(H248:AK248,"1")</f>
        <v/>
      </c>
      <c r="AM248" s="210">
        <f>COUNTIFS(H248:AK248,"1")+COUNTIF(H248:AK248,"0")</f>
        <v/>
      </c>
      <c r="AN248" s="47">
        <f>AL248/AM248</f>
        <v/>
      </c>
      <c r="AO248" s="210">
        <f>SUM(VLOOKUP($A248,APR!$A$2:$AM$301,38,FALSE),VLOOKUP($A$2,MAY!$A$2:$AN$301,39,FALSE),VLOOKUP($A248,JUN!$A$2:$AM$301,38,FALSE))</f>
        <v/>
      </c>
      <c r="AP248" s="210">
        <f>SUM(VLOOKUP($A248,APR!$A$2:$AM$301,39,FALSE),VLOOKUP($A$2,MAY!$A$2:$AN$301,40,FALSE),VLOOKUP($A248,JUN!$A$2:$AM$301,39,FALSE))</f>
        <v/>
      </c>
      <c r="AQ248" s="125">
        <f>AO248/AP248</f>
        <v/>
      </c>
    </row>
    <row r="249">
      <c r="A249" s="10" t="n">
        <v>248</v>
      </c>
      <c r="B249" s="210">
        <f>VLOOKUP($A249,Table2[[No]:[Date Student Last Attended Program
(mm/dd/yyyy)]],2,FALSE)</f>
        <v/>
      </c>
      <c r="C249" s="209">
        <f>VLOOKUP($A249,Table2[[No]:[Date Student Last Attended Program
(mm/dd/yyyy)]],4,FALSE)</f>
        <v/>
      </c>
      <c r="D249" s="51">
        <f>VLOOKUP($A249,Table2[[No]:[Date Student Last Attended Program
(mm/dd/yyyy)]],14,FALSE)</f>
        <v/>
      </c>
      <c r="E249" s="138">
        <f>VLOOKUP($A249,Table2[[No]:[Date Student Last Attended Program
(mm/dd/yyyy)]],17,FALSE)</f>
        <v/>
      </c>
      <c r="F249" s="207">
        <f>VLOOKUP($A249,Table2[[No]:[Date Student Last Attended Program
(mm/dd/yyyy)]],18,FALSE)</f>
        <v/>
      </c>
      <c r="G249" s="209">
        <f>VLOOKUP($A249,Table2[[#All],[No]:[Which Group Does Student Participate In?
(optional)]],23,FALSE)</f>
        <v/>
      </c>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c r="AJ249" s="9" t="n"/>
      <c r="AK249" s="9" t="n"/>
      <c r="AL249" s="210">
        <f>COUNTIF(H249:AK249,"1")</f>
        <v/>
      </c>
      <c r="AM249" s="210">
        <f>COUNTIFS(H249:AK249,"1")+COUNTIF(H249:AK249,"0")</f>
        <v/>
      </c>
      <c r="AN249" s="47">
        <f>AL249/AM249</f>
        <v/>
      </c>
      <c r="AO249" s="210">
        <f>SUM(VLOOKUP($A249,APR!$A$2:$AM$301,38,FALSE),VLOOKUP($A$2,MAY!$A$2:$AN$301,39,FALSE),VLOOKUP($A249,JUN!$A$2:$AM$301,38,FALSE))</f>
        <v/>
      </c>
      <c r="AP249" s="210">
        <f>SUM(VLOOKUP($A249,APR!$A$2:$AM$301,39,FALSE),VLOOKUP($A$2,MAY!$A$2:$AN$301,40,FALSE),VLOOKUP($A249,JUN!$A$2:$AM$301,39,FALSE))</f>
        <v/>
      </c>
      <c r="AQ249" s="125">
        <f>AO249/AP249</f>
        <v/>
      </c>
    </row>
    <row r="250">
      <c r="A250" s="10" t="n">
        <v>249</v>
      </c>
      <c r="B250" s="210">
        <f>VLOOKUP($A250,Table2[[No]:[Date Student Last Attended Program
(mm/dd/yyyy)]],2,FALSE)</f>
        <v/>
      </c>
      <c r="C250" s="209">
        <f>VLOOKUP($A250,Table2[[No]:[Date Student Last Attended Program
(mm/dd/yyyy)]],4,FALSE)</f>
        <v/>
      </c>
      <c r="D250" s="51">
        <f>VLOOKUP($A250,Table2[[No]:[Date Student Last Attended Program
(mm/dd/yyyy)]],14,FALSE)</f>
        <v/>
      </c>
      <c r="E250" s="138">
        <f>VLOOKUP($A250,Table2[[No]:[Date Student Last Attended Program
(mm/dd/yyyy)]],17,FALSE)</f>
        <v/>
      </c>
      <c r="F250" s="207">
        <f>VLOOKUP($A250,Table2[[No]:[Date Student Last Attended Program
(mm/dd/yyyy)]],18,FALSE)</f>
        <v/>
      </c>
      <c r="G250" s="209">
        <f>VLOOKUP($A250,Table2[[#All],[No]:[Which Group Does Student Participate In?
(optional)]],23,FALSE)</f>
        <v/>
      </c>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c r="AJ250" s="9" t="n"/>
      <c r="AK250" s="9" t="n"/>
      <c r="AL250" s="210">
        <f>COUNTIF(H250:AK250,"1")</f>
        <v/>
      </c>
      <c r="AM250" s="210">
        <f>COUNTIFS(H250:AK250,"1")+COUNTIF(H250:AK250,"0")</f>
        <v/>
      </c>
      <c r="AN250" s="47">
        <f>AL250/AM250</f>
        <v/>
      </c>
      <c r="AO250" s="210">
        <f>SUM(VLOOKUP($A250,APR!$A$2:$AM$301,38,FALSE),VLOOKUP($A$2,MAY!$A$2:$AN$301,39,FALSE),VLOOKUP($A250,JUN!$A$2:$AM$301,38,FALSE))</f>
        <v/>
      </c>
      <c r="AP250" s="210">
        <f>SUM(VLOOKUP($A250,APR!$A$2:$AM$301,39,FALSE),VLOOKUP($A$2,MAY!$A$2:$AN$301,40,FALSE),VLOOKUP($A250,JUN!$A$2:$AM$301,39,FALSE))</f>
        <v/>
      </c>
      <c r="AQ250" s="125">
        <f>AO250/AP250</f>
        <v/>
      </c>
    </row>
    <row r="251">
      <c r="A251" s="10" t="n">
        <v>250</v>
      </c>
      <c r="B251" s="210">
        <f>VLOOKUP($A251,Table2[[No]:[Date Student Last Attended Program
(mm/dd/yyyy)]],2,FALSE)</f>
        <v/>
      </c>
      <c r="C251" s="209">
        <f>VLOOKUP($A251,Table2[[No]:[Date Student Last Attended Program
(mm/dd/yyyy)]],4,FALSE)</f>
        <v/>
      </c>
      <c r="D251" s="51">
        <f>VLOOKUP($A251,Table2[[No]:[Date Student Last Attended Program
(mm/dd/yyyy)]],14,FALSE)</f>
        <v/>
      </c>
      <c r="E251" s="138">
        <f>VLOOKUP($A251,Table2[[No]:[Date Student Last Attended Program
(mm/dd/yyyy)]],17,FALSE)</f>
        <v/>
      </c>
      <c r="F251" s="207">
        <f>VLOOKUP($A251,Table2[[No]:[Date Student Last Attended Program
(mm/dd/yyyy)]],18,FALSE)</f>
        <v/>
      </c>
      <c r="G251" s="209">
        <f>VLOOKUP($A251,Table2[[#All],[No]:[Which Group Does Student Participate In?
(optional)]],23,FALSE)</f>
        <v/>
      </c>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c r="AJ251" s="9" t="n"/>
      <c r="AK251" s="9" t="n"/>
      <c r="AL251" s="210">
        <f>COUNTIF(H251:AK251,"1")</f>
        <v/>
      </c>
      <c r="AM251" s="210">
        <f>COUNTIFS(H251:AK251,"1")+COUNTIF(H251:AK251,"0")</f>
        <v/>
      </c>
      <c r="AN251" s="47">
        <f>AL251/AM251</f>
        <v/>
      </c>
      <c r="AO251" s="210">
        <f>SUM(VLOOKUP($A251,APR!$A$2:$AM$301,38,FALSE),VLOOKUP($A$2,MAY!$A$2:$AN$301,39,FALSE),VLOOKUP($A251,JUN!$A$2:$AM$301,38,FALSE))</f>
        <v/>
      </c>
      <c r="AP251" s="210">
        <f>SUM(VLOOKUP($A251,APR!$A$2:$AM$301,39,FALSE),VLOOKUP($A$2,MAY!$A$2:$AN$301,40,FALSE),VLOOKUP($A251,JUN!$A$2:$AM$301,39,FALSE))</f>
        <v/>
      </c>
      <c r="AQ251" s="125">
        <f>AO251/AP251</f>
        <v/>
      </c>
    </row>
    <row r="252">
      <c r="A252" s="10" t="n">
        <v>251</v>
      </c>
      <c r="B252" s="210">
        <f>VLOOKUP($A252,Table2[[No]:[Date Student Last Attended Program
(mm/dd/yyyy)]],2,FALSE)</f>
        <v/>
      </c>
      <c r="C252" s="209">
        <f>VLOOKUP($A252,Table2[[No]:[Date Student Last Attended Program
(mm/dd/yyyy)]],4,FALSE)</f>
        <v/>
      </c>
      <c r="D252" s="51">
        <f>VLOOKUP($A252,Table2[[No]:[Date Student Last Attended Program
(mm/dd/yyyy)]],14,FALSE)</f>
        <v/>
      </c>
      <c r="E252" s="138">
        <f>VLOOKUP($A252,Table2[[No]:[Date Student Last Attended Program
(mm/dd/yyyy)]],17,FALSE)</f>
        <v/>
      </c>
      <c r="F252" s="207">
        <f>VLOOKUP($A252,Table2[[No]:[Date Student Last Attended Program
(mm/dd/yyyy)]],18,FALSE)</f>
        <v/>
      </c>
      <c r="G252" s="209">
        <f>VLOOKUP($A252,Table2[[#All],[No]:[Which Group Does Student Participate In?
(optional)]],23,FALSE)</f>
        <v/>
      </c>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c r="AJ252" s="9" t="n"/>
      <c r="AK252" s="9" t="n"/>
      <c r="AL252" s="210">
        <f>COUNTIF(H252:AK252,"1")</f>
        <v/>
      </c>
      <c r="AM252" s="210">
        <f>COUNTIFS(H252:AK252,"1")+COUNTIF(H252:AK252,"0")</f>
        <v/>
      </c>
      <c r="AN252" s="47">
        <f>AL252/AM252</f>
        <v/>
      </c>
      <c r="AO252" s="210">
        <f>SUM(VLOOKUP($A252,APR!$A$2:$AM$301,38,FALSE),VLOOKUP($A$2,MAY!$A$2:$AN$301,39,FALSE),VLOOKUP($A252,JUN!$A$2:$AM$301,38,FALSE))</f>
        <v/>
      </c>
      <c r="AP252" s="210">
        <f>SUM(VLOOKUP($A252,APR!$A$2:$AM$301,39,FALSE),VLOOKUP($A$2,MAY!$A$2:$AN$301,40,FALSE),VLOOKUP($A252,JUN!$A$2:$AM$301,39,FALSE))</f>
        <v/>
      </c>
      <c r="AQ252" s="125">
        <f>AO252/AP252</f>
        <v/>
      </c>
    </row>
    <row r="253">
      <c r="A253" s="10" t="n">
        <v>252</v>
      </c>
      <c r="B253" s="210">
        <f>VLOOKUP($A253,Table2[[No]:[Date Student Last Attended Program
(mm/dd/yyyy)]],2,FALSE)</f>
        <v/>
      </c>
      <c r="C253" s="209">
        <f>VLOOKUP($A253,Table2[[No]:[Date Student Last Attended Program
(mm/dd/yyyy)]],4,FALSE)</f>
        <v/>
      </c>
      <c r="D253" s="51">
        <f>VLOOKUP($A253,Table2[[No]:[Date Student Last Attended Program
(mm/dd/yyyy)]],14,FALSE)</f>
        <v/>
      </c>
      <c r="E253" s="138">
        <f>VLOOKUP($A253,Table2[[No]:[Date Student Last Attended Program
(mm/dd/yyyy)]],17,FALSE)</f>
        <v/>
      </c>
      <c r="F253" s="207">
        <f>VLOOKUP($A253,Table2[[No]:[Date Student Last Attended Program
(mm/dd/yyyy)]],18,FALSE)</f>
        <v/>
      </c>
      <c r="G253" s="209">
        <f>VLOOKUP($A253,Table2[[#All],[No]:[Which Group Does Student Participate In?
(optional)]],23,FALSE)</f>
        <v/>
      </c>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c r="AJ253" s="9" t="n"/>
      <c r="AK253" s="9" t="n"/>
      <c r="AL253" s="210">
        <f>COUNTIF(H253:AK253,"1")</f>
        <v/>
      </c>
      <c r="AM253" s="210">
        <f>COUNTIFS(H253:AK253,"1")+COUNTIF(H253:AK253,"0")</f>
        <v/>
      </c>
      <c r="AN253" s="47">
        <f>AL253/AM253</f>
        <v/>
      </c>
      <c r="AO253" s="210">
        <f>SUM(VLOOKUP($A253,APR!$A$2:$AM$301,38,FALSE),VLOOKUP($A$2,MAY!$A$2:$AN$301,39,FALSE),VLOOKUP($A253,JUN!$A$2:$AM$301,38,FALSE))</f>
        <v/>
      </c>
      <c r="AP253" s="210">
        <f>SUM(VLOOKUP($A253,APR!$A$2:$AM$301,39,FALSE),VLOOKUP($A$2,MAY!$A$2:$AN$301,40,FALSE),VLOOKUP($A253,JUN!$A$2:$AM$301,39,FALSE))</f>
        <v/>
      </c>
      <c r="AQ253" s="125">
        <f>AO253/AP253</f>
        <v/>
      </c>
    </row>
    <row r="254">
      <c r="A254" s="10" t="n">
        <v>253</v>
      </c>
      <c r="B254" s="210">
        <f>VLOOKUP($A254,Table2[[No]:[Date Student Last Attended Program
(mm/dd/yyyy)]],2,FALSE)</f>
        <v/>
      </c>
      <c r="C254" s="209">
        <f>VLOOKUP($A254,Table2[[No]:[Date Student Last Attended Program
(mm/dd/yyyy)]],4,FALSE)</f>
        <v/>
      </c>
      <c r="D254" s="51">
        <f>VLOOKUP($A254,Table2[[No]:[Date Student Last Attended Program
(mm/dd/yyyy)]],14,FALSE)</f>
        <v/>
      </c>
      <c r="E254" s="138">
        <f>VLOOKUP($A254,Table2[[No]:[Date Student Last Attended Program
(mm/dd/yyyy)]],17,FALSE)</f>
        <v/>
      </c>
      <c r="F254" s="207">
        <f>VLOOKUP($A254,Table2[[No]:[Date Student Last Attended Program
(mm/dd/yyyy)]],18,FALSE)</f>
        <v/>
      </c>
      <c r="G254" s="209">
        <f>VLOOKUP($A254,Table2[[#All],[No]:[Which Group Does Student Participate In?
(optional)]],23,FALSE)</f>
        <v/>
      </c>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c r="AJ254" s="9" t="n"/>
      <c r="AK254" s="9" t="n"/>
      <c r="AL254" s="210">
        <f>COUNTIF(H254:AK254,"1")</f>
        <v/>
      </c>
      <c r="AM254" s="210">
        <f>COUNTIFS(H254:AK254,"1")+COUNTIF(H254:AK254,"0")</f>
        <v/>
      </c>
      <c r="AN254" s="47">
        <f>AL254/AM254</f>
        <v/>
      </c>
      <c r="AO254" s="210">
        <f>SUM(VLOOKUP($A254,APR!$A$2:$AM$301,38,FALSE),VLOOKUP($A$2,MAY!$A$2:$AN$301,39,FALSE),VLOOKUP($A254,JUN!$A$2:$AM$301,38,FALSE))</f>
        <v/>
      </c>
      <c r="AP254" s="210">
        <f>SUM(VLOOKUP($A254,APR!$A$2:$AM$301,39,FALSE),VLOOKUP($A$2,MAY!$A$2:$AN$301,40,FALSE),VLOOKUP($A254,JUN!$A$2:$AM$301,39,FALSE))</f>
        <v/>
      </c>
      <c r="AQ254" s="125">
        <f>AO254/AP254</f>
        <v/>
      </c>
    </row>
    <row r="255">
      <c r="A255" s="10" t="n">
        <v>254</v>
      </c>
      <c r="B255" s="210">
        <f>VLOOKUP($A255,Table2[[No]:[Date Student Last Attended Program
(mm/dd/yyyy)]],2,FALSE)</f>
        <v/>
      </c>
      <c r="C255" s="209">
        <f>VLOOKUP($A255,Table2[[No]:[Date Student Last Attended Program
(mm/dd/yyyy)]],4,FALSE)</f>
        <v/>
      </c>
      <c r="D255" s="51">
        <f>VLOOKUP($A255,Table2[[No]:[Date Student Last Attended Program
(mm/dd/yyyy)]],14,FALSE)</f>
        <v/>
      </c>
      <c r="E255" s="138">
        <f>VLOOKUP($A255,Table2[[No]:[Date Student Last Attended Program
(mm/dd/yyyy)]],17,FALSE)</f>
        <v/>
      </c>
      <c r="F255" s="207">
        <f>VLOOKUP($A255,Table2[[No]:[Date Student Last Attended Program
(mm/dd/yyyy)]],18,FALSE)</f>
        <v/>
      </c>
      <c r="G255" s="209">
        <f>VLOOKUP($A255,Table2[[#All],[No]:[Which Group Does Student Participate In?
(optional)]],23,FALSE)</f>
        <v/>
      </c>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c r="AJ255" s="9" t="n"/>
      <c r="AK255" s="9" t="n"/>
      <c r="AL255" s="210">
        <f>COUNTIF(H255:AK255,"1")</f>
        <v/>
      </c>
      <c r="AM255" s="210">
        <f>COUNTIFS(H255:AK255,"1")+COUNTIF(H255:AK255,"0")</f>
        <v/>
      </c>
      <c r="AN255" s="47">
        <f>AL255/AM255</f>
        <v/>
      </c>
      <c r="AO255" s="210">
        <f>SUM(VLOOKUP($A255,APR!$A$2:$AM$301,38,FALSE),VLOOKUP($A$2,MAY!$A$2:$AN$301,39,FALSE),VLOOKUP($A255,JUN!$A$2:$AM$301,38,FALSE))</f>
        <v/>
      </c>
      <c r="AP255" s="210">
        <f>SUM(VLOOKUP($A255,APR!$A$2:$AM$301,39,FALSE),VLOOKUP($A$2,MAY!$A$2:$AN$301,40,FALSE),VLOOKUP($A255,JUN!$A$2:$AM$301,39,FALSE))</f>
        <v/>
      </c>
      <c r="AQ255" s="125">
        <f>AO255/AP255</f>
        <v/>
      </c>
    </row>
    <row r="256">
      <c r="A256" s="10" t="n">
        <v>255</v>
      </c>
      <c r="B256" s="210">
        <f>VLOOKUP($A256,Table2[[No]:[Date Student Last Attended Program
(mm/dd/yyyy)]],2,FALSE)</f>
        <v/>
      </c>
      <c r="C256" s="209">
        <f>VLOOKUP($A256,Table2[[No]:[Date Student Last Attended Program
(mm/dd/yyyy)]],4,FALSE)</f>
        <v/>
      </c>
      <c r="D256" s="51">
        <f>VLOOKUP($A256,Table2[[No]:[Date Student Last Attended Program
(mm/dd/yyyy)]],14,FALSE)</f>
        <v/>
      </c>
      <c r="E256" s="138">
        <f>VLOOKUP($A256,Table2[[No]:[Date Student Last Attended Program
(mm/dd/yyyy)]],17,FALSE)</f>
        <v/>
      </c>
      <c r="F256" s="207">
        <f>VLOOKUP($A256,Table2[[No]:[Date Student Last Attended Program
(mm/dd/yyyy)]],18,FALSE)</f>
        <v/>
      </c>
      <c r="G256" s="209">
        <f>VLOOKUP($A256,Table2[[#All],[No]:[Which Group Does Student Participate In?
(optional)]],23,FALSE)</f>
        <v/>
      </c>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c r="AJ256" s="9" t="n"/>
      <c r="AK256" s="9" t="n"/>
      <c r="AL256" s="210">
        <f>COUNTIF(H256:AK256,"1")</f>
        <v/>
      </c>
      <c r="AM256" s="210">
        <f>COUNTIFS(H256:AK256,"1")+COUNTIF(H256:AK256,"0")</f>
        <v/>
      </c>
      <c r="AN256" s="47">
        <f>AL256/AM256</f>
        <v/>
      </c>
      <c r="AO256" s="210">
        <f>SUM(VLOOKUP($A256,APR!$A$2:$AM$301,38,FALSE),VLOOKUP($A$2,MAY!$A$2:$AN$301,39,FALSE),VLOOKUP($A256,JUN!$A$2:$AM$301,38,FALSE))</f>
        <v/>
      </c>
      <c r="AP256" s="210">
        <f>SUM(VLOOKUP($A256,APR!$A$2:$AM$301,39,FALSE),VLOOKUP($A$2,MAY!$A$2:$AN$301,40,FALSE),VLOOKUP($A256,JUN!$A$2:$AM$301,39,FALSE))</f>
        <v/>
      </c>
      <c r="AQ256" s="125">
        <f>AO256/AP256</f>
        <v/>
      </c>
    </row>
    <row r="257">
      <c r="A257" s="10" t="n">
        <v>256</v>
      </c>
      <c r="B257" s="210">
        <f>VLOOKUP($A257,Table2[[No]:[Date Student Last Attended Program
(mm/dd/yyyy)]],2,FALSE)</f>
        <v/>
      </c>
      <c r="C257" s="209">
        <f>VLOOKUP($A257,Table2[[No]:[Date Student Last Attended Program
(mm/dd/yyyy)]],4,FALSE)</f>
        <v/>
      </c>
      <c r="D257" s="51">
        <f>VLOOKUP($A257,Table2[[No]:[Date Student Last Attended Program
(mm/dd/yyyy)]],14,FALSE)</f>
        <v/>
      </c>
      <c r="E257" s="138">
        <f>VLOOKUP($A257,Table2[[No]:[Date Student Last Attended Program
(mm/dd/yyyy)]],17,FALSE)</f>
        <v/>
      </c>
      <c r="F257" s="207">
        <f>VLOOKUP($A257,Table2[[No]:[Date Student Last Attended Program
(mm/dd/yyyy)]],18,FALSE)</f>
        <v/>
      </c>
      <c r="G257" s="209">
        <f>VLOOKUP($A257,Table2[[#All],[No]:[Which Group Does Student Participate In?
(optional)]],23,FALSE)</f>
        <v/>
      </c>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c r="AJ257" s="9" t="n"/>
      <c r="AK257" s="9" t="n"/>
      <c r="AL257" s="210">
        <f>COUNTIF(H257:AK257,"1")</f>
        <v/>
      </c>
      <c r="AM257" s="210">
        <f>COUNTIFS(H257:AK257,"1")+COUNTIF(H257:AK257,"0")</f>
        <v/>
      </c>
      <c r="AN257" s="47">
        <f>AL257/AM257</f>
        <v/>
      </c>
      <c r="AO257" s="210">
        <f>SUM(VLOOKUP($A257,APR!$A$2:$AM$301,38,FALSE),VLOOKUP($A$2,MAY!$A$2:$AN$301,39,FALSE),VLOOKUP($A257,JUN!$A$2:$AM$301,38,FALSE))</f>
        <v/>
      </c>
      <c r="AP257" s="210">
        <f>SUM(VLOOKUP($A257,APR!$A$2:$AM$301,39,FALSE),VLOOKUP($A$2,MAY!$A$2:$AN$301,40,FALSE),VLOOKUP($A257,JUN!$A$2:$AM$301,39,FALSE))</f>
        <v/>
      </c>
      <c r="AQ257" s="125">
        <f>AO257/AP257</f>
        <v/>
      </c>
    </row>
    <row r="258">
      <c r="A258" s="10" t="n">
        <v>257</v>
      </c>
      <c r="B258" s="210">
        <f>VLOOKUP($A258,Table2[[No]:[Date Student Last Attended Program
(mm/dd/yyyy)]],2,FALSE)</f>
        <v/>
      </c>
      <c r="C258" s="209">
        <f>VLOOKUP($A258,Table2[[No]:[Date Student Last Attended Program
(mm/dd/yyyy)]],4,FALSE)</f>
        <v/>
      </c>
      <c r="D258" s="51">
        <f>VLOOKUP($A258,Table2[[No]:[Date Student Last Attended Program
(mm/dd/yyyy)]],14,FALSE)</f>
        <v/>
      </c>
      <c r="E258" s="138">
        <f>VLOOKUP($A258,Table2[[No]:[Date Student Last Attended Program
(mm/dd/yyyy)]],17,FALSE)</f>
        <v/>
      </c>
      <c r="F258" s="207">
        <f>VLOOKUP($A258,Table2[[No]:[Date Student Last Attended Program
(mm/dd/yyyy)]],18,FALSE)</f>
        <v/>
      </c>
      <c r="G258" s="209">
        <f>VLOOKUP($A258,Table2[[#All],[No]:[Which Group Does Student Participate In?
(optional)]],23,FALSE)</f>
        <v/>
      </c>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c r="AJ258" s="9" t="n"/>
      <c r="AK258" s="9" t="n"/>
      <c r="AL258" s="210">
        <f>COUNTIF(H258:AK258,"1")</f>
        <v/>
      </c>
      <c r="AM258" s="210">
        <f>COUNTIFS(H258:AK258,"1")+COUNTIF(H258:AK258,"0")</f>
        <v/>
      </c>
      <c r="AN258" s="47">
        <f>AL258/AM258</f>
        <v/>
      </c>
      <c r="AO258" s="210">
        <f>SUM(VLOOKUP($A258,APR!$A$2:$AM$301,38,FALSE),VLOOKUP($A$2,MAY!$A$2:$AN$301,39,FALSE),VLOOKUP($A258,JUN!$A$2:$AM$301,38,FALSE))</f>
        <v/>
      </c>
      <c r="AP258" s="210">
        <f>SUM(VLOOKUP($A258,APR!$A$2:$AM$301,39,FALSE),VLOOKUP($A$2,MAY!$A$2:$AN$301,40,FALSE),VLOOKUP($A258,JUN!$A$2:$AM$301,39,FALSE))</f>
        <v/>
      </c>
      <c r="AQ258" s="125">
        <f>AO258/AP258</f>
        <v/>
      </c>
    </row>
    <row r="259">
      <c r="A259" s="10" t="n">
        <v>258</v>
      </c>
      <c r="B259" s="210">
        <f>VLOOKUP($A259,Table2[[No]:[Date Student Last Attended Program
(mm/dd/yyyy)]],2,FALSE)</f>
        <v/>
      </c>
      <c r="C259" s="209">
        <f>VLOOKUP($A259,Table2[[No]:[Date Student Last Attended Program
(mm/dd/yyyy)]],4,FALSE)</f>
        <v/>
      </c>
      <c r="D259" s="51">
        <f>VLOOKUP($A259,Table2[[No]:[Date Student Last Attended Program
(mm/dd/yyyy)]],14,FALSE)</f>
        <v/>
      </c>
      <c r="E259" s="138">
        <f>VLOOKUP($A259,Table2[[No]:[Date Student Last Attended Program
(mm/dd/yyyy)]],17,FALSE)</f>
        <v/>
      </c>
      <c r="F259" s="207">
        <f>VLOOKUP($A259,Table2[[No]:[Date Student Last Attended Program
(mm/dd/yyyy)]],18,FALSE)</f>
        <v/>
      </c>
      <c r="G259" s="209">
        <f>VLOOKUP($A259,Table2[[#All],[No]:[Which Group Does Student Participate In?
(optional)]],23,FALSE)</f>
        <v/>
      </c>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c r="AJ259" s="9" t="n"/>
      <c r="AK259" s="9" t="n"/>
      <c r="AL259" s="210">
        <f>COUNTIF(H259:AK259,"1")</f>
        <v/>
      </c>
      <c r="AM259" s="210">
        <f>COUNTIFS(H259:AK259,"1")+COUNTIF(H259:AK259,"0")</f>
        <v/>
      </c>
      <c r="AN259" s="47">
        <f>AL259/AM259</f>
        <v/>
      </c>
      <c r="AO259" s="210">
        <f>SUM(VLOOKUP($A259,APR!$A$2:$AM$301,38,FALSE),VLOOKUP($A$2,MAY!$A$2:$AN$301,39,FALSE),VLOOKUP($A259,JUN!$A$2:$AM$301,38,FALSE))</f>
        <v/>
      </c>
      <c r="AP259" s="210">
        <f>SUM(VLOOKUP($A259,APR!$A$2:$AM$301,39,FALSE),VLOOKUP($A$2,MAY!$A$2:$AN$301,40,FALSE),VLOOKUP($A259,JUN!$A$2:$AM$301,39,FALSE))</f>
        <v/>
      </c>
      <c r="AQ259" s="125">
        <f>AO259/AP259</f>
        <v/>
      </c>
    </row>
    <row r="260">
      <c r="A260" s="10" t="n">
        <v>259</v>
      </c>
      <c r="B260" s="210">
        <f>VLOOKUP($A260,Table2[[No]:[Date Student Last Attended Program
(mm/dd/yyyy)]],2,FALSE)</f>
        <v/>
      </c>
      <c r="C260" s="209">
        <f>VLOOKUP($A260,Table2[[No]:[Date Student Last Attended Program
(mm/dd/yyyy)]],4,FALSE)</f>
        <v/>
      </c>
      <c r="D260" s="51">
        <f>VLOOKUP($A260,Table2[[No]:[Date Student Last Attended Program
(mm/dd/yyyy)]],14,FALSE)</f>
        <v/>
      </c>
      <c r="E260" s="138">
        <f>VLOOKUP($A260,Table2[[No]:[Date Student Last Attended Program
(mm/dd/yyyy)]],17,FALSE)</f>
        <v/>
      </c>
      <c r="F260" s="207">
        <f>VLOOKUP($A260,Table2[[No]:[Date Student Last Attended Program
(mm/dd/yyyy)]],18,FALSE)</f>
        <v/>
      </c>
      <c r="G260" s="209">
        <f>VLOOKUP($A260,Table2[[#All],[No]:[Which Group Does Student Participate In?
(optional)]],23,FALSE)</f>
        <v/>
      </c>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c r="AJ260" s="9" t="n"/>
      <c r="AK260" s="9" t="n"/>
      <c r="AL260" s="210">
        <f>COUNTIF(H260:AK260,"1")</f>
        <v/>
      </c>
      <c r="AM260" s="210">
        <f>COUNTIFS(H260:AK260,"1")+COUNTIF(H260:AK260,"0")</f>
        <v/>
      </c>
      <c r="AN260" s="47">
        <f>AL260/AM260</f>
        <v/>
      </c>
      <c r="AO260" s="210">
        <f>SUM(VLOOKUP($A260,APR!$A$2:$AM$301,38,FALSE),VLOOKUP($A$2,MAY!$A$2:$AN$301,39,FALSE),VLOOKUP($A260,JUN!$A$2:$AM$301,38,FALSE))</f>
        <v/>
      </c>
      <c r="AP260" s="210">
        <f>SUM(VLOOKUP($A260,APR!$A$2:$AM$301,39,FALSE),VLOOKUP($A$2,MAY!$A$2:$AN$301,40,FALSE),VLOOKUP($A260,JUN!$A$2:$AM$301,39,FALSE))</f>
        <v/>
      </c>
      <c r="AQ260" s="125">
        <f>AO260/AP260</f>
        <v/>
      </c>
    </row>
    <row r="261">
      <c r="A261" s="10" t="n">
        <v>260</v>
      </c>
      <c r="B261" s="210">
        <f>VLOOKUP($A261,Table2[[No]:[Date Student Last Attended Program
(mm/dd/yyyy)]],2,FALSE)</f>
        <v/>
      </c>
      <c r="C261" s="209">
        <f>VLOOKUP($A261,Table2[[No]:[Date Student Last Attended Program
(mm/dd/yyyy)]],4,FALSE)</f>
        <v/>
      </c>
      <c r="D261" s="51">
        <f>VLOOKUP($A261,Table2[[No]:[Date Student Last Attended Program
(mm/dd/yyyy)]],14,FALSE)</f>
        <v/>
      </c>
      <c r="E261" s="138">
        <f>VLOOKUP($A261,Table2[[No]:[Date Student Last Attended Program
(mm/dd/yyyy)]],17,FALSE)</f>
        <v/>
      </c>
      <c r="F261" s="207">
        <f>VLOOKUP($A261,Table2[[No]:[Date Student Last Attended Program
(mm/dd/yyyy)]],18,FALSE)</f>
        <v/>
      </c>
      <c r="G261" s="209">
        <f>VLOOKUP($A261,Table2[[#All],[No]:[Which Group Does Student Participate In?
(optional)]],23,FALSE)</f>
        <v/>
      </c>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c r="AJ261" s="9" t="n"/>
      <c r="AK261" s="9" t="n"/>
      <c r="AL261" s="210">
        <f>COUNTIF(H261:AK261,"1")</f>
        <v/>
      </c>
      <c r="AM261" s="210">
        <f>COUNTIFS(H261:AK261,"1")+COUNTIF(H261:AK261,"0")</f>
        <v/>
      </c>
      <c r="AN261" s="47">
        <f>AL261/AM261</f>
        <v/>
      </c>
      <c r="AO261" s="210">
        <f>SUM(VLOOKUP($A261,APR!$A$2:$AM$301,38,FALSE),VLOOKUP($A$2,MAY!$A$2:$AN$301,39,FALSE),VLOOKUP($A261,JUN!$A$2:$AM$301,38,FALSE))</f>
        <v/>
      </c>
      <c r="AP261" s="210">
        <f>SUM(VLOOKUP($A261,APR!$A$2:$AM$301,39,FALSE),VLOOKUP($A$2,MAY!$A$2:$AN$301,40,FALSE),VLOOKUP($A261,JUN!$A$2:$AM$301,39,FALSE))</f>
        <v/>
      </c>
      <c r="AQ261" s="125">
        <f>AO261/AP261</f>
        <v/>
      </c>
    </row>
    <row r="262">
      <c r="A262" s="10" t="n">
        <v>261</v>
      </c>
      <c r="B262" s="210">
        <f>VLOOKUP($A262,Table2[[No]:[Date Student Last Attended Program
(mm/dd/yyyy)]],2,FALSE)</f>
        <v/>
      </c>
      <c r="C262" s="209">
        <f>VLOOKUP($A262,Table2[[No]:[Date Student Last Attended Program
(mm/dd/yyyy)]],4,FALSE)</f>
        <v/>
      </c>
      <c r="D262" s="51">
        <f>VLOOKUP($A262,Table2[[No]:[Date Student Last Attended Program
(mm/dd/yyyy)]],14,FALSE)</f>
        <v/>
      </c>
      <c r="E262" s="138">
        <f>VLOOKUP($A262,Table2[[No]:[Date Student Last Attended Program
(mm/dd/yyyy)]],17,FALSE)</f>
        <v/>
      </c>
      <c r="F262" s="207">
        <f>VLOOKUP($A262,Table2[[No]:[Date Student Last Attended Program
(mm/dd/yyyy)]],18,FALSE)</f>
        <v/>
      </c>
      <c r="G262" s="209">
        <f>VLOOKUP($A262,Table2[[#All],[No]:[Which Group Does Student Participate In?
(optional)]],23,FALSE)</f>
        <v/>
      </c>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c r="AJ262" s="9" t="n"/>
      <c r="AK262" s="9" t="n"/>
      <c r="AL262" s="210">
        <f>COUNTIF(H262:AK262,"1")</f>
        <v/>
      </c>
      <c r="AM262" s="210">
        <f>COUNTIFS(H262:AK262,"1")+COUNTIF(H262:AK262,"0")</f>
        <v/>
      </c>
      <c r="AN262" s="47">
        <f>AL262/AM262</f>
        <v/>
      </c>
      <c r="AO262" s="210">
        <f>SUM(VLOOKUP($A262,APR!$A$2:$AM$301,38,FALSE),VLOOKUP($A$2,MAY!$A$2:$AN$301,39,FALSE),VLOOKUP($A262,JUN!$A$2:$AM$301,38,FALSE))</f>
        <v/>
      </c>
      <c r="AP262" s="210">
        <f>SUM(VLOOKUP($A262,APR!$A$2:$AM$301,39,FALSE),VLOOKUP($A$2,MAY!$A$2:$AN$301,40,FALSE),VLOOKUP($A262,JUN!$A$2:$AM$301,39,FALSE))</f>
        <v/>
      </c>
      <c r="AQ262" s="125">
        <f>AO262/AP262</f>
        <v/>
      </c>
    </row>
    <row r="263">
      <c r="A263" s="10" t="n">
        <v>262</v>
      </c>
      <c r="B263" s="210">
        <f>VLOOKUP($A263,Table2[[No]:[Date Student Last Attended Program
(mm/dd/yyyy)]],2,FALSE)</f>
        <v/>
      </c>
      <c r="C263" s="209">
        <f>VLOOKUP($A263,Table2[[No]:[Date Student Last Attended Program
(mm/dd/yyyy)]],4,FALSE)</f>
        <v/>
      </c>
      <c r="D263" s="51">
        <f>VLOOKUP($A263,Table2[[No]:[Date Student Last Attended Program
(mm/dd/yyyy)]],14,FALSE)</f>
        <v/>
      </c>
      <c r="E263" s="138">
        <f>VLOOKUP($A263,Table2[[No]:[Date Student Last Attended Program
(mm/dd/yyyy)]],17,FALSE)</f>
        <v/>
      </c>
      <c r="F263" s="207">
        <f>VLOOKUP($A263,Table2[[No]:[Date Student Last Attended Program
(mm/dd/yyyy)]],18,FALSE)</f>
        <v/>
      </c>
      <c r="G263" s="209">
        <f>VLOOKUP($A263,Table2[[#All],[No]:[Which Group Does Student Participate In?
(optional)]],23,FALSE)</f>
        <v/>
      </c>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c r="AJ263" s="9" t="n"/>
      <c r="AK263" s="9" t="n"/>
      <c r="AL263" s="210">
        <f>COUNTIF(H263:AK263,"1")</f>
        <v/>
      </c>
      <c r="AM263" s="210">
        <f>COUNTIFS(H263:AK263,"1")+COUNTIF(H263:AK263,"0")</f>
        <v/>
      </c>
      <c r="AN263" s="47">
        <f>AL263/AM263</f>
        <v/>
      </c>
      <c r="AO263" s="210">
        <f>SUM(VLOOKUP($A263,APR!$A$2:$AM$301,38,FALSE),VLOOKUP($A$2,MAY!$A$2:$AN$301,39,FALSE),VLOOKUP($A263,JUN!$A$2:$AM$301,38,FALSE))</f>
        <v/>
      </c>
      <c r="AP263" s="210">
        <f>SUM(VLOOKUP($A263,APR!$A$2:$AM$301,39,FALSE),VLOOKUP($A$2,MAY!$A$2:$AN$301,40,FALSE),VLOOKUP($A263,JUN!$A$2:$AM$301,39,FALSE))</f>
        <v/>
      </c>
      <c r="AQ263" s="125">
        <f>AO263/AP263</f>
        <v/>
      </c>
    </row>
    <row r="264">
      <c r="A264" s="10" t="n">
        <v>263</v>
      </c>
      <c r="B264" s="210">
        <f>VLOOKUP($A264,Table2[[No]:[Date Student Last Attended Program
(mm/dd/yyyy)]],2,FALSE)</f>
        <v/>
      </c>
      <c r="C264" s="209">
        <f>VLOOKUP($A264,Table2[[No]:[Date Student Last Attended Program
(mm/dd/yyyy)]],4,FALSE)</f>
        <v/>
      </c>
      <c r="D264" s="51">
        <f>VLOOKUP($A264,Table2[[No]:[Date Student Last Attended Program
(mm/dd/yyyy)]],14,FALSE)</f>
        <v/>
      </c>
      <c r="E264" s="138">
        <f>VLOOKUP($A264,Table2[[No]:[Date Student Last Attended Program
(mm/dd/yyyy)]],17,FALSE)</f>
        <v/>
      </c>
      <c r="F264" s="207">
        <f>VLOOKUP($A264,Table2[[No]:[Date Student Last Attended Program
(mm/dd/yyyy)]],18,FALSE)</f>
        <v/>
      </c>
      <c r="G264" s="209">
        <f>VLOOKUP($A264,Table2[[#All],[No]:[Which Group Does Student Participate In?
(optional)]],23,FALSE)</f>
        <v/>
      </c>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c r="AJ264" s="9" t="n"/>
      <c r="AK264" s="9" t="n"/>
      <c r="AL264" s="210">
        <f>COUNTIF(H264:AK264,"1")</f>
        <v/>
      </c>
      <c r="AM264" s="210">
        <f>COUNTIFS(H264:AK264,"1")+COUNTIF(H264:AK264,"0")</f>
        <v/>
      </c>
      <c r="AN264" s="47">
        <f>AL264/AM264</f>
        <v/>
      </c>
      <c r="AO264" s="210">
        <f>SUM(VLOOKUP($A264,APR!$A$2:$AM$301,38,FALSE),VLOOKUP($A$2,MAY!$A$2:$AN$301,39,FALSE),VLOOKUP($A264,JUN!$A$2:$AM$301,38,FALSE))</f>
        <v/>
      </c>
      <c r="AP264" s="210">
        <f>SUM(VLOOKUP($A264,APR!$A$2:$AM$301,39,FALSE),VLOOKUP($A$2,MAY!$A$2:$AN$301,40,FALSE),VLOOKUP($A264,JUN!$A$2:$AM$301,39,FALSE))</f>
        <v/>
      </c>
      <c r="AQ264" s="125">
        <f>AO264/AP264</f>
        <v/>
      </c>
    </row>
    <row r="265">
      <c r="A265" s="10" t="n">
        <v>264</v>
      </c>
      <c r="B265" s="210">
        <f>VLOOKUP($A265,Table2[[No]:[Date Student Last Attended Program
(mm/dd/yyyy)]],2,FALSE)</f>
        <v/>
      </c>
      <c r="C265" s="209">
        <f>VLOOKUP($A265,Table2[[No]:[Date Student Last Attended Program
(mm/dd/yyyy)]],4,FALSE)</f>
        <v/>
      </c>
      <c r="D265" s="51">
        <f>VLOOKUP($A265,Table2[[No]:[Date Student Last Attended Program
(mm/dd/yyyy)]],14,FALSE)</f>
        <v/>
      </c>
      <c r="E265" s="138">
        <f>VLOOKUP($A265,Table2[[No]:[Date Student Last Attended Program
(mm/dd/yyyy)]],17,FALSE)</f>
        <v/>
      </c>
      <c r="F265" s="207">
        <f>VLOOKUP($A265,Table2[[No]:[Date Student Last Attended Program
(mm/dd/yyyy)]],18,FALSE)</f>
        <v/>
      </c>
      <c r="G265" s="209">
        <f>VLOOKUP($A265,Table2[[#All],[No]:[Which Group Does Student Participate In?
(optional)]],23,FALSE)</f>
        <v/>
      </c>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c r="AJ265" s="9" t="n"/>
      <c r="AK265" s="9" t="n"/>
      <c r="AL265" s="210">
        <f>COUNTIF(H265:AK265,"1")</f>
        <v/>
      </c>
      <c r="AM265" s="210">
        <f>COUNTIFS(H265:AK265,"1")+COUNTIF(H265:AK265,"0")</f>
        <v/>
      </c>
      <c r="AN265" s="47">
        <f>AL265/AM265</f>
        <v/>
      </c>
      <c r="AO265" s="210">
        <f>SUM(VLOOKUP($A265,APR!$A$2:$AM$301,38,FALSE),VLOOKUP($A$2,MAY!$A$2:$AN$301,39,FALSE),VLOOKUP($A265,JUN!$A$2:$AM$301,38,FALSE))</f>
        <v/>
      </c>
      <c r="AP265" s="210">
        <f>SUM(VLOOKUP($A265,APR!$A$2:$AM$301,39,FALSE),VLOOKUP($A$2,MAY!$A$2:$AN$301,40,FALSE),VLOOKUP($A265,JUN!$A$2:$AM$301,39,FALSE))</f>
        <v/>
      </c>
      <c r="AQ265" s="125">
        <f>AO265/AP265</f>
        <v/>
      </c>
    </row>
    <row r="266">
      <c r="A266" s="10" t="n">
        <v>265</v>
      </c>
      <c r="B266" s="210">
        <f>VLOOKUP($A266,Table2[[No]:[Date Student Last Attended Program
(mm/dd/yyyy)]],2,FALSE)</f>
        <v/>
      </c>
      <c r="C266" s="209">
        <f>VLOOKUP($A266,Table2[[No]:[Date Student Last Attended Program
(mm/dd/yyyy)]],4,FALSE)</f>
        <v/>
      </c>
      <c r="D266" s="51">
        <f>VLOOKUP($A266,Table2[[No]:[Date Student Last Attended Program
(mm/dd/yyyy)]],14,FALSE)</f>
        <v/>
      </c>
      <c r="E266" s="138">
        <f>VLOOKUP($A266,Table2[[No]:[Date Student Last Attended Program
(mm/dd/yyyy)]],17,FALSE)</f>
        <v/>
      </c>
      <c r="F266" s="207">
        <f>VLOOKUP($A266,Table2[[No]:[Date Student Last Attended Program
(mm/dd/yyyy)]],18,FALSE)</f>
        <v/>
      </c>
      <c r="G266" s="209">
        <f>VLOOKUP($A266,Table2[[#All],[No]:[Which Group Does Student Participate In?
(optional)]],23,FALSE)</f>
        <v/>
      </c>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c r="AJ266" s="9" t="n"/>
      <c r="AK266" s="9" t="n"/>
      <c r="AL266" s="210">
        <f>COUNTIF(H266:AK266,"1")</f>
        <v/>
      </c>
      <c r="AM266" s="210">
        <f>COUNTIFS(H266:AK266,"1")+COUNTIF(H266:AK266,"0")</f>
        <v/>
      </c>
      <c r="AN266" s="47">
        <f>AL266/AM266</f>
        <v/>
      </c>
      <c r="AO266" s="210">
        <f>SUM(VLOOKUP($A266,APR!$A$2:$AM$301,38,FALSE),VLOOKUP($A$2,MAY!$A$2:$AN$301,39,FALSE),VLOOKUP($A266,JUN!$A$2:$AM$301,38,FALSE))</f>
        <v/>
      </c>
      <c r="AP266" s="210">
        <f>SUM(VLOOKUP($A266,APR!$A$2:$AM$301,39,FALSE),VLOOKUP($A$2,MAY!$A$2:$AN$301,40,FALSE),VLOOKUP($A266,JUN!$A$2:$AM$301,39,FALSE))</f>
        <v/>
      </c>
      <c r="AQ266" s="125">
        <f>AO266/AP266</f>
        <v/>
      </c>
    </row>
    <row r="267">
      <c r="A267" s="10" t="n">
        <v>266</v>
      </c>
      <c r="B267" s="210">
        <f>VLOOKUP($A267,Table2[[No]:[Date Student Last Attended Program
(mm/dd/yyyy)]],2,FALSE)</f>
        <v/>
      </c>
      <c r="C267" s="209">
        <f>VLOOKUP($A267,Table2[[No]:[Date Student Last Attended Program
(mm/dd/yyyy)]],4,FALSE)</f>
        <v/>
      </c>
      <c r="D267" s="51">
        <f>VLOOKUP($A267,Table2[[No]:[Date Student Last Attended Program
(mm/dd/yyyy)]],14,FALSE)</f>
        <v/>
      </c>
      <c r="E267" s="138">
        <f>VLOOKUP($A267,Table2[[No]:[Date Student Last Attended Program
(mm/dd/yyyy)]],17,FALSE)</f>
        <v/>
      </c>
      <c r="F267" s="207">
        <f>VLOOKUP($A267,Table2[[No]:[Date Student Last Attended Program
(mm/dd/yyyy)]],18,FALSE)</f>
        <v/>
      </c>
      <c r="G267" s="209">
        <f>VLOOKUP($A267,Table2[[#All],[No]:[Which Group Does Student Participate In?
(optional)]],23,FALSE)</f>
        <v/>
      </c>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c r="AJ267" s="9" t="n"/>
      <c r="AK267" s="9" t="n"/>
      <c r="AL267" s="210">
        <f>COUNTIF(H267:AK267,"1")</f>
        <v/>
      </c>
      <c r="AM267" s="210">
        <f>COUNTIFS(H267:AK267,"1")+COUNTIF(H267:AK267,"0")</f>
        <v/>
      </c>
      <c r="AN267" s="47">
        <f>AL267/AM267</f>
        <v/>
      </c>
      <c r="AO267" s="210">
        <f>SUM(VLOOKUP($A267,APR!$A$2:$AM$301,38,FALSE),VLOOKUP($A$2,MAY!$A$2:$AN$301,39,FALSE),VLOOKUP($A267,JUN!$A$2:$AM$301,38,FALSE))</f>
        <v/>
      </c>
      <c r="AP267" s="210">
        <f>SUM(VLOOKUP($A267,APR!$A$2:$AM$301,39,FALSE),VLOOKUP($A$2,MAY!$A$2:$AN$301,40,FALSE),VLOOKUP($A267,JUN!$A$2:$AM$301,39,FALSE))</f>
        <v/>
      </c>
      <c r="AQ267" s="125">
        <f>AO267/AP267</f>
        <v/>
      </c>
    </row>
    <row r="268">
      <c r="A268" s="10" t="n">
        <v>267</v>
      </c>
      <c r="B268" s="210">
        <f>VLOOKUP($A268,Table2[[No]:[Date Student Last Attended Program
(mm/dd/yyyy)]],2,FALSE)</f>
        <v/>
      </c>
      <c r="C268" s="209">
        <f>VLOOKUP($A268,Table2[[No]:[Date Student Last Attended Program
(mm/dd/yyyy)]],4,FALSE)</f>
        <v/>
      </c>
      <c r="D268" s="51">
        <f>VLOOKUP($A268,Table2[[No]:[Date Student Last Attended Program
(mm/dd/yyyy)]],14,FALSE)</f>
        <v/>
      </c>
      <c r="E268" s="138">
        <f>VLOOKUP($A268,Table2[[No]:[Date Student Last Attended Program
(mm/dd/yyyy)]],17,FALSE)</f>
        <v/>
      </c>
      <c r="F268" s="207">
        <f>VLOOKUP($A268,Table2[[No]:[Date Student Last Attended Program
(mm/dd/yyyy)]],18,FALSE)</f>
        <v/>
      </c>
      <c r="G268" s="209">
        <f>VLOOKUP($A268,Table2[[#All],[No]:[Which Group Does Student Participate In?
(optional)]],23,FALSE)</f>
        <v/>
      </c>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c r="AJ268" s="9" t="n"/>
      <c r="AK268" s="9" t="n"/>
      <c r="AL268" s="210">
        <f>COUNTIF(H268:AK268,"1")</f>
        <v/>
      </c>
      <c r="AM268" s="210">
        <f>COUNTIFS(H268:AK268,"1")+COUNTIF(H268:AK268,"0")</f>
        <v/>
      </c>
      <c r="AN268" s="47">
        <f>AL268/AM268</f>
        <v/>
      </c>
      <c r="AO268" s="210">
        <f>SUM(VLOOKUP($A268,APR!$A$2:$AM$301,38,FALSE),VLOOKUP($A$2,MAY!$A$2:$AN$301,39,FALSE),VLOOKUP($A268,JUN!$A$2:$AM$301,38,FALSE))</f>
        <v/>
      </c>
      <c r="AP268" s="210">
        <f>SUM(VLOOKUP($A268,APR!$A$2:$AM$301,39,FALSE),VLOOKUP($A$2,MAY!$A$2:$AN$301,40,FALSE),VLOOKUP($A268,JUN!$A$2:$AM$301,39,FALSE))</f>
        <v/>
      </c>
      <c r="AQ268" s="125">
        <f>AO268/AP268</f>
        <v/>
      </c>
    </row>
    <row r="269">
      <c r="A269" s="10" t="n">
        <v>268</v>
      </c>
      <c r="B269" s="210">
        <f>VLOOKUP($A269,Table2[[No]:[Date Student Last Attended Program
(mm/dd/yyyy)]],2,FALSE)</f>
        <v/>
      </c>
      <c r="C269" s="209">
        <f>VLOOKUP($A269,Table2[[No]:[Date Student Last Attended Program
(mm/dd/yyyy)]],4,FALSE)</f>
        <v/>
      </c>
      <c r="D269" s="51">
        <f>VLOOKUP($A269,Table2[[No]:[Date Student Last Attended Program
(mm/dd/yyyy)]],14,FALSE)</f>
        <v/>
      </c>
      <c r="E269" s="138">
        <f>VLOOKUP($A269,Table2[[No]:[Date Student Last Attended Program
(mm/dd/yyyy)]],17,FALSE)</f>
        <v/>
      </c>
      <c r="F269" s="207">
        <f>VLOOKUP($A269,Table2[[No]:[Date Student Last Attended Program
(mm/dd/yyyy)]],18,FALSE)</f>
        <v/>
      </c>
      <c r="G269" s="209">
        <f>VLOOKUP($A269,Table2[[#All],[No]:[Which Group Does Student Participate In?
(optional)]],23,FALSE)</f>
        <v/>
      </c>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c r="AJ269" s="9" t="n"/>
      <c r="AK269" s="9" t="n"/>
      <c r="AL269" s="210">
        <f>COUNTIF(H269:AK269,"1")</f>
        <v/>
      </c>
      <c r="AM269" s="210">
        <f>COUNTIFS(H269:AK269,"1")+COUNTIF(H269:AK269,"0")</f>
        <v/>
      </c>
      <c r="AN269" s="47">
        <f>AL269/AM269</f>
        <v/>
      </c>
      <c r="AO269" s="210">
        <f>SUM(VLOOKUP($A269,APR!$A$2:$AM$301,38,FALSE),VLOOKUP($A$2,MAY!$A$2:$AN$301,39,FALSE),VLOOKUP($A269,JUN!$A$2:$AM$301,38,FALSE))</f>
        <v/>
      </c>
      <c r="AP269" s="210">
        <f>SUM(VLOOKUP($A269,APR!$A$2:$AM$301,39,FALSE),VLOOKUP($A$2,MAY!$A$2:$AN$301,40,FALSE),VLOOKUP($A269,JUN!$A$2:$AM$301,39,FALSE))</f>
        <v/>
      </c>
      <c r="AQ269" s="125">
        <f>AO269/AP269</f>
        <v/>
      </c>
    </row>
    <row r="270">
      <c r="A270" s="10" t="n">
        <v>269</v>
      </c>
      <c r="B270" s="210">
        <f>VLOOKUP($A270,Table2[[No]:[Date Student Last Attended Program
(mm/dd/yyyy)]],2,FALSE)</f>
        <v/>
      </c>
      <c r="C270" s="209">
        <f>VLOOKUP($A270,Table2[[No]:[Date Student Last Attended Program
(mm/dd/yyyy)]],4,FALSE)</f>
        <v/>
      </c>
      <c r="D270" s="51">
        <f>VLOOKUP($A270,Table2[[No]:[Date Student Last Attended Program
(mm/dd/yyyy)]],14,FALSE)</f>
        <v/>
      </c>
      <c r="E270" s="138">
        <f>VLOOKUP($A270,Table2[[No]:[Date Student Last Attended Program
(mm/dd/yyyy)]],17,FALSE)</f>
        <v/>
      </c>
      <c r="F270" s="207">
        <f>VLOOKUP($A270,Table2[[No]:[Date Student Last Attended Program
(mm/dd/yyyy)]],18,FALSE)</f>
        <v/>
      </c>
      <c r="G270" s="209">
        <f>VLOOKUP($A270,Table2[[#All],[No]:[Which Group Does Student Participate In?
(optional)]],23,FALSE)</f>
        <v/>
      </c>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c r="AJ270" s="9" t="n"/>
      <c r="AK270" s="9" t="n"/>
      <c r="AL270" s="210">
        <f>COUNTIF(H270:AK270,"1")</f>
        <v/>
      </c>
      <c r="AM270" s="210">
        <f>COUNTIFS(H270:AK270,"1")+COUNTIF(H270:AK270,"0")</f>
        <v/>
      </c>
      <c r="AN270" s="47">
        <f>AL270/AM270</f>
        <v/>
      </c>
      <c r="AO270" s="210">
        <f>SUM(VLOOKUP($A270,APR!$A$2:$AM$301,38,FALSE),VLOOKUP($A$2,MAY!$A$2:$AN$301,39,FALSE),VLOOKUP($A270,JUN!$A$2:$AM$301,38,FALSE))</f>
        <v/>
      </c>
      <c r="AP270" s="210">
        <f>SUM(VLOOKUP($A270,APR!$A$2:$AM$301,39,FALSE),VLOOKUP($A$2,MAY!$A$2:$AN$301,40,FALSE),VLOOKUP($A270,JUN!$A$2:$AM$301,39,FALSE))</f>
        <v/>
      </c>
      <c r="AQ270" s="125">
        <f>AO270/AP270</f>
        <v/>
      </c>
    </row>
    <row r="271">
      <c r="A271" s="10" t="n">
        <v>270</v>
      </c>
      <c r="B271" s="210">
        <f>VLOOKUP($A271,Table2[[No]:[Date Student Last Attended Program
(mm/dd/yyyy)]],2,FALSE)</f>
        <v/>
      </c>
      <c r="C271" s="209">
        <f>VLOOKUP($A271,Table2[[No]:[Date Student Last Attended Program
(mm/dd/yyyy)]],4,FALSE)</f>
        <v/>
      </c>
      <c r="D271" s="51">
        <f>VLOOKUP($A271,Table2[[No]:[Date Student Last Attended Program
(mm/dd/yyyy)]],14,FALSE)</f>
        <v/>
      </c>
      <c r="E271" s="138">
        <f>VLOOKUP($A271,Table2[[No]:[Date Student Last Attended Program
(mm/dd/yyyy)]],17,FALSE)</f>
        <v/>
      </c>
      <c r="F271" s="207">
        <f>VLOOKUP($A271,Table2[[No]:[Date Student Last Attended Program
(mm/dd/yyyy)]],18,FALSE)</f>
        <v/>
      </c>
      <c r="G271" s="209">
        <f>VLOOKUP($A271,Table2[[#All],[No]:[Which Group Does Student Participate In?
(optional)]],23,FALSE)</f>
        <v/>
      </c>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c r="AJ271" s="9" t="n"/>
      <c r="AK271" s="9" t="n"/>
      <c r="AL271" s="210">
        <f>COUNTIF(H271:AK271,"1")</f>
        <v/>
      </c>
      <c r="AM271" s="210">
        <f>COUNTIFS(H271:AK271,"1")+COUNTIF(H271:AK271,"0")</f>
        <v/>
      </c>
      <c r="AN271" s="47">
        <f>AL271/AM271</f>
        <v/>
      </c>
      <c r="AO271" s="210">
        <f>SUM(VLOOKUP($A271,APR!$A$2:$AM$301,38,FALSE),VLOOKUP($A$2,MAY!$A$2:$AN$301,39,FALSE),VLOOKUP($A271,JUN!$A$2:$AM$301,38,FALSE))</f>
        <v/>
      </c>
      <c r="AP271" s="210">
        <f>SUM(VLOOKUP($A271,APR!$A$2:$AM$301,39,FALSE),VLOOKUP($A$2,MAY!$A$2:$AN$301,40,FALSE),VLOOKUP($A271,JUN!$A$2:$AM$301,39,FALSE))</f>
        <v/>
      </c>
      <c r="AQ271" s="125">
        <f>AO271/AP271</f>
        <v/>
      </c>
    </row>
    <row r="272">
      <c r="A272" s="10" t="n">
        <v>271</v>
      </c>
      <c r="B272" s="210">
        <f>VLOOKUP($A272,Table2[[No]:[Date Student Last Attended Program
(mm/dd/yyyy)]],2,FALSE)</f>
        <v/>
      </c>
      <c r="C272" s="209">
        <f>VLOOKUP($A272,Table2[[No]:[Date Student Last Attended Program
(mm/dd/yyyy)]],4,FALSE)</f>
        <v/>
      </c>
      <c r="D272" s="51">
        <f>VLOOKUP($A272,Table2[[No]:[Date Student Last Attended Program
(mm/dd/yyyy)]],14,FALSE)</f>
        <v/>
      </c>
      <c r="E272" s="138">
        <f>VLOOKUP($A272,Table2[[No]:[Date Student Last Attended Program
(mm/dd/yyyy)]],17,FALSE)</f>
        <v/>
      </c>
      <c r="F272" s="207">
        <f>VLOOKUP($A272,Table2[[No]:[Date Student Last Attended Program
(mm/dd/yyyy)]],18,FALSE)</f>
        <v/>
      </c>
      <c r="G272" s="209">
        <f>VLOOKUP($A272,Table2[[#All],[No]:[Which Group Does Student Participate In?
(optional)]],23,FALSE)</f>
        <v/>
      </c>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c r="AJ272" s="9" t="n"/>
      <c r="AK272" s="9" t="n"/>
      <c r="AL272" s="210">
        <f>COUNTIF(H272:AK272,"1")</f>
        <v/>
      </c>
      <c r="AM272" s="210">
        <f>COUNTIFS(H272:AK272,"1")+COUNTIF(H272:AK272,"0")</f>
        <v/>
      </c>
      <c r="AN272" s="47">
        <f>AL272/AM272</f>
        <v/>
      </c>
      <c r="AO272" s="210">
        <f>SUM(VLOOKUP($A272,APR!$A$2:$AM$301,38,FALSE),VLOOKUP($A$2,MAY!$A$2:$AN$301,39,FALSE),VLOOKUP($A272,JUN!$A$2:$AM$301,38,FALSE))</f>
        <v/>
      </c>
      <c r="AP272" s="210">
        <f>SUM(VLOOKUP($A272,APR!$A$2:$AM$301,39,FALSE),VLOOKUP($A$2,MAY!$A$2:$AN$301,40,FALSE),VLOOKUP($A272,JUN!$A$2:$AM$301,39,FALSE))</f>
        <v/>
      </c>
      <c r="AQ272" s="125">
        <f>AO272/AP272</f>
        <v/>
      </c>
    </row>
    <row r="273">
      <c r="A273" s="10" t="n">
        <v>272</v>
      </c>
      <c r="B273" s="210">
        <f>VLOOKUP($A273,Table2[[No]:[Date Student Last Attended Program
(mm/dd/yyyy)]],2,FALSE)</f>
        <v/>
      </c>
      <c r="C273" s="209">
        <f>VLOOKUP($A273,Table2[[No]:[Date Student Last Attended Program
(mm/dd/yyyy)]],4,FALSE)</f>
        <v/>
      </c>
      <c r="D273" s="51">
        <f>VLOOKUP($A273,Table2[[No]:[Date Student Last Attended Program
(mm/dd/yyyy)]],14,FALSE)</f>
        <v/>
      </c>
      <c r="E273" s="138">
        <f>VLOOKUP($A273,Table2[[No]:[Date Student Last Attended Program
(mm/dd/yyyy)]],17,FALSE)</f>
        <v/>
      </c>
      <c r="F273" s="207">
        <f>VLOOKUP($A273,Table2[[No]:[Date Student Last Attended Program
(mm/dd/yyyy)]],18,FALSE)</f>
        <v/>
      </c>
      <c r="G273" s="209">
        <f>VLOOKUP($A273,Table2[[#All],[No]:[Which Group Does Student Participate In?
(optional)]],23,FALSE)</f>
        <v/>
      </c>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c r="AJ273" s="9" t="n"/>
      <c r="AK273" s="9" t="n"/>
      <c r="AL273" s="210">
        <f>COUNTIF(H273:AK273,"1")</f>
        <v/>
      </c>
      <c r="AM273" s="210">
        <f>COUNTIFS(H273:AK273,"1")+COUNTIF(H273:AK273,"0")</f>
        <v/>
      </c>
      <c r="AN273" s="47">
        <f>AL273/AM273</f>
        <v/>
      </c>
      <c r="AO273" s="210">
        <f>SUM(VLOOKUP($A273,APR!$A$2:$AM$301,38,FALSE),VLOOKUP($A$2,MAY!$A$2:$AN$301,39,FALSE),VLOOKUP($A273,JUN!$A$2:$AM$301,38,FALSE))</f>
        <v/>
      </c>
      <c r="AP273" s="210">
        <f>SUM(VLOOKUP($A273,APR!$A$2:$AM$301,39,FALSE),VLOOKUP($A$2,MAY!$A$2:$AN$301,40,FALSE),VLOOKUP($A273,JUN!$A$2:$AM$301,39,FALSE))</f>
        <v/>
      </c>
      <c r="AQ273" s="125">
        <f>AO273/AP273</f>
        <v/>
      </c>
    </row>
    <row r="274">
      <c r="A274" s="10" t="n">
        <v>273</v>
      </c>
      <c r="B274" s="210">
        <f>VLOOKUP($A274,Table2[[No]:[Date Student Last Attended Program
(mm/dd/yyyy)]],2,FALSE)</f>
        <v/>
      </c>
      <c r="C274" s="209">
        <f>VLOOKUP($A274,Table2[[No]:[Date Student Last Attended Program
(mm/dd/yyyy)]],4,FALSE)</f>
        <v/>
      </c>
      <c r="D274" s="51">
        <f>VLOOKUP($A274,Table2[[No]:[Date Student Last Attended Program
(mm/dd/yyyy)]],14,FALSE)</f>
        <v/>
      </c>
      <c r="E274" s="138">
        <f>VLOOKUP($A274,Table2[[No]:[Date Student Last Attended Program
(mm/dd/yyyy)]],17,FALSE)</f>
        <v/>
      </c>
      <c r="F274" s="207">
        <f>VLOOKUP($A274,Table2[[No]:[Date Student Last Attended Program
(mm/dd/yyyy)]],18,FALSE)</f>
        <v/>
      </c>
      <c r="G274" s="209">
        <f>VLOOKUP($A274,Table2[[#All],[No]:[Which Group Does Student Participate In?
(optional)]],23,FALSE)</f>
        <v/>
      </c>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c r="AJ274" s="9" t="n"/>
      <c r="AK274" s="9" t="n"/>
      <c r="AL274" s="210">
        <f>COUNTIF(H274:AK274,"1")</f>
        <v/>
      </c>
      <c r="AM274" s="210">
        <f>COUNTIFS(H274:AK274,"1")+COUNTIF(H274:AK274,"0")</f>
        <v/>
      </c>
      <c r="AN274" s="47">
        <f>AL274/AM274</f>
        <v/>
      </c>
      <c r="AO274" s="210">
        <f>SUM(VLOOKUP($A274,APR!$A$2:$AM$301,38,FALSE),VLOOKUP($A$2,MAY!$A$2:$AN$301,39,FALSE),VLOOKUP($A274,JUN!$A$2:$AM$301,38,FALSE))</f>
        <v/>
      </c>
      <c r="AP274" s="210">
        <f>SUM(VLOOKUP($A274,APR!$A$2:$AM$301,39,FALSE),VLOOKUP($A$2,MAY!$A$2:$AN$301,40,FALSE),VLOOKUP($A274,JUN!$A$2:$AM$301,39,FALSE))</f>
        <v/>
      </c>
      <c r="AQ274" s="125">
        <f>AO274/AP274</f>
        <v/>
      </c>
    </row>
    <row r="275">
      <c r="A275" s="10" t="n">
        <v>274</v>
      </c>
      <c r="B275" s="210">
        <f>VLOOKUP($A275,Table2[[No]:[Date Student Last Attended Program
(mm/dd/yyyy)]],2,FALSE)</f>
        <v/>
      </c>
      <c r="C275" s="209">
        <f>VLOOKUP($A275,Table2[[No]:[Date Student Last Attended Program
(mm/dd/yyyy)]],4,FALSE)</f>
        <v/>
      </c>
      <c r="D275" s="51">
        <f>VLOOKUP($A275,Table2[[No]:[Date Student Last Attended Program
(mm/dd/yyyy)]],14,FALSE)</f>
        <v/>
      </c>
      <c r="E275" s="138">
        <f>VLOOKUP($A275,Table2[[No]:[Date Student Last Attended Program
(mm/dd/yyyy)]],17,FALSE)</f>
        <v/>
      </c>
      <c r="F275" s="207">
        <f>VLOOKUP($A275,Table2[[No]:[Date Student Last Attended Program
(mm/dd/yyyy)]],18,FALSE)</f>
        <v/>
      </c>
      <c r="G275" s="209">
        <f>VLOOKUP($A275,Table2[[#All],[No]:[Which Group Does Student Participate In?
(optional)]],23,FALSE)</f>
        <v/>
      </c>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c r="AJ275" s="9" t="n"/>
      <c r="AK275" s="9" t="n"/>
      <c r="AL275" s="210">
        <f>COUNTIF(H275:AK275,"1")</f>
        <v/>
      </c>
      <c r="AM275" s="210">
        <f>COUNTIFS(H275:AK275,"1")+COUNTIF(H275:AK275,"0")</f>
        <v/>
      </c>
      <c r="AN275" s="47">
        <f>AL275/AM275</f>
        <v/>
      </c>
      <c r="AO275" s="210">
        <f>SUM(VLOOKUP($A275,APR!$A$2:$AM$301,38,FALSE),VLOOKUP($A$2,MAY!$A$2:$AN$301,39,FALSE),VLOOKUP($A275,JUN!$A$2:$AM$301,38,FALSE))</f>
        <v/>
      </c>
      <c r="AP275" s="210">
        <f>SUM(VLOOKUP($A275,APR!$A$2:$AM$301,39,FALSE),VLOOKUP($A$2,MAY!$A$2:$AN$301,40,FALSE),VLOOKUP($A275,JUN!$A$2:$AM$301,39,FALSE))</f>
        <v/>
      </c>
      <c r="AQ275" s="125">
        <f>AO275/AP275</f>
        <v/>
      </c>
    </row>
    <row r="276">
      <c r="A276" s="10" t="n">
        <v>275</v>
      </c>
      <c r="B276" s="210">
        <f>VLOOKUP($A276,Table2[[No]:[Date Student Last Attended Program
(mm/dd/yyyy)]],2,FALSE)</f>
        <v/>
      </c>
      <c r="C276" s="209">
        <f>VLOOKUP($A276,Table2[[No]:[Date Student Last Attended Program
(mm/dd/yyyy)]],4,FALSE)</f>
        <v/>
      </c>
      <c r="D276" s="51">
        <f>VLOOKUP($A276,Table2[[No]:[Date Student Last Attended Program
(mm/dd/yyyy)]],14,FALSE)</f>
        <v/>
      </c>
      <c r="E276" s="138">
        <f>VLOOKUP($A276,Table2[[No]:[Date Student Last Attended Program
(mm/dd/yyyy)]],17,FALSE)</f>
        <v/>
      </c>
      <c r="F276" s="207">
        <f>VLOOKUP($A276,Table2[[No]:[Date Student Last Attended Program
(mm/dd/yyyy)]],18,FALSE)</f>
        <v/>
      </c>
      <c r="G276" s="209">
        <f>VLOOKUP($A276,Table2[[#All],[No]:[Which Group Does Student Participate In?
(optional)]],23,FALSE)</f>
        <v/>
      </c>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c r="AJ276" s="9" t="n"/>
      <c r="AK276" s="9" t="n"/>
      <c r="AL276" s="210">
        <f>COUNTIF(H276:AK276,"1")</f>
        <v/>
      </c>
      <c r="AM276" s="210">
        <f>COUNTIFS(H276:AK276,"1")+COUNTIF(H276:AK276,"0")</f>
        <v/>
      </c>
      <c r="AN276" s="47">
        <f>AL276/AM276</f>
        <v/>
      </c>
      <c r="AO276" s="210">
        <f>SUM(VLOOKUP($A276,APR!$A$2:$AM$301,38,FALSE),VLOOKUP($A$2,MAY!$A$2:$AN$301,39,FALSE),VLOOKUP($A276,JUN!$A$2:$AM$301,38,FALSE))</f>
        <v/>
      </c>
      <c r="AP276" s="210">
        <f>SUM(VLOOKUP($A276,APR!$A$2:$AM$301,39,FALSE),VLOOKUP($A$2,MAY!$A$2:$AN$301,40,FALSE),VLOOKUP($A276,JUN!$A$2:$AM$301,39,FALSE))</f>
        <v/>
      </c>
      <c r="AQ276" s="125">
        <f>AO276/AP276</f>
        <v/>
      </c>
    </row>
    <row r="277">
      <c r="A277" s="10" t="n">
        <v>276</v>
      </c>
      <c r="B277" s="210">
        <f>VLOOKUP($A277,Table2[[No]:[Date Student Last Attended Program
(mm/dd/yyyy)]],2,FALSE)</f>
        <v/>
      </c>
      <c r="C277" s="209">
        <f>VLOOKUP($A277,Table2[[No]:[Date Student Last Attended Program
(mm/dd/yyyy)]],4,FALSE)</f>
        <v/>
      </c>
      <c r="D277" s="51">
        <f>VLOOKUP($A277,Table2[[No]:[Date Student Last Attended Program
(mm/dd/yyyy)]],14,FALSE)</f>
        <v/>
      </c>
      <c r="E277" s="138">
        <f>VLOOKUP($A277,Table2[[No]:[Date Student Last Attended Program
(mm/dd/yyyy)]],17,FALSE)</f>
        <v/>
      </c>
      <c r="F277" s="207">
        <f>VLOOKUP($A277,Table2[[No]:[Date Student Last Attended Program
(mm/dd/yyyy)]],18,FALSE)</f>
        <v/>
      </c>
      <c r="G277" s="209">
        <f>VLOOKUP($A277,Table2[[#All],[No]:[Which Group Does Student Participate In?
(optional)]],23,FALSE)</f>
        <v/>
      </c>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c r="AJ277" s="9" t="n"/>
      <c r="AK277" s="9" t="n"/>
      <c r="AL277" s="210">
        <f>COUNTIF(H277:AK277,"1")</f>
        <v/>
      </c>
      <c r="AM277" s="210">
        <f>COUNTIFS(H277:AK277,"1")+COUNTIF(H277:AK277,"0")</f>
        <v/>
      </c>
      <c r="AN277" s="47">
        <f>AL277/AM277</f>
        <v/>
      </c>
      <c r="AO277" s="210">
        <f>SUM(VLOOKUP($A277,APR!$A$2:$AM$301,38,FALSE),VLOOKUP($A$2,MAY!$A$2:$AN$301,39,FALSE),VLOOKUP($A277,JUN!$A$2:$AM$301,38,FALSE))</f>
        <v/>
      </c>
      <c r="AP277" s="210">
        <f>SUM(VLOOKUP($A277,APR!$A$2:$AM$301,39,FALSE),VLOOKUP($A$2,MAY!$A$2:$AN$301,40,FALSE),VLOOKUP($A277,JUN!$A$2:$AM$301,39,FALSE))</f>
        <v/>
      </c>
      <c r="AQ277" s="125">
        <f>AO277/AP277</f>
        <v/>
      </c>
    </row>
    <row r="278">
      <c r="A278" s="10" t="n">
        <v>277</v>
      </c>
      <c r="B278" s="210">
        <f>VLOOKUP($A278,Table2[[No]:[Date Student Last Attended Program
(mm/dd/yyyy)]],2,FALSE)</f>
        <v/>
      </c>
      <c r="C278" s="209">
        <f>VLOOKUP($A278,Table2[[No]:[Date Student Last Attended Program
(mm/dd/yyyy)]],4,FALSE)</f>
        <v/>
      </c>
      <c r="D278" s="51">
        <f>VLOOKUP($A278,Table2[[No]:[Date Student Last Attended Program
(mm/dd/yyyy)]],14,FALSE)</f>
        <v/>
      </c>
      <c r="E278" s="138">
        <f>VLOOKUP($A278,Table2[[No]:[Date Student Last Attended Program
(mm/dd/yyyy)]],17,FALSE)</f>
        <v/>
      </c>
      <c r="F278" s="207">
        <f>VLOOKUP($A278,Table2[[No]:[Date Student Last Attended Program
(mm/dd/yyyy)]],18,FALSE)</f>
        <v/>
      </c>
      <c r="G278" s="209">
        <f>VLOOKUP($A278,Table2[[#All],[No]:[Which Group Does Student Participate In?
(optional)]],23,FALSE)</f>
        <v/>
      </c>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c r="AJ278" s="9" t="n"/>
      <c r="AK278" s="9" t="n"/>
      <c r="AL278" s="210">
        <f>COUNTIF(H278:AK278,"1")</f>
        <v/>
      </c>
      <c r="AM278" s="210">
        <f>COUNTIFS(H278:AK278,"1")+COUNTIF(H278:AK278,"0")</f>
        <v/>
      </c>
      <c r="AN278" s="47">
        <f>AL278/AM278</f>
        <v/>
      </c>
      <c r="AO278" s="210">
        <f>SUM(VLOOKUP($A278,APR!$A$2:$AM$301,38,FALSE),VLOOKUP($A$2,MAY!$A$2:$AN$301,39,FALSE),VLOOKUP($A278,JUN!$A$2:$AM$301,38,FALSE))</f>
        <v/>
      </c>
      <c r="AP278" s="210">
        <f>SUM(VLOOKUP($A278,APR!$A$2:$AM$301,39,FALSE),VLOOKUP($A$2,MAY!$A$2:$AN$301,40,FALSE),VLOOKUP($A278,JUN!$A$2:$AM$301,39,FALSE))</f>
        <v/>
      </c>
      <c r="AQ278" s="125">
        <f>AO278/AP278</f>
        <v/>
      </c>
    </row>
    <row r="279">
      <c r="A279" s="10" t="n">
        <v>278</v>
      </c>
      <c r="B279" s="210">
        <f>VLOOKUP($A279,Table2[[No]:[Date Student Last Attended Program
(mm/dd/yyyy)]],2,FALSE)</f>
        <v/>
      </c>
      <c r="C279" s="209">
        <f>VLOOKUP($A279,Table2[[No]:[Date Student Last Attended Program
(mm/dd/yyyy)]],4,FALSE)</f>
        <v/>
      </c>
      <c r="D279" s="51">
        <f>VLOOKUP($A279,Table2[[No]:[Date Student Last Attended Program
(mm/dd/yyyy)]],14,FALSE)</f>
        <v/>
      </c>
      <c r="E279" s="138">
        <f>VLOOKUP($A279,Table2[[No]:[Date Student Last Attended Program
(mm/dd/yyyy)]],17,FALSE)</f>
        <v/>
      </c>
      <c r="F279" s="207">
        <f>VLOOKUP($A279,Table2[[No]:[Date Student Last Attended Program
(mm/dd/yyyy)]],18,FALSE)</f>
        <v/>
      </c>
      <c r="G279" s="209">
        <f>VLOOKUP($A279,Table2[[#All],[No]:[Which Group Does Student Participate In?
(optional)]],23,FALSE)</f>
        <v/>
      </c>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c r="AJ279" s="9" t="n"/>
      <c r="AK279" s="9" t="n"/>
      <c r="AL279" s="210">
        <f>COUNTIF(H279:AK279,"1")</f>
        <v/>
      </c>
      <c r="AM279" s="210">
        <f>COUNTIFS(H279:AK279,"1")+COUNTIF(H279:AK279,"0")</f>
        <v/>
      </c>
      <c r="AN279" s="47">
        <f>AL279/AM279</f>
        <v/>
      </c>
      <c r="AO279" s="210">
        <f>SUM(VLOOKUP($A279,APR!$A$2:$AM$301,38,FALSE),VLOOKUP($A$2,MAY!$A$2:$AN$301,39,FALSE),VLOOKUP($A279,JUN!$A$2:$AM$301,38,FALSE))</f>
        <v/>
      </c>
      <c r="AP279" s="210">
        <f>SUM(VLOOKUP($A279,APR!$A$2:$AM$301,39,FALSE),VLOOKUP($A$2,MAY!$A$2:$AN$301,40,FALSE),VLOOKUP($A279,JUN!$A$2:$AM$301,39,FALSE))</f>
        <v/>
      </c>
      <c r="AQ279" s="125">
        <f>AO279/AP279</f>
        <v/>
      </c>
    </row>
    <row r="280">
      <c r="A280" s="10" t="n">
        <v>279</v>
      </c>
      <c r="B280" s="210">
        <f>VLOOKUP($A280,Table2[[No]:[Date Student Last Attended Program
(mm/dd/yyyy)]],2,FALSE)</f>
        <v/>
      </c>
      <c r="C280" s="209">
        <f>VLOOKUP($A280,Table2[[No]:[Date Student Last Attended Program
(mm/dd/yyyy)]],4,FALSE)</f>
        <v/>
      </c>
      <c r="D280" s="51">
        <f>VLOOKUP($A280,Table2[[No]:[Date Student Last Attended Program
(mm/dd/yyyy)]],14,FALSE)</f>
        <v/>
      </c>
      <c r="E280" s="138">
        <f>VLOOKUP($A280,Table2[[No]:[Date Student Last Attended Program
(mm/dd/yyyy)]],17,FALSE)</f>
        <v/>
      </c>
      <c r="F280" s="207">
        <f>VLOOKUP($A280,Table2[[No]:[Date Student Last Attended Program
(mm/dd/yyyy)]],18,FALSE)</f>
        <v/>
      </c>
      <c r="G280" s="209">
        <f>VLOOKUP($A280,Table2[[#All],[No]:[Which Group Does Student Participate In?
(optional)]],23,FALSE)</f>
        <v/>
      </c>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c r="AJ280" s="9" t="n"/>
      <c r="AK280" s="9" t="n"/>
      <c r="AL280" s="210">
        <f>COUNTIF(H280:AK280,"1")</f>
        <v/>
      </c>
      <c r="AM280" s="210">
        <f>COUNTIFS(H280:AK280,"1")+COUNTIF(H280:AK280,"0")</f>
        <v/>
      </c>
      <c r="AN280" s="47">
        <f>AL280/AM280</f>
        <v/>
      </c>
      <c r="AO280" s="210">
        <f>SUM(VLOOKUP($A280,APR!$A$2:$AM$301,38,FALSE),VLOOKUP($A$2,MAY!$A$2:$AN$301,39,FALSE),VLOOKUP($A280,JUN!$A$2:$AM$301,38,FALSE))</f>
        <v/>
      </c>
      <c r="AP280" s="210">
        <f>SUM(VLOOKUP($A280,APR!$A$2:$AM$301,39,FALSE),VLOOKUP($A$2,MAY!$A$2:$AN$301,40,FALSE),VLOOKUP($A280,JUN!$A$2:$AM$301,39,FALSE))</f>
        <v/>
      </c>
      <c r="AQ280" s="125">
        <f>AO280/AP280</f>
        <v/>
      </c>
    </row>
    <row r="281">
      <c r="A281" s="10" t="n">
        <v>280</v>
      </c>
      <c r="B281" s="210">
        <f>VLOOKUP($A281,Table2[[No]:[Date Student Last Attended Program
(mm/dd/yyyy)]],2,FALSE)</f>
        <v/>
      </c>
      <c r="C281" s="209">
        <f>VLOOKUP($A281,Table2[[No]:[Date Student Last Attended Program
(mm/dd/yyyy)]],4,FALSE)</f>
        <v/>
      </c>
      <c r="D281" s="51">
        <f>VLOOKUP($A281,Table2[[No]:[Date Student Last Attended Program
(mm/dd/yyyy)]],14,FALSE)</f>
        <v/>
      </c>
      <c r="E281" s="138">
        <f>VLOOKUP($A281,Table2[[No]:[Date Student Last Attended Program
(mm/dd/yyyy)]],17,FALSE)</f>
        <v/>
      </c>
      <c r="F281" s="207">
        <f>VLOOKUP($A281,Table2[[No]:[Date Student Last Attended Program
(mm/dd/yyyy)]],18,FALSE)</f>
        <v/>
      </c>
      <c r="G281" s="209">
        <f>VLOOKUP($A281,Table2[[#All],[No]:[Which Group Does Student Participate In?
(optional)]],23,FALSE)</f>
        <v/>
      </c>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c r="AJ281" s="9" t="n"/>
      <c r="AK281" s="9" t="n"/>
      <c r="AL281" s="210">
        <f>COUNTIF(H281:AK281,"1")</f>
        <v/>
      </c>
      <c r="AM281" s="210">
        <f>COUNTIFS(H281:AK281,"1")+COUNTIF(H281:AK281,"0")</f>
        <v/>
      </c>
      <c r="AN281" s="47">
        <f>AL281/AM281</f>
        <v/>
      </c>
      <c r="AO281" s="210">
        <f>SUM(VLOOKUP($A281,APR!$A$2:$AM$301,38,FALSE),VLOOKUP($A$2,MAY!$A$2:$AN$301,39,FALSE),VLOOKUP($A281,JUN!$A$2:$AM$301,38,FALSE))</f>
        <v/>
      </c>
      <c r="AP281" s="210">
        <f>SUM(VLOOKUP($A281,APR!$A$2:$AM$301,39,FALSE),VLOOKUP($A$2,MAY!$A$2:$AN$301,40,FALSE),VLOOKUP($A281,JUN!$A$2:$AM$301,39,FALSE))</f>
        <v/>
      </c>
      <c r="AQ281" s="125">
        <f>AO281/AP281</f>
        <v/>
      </c>
    </row>
    <row r="282">
      <c r="A282" s="10" t="n">
        <v>281</v>
      </c>
      <c r="B282" s="210">
        <f>VLOOKUP($A282,Table2[[No]:[Date Student Last Attended Program
(mm/dd/yyyy)]],2,FALSE)</f>
        <v/>
      </c>
      <c r="C282" s="209">
        <f>VLOOKUP($A282,Table2[[No]:[Date Student Last Attended Program
(mm/dd/yyyy)]],4,FALSE)</f>
        <v/>
      </c>
      <c r="D282" s="51">
        <f>VLOOKUP($A282,Table2[[No]:[Date Student Last Attended Program
(mm/dd/yyyy)]],14,FALSE)</f>
        <v/>
      </c>
      <c r="E282" s="138">
        <f>VLOOKUP($A282,Table2[[No]:[Date Student Last Attended Program
(mm/dd/yyyy)]],17,FALSE)</f>
        <v/>
      </c>
      <c r="F282" s="207">
        <f>VLOOKUP($A282,Table2[[No]:[Date Student Last Attended Program
(mm/dd/yyyy)]],18,FALSE)</f>
        <v/>
      </c>
      <c r="G282" s="209">
        <f>VLOOKUP($A282,Table2[[#All],[No]:[Which Group Does Student Participate In?
(optional)]],23,FALSE)</f>
        <v/>
      </c>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c r="AJ282" s="9" t="n"/>
      <c r="AK282" s="9" t="n"/>
      <c r="AL282" s="210">
        <f>COUNTIF(H282:AK282,"1")</f>
        <v/>
      </c>
      <c r="AM282" s="210">
        <f>COUNTIFS(H282:AK282,"1")+COUNTIF(H282:AK282,"0")</f>
        <v/>
      </c>
      <c r="AN282" s="47">
        <f>AL282/AM282</f>
        <v/>
      </c>
      <c r="AO282" s="210">
        <f>SUM(VLOOKUP($A282,APR!$A$2:$AM$301,38,FALSE),VLOOKUP($A$2,MAY!$A$2:$AN$301,39,FALSE),VLOOKUP($A282,JUN!$A$2:$AM$301,38,FALSE))</f>
        <v/>
      </c>
      <c r="AP282" s="210">
        <f>SUM(VLOOKUP($A282,APR!$A$2:$AM$301,39,FALSE),VLOOKUP($A$2,MAY!$A$2:$AN$301,40,FALSE),VLOOKUP($A282,JUN!$A$2:$AM$301,39,FALSE))</f>
        <v/>
      </c>
      <c r="AQ282" s="125">
        <f>AO282/AP282</f>
        <v/>
      </c>
    </row>
    <row r="283">
      <c r="A283" s="10" t="n">
        <v>282</v>
      </c>
      <c r="B283" s="210">
        <f>VLOOKUP($A283,Table2[[No]:[Date Student Last Attended Program
(mm/dd/yyyy)]],2,FALSE)</f>
        <v/>
      </c>
      <c r="C283" s="209">
        <f>VLOOKUP($A283,Table2[[No]:[Date Student Last Attended Program
(mm/dd/yyyy)]],4,FALSE)</f>
        <v/>
      </c>
      <c r="D283" s="51">
        <f>VLOOKUP($A283,Table2[[No]:[Date Student Last Attended Program
(mm/dd/yyyy)]],14,FALSE)</f>
        <v/>
      </c>
      <c r="E283" s="138">
        <f>VLOOKUP($A283,Table2[[No]:[Date Student Last Attended Program
(mm/dd/yyyy)]],17,FALSE)</f>
        <v/>
      </c>
      <c r="F283" s="207">
        <f>VLOOKUP($A283,Table2[[No]:[Date Student Last Attended Program
(mm/dd/yyyy)]],18,FALSE)</f>
        <v/>
      </c>
      <c r="G283" s="209">
        <f>VLOOKUP($A283,Table2[[#All],[No]:[Which Group Does Student Participate In?
(optional)]],23,FALSE)</f>
        <v/>
      </c>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c r="AJ283" s="9" t="n"/>
      <c r="AK283" s="9" t="n"/>
      <c r="AL283" s="210">
        <f>COUNTIF(H283:AK283,"1")</f>
        <v/>
      </c>
      <c r="AM283" s="210">
        <f>COUNTIFS(H283:AK283,"1")+COUNTIF(H283:AK283,"0")</f>
        <v/>
      </c>
      <c r="AN283" s="47">
        <f>AL283/AM283</f>
        <v/>
      </c>
      <c r="AO283" s="210">
        <f>SUM(VLOOKUP($A283,APR!$A$2:$AM$301,38,FALSE),VLOOKUP($A$2,MAY!$A$2:$AN$301,39,FALSE),VLOOKUP($A283,JUN!$A$2:$AM$301,38,FALSE))</f>
        <v/>
      </c>
      <c r="AP283" s="210">
        <f>SUM(VLOOKUP($A283,APR!$A$2:$AM$301,39,FALSE),VLOOKUP($A$2,MAY!$A$2:$AN$301,40,FALSE),VLOOKUP($A283,JUN!$A$2:$AM$301,39,FALSE))</f>
        <v/>
      </c>
      <c r="AQ283" s="125">
        <f>AO283/AP283</f>
        <v/>
      </c>
    </row>
    <row r="284">
      <c r="A284" s="10" t="n">
        <v>283</v>
      </c>
      <c r="B284" s="210">
        <f>VLOOKUP($A284,Table2[[No]:[Date Student Last Attended Program
(mm/dd/yyyy)]],2,FALSE)</f>
        <v/>
      </c>
      <c r="C284" s="209">
        <f>VLOOKUP($A284,Table2[[No]:[Date Student Last Attended Program
(mm/dd/yyyy)]],4,FALSE)</f>
        <v/>
      </c>
      <c r="D284" s="51">
        <f>VLOOKUP($A284,Table2[[No]:[Date Student Last Attended Program
(mm/dd/yyyy)]],14,FALSE)</f>
        <v/>
      </c>
      <c r="E284" s="138">
        <f>VLOOKUP($A284,Table2[[No]:[Date Student Last Attended Program
(mm/dd/yyyy)]],17,FALSE)</f>
        <v/>
      </c>
      <c r="F284" s="207">
        <f>VLOOKUP($A284,Table2[[No]:[Date Student Last Attended Program
(mm/dd/yyyy)]],18,FALSE)</f>
        <v/>
      </c>
      <c r="G284" s="209">
        <f>VLOOKUP($A284,Table2[[#All],[No]:[Which Group Does Student Participate In?
(optional)]],23,FALSE)</f>
        <v/>
      </c>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c r="AJ284" s="9" t="n"/>
      <c r="AK284" s="9" t="n"/>
      <c r="AL284" s="210">
        <f>COUNTIF(H284:AK284,"1")</f>
        <v/>
      </c>
      <c r="AM284" s="210">
        <f>COUNTIFS(H284:AK284,"1")+COUNTIF(H284:AK284,"0")</f>
        <v/>
      </c>
      <c r="AN284" s="47">
        <f>AL284/AM284</f>
        <v/>
      </c>
      <c r="AO284" s="210">
        <f>SUM(VLOOKUP($A284,APR!$A$2:$AM$301,38,FALSE),VLOOKUP($A$2,MAY!$A$2:$AN$301,39,FALSE),VLOOKUP($A284,JUN!$A$2:$AM$301,38,FALSE))</f>
        <v/>
      </c>
      <c r="AP284" s="210">
        <f>SUM(VLOOKUP($A284,APR!$A$2:$AM$301,39,FALSE),VLOOKUP($A$2,MAY!$A$2:$AN$301,40,FALSE),VLOOKUP($A284,JUN!$A$2:$AM$301,39,FALSE))</f>
        <v/>
      </c>
      <c r="AQ284" s="125">
        <f>AO284/AP284</f>
        <v/>
      </c>
    </row>
    <row r="285">
      <c r="A285" s="10" t="n">
        <v>284</v>
      </c>
      <c r="B285" s="210">
        <f>VLOOKUP($A285,Table2[[No]:[Date Student Last Attended Program
(mm/dd/yyyy)]],2,FALSE)</f>
        <v/>
      </c>
      <c r="C285" s="209">
        <f>VLOOKUP($A285,Table2[[No]:[Date Student Last Attended Program
(mm/dd/yyyy)]],4,FALSE)</f>
        <v/>
      </c>
      <c r="D285" s="51">
        <f>VLOOKUP($A285,Table2[[No]:[Date Student Last Attended Program
(mm/dd/yyyy)]],14,FALSE)</f>
        <v/>
      </c>
      <c r="E285" s="138">
        <f>VLOOKUP($A285,Table2[[No]:[Date Student Last Attended Program
(mm/dd/yyyy)]],17,FALSE)</f>
        <v/>
      </c>
      <c r="F285" s="207">
        <f>VLOOKUP($A285,Table2[[No]:[Date Student Last Attended Program
(mm/dd/yyyy)]],18,FALSE)</f>
        <v/>
      </c>
      <c r="G285" s="209">
        <f>VLOOKUP($A285,Table2[[#All],[No]:[Which Group Does Student Participate In?
(optional)]],23,FALSE)</f>
        <v/>
      </c>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c r="AJ285" s="9" t="n"/>
      <c r="AK285" s="9" t="n"/>
      <c r="AL285" s="210">
        <f>COUNTIF(H285:AK285,"1")</f>
        <v/>
      </c>
      <c r="AM285" s="210">
        <f>COUNTIFS(H285:AK285,"1")+COUNTIF(H285:AK285,"0")</f>
        <v/>
      </c>
      <c r="AN285" s="47">
        <f>AL285/AM285</f>
        <v/>
      </c>
      <c r="AO285" s="210">
        <f>SUM(VLOOKUP($A285,APR!$A$2:$AM$301,38,FALSE),VLOOKUP($A$2,MAY!$A$2:$AN$301,39,FALSE),VLOOKUP($A285,JUN!$A$2:$AM$301,38,FALSE))</f>
        <v/>
      </c>
      <c r="AP285" s="210">
        <f>SUM(VLOOKUP($A285,APR!$A$2:$AM$301,39,FALSE),VLOOKUP($A$2,MAY!$A$2:$AN$301,40,FALSE),VLOOKUP($A285,JUN!$A$2:$AM$301,39,FALSE))</f>
        <v/>
      </c>
      <c r="AQ285" s="125">
        <f>AO285/AP285</f>
        <v/>
      </c>
    </row>
    <row r="286">
      <c r="A286" s="10" t="n">
        <v>285</v>
      </c>
      <c r="B286" s="210">
        <f>VLOOKUP($A286,Table2[[No]:[Date Student Last Attended Program
(mm/dd/yyyy)]],2,FALSE)</f>
        <v/>
      </c>
      <c r="C286" s="209">
        <f>VLOOKUP($A286,Table2[[No]:[Date Student Last Attended Program
(mm/dd/yyyy)]],4,FALSE)</f>
        <v/>
      </c>
      <c r="D286" s="51">
        <f>VLOOKUP($A286,Table2[[No]:[Date Student Last Attended Program
(mm/dd/yyyy)]],14,FALSE)</f>
        <v/>
      </c>
      <c r="E286" s="138">
        <f>VLOOKUP($A286,Table2[[No]:[Date Student Last Attended Program
(mm/dd/yyyy)]],17,FALSE)</f>
        <v/>
      </c>
      <c r="F286" s="207">
        <f>VLOOKUP($A286,Table2[[No]:[Date Student Last Attended Program
(mm/dd/yyyy)]],18,FALSE)</f>
        <v/>
      </c>
      <c r="G286" s="209">
        <f>VLOOKUP($A286,Table2[[#All],[No]:[Which Group Does Student Participate In?
(optional)]],23,FALSE)</f>
        <v/>
      </c>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c r="AJ286" s="9" t="n"/>
      <c r="AK286" s="9" t="n"/>
      <c r="AL286" s="210">
        <f>COUNTIF(H286:AK286,"1")</f>
        <v/>
      </c>
      <c r="AM286" s="210">
        <f>COUNTIFS(H286:AK286,"1")+COUNTIF(H286:AK286,"0")</f>
        <v/>
      </c>
      <c r="AN286" s="47">
        <f>AL286/AM286</f>
        <v/>
      </c>
      <c r="AO286" s="210">
        <f>SUM(VLOOKUP($A286,APR!$A$2:$AM$301,38,FALSE),VLOOKUP($A$2,MAY!$A$2:$AN$301,39,FALSE),VLOOKUP($A286,JUN!$A$2:$AM$301,38,FALSE))</f>
        <v/>
      </c>
      <c r="AP286" s="210">
        <f>SUM(VLOOKUP($A286,APR!$A$2:$AM$301,39,FALSE),VLOOKUP($A$2,MAY!$A$2:$AN$301,40,FALSE),VLOOKUP($A286,JUN!$A$2:$AM$301,39,FALSE))</f>
        <v/>
      </c>
      <c r="AQ286" s="125">
        <f>AO286/AP286</f>
        <v/>
      </c>
    </row>
    <row r="287">
      <c r="A287" s="10" t="n">
        <v>286</v>
      </c>
      <c r="B287" s="210">
        <f>VLOOKUP($A287,Table2[[No]:[Date Student Last Attended Program
(mm/dd/yyyy)]],2,FALSE)</f>
        <v/>
      </c>
      <c r="C287" s="209">
        <f>VLOOKUP($A287,Table2[[No]:[Date Student Last Attended Program
(mm/dd/yyyy)]],4,FALSE)</f>
        <v/>
      </c>
      <c r="D287" s="51">
        <f>VLOOKUP($A287,Table2[[No]:[Date Student Last Attended Program
(mm/dd/yyyy)]],14,FALSE)</f>
        <v/>
      </c>
      <c r="E287" s="138">
        <f>VLOOKUP($A287,Table2[[No]:[Date Student Last Attended Program
(mm/dd/yyyy)]],17,FALSE)</f>
        <v/>
      </c>
      <c r="F287" s="207">
        <f>VLOOKUP($A287,Table2[[No]:[Date Student Last Attended Program
(mm/dd/yyyy)]],18,FALSE)</f>
        <v/>
      </c>
      <c r="G287" s="209">
        <f>VLOOKUP($A287,Table2[[#All],[No]:[Which Group Does Student Participate In?
(optional)]],23,FALSE)</f>
        <v/>
      </c>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c r="AJ287" s="9" t="n"/>
      <c r="AK287" s="9" t="n"/>
      <c r="AL287" s="210">
        <f>COUNTIF(H287:AK287,"1")</f>
        <v/>
      </c>
      <c r="AM287" s="210">
        <f>COUNTIFS(H287:AK287,"1")+COUNTIF(H287:AK287,"0")</f>
        <v/>
      </c>
      <c r="AN287" s="47">
        <f>AL287/AM287</f>
        <v/>
      </c>
      <c r="AO287" s="210">
        <f>SUM(VLOOKUP($A287,APR!$A$2:$AM$301,38,FALSE),VLOOKUP($A$2,MAY!$A$2:$AN$301,39,FALSE),VLOOKUP($A287,JUN!$A$2:$AM$301,38,FALSE))</f>
        <v/>
      </c>
      <c r="AP287" s="210">
        <f>SUM(VLOOKUP($A287,APR!$A$2:$AM$301,39,FALSE),VLOOKUP($A$2,MAY!$A$2:$AN$301,40,FALSE),VLOOKUP($A287,JUN!$A$2:$AM$301,39,FALSE))</f>
        <v/>
      </c>
      <c r="AQ287" s="125">
        <f>AO287/AP287</f>
        <v/>
      </c>
    </row>
    <row r="288">
      <c r="A288" s="10" t="n">
        <v>287</v>
      </c>
      <c r="B288" s="210">
        <f>VLOOKUP($A288,Table2[[No]:[Date Student Last Attended Program
(mm/dd/yyyy)]],2,FALSE)</f>
        <v/>
      </c>
      <c r="C288" s="209">
        <f>VLOOKUP($A288,Table2[[No]:[Date Student Last Attended Program
(mm/dd/yyyy)]],4,FALSE)</f>
        <v/>
      </c>
      <c r="D288" s="51">
        <f>VLOOKUP($A288,Table2[[No]:[Date Student Last Attended Program
(mm/dd/yyyy)]],14,FALSE)</f>
        <v/>
      </c>
      <c r="E288" s="138">
        <f>VLOOKUP($A288,Table2[[No]:[Date Student Last Attended Program
(mm/dd/yyyy)]],17,FALSE)</f>
        <v/>
      </c>
      <c r="F288" s="207">
        <f>VLOOKUP($A288,Table2[[No]:[Date Student Last Attended Program
(mm/dd/yyyy)]],18,FALSE)</f>
        <v/>
      </c>
      <c r="G288" s="209">
        <f>VLOOKUP($A288,Table2[[#All],[No]:[Which Group Does Student Participate In?
(optional)]],23,FALSE)</f>
        <v/>
      </c>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c r="AJ288" s="9" t="n"/>
      <c r="AK288" s="9" t="n"/>
      <c r="AL288" s="210">
        <f>COUNTIF(H288:AK288,"1")</f>
        <v/>
      </c>
      <c r="AM288" s="210">
        <f>COUNTIFS(H288:AK288,"1")+COUNTIF(H288:AK288,"0")</f>
        <v/>
      </c>
      <c r="AN288" s="47">
        <f>AL288/AM288</f>
        <v/>
      </c>
      <c r="AO288" s="210">
        <f>SUM(VLOOKUP($A288,APR!$A$2:$AM$301,38,FALSE),VLOOKUP($A$2,MAY!$A$2:$AN$301,39,FALSE),VLOOKUP($A288,JUN!$A$2:$AM$301,38,FALSE))</f>
        <v/>
      </c>
      <c r="AP288" s="210">
        <f>SUM(VLOOKUP($A288,APR!$A$2:$AM$301,39,FALSE),VLOOKUP($A$2,MAY!$A$2:$AN$301,40,FALSE),VLOOKUP($A288,JUN!$A$2:$AM$301,39,FALSE))</f>
        <v/>
      </c>
      <c r="AQ288" s="125">
        <f>AO288/AP288</f>
        <v/>
      </c>
    </row>
    <row r="289">
      <c r="A289" s="10" t="n">
        <v>288</v>
      </c>
      <c r="B289" s="210">
        <f>VLOOKUP($A289,Table2[[No]:[Date Student Last Attended Program
(mm/dd/yyyy)]],2,FALSE)</f>
        <v/>
      </c>
      <c r="C289" s="209">
        <f>VLOOKUP($A289,Table2[[No]:[Date Student Last Attended Program
(mm/dd/yyyy)]],4,FALSE)</f>
        <v/>
      </c>
      <c r="D289" s="51">
        <f>VLOOKUP($A289,Table2[[No]:[Date Student Last Attended Program
(mm/dd/yyyy)]],14,FALSE)</f>
        <v/>
      </c>
      <c r="E289" s="138">
        <f>VLOOKUP($A289,Table2[[No]:[Date Student Last Attended Program
(mm/dd/yyyy)]],17,FALSE)</f>
        <v/>
      </c>
      <c r="F289" s="207">
        <f>VLOOKUP($A289,Table2[[No]:[Date Student Last Attended Program
(mm/dd/yyyy)]],18,FALSE)</f>
        <v/>
      </c>
      <c r="G289" s="209">
        <f>VLOOKUP($A289,Table2[[#All],[No]:[Which Group Does Student Participate In?
(optional)]],23,FALSE)</f>
        <v/>
      </c>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c r="AJ289" s="9" t="n"/>
      <c r="AK289" s="9" t="n"/>
      <c r="AL289" s="210">
        <f>COUNTIF(H289:AK289,"1")</f>
        <v/>
      </c>
      <c r="AM289" s="210">
        <f>COUNTIFS(H289:AK289,"1")+COUNTIF(H289:AK289,"0")</f>
        <v/>
      </c>
      <c r="AN289" s="47">
        <f>AL289/AM289</f>
        <v/>
      </c>
      <c r="AO289" s="210">
        <f>SUM(VLOOKUP($A289,APR!$A$2:$AM$301,38,FALSE),VLOOKUP($A$2,MAY!$A$2:$AN$301,39,FALSE),VLOOKUP($A289,JUN!$A$2:$AM$301,38,FALSE))</f>
        <v/>
      </c>
      <c r="AP289" s="210">
        <f>SUM(VLOOKUP($A289,APR!$A$2:$AM$301,39,FALSE),VLOOKUP($A$2,MAY!$A$2:$AN$301,40,FALSE),VLOOKUP($A289,JUN!$A$2:$AM$301,39,FALSE))</f>
        <v/>
      </c>
      <c r="AQ289" s="125">
        <f>AO289/AP289</f>
        <v/>
      </c>
    </row>
    <row r="290">
      <c r="A290" s="10" t="n">
        <v>289</v>
      </c>
      <c r="B290" s="210">
        <f>VLOOKUP($A290,Table2[[No]:[Date Student Last Attended Program
(mm/dd/yyyy)]],2,FALSE)</f>
        <v/>
      </c>
      <c r="C290" s="209">
        <f>VLOOKUP($A290,Table2[[No]:[Date Student Last Attended Program
(mm/dd/yyyy)]],4,FALSE)</f>
        <v/>
      </c>
      <c r="D290" s="51">
        <f>VLOOKUP($A290,Table2[[No]:[Date Student Last Attended Program
(mm/dd/yyyy)]],14,FALSE)</f>
        <v/>
      </c>
      <c r="E290" s="138">
        <f>VLOOKUP($A290,Table2[[No]:[Date Student Last Attended Program
(mm/dd/yyyy)]],17,FALSE)</f>
        <v/>
      </c>
      <c r="F290" s="207">
        <f>VLOOKUP($A290,Table2[[No]:[Date Student Last Attended Program
(mm/dd/yyyy)]],18,FALSE)</f>
        <v/>
      </c>
      <c r="G290" s="209">
        <f>VLOOKUP($A290,Table2[[#All],[No]:[Which Group Does Student Participate In?
(optional)]],23,FALSE)</f>
        <v/>
      </c>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c r="AJ290" s="9" t="n"/>
      <c r="AK290" s="9" t="n"/>
      <c r="AL290" s="210">
        <f>COUNTIF(H290:AK290,"1")</f>
        <v/>
      </c>
      <c r="AM290" s="210">
        <f>COUNTIFS(H290:AK290,"1")+COUNTIF(H290:AK290,"0")</f>
        <v/>
      </c>
      <c r="AN290" s="47">
        <f>AL290/AM290</f>
        <v/>
      </c>
      <c r="AO290" s="210">
        <f>SUM(VLOOKUP($A290,APR!$A$2:$AM$301,38,FALSE),VLOOKUP($A$2,MAY!$A$2:$AN$301,39,FALSE),VLOOKUP($A290,JUN!$A$2:$AM$301,38,FALSE))</f>
        <v/>
      </c>
      <c r="AP290" s="210">
        <f>SUM(VLOOKUP($A290,APR!$A$2:$AM$301,39,FALSE),VLOOKUP($A$2,MAY!$A$2:$AN$301,40,FALSE),VLOOKUP($A290,JUN!$A$2:$AM$301,39,FALSE))</f>
        <v/>
      </c>
      <c r="AQ290" s="125">
        <f>AO290/AP290</f>
        <v/>
      </c>
    </row>
    <row r="291">
      <c r="A291" s="10" t="n">
        <v>290</v>
      </c>
      <c r="B291" s="210">
        <f>VLOOKUP($A291,Table2[[No]:[Date Student Last Attended Program
(mm/dd/yyyy)]],2,FALSE)</f>
        <v/>
      </c>
      <c r="C291" s="209">
        <f>VLOOKUP($A291,Table2[[No]:[Date Student Last Attended Program
(mm/dd/yyyy)]],4,FALSE)</f>
        <v/>
      </c>
      <c r="D291" s="51">
        <f>VLOOKUP($A291,Table2[[No]:[Date Student Last Attended Program
(mm/dd/yyyy)]],14,FALSE)</f>
        <v/>
      </c>
      <c r="E291" s="138">
        <f>VLOOKUP($A291,Table2[[No]:[Date Student Last Attended Program
(mm/dd/yyyy)]],17,FALSE)</f>
        <v/>
      </c>
      <c r="F291" s="207">
        <f>VLOOKUP($A291,Table2[[No]:[Date Student Last Attended Program
(mm/dd/yyyy)]],18,FALSE)</f>
        <v/>
      </c>
      <c r="G291" s="209">
        <f>VLOOKUP($A291,Table2[[#All],[No]:[Which Group Does Student Participate In?
(optional)]],23,FALSE)</f>
        <v/>
      </c>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c r="AJ291" s="9" t="n"/>
      <c r="AK291" s="9" t="n"/>
      <c r="AL291" s="210">
        <f>COUNTIF(H291:AK291,"1")</f>
        <v/>
      </c>
      <c r="AM291" s="210">
        <f>COUNTIFS(H291:AK291,"1")+COUNTIF(H291:AK291,"0")</f>
        <v/>
      </c>
      <c r="AN291" s="47">
        <f>AL291/AM291</f>
        <v/>
      </c>
      <c r="AO291" s="210">
        <f>SUM(VLOOKUP($A291,APR!$A$2:$AM$301,38,FALSE),VLOOKUP($A$2,MAY!$A$2:$AN$301,39,FALSE),VLOOKUP($A291,JUN!$A$2:$AM$301,38,FALSE))</f>
        <v/>
      </c>
      <c r="AP291" s="210">
        <f>SUM(VLOOKUP($A291,APR!$A$2:$AM$301,39,FALSE),VLOOKUP($A$2,MAY!$A$2:$AN$301,40,FALSE),VLOOKUP($A291,JUN!$A$2:$AM$301,39,FALSE))</f>
        <v/>
      </c>
      <c r="AQ291" s="125">
        <f>AO291/AP291</f>
        <v/>
      </c>
    </row>
    <row r="292">
      <c r="A292" s="10" t="n">
        <v>291</v>
      </c>
      <c r="B292" s="210">
        <f>VLOOKUP($A292,Table2[[No]:[Date Student Last Attended Program
(mm/dd/yyyy)]],2,FALSE)</f>
        <v/>
      </c>
      <c r="C292" s="209">
        <f>VLOOKUP($A292,Table2[[No]:[Date Student Last Attended Program
(mm/dd/yyyy)]],4,FALSE)</f>
        <v/>
      </c>
      <c r="D292" s="51">
        <f>VLOOKUP($A292,Table2[[No]:[Date Student Last Attended Program
(mm/dd/yyyy)]],14,FALSE)</f>
        <v/>
      </c>
      <c r="E292" s="138">
        <f>VLOOKUP($A292,Table2[[No]:[Date Student Last Attended Program
(mm/dd/yyyy)]],17,FALSE)</f>
        <v/>
      </c>
      <c r="F292" s="207">
        <f>VLOOKUP($A292,Table2[[No]:[Date Student Last Attended Program
(mm/dd/yyyy)]],18,FALSE)</f>
        <v/>
      </c>
      <c r="G292" s="209">
        <f>VLOOKUP($A292,Table2[[#All],[No]:[Which Group Does Student Participate In?
(optional)]],23,FALSE)</f>
        <v/>
      </c>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c r="AJ292" s="9" t="n"/>
      <c r="AK292" s="9" t="n"/>
      <c r="AL292" s="210">
        <f>COUNTIF(H292:AK292,"1")</f>
        <v/>
      </c>
      <c r="AM292" s="210">
        <f>COUNTIFS(H292:AK292,"1")+COUNTIF(H292:AK292,"0")</f>
        <v/>
      </c>
      <c r="AN292" s="47">
        <f>AL292/AM292</f>
        <v/>
      </c>
      <c r="AO292" s="210">
        <f>SUM(VLOOKUP($A292,APR!$A$2:$AM$301,38,FALSE),VLOOKUP($A$2,MAY!$A$2:$AN$301,39,FALSE),VLOOKUP($A292,JUN!$A$2:$AM$301,38,FALSE))</f>
        <v/>
      </c>
      <c r="AP292" s="210">
        <f>SUM(VLOOKUP($A292,APR!$A$2:$AM$301,39,FALSE),VLOOKUP($A$2,MAY!$A$2:$AN$301,40,FALSE),VLOOKUP($A292,JUN!$A$2:$AM$301,39,FALSE))</f>
        <v/>
      </c>
      <c r="AQ292" s="125">
        <f>AO292/AP292</f>
        <v/>
      </c>
    </row>
    <row r="293">
      <c r="A293" s="10" t="n">
        <v>292</v>
      </c>
      <c r="B293" s="210">
        <f>VLOOKUP($A293,Table2[[No]:[Date Student Last Attended Program
(mm/dd/yyyy)]],2,FALSE)</f>
        <v/>
      </c>
      <c r="C293" s="209">
        <f>VLOOKUP($A293,Table2[[No]:[Date Student Last Attended Program
(mm/dd/yyyy)]],4,FALSE)</f>
        <v/>
      </c>
      <c r="D293" s="51">
        <f>VLOOKUP($A293,Table2[[No]:[Date Student Last Attended Program
(mm/dd/yyyy)]],14,FALSE)</f>
        <v/>
      </c>
      <c r="E293" s="138">
        <f>VLOOKUP($A293,Table2[[No]:[Date Student Last Attended Program
(mm/dd/yyyy)]],17,FALSE)</f>
        <v/>
      </c>
      <c r="F293" s="207">
        <f>VLOOKUP($A293,Table2[[No]:[Date Student Last Attended Program
(mm/dd/yyyy)]],18,FALSE)</f>
        <v/>
      </c>
      <c r="G293" s="209">
        <f>VLOOKUP($A293,Table2[[#All],[No]:[Which Group Does Student Participate In?
(optional)]],23,FALSE)</f>
        <v/>
      </c>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c r="AJ293" s="9" t="n"/>
      <c r="AK293" s="9" t="n"/>
      <c r="AL293" s="210">
        <f>COUNTIF(H293:AK293,"1")</f>
        <v/>
      </c>
      <c r="AM293" s="210">
        <f>COUNTIFS(H293:AK293,"1")+COUNTIF(H293:AK293,"0")</f>
        <v/>
      </c>
      <c r="AN293" s="47">
        <f>AL293/AM293</f>
        <v/>
      </c>
      <c r="AO293" s="210">
        <f>SUM(VLOOKUP($A293,APR!$A$2:$AM$301,38,FALSE),VLOOKUP($A$2,MAY!$A$2:$AN$301,39,FALSE),VLOOKUP($A293,JUN!$A$2:$AM$301,38,FALSE))</f>
        <v/>
      </c>
      <c r="AP293" s="210">
        <f>SUM(VLOOKUP($A293,APR!$A$2:$AM$301,39,FALSE),VLOOKUP($A$2,MAY!$A$2:$AN$301,40,FALSE),VLOOKUP($A293,JUN!$A$2:$AM$301,39,FALSE))</f>
        <v/>
      </c>
      <c r="AQ293" s="125">
        <f>AO293/AP293</f>
        <v/>
      </c>
    </row>
    <row r="294">
      <c r="A294" s="10" t="n">
        <v>293</v>
      </c>
      <c r="B294" s="210">
        <f>VLOOKUP($A294,Table2[[No]:[Date Student Last Attended Program
(mm/dd/yyyy)]],2,FALSE)</f>
        <v/>
      </c>
      <c r="C294" s="209">
        <f>VLOOKUP($A294,Table2[[No]:[Date Student Last Attended Program
(mm/dd/yyyy)]],4,FALSE)</f>
        <v/>
      </c>
      <c r="D294" s="51">
        <f>VLOOKUP($A294,Table2[[No]:[Date Student Last Attended Program
(mm/dd/yyyy)]],14,FALSE)</f>
        <v/>
      </c>
      <c r="E294" s="138">
        <f>VLOOKUP($A294,Table2[[No]:[Date Student Last Attended Program
(mm/dd/yyyy)]],17,FALSE)</f>
        <v/>
      </c>
      <c r="F294" s="207">
        <f>VLOOKUP($A294,Table2[[No]:[Date Student Last Attended Program
(mm/dd/yyyy)]],18,FALSE)</f>
        <v/>
      </c>
      <c r="G294" s="209">
        <f>VLOOKUP($A294,Table2[[#All],[No]:[Which Group Does Student Participate In?
(optional)]],23,FALSE)</f>
        <v/>
      </c>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c r="AJ294" s="9" t="n"/>
      <c r="AK294" s="9" t="n"/>
      <c r="AL294" s="210">
        <f>COUNTIF(H294:AK294,"1")</f>
        <v/>
      </c>
      <c r="AM294" s="210">
        <f>COUNTIFS(H294:AK294,"1")+COUNTIF(H294:AK294,"0")</f>
        <v/>
      </c>
      <c r="AN294" s="47">
        <f>AL294/AM294</f>
        <v/>
      </c>
      <c r="AO294" s="210">
        <f>SUM(VLOOKUP($A294,APR!$A$2:$AM$301,38,FALSE),VLOOKUP($A$2,MAY!$A$2:$AN$301,39,FALSE),VLOOKUP($A294,JUN!$A$2:$AM$301,38,FALSE))</f>
        <v/>
      </c>
      <c r="AP294" s="210">
        <f>SUM(VLOOKUP($A294,APR!$A$2:$AM$301,39,FALSE),VLOOKUP($A$2,MAY!$A$2:$AN$301,40,FALSE),VLOOKUP($A294,JUN!$A$2:$AM$301,39,FALSE))</f>
        <v/>
      </c>
      <c r="AQ294" s="125">
        <f>AO294/AP294</f>
        <v/>
      </c>
    </row>
    <row r="295">
      <c r="A295" s="10" t="n">
        <v>294</v>
      </c>
      <c r="B295" s="210">
        <f>VLOOKUP($A295,Table2[[No]:[Date Student Last Attended Program
(mm/dd/yyyy)]],2,FALSE)</f>
        <v/>
      </c>
      <c r="C295" s="209">
        <f>VLOOKUP($A295,Table2[[No]:[Date Student Last Attended Program
(mm/dd/yyyy)]],4,FALSE)</f>
        <v/>
      </c>
      <c r="D295" s="51">
        <f>VLOOKUP($A295,Table2[[No]:[Date Student Last Attended Program
(mm/dd/yyyy)]],14,FALSE)</f>
        <v/>
      </c>
      <c r="E295" s="138">
        <f>VLOOKUP($A295,Table2[[No]:[Date Student Last Attended Program
(mm/dd/yyyy)]],17,FALSE)</f>
        <v/>
      </c>
      <c r="F295" s="207">
        <f>VLOOKUP($A295,Table2[[No]:[Date Student Last Attended Program
(mm/dd/yyyy)]],18,FALSE)</f>
        <v/>
      </c>
      <c r="G295" s="209">
        <f>VLOOKUP($A295,Table2[[#All],[No]:[Which Group Does Student Participate In?
(optional)]],23,FALSE)</f>
        <v/>
      </c>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c r="AJ295" s="9" t="n"/>
      <c r="AK295" s="9" t="n"/>
      <c r="AL295" s="210">
        <f>COUNTIF(H295:AK295,"1")</f>
        <v/>
      </c>
      <c r="AM295" s="210">
        <f>COUNTIFS(H295:AK295,"1")+COUNTIF(H295:AK295,"0")</f>
        <v/>
      </c>
      <c r="AN295" s="47">
        <f>AL295/AM295</f>
        <v/>
      </c>
      <c r="AO295" s="210">
        <f>SUM(VLOOKUP($A295,APR!$A$2:$AM$301,38,FALSE),VLOOKUP($A$2,MAY!$A$2:$AN$301,39,FALSE),VLOOKUP($A295,JUN!$A$2:$AM$301,38,FALSE))</f>
        <v/>
      </c>
      <c r="AP295" s="210">
        <f>SUM(VLOOKUP($A295,APR!$A$2:$AM$301,39,FALSE),VLOOKUP($A$2,MAY!$A$2:$AN$301,40,FALSE),VLOOKUP($A295,JUN!$A$2:$AM$301,39,FALSE))</f>
        <v/>
      </c>
      <c r="AQ295" s="125">
        <f>AO295/AP295</f>
        <v/>
      </c>
    </row>
    <row r="296">
      <c r="A296" s="10" t="n">
        <v>295</v>
      </c>
      <c r="B296" s="210">
        <f>VLOOKUP($A296,Table2[[No]:[Date Student Last Attended Program
(mm/dd/yyyy)]],2,FALSE)</f>
        <v/>
      </c>
      <c r="C296" s="209">
        <f>VLOOKUP($A296,Table2[[No]:[Date Student Last Attended Program
(mm/dd/yyyy)]],4,FALSE)</f>
        <v/>
      </c>
      <c r="D296" s="51">
        <f>VLOOKUP($A296,Table2[[No]:[Date Student Last Attended Program
(mm/dd/yyyy)]],14,FALSE)</f>
        <v/>
      </c>
      <c r="E296" s="138">
        <f>VLOOKUP($A296,Table2[[No]:[Date Student Last Attended Program
(mm/dd/yyyy)]],17,FALSE)</f>
        <v/>
      </c>
      <c r="F296" s="207">
        <f>VLOOKUP($A296,Table2[[No]:[Date Student Last Attended Program
(mm/dd/yyyy)]],18,FALSE)</f>
        <v/>
      </c>
      <c r="G296" s="209">
        <f>VLOOKUP($A296,Table2[[#All],[No]:[Which Group Does Student Participate In?
(optional)]],23,FALSE)</f>
        <v/>
      </c>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c r="AJ296" s="9" t="n"/>
      <c r="AK296" s="9" t="n"/>
      <c r="AL296" s="210">
        <f>COUNTIF(H296:AK296,"1")</f>
        <v/>
      </c>
      <c r="AM296" s="210">
        <f>COUNTIFS(H296:AK296,"1")+COUNTIF(H296:AK296,"0")</f>
        <v/>
      </c>
      <c r="AN296" s="47">
        <f>AL296/AM296</f>
        <v/>
      </c>
      <c r="AO296" s="210">
        <f>SUM(VLOOKUP($A296,APR!$A$2:$AM$301,38,FALSE),VLOOKUP($A$2,MAY!$A$2:$AN$301,39,FALSE),VLOOKUP($A296,JUN!$A$2:$AM$301,38,FALSE))</f>
        <v/>
      </c>
      <c r="AP296" s="210">
        <f>SUM(VLOOKUP($A296,APR!$A$2:$AM$301,39,FALSE),VLOOKUP($A$2,MAY!$A$2:$AN$301,40,FALSE),VLOOKUP($A296,JUN!$A$2:$AM$301,39,FALSE))</f>
        <v/>
      </c>
      <c r="AQ296" s="125">
        <f>AO296/AP296</f>
        <v/>
      </c>
    </row>
    <row r="297">
      <c r="A297" s="10" t="n">
        <v>296</v>
      </c>
      <c r="B297" s="210">
        <f>VLOOKUP($A297,Table2[[No]:[Date Student Last Attended Program
(mm/dd/yyyy)]],2,FALSE)</f>
        <v/>
      </c>
      <c r="C297" s="209">
        <f>VLOOKUP($A297,Table2[[No]:[Date Student Last Attended Program
(mm/dd/yyyy)]],4,FALSE)</f>
        <v/>
      </c>
      <c r="D297" s="51">
        <f>VLOOKUP($A297,Table2[[No]:[Date Student Last Attended Program
(mm/dd/yyyy)]],14,FALSE)</f>
        <v/>
      </c>
      <c r="E297" s="138">
        <f>VLOOKUP($A297,Table2[[No]:[Date Student Last Attended Program
(mm/dd/yyyy)]],17,FALSE)</f>
        <v/>
      </c>
      <c r="F297" s="207">
        <f>VLOOKUP($A297,Table2[[No]:[Date Student Last Attended Program
(mm/dd/yyyy)]],18,FALSE)</f>
        <v/>
      </c>
      <c r="G297" s="209">
        <f>VLOOKUP($A297,Table2[[#All],[No]:[Which Group Does Student Participate In?
(optional)]],23,FALSE)</f>
        <v/>
      </c>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c r="AJ297" s="9" t="n"/>
      <c r="AK297" s="9" t="n"/>
      <c r="AL297" s="210">
        <f>COUNTIF(H297:AK297,"1")</f>
        <v/>
      </c>
      <c r="AM297" s="210">
        <f>COUNTIFS(H297:AK297,"1")+COUNTIF(H297:AK297,"0")</f>
        <v/>
      </c>
      <c r="AN297" s="47">
        <f>AL297/AM297</f>
        <v/>
      </c>
      <c r="AO297" s="210">
        <f>SUM(VLOOKUP($A297,APR!$A$2:$AM$301,38,FALSE),VLOOKUP($A$2,MAY!$A$2:$AN$301,39,FALSE),VLOOKUP($A297,JUN!$A$2:$AM$301,38,FALSE))</f>
        <v/>
      </c>
      <c r="AP297" s="210">
        <f>SUM(VLOOKUP($A297,APR!$A$2:$AM$301,39,FALSE),VLOOKUP($A$2,MAY!$A$2:$AN$301,40,FALSE),VLOOKUP($A297,JUN!$A$2:$AM$301,39,FALSE))</f>
        <v/>
      </c>
      <c r="AQ297" s="125">
        <f>AO297/AP297</f>
        <v/>
      </c>
    </row>
    <row r="298">
      <c r="A298" s="10" t="n">
        <v>297</v>
      </c>
      <c r="B298" s="210">
        <f>VLOOKUP($A298,Table2[[No]:[Date Student Last Attended Program
(mm/dd/yyyy)]],2,FALSE)</f>
        <v/>
      </c>
      <c r="C298" s="209">
        <f>VLOOKUP($A298,Table2[[No]:[Date Student Last Attended Program
(mm/dd/yyyy)]],4,FALSE)</f>
        <v/>
      </c>
      <c r="D298" s="51">
        <f>VLOOKUP($A298,Table2[[No]:[Date Student Last Attended Program
(mm/dd/yyyy)]],14,FALSE)</f>
        <v/>
      </c>
      <c r="E298" s="138">
        <f>VLOOKUP($A298,Table2[[No]:[Date Student Last Attended Program
(mm/dd/yyyy)]],17,FALSE)</f>
        <v/>
      </c>
      <c r="F298" s="207">
        <f>VLOOKUP($A298,Table2[[No]:[Date Student Last Attended Program
(mm/dd/yyyy)]],18,FALSE)</f>
        <v/>
      </c>
      <c r="G298" s="209">
        <f>VLOOKUP($A298,Table2[[#All],[No]:[Which Group Does Student Participate In?
(optional)]],23,FALSE)</f>
        <v/>
      </c>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c r="AJ298" s="9" t="n"/>
      <c r="AK298" s="9" t="n"/>
      <c r="AL298" s="210">
        <f>COUNTIF(H298:AK298,"1")</f>
        <v/>
      </c>
      <c r="AM298" s="210">
        <f>COUNTIFS(H298:AK298,"1")+COUNTIF(H298:AK298,"0")</f>
        <v/>
      </c>
      <c r="AN298" s="47">
        <f>AL298/AM298</f>
        <v/>
      </c>
      <c r="AO298" s="210">
        <f>SUM(VLOOKUP($A298,APR!$A$2:$AM$301,38,FALSE),VLOOKUP($A$2,MAY!$A$2:$AN$301,39,FALSE),VLOOKUP($A298,JUN!$A$2:$AM$301,38,FALSE))</f>
        <v/>
      </c>
      <c r="AP298" s="210">
        <f>SUM(VLOOKUP($A298,APR!$A$2:$AM$301,39,FALSE),VLOOKUP($A$2,MAY!$A$2:$AN$301,40,FALSE),VLOOKUP($A298,JUN!$A$2:$AM$301,39,FALSE))</f>
        <v/>
      </c>
      <c r="AQ298" s="125">
        <f>AO298/AP298</f>
        <v/>
      </c>
    </row>
    <row r="299">
      <c r="A299" s="10" t="n">
        <v>298</v>
      </c>
      <c r="B299" s="210">
        <f>VLOOKUP($A299,Table2[[No]:[Date Student Last Attended Program
(mm/dd/yyyy)]],2,FALSE)</f>
        <v/>
      </c>
      <c r="C299" s="209">
        <f>VLOOKUP($A299,Table2[[No]:[Date Student Last Attended Program
(mm/dd/yyyy)]],4,FALSE)</f>
        <v/>
      </c>
      <c r="D299" s="51">
        <f>VLOOKUP($A299,Table2[[No]:[Date Student Last Attended Program
(mm/dd/yyyy)]],14,FALSE)</f>
        <v/>
      </c>
      <c r="E299" s="138">
        <f>VLOOKUP($A299,Table2[[No]:[Date Student Last Attended Program
(mm/dd/yyyy)]],17,FALSE)</f>
        <v/>
      </c>
      <c r="F299" s="207">
        <f>VLOOKUP($A299,Table2[[No]:[Date Student Last Attended Program
(mm/dd/yyyy)]],18,FALSE)</f>
        <v/>
      </c>
      <c r="G299" s="209">
        <f>VLOOKUP($A299,Table2[[#All],[No]:[Which Group Does Student Participate In?
(optional)]],23,FALSE)</f>
        <v/>
      </c>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c r="AJ299" s="9" t="n"/>
      <c r="AK299" s="9" t="n"/>
      <c r="AL299" s="210">
        <f>COUNTIF(H299:AK299,"1")</f>
        <v/>
      </c>
      <c r="AM299" s="210">
        <f>COUNTIFS(H299:AK299,"1")+COUNTIF(H299:AK299,"0")</f>
        <v/>
      </c>
      <c r="AN299" s="47">
        <f>AL299/AM299</f>
        <v/>
      </c>
      <c r="AO299" s="210">
        <f>SUM(VLOOKUP($A299,APR!$A$2:$AM$301,38,FALSE),VLOOKUP($A$2,MAY!$A$2:$AN$301,39,FALSE),VLOOKUP($A299,JUN!$A$2:$AM$301,38,FALSE))</f>
        <v/>
      </c>
      <c r="AP299" s="210">
        <f>SUM(VLOOKUP($A299,APR!$A$2:$AM$301,39,FALSE),VLOOKUP($A$2,MAY!$A$2:$AN$301,40,FALSE),VLOOKUP($A299,JUN!$A$2:$AM$301,39,FALSE))</f>
        <v/>
      </c>
      <c r="AQ299" s="125">
        <f>AO299/AP299</f>
        <v/>
      </c>
    </row>
    <row r="300">
      <c r="A300" s="10" t="n">
        <v>299</v>
      </c>
      <c r="B300" s="210">
        <f>VLOOKUP($A300,Table2[[No]:[Date Student Last Attended Program
(mm/dd/yyyy)]],2,FALSE)</f>
        <v/>
      </c>
      <c r="C300" s="209">
        <f>VLOOKUP($A300,Table2[[No]:[Date Student Last Attended Program
(mm/dd/yyyy)]],4,FALSE)</f>
        <v/>
      </c>
      <c r="D300" s="51">
        <f>VLOOKUP($A300,Table2[[No]:[Date Student Last Attended Program
(mm/dd/yyyy)]],14,FALSE)</f>
        <v/>
      </c>
      <c r="E300" s="138">
        <f>VLOOKUP($A300,Table2[[No]:[Date Student Last Attended Program
(mm/dd/yyyy)]],17,FALSE)</f>
        <v/>
      </c>
      <c r="F300" s="207">
        <f>VLOOKUP($A300,Table2[[No]:[Date Student Last Attended Program
(mm/dd/yyyy)]],18,FALSE)</f>
        <v/>
      </c>
      <c r="G300" s="209">
        <f>VLOOKUP($A300,Table2[[#All],[No]:[Which Group Does Student Participate In?
(optional)]],23,FALSE)</f>
        <v/>
      </c>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c r="AJ300" s="9" t="n"/>
      <c r="AK300" s="9" t="n"/>
      <c r="AL300" s="210">
        <f>COUNTIF(H300:AK300,"1")</f>
        <v/>
      </c>
      <c r="AM300" s="210">
        <f>COUNTIFS(H300:AK300,"1")+COUNTIF(H300:AK300,"0")</f>
        <v/>
      </c>
      <c r="AN300" s="47">
        <f>AL300/AM300</f>
        <v/>
      </c>
      <c r="AO300" s="210">
        <f>SUM(VLOOKUP($A300,APR!$A$2:$AM$301,38,FALSE),VLOOKUP($A$2,MAY!$A$2:$AN$301,39,FALSE),VLOOKUP($A300,JUN!$A$2:$AM$301,38,FALSE))</f>
        <v/>
      </c>
      <c r="AP300" s="210">
        <f>SUM(VLOOKUP($A300,APR!$A$2:$AM$301,39,FALSE),VLOOKUP($A$2,MAY!$A$2:$AN$301,40,FALSE),VLOOKUP($A300,JUN!$A$2:$AM$301,39,FALSE))</f>
        <v/>
      </c>
      <c r="AQ300" s="125">
        <f>AO300/AP300</f>
        <v/>
      </c>
    </row>
    <row r="301">
      <c r="A301" s="10" t="n">
        <v>300</v>
      </c>
      <c r="B301" s="210">
        <f>VLOOKUP($A301,Table2[[No]:[Date Student Last Attended Program
(mm/dd/yyyy)]],2,FALSE)</f>
        <v/>
      </c>
      <c r="C301" s="209">
        <f>VLOOKUP($A301,Table2[[No]:[Date Student Last Attended Program
(mm/dd/yyyy)]],4,FALSE)</f>
        <v/>
      </c>
      <c r="D301" s="51">
        <f>VLOOKUP($A301,Table2[[No]:[Date Student Last Attended Program
(mm/dd/yyyy)]],14,FALSE)</f>
        <v/>
      </c>
      <c r="E301" s="138">
        <f>VLOOKUP($A301,Table2[[No]:[Date Student Last Attended Program
(mm/dd/yyyy)]],17,FALSE)</f>
        <v/>
      </c>
      <c r="F301" s="207">
        <f>VLOOKUP($A301,Table2[[No]:[Date Student Last Attended Program
(mm/dd/yyyy)]],18,FALSE)</f>
        <v/>
      </c>
      <c r="G301" s="209">
        <f>VLOOKUP($A301,Table2[[#All],[No]:[Which Group Does Student Participate In?
(optional)]],23,FALSE)</f>
        <v/>
      </c>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c r="AJ301" s="9" t="n"/>
      <c r="AK301" s="9" t="n"/>
      <c r="AL301" s="210">
        <f>COUNTIF(H301:AK301,"1")</f>
        <v/>
      </c>
      <c r="AM301" s="210">
        <f>COUNTIFS(H301:AK301,"1")+COUNTIF(H301:AK301,"0")</f>
        <v/>
      </c>
      <c r="AN301" s="47">
        <f>AL301/AM301</f>
        <v/>
      </c>
      <c r="AO301" s="210">
        <f>SUM(VLOOKUP($A301,APR!$A$2:$AM$301,38,FALSE),VLOOKUP($A$2,MAY!$A$2:$AN$301,39,FALSE),VLOOKUP($A301,JUN!$A$2:$AM$301,38,FALSE))</f>
        <v/>
      </c>
      <c r="AP301" s="210">
        <f>SUM(VLOOKUP($A301,APR!$A$2:$AM$301,39,FALSE),VLOOKUP($A$2,MAY!$A$2:$AN$301,40,FALSE),VLOOKUP($A301,JUN!$A$2:$AM$301,39,FALSE))</f>
        <v/>
      </c>
      <c r="AQ301" s="125">
        <f>AO301/AP301</f>
        <v/>
      </c>
    </row>
    <row r="302">
      <c r="E302" s="206" t="n"/>
      <c r="F302" s="4" t="n"/>
      <c r="G302" s="203" t="n"/>
      <c r="H302" s="129">
        <f>COUNTIF(H2:H301,"1")</f>
        <v/>
      </c>
      <c r="I302" s="129">
        <f>COUNTIF(I2:I301,"1")</f>
        <v/>
      </c>
      <c r="J302" s="129">
        <f>COUNTIF(J2:J301,"1")</f>
        <v/>
      </c>
      <c r="K302" s="129">
        <f>COUNTIF(K2:K301,"1")</f>
        <v/>
      </c>
      <c r="L302" s="129">
        <f>COUNTIF(L2:L301,"1")</f>
        <v/>
      </c>
      <c r="M302" s="129">
        <f>COUNTIF(M2:M301,"1")</f>
        <v/>
      </c>
      <c r="N302" s="129">
        <f>COUNTIF(N2:N301,"1")</f>
        <v/>
      </c>
      <c r="O302" s="129">
        <f>COUNTIF(O2:O301,"1")</f>
        <v/>
      </c>
      <c r="P302" s="129">
        <f>COUNTIF(P2:P301,"1")</f>
        <v/>
      </c>
      <c r="Q302" s="129">
        <f>COUNTIF(Q2:Q301,"1")</f>
        <v/>
      </c>
      <c r="R302" s="129">
        <f>COUNTIF(R2:R301,"1")</f>
        <v/>
      </c>
      <c r="S302" s="129">
        <f>COUNTIF(S2:S301,"1")</f>
        <v/>
      </c>
      <c r="T302" s="129">
        <f>COUNTIF(T2:T301,"1")</f>
        <v/>
      </c>
      <c r="U302" s="129">
        <f>COUNTIF(U2:U301,"1")</f>
        <v/>
      </c>
      <c r="V302" s="129">
        <f>COUNTIF(V2:V301,"1")</f>
        <v/>
      </c>
      <c r="W302" s="129">
        <f>COUNTIF(W2:W301,"1")</f>
        <v/>
      </c>
      <c r="X302" s="129">
        <f>COUNTIF(X2:X301,"1")</f>
        <v/>
      </c>
      <c r="Y302" s="129">
        <f>COUNTIF(Y2:Y301,"1")</f>
        <v/>
      </c>
      <c r="Z302" s="129">
        <f>COUNTIF(Z2:Z301,"1")</f>
        <v/>
      </c>
      <c r="AA302" s="129">
        <f>COUNTIF(AA2:AA301,"1")</f>
        <v/>
      </c>
      <c r="AB302" s="129">
        <f>COUNTIF(AB2:AB301,"1")</f>
        <v/>
      </c>
      <c r="AC302" s="129">
        <f>COUNTIF(AC2:AC301,"1")</f>
        <v/>
      </c>
      <c r="AD302" s="129">
        <f>COUNTIF(AD2:AD301,"1")</f>
        <v/>
      </c>
      <c r="AE302" s="129">
        <f>COUNTIF(AE2:AE301,"1")</f>
        <v/>
      </c>
      <c r="AF302" s="129">
        <f>COUNTIF(AF2:AF301,"1")</f>
        <v/>
      </c>
      <c r="AG302" s="129">
        <f>COUNTIF(AG2:AG301,"1")</f>
        <v/>
      </c>
      <c r="AH302" s="129">
        <f>COUNTIF(AH2:AH301,"1")</f>
        <v/>
      </c>
      <c r="AI302" s="129">
        <f>COUNTIF(AI2:AI301,"1")</f>
        <v/>
      </c>
      <c r="AJ302" s="129">
        <f>COUNTIF(AJ2:AJ301,"1")</f>
        <v/>
      </c>
      <c r="AK302" s="129">
        <f>COUNTIF(AK2:AK301,"1")</f>
        <v/>
      </c>
    </row>
    <row r="303">
      <c r="E303" s="206" t="n"/>
      <c r="F303" s="4" t="n"/>
      <c r="G303" s="203" t="n"/>
      <c r="H303" s="129">
        <f>COUNTIF(H2:H301,"0")+COUNTIF(H2:H301,"1")</f>
        <v/>
      </c>
      <c r="I303" s="129">
        <f>COUNTIF(I2:I301,"0")+COUNTIF(I2:I301,"1")</f>
        <v/>
      </c>
      <c r="J303" s="129">
        <f>COUNTIF(J2:J301,"0")+COUNTIF(J2:J301,"1")</f>
        <v/>
      </c>
      <c r="K303" s="129">
        <f>COUNTIF(K2:K301,"0")+COUNTIF(K2:K301,"1")</f>
        <v/>
      </c>
      <c r="L303" s="129">
        <f>COUNTIF(L2:L301,"0")+COUNTIF(L2:L301,"1")</f>
        <v/>
      </c>
      <c r="M303" s="129">
        <f>COUNTIF(M2:M301,"0")+COUNTIF(M2:M301,"1")</f>
        <v/>
      </c>
      <c r="N303" s="129">
        <f>COUNTIF(N2:N301,"0")+COUNTIF(N2:N301,"1")</f>
        <v/>
      </c>
      <c r="O303" s="129">
        <f>COUNTIF(O2:O301,"0")+COUNTIF(O2:O301,"1")</f>
        <v/>
      </c>
      <c r="P303" s="129">
        <f>COUNTIF(P2:P301,"0")+COUNTIF(P2:P301,"1")</f>
        <v/>
      </c>
      <c r="Q303" s="129">
        <f>COUNTIF(Q2:Q301,"0")+COUNTIF(Q2:Q301,"1")</f>
        <v/>
      </c>
      <c r="R303" s="129">
        <f>COUNTIF(R2:R301,"0")+COUNTIF(R2:R301,"1")</f>
        <v/>
      </c>
      <c r="S303" s="129">
        <f>COUNTIF(S2:S301,"0")+COUNTIF(S2:S301,"1")</f>
        <v/>
      </c>
      <c r="T303" s="129">
        <f>COUNTIF(T2:T301,"0")+COUNTIF(T2:T301,"1")</f>
        <v/>
      </c>
      <c r="U303" s="129">
        <f>COUNTIF(U2:U301,"0")+COUNTIF(U2:U301,"1")</f>
        <v/>
      </c>
      <c r="V303" s="129">
        <f>COUNTIF(V2:V301,"0")+COUNTIF(V2:V301,"1")</f>
        <v/>
      </c>
      <c r="W303" s="129">
        <f>COUNTIF(W2:W301,"0")+COUNTIF(W2:W301,"1")</f>
        <v/>
      </c>
      <c r="X303" s="129">
        <f>COUNTIF(X2:X301,"0")+COUNTIF(X2:X301,"1")</f>
        <v/>
      </c>
      <c r="Y303" s="129">
        <f>COUNTIF(Y2:Y301,"0")+COUNTIF(Y2:Y301,"1")</f>
        <v/>
      </c>
      <c r="Z303" s="129">
        <f>COUNTIF(Z2:Z301,"0")+COUNTIF(Z2:Z301,"1")</f>
        <v/>
      </c>
      <c r="AA303" s="129">
        <f>COUNTIF(AA2:AA301,"0")+COUNTIF(AA2:AA301,"1")</f>
        <v/>
      </c>
      <c r="AB303" s="129">
        <f>COUNTIF(AB2:AB301,"0")+COUNTIF(AB2:AB301,"1")</f>
        <v/>
      </c>
      <c r="AC303" s="129">
        <f>COUNTIF(AC2:AC301,"0")+COUNTIF(AC2:AC301,"1")</f>
        <v/>
      </c>
      <c r="AD303" s="129">
        <f>COUNTIF(AD2:AD301,"0")+COUNTIF(AD2:AD301,"1")</f>
        <v/>
      </c>
      <c r="AE303" s="129">
        <f>COUNTIF(AE2:AE301,"0")+COUNTIF(AE2:AE301,"1")</f>
        <v/>
      </c>
      <c r="AF303" s="129">
        <f>COUNTIF(AF2:AF301,"0")+COUNTIF(AF2:AF301,"1")</f>
        <v/>
      </c>
      <c r="AG303" s="129">
        <f>COUNTIF(AG2:AG301,"0")+COUNTIF(AG2:AG301,"1")</f>
        <v/>
      </c>
      <c r="AH303" s="129">
        <f>COUNTIF(AH2:AH301,"0")+COUNTIF(AH2:AH301,"1")</f>
        <v/>
      </c>
      <c r="AI303" s="129">
        <f>COUNTIF(AI2:AI301,"0")+COUNTIF(AI2:AI301,"1")</f>
        <v/>
      </c>
      <c r="AJ303" s="129">
        <f>COUNTIF(AJ2:AJ301,"0")+COUNTIF(AJ2:AJ301,"1")</f>
        <v/>
      </c>
      <c r="AK303" s="129">
        <f>COUNTIF(AK2:AK301,"0")+COUNTIF(AK2:AK301,"1")</f>
        <v/>
      </c>
    </row>
  </sheetData>
  <sheetProtection selectLockedCells="1" selectUnlockedCells="0" algorithmName="SHA-512" sheet="1" objects="1" insertRows="1" insertHyperlinks="1" autoFilter="0" scenarios="1" formatColumns="1" deleteColumns="1" insertColumns="1" pivotTables="1" deleteRows="1" formatCells="1" saltValue="yPwVYcVIwZyUlOC/0jRSdQ==" formatRows="1" sort="0" spinCount="100000" hashValue="UzRh9U6TRd2vzE26b1+vKboKMJqzKkHR24JO5Pa2l+mOU2Kb/WRttPYrlrIbYe5G6Lhhx6000c9Q4Vsa1nwHPA=="/>
  <autoFilter ref="A1:AQ303">
    <sortState ref="A2:AQ303">
      <sortCondition ref="A1:A303"/>
    </sortState>
  </autoFilter>
  <conditionalFormatting sqref="H2:AN301">
    <cfRule type="expression" priority="6" dxfId="0">
      <formula>MOD(ROW(),2)</formula>
    </cfRule>
  </conditionalFormatting>
  <conditionalFormatting sqref="AO2:AQ301">
    <cfRule type="expression" priority="5" dxfId="0">
      <formula>MOD(ROW(),2)</formula>
    </cfRule>
  </conditionalFormatting>
  <conditionalFormatting sqref="B2:D301">
    <cfRule type="expression" priority="3" dxfId="0">
      <formula>MOD(ROW(),2)</formula>
    </cfRule>
  </conditionalFormatting>
  <conditionalFormatting sqref="E2:E303">
    <cfRule type="expression" priority="2" dxfId="0">
      <formula>MOD(ROW(),2)</formula>
    </cfRule>
  </conditionalFormatting>
  <conditionalFormatting sqref="G2:G301">
    <cfRule type="expression" priority="1" dxfId="0">
      <formula>MOD(ROW(),2)</formula>
    </cfRule>
  </conditionalFormatting>
  <dataValidations count="2">
    <dataValidation sqref="F304:G1048576" showErrorMessage="1" showInputMessage="1" allowBlank="0" error="Please enter a date between 1/1/1990 and 1/1/2015." type="date">
      <formula1>32874</formula1>
      <formula2>42005</formula2>
    </dataValidation>
    <dataValidation sqref="F2:F303 G302:G303" showErrorMessage="1" showInputMessage="1" allowBlank="0" error="Please enter a date from this fiscal year" type="date" operator="greaterThanOrEqual">
      <formula1>E2</formula1>
    </dataValidation>
  </dataValidations>
  <pageMargins left="0.25" right="0.25" top="0.75" bottom="0.75" header="0.3" footer="0.3"/>
  <pageSetup orientation="landscape"/>
</worksheet>
</file>

<file path=xl/worksheets/sheet16.xml><?xml version="1.0" encoding="utf-8"?>
<worksheet xmlns="http://schemas.openxmlformats.org/spreadsheetml/2006/main">
  <sheetPr>
    <tabColor rgb="FF7030A0"/>
    <outlinePr summaryBelow="1" summaryRight="1"/>
    <pageSetUpPr/>
  </sheetPr>
  <dimension ref="A1:R11"/>
  <sheetViews>
    <sheetView zoomScale="93" zoomScaleNormal="93" workbookViewId="0">
      <selection activeCell="K14" sqref="K14"/>
    </sheetView>
  </sheetViews>
  <sheetFormatPr baseColWidth="8" defaultRowHeight="15"/>
  <cols>
    <col width="30.5703125" customWidth="1" style="50" min="1" max="1"/>
    <col hidden="1" style="50" min="2" max="3"/>
  </cols>
  <sheetData>
    <row r="1" ht="27" customHeight="1" s="50" thickBot="1">
      <c r="A1" s="69" t="inlineStr">
        <is>
          <t>Attendance Summary</t>
        </is>
      </c>
      <c r="B1" s="69" t="inlineStr">
        <is>
          <t>JUL</t>
        </is>
      </c>
      <c r="C1" s="69" t="inlineStr">
        <is>
          <t>AUG</t>
        </is>
      </c>
      <c r="D1" s="69" t="inlineStr">
        <is>
          <t>SEP</t>
        </is>
      </c>
      <c r="E1" s="141" t="inlineStr">
        <is>
          <t>Q1 Total</t>
        </is>
      </c>
      <c r="F1" s="69" t="inlineStr">
        <is>
          <t>OCT</t>
        </is>
      </c>
      <c r="G1" s="141" t="inlineStr">
        <is>
          <t>NOV</t>
        </is>
      </c>
      <c r="H1" s="141" t="inlineStr">
        <is>
          <t>DEC</t>
        </is>
      </c>
      <c r="I1" s="141" t="inlineStr">
        <is>
          <t>Q2 Total</t>
        </is>
      </c>
      <c r="J1" s="141" t="inlineStr">
        <is>
          <t>JAN</t>
        </is>
      </c>
      <c r="K1" s="141" t="inlineStr">
        <is>
          <t>FEB</t>
        </is>
      </c>
      <c r="L1" s="141" t="inlineStr">
        <is>
          <t>MAR</t>
        </is>
      </c>
      <c r="M1" s="141" t="inlineStr">
        <is>
          <t>Q3 Total</t>
        </is>
      </c>
      <c r="N1" s="141" t="inlineStr">
        <is>
          <t>APR</t>
        </is>
      </c>
      <c r="O1" s="141" t="inlineStr">
        <is>
          <t>MAY</t>
        </is>
      </c>
      <c r="P1" s="141" t="inlineStr">
        <is>
          <t>JUN</t>
        </is>
      </c>
      <c r="Q1" s="141" t="inlineStr">
        <is>
          <t>Q4 Total</t>
        </is>
      </c>
      <c r="R1" s="141" t="inlineStr">
        <is>
          <t>Entire Program</t>
        </is>
      </c>
    </row>
    <row r="2" ht="15.75" customHeight="1" s="50" thickTop="1">
      <c r="A2" s="73" t="inlineStr">
        <is>
          <t>Total Days Open</t>
        </is>
      </c>
      <c r="B2" s="130">
        <f>COUNTIF(JUL!$E$302:$AI$302,"&gt;0")</f>
        <v/>
      </c>
      <c r="C2" s="130">
        <f>COUNTIF(AUG!$E$302:$AI$302,"&gt;0")</f>
        <v/>
      </c>
      <c r="D2" s="130">
        <f>COUNTIF(SEP!H302:AK302,"&gt;0")</f>
        <v/>
      </c>
      <c r="E2" s="135">
        <f>SUM(B2:D2)</f>
        <v/>
      </c>
      <c r="F2" s="130">
        <f>COUNTIF(OCT!H302:AL302,"&gt;0")</f>
        <v/>
      </c>
      <c r="G2" s="74">
        <f>COUNTIF(NOV!H302:AK302,"&gt;0")</f>
        <v/>
      </c>
      <c r="H2" s="74">
        <f>COUNTIF(DEC!H302:AL302,"&gt;0")</f>
        <v/>
      </c>
      <c r="I2" s="75">
        <f>SUM(F2:H2)</f>
        <v/>
      </c>
      <c r="J2" s="74">
        <f>COUNTIF(JAN!H302:AL302,"&gt;0")</f>
        <v/>
      </c>
      <c r="K2" s="74">
        <f>COUNTIF(FEB!H302:AI302,"&gt;0")</f>
        <v/>
      </c>
      <c r="L2" s="74">
        <f>COUNTIF(MAR!H302:AL302,"&gt;0")</f>
        <v/>
      </c>
      <c r="M2" s="75">
        <f>SUM(J2:L2)</f>
        <v/>
      </c>
      <c r="N2" s="74">
        <f>COUNTIF(APR!F302:AK302,"&gt;0")</f>
        <v/>
      </c>
      <c r="O2" s="74">
        <f>COUNTIF(MAY!H302:AL302,"&gt;0")</f>
        <v/>
      </c>
      <c r="P2" s="74">
        <f>COUNTIF(JUN!H302:AK302,"&gt;0")</f>
        <v/>
      </c>
      <c r="Q2" s="75">
        <f>SUM(N2:P2)</f>
        <v/>
      </c>
      <c r="R2" s="75">
        <f>SUM(E2,I2,M2,Q2)</f>
        <v/>
      </c>
    </row>
    <row r="3" ht="27.6" customHeight="1" s="50">
      <c r="A3" s="72" t="inlineStr">
        <is>
          <t>Total Days Open out of Planned Operating Days</t>
        </is>
      </c>
      <c r="B3" s="295" t="inlineStr">
        <is>
          <t>calculated at end of program</t>
        </is>
      </c>
      <c r="C3" s="288" t="n"/>
      <c r="D3" s="288" t="n"/>
      <c r="E3" s="288" t="n"/>
      <c r="F3" s="288" t="n"/>
      <c r="G3" s="288" t="n"/>
      <c r="H3" s="288" t="n"/>
      <c r="I3" s="288" t="n"/>
      <c r="J3" s="288" t="n"/>
      <c r="K3" s="288" t="n"/>
      <c r="L3" s="288" t="n"/>
      <c r="M3" s="288" t="n"/>
      <c r="N3" s="288" t="n"/>
      <c r="O3" s="288" t="n"/>
      <c r="P3" s="288" t="n"/>
      <c r="Q3" s="284" t="n"/>
      <c r="R3" s="104">
        <f>'Performance Measures'!R2/'Program Info'!D8</f>
        <v/>
      </c>
    </row>
    <row r="4">
      <c r="A4" s="65" t="inlineStr">
        <is>
          <t>Total Student Present Markings</t>
        </is>
      </c>
      <c r="B4" s="77">
        <f>SUM('Individual Attn Data'!E2:E301)</f>
        <v/>
      </c>
      <c r="C4" s="77">
        <f>SUM('Individual Attn Data'!F2:F301)</f>
        <v/>
      </c>
      <c r="D4" s="77">
        <f>SUM('Individual Attn Data'!G2:G301)</f>
        <v/>
      </c>
      <c r="E4" s="134">
        <f>SUM(B4:D4)</f>
        <v/>
      </c>
      <c r="F4" s="77">
        <f>SUM('Individual Attn Data'!I2:I301)</f>
        <v/>
      </c>
      <c r="G4" s="77">
        <f>SUM('Individual Attn Data'!J2:J301)</f>
        <v/>
      </c>
      <c r="H4" s="77">
        <f>SUM('Individual Attn Data'!K2:K301)</f>
        <v/>
      </c>
      <c r="I4" s="76">
        <f>SUM(F4:H4)</f>
        <v/>
      </c>
      <c r="J4" s="77">
        <f>SUM('Individual Attn Data'!M2:M301)</f>
        <v/>
      </c>
      <c r="K4" s="77">
        <f>SUM('Individual Attn Data'!N2:N301)</f>
        <v/>
      </c>
      <c r="L4" s="77">
        <f>SUM('Individual Attn Data'!O2:O301)</f>
        <v/>
      </c>
      <c r="M4" s="76">
        <f>SUM(J4:L4)</f>
        <v/>
      </c>
      <c r="N4" s="77">
        <f>SUM('Individual Attn Data'!Q2:Q301)</f>
        <v/>
      </c>
      <c r="O4" s="77">
        <f>SUM('Individual Attn Data'!R2:R301)</f>
        <v/>
      </c>
      <c r="P4" s="77">
        <f>SUM('Individual Attn Data'!S2:S301)</f>
        <v/>
      </c>
      <c r="Q4" s="76">
        <f>SUM(N4:P4)</f>
        <v/>
      </c>
      <c r="R4" s="101">
        <f>SUM('Individual Attn Data'!U2:U301)</f>
        <v/>
      </c>
    </row>
    <row r="5">
      <c r="A5" s="60" t="n"/>
      <c r="B5" s="60" t="n"/>
      <c r="C5" s="60" t="n"/>
      <c r="D5" s="60" t="n"/>
      <c r="E5" s="60" t="n"/>
      <c r="F5" s="60" t="n"/>
      <c r="G5" s="61" t="n"/>
      <c r="H5" s="61" t="n"/>
      <c r="I5" s="61" t="n"/>
      <c r="J5" s="61" t="n"/>
      <c r="K5" s="61" t="n"/>
      <c r="L5" s="61" t="n"/>
      <c r="M5" s="61" t="n"/>
      <c r="N5" s="61">
        <f>IFERROR(#REF!/'Program Info'!$D$5," ")</f>
        <v/>
      </c>
      <c r="O5" s="61">
        <f>IFERROR(#REF!/'Program Info'!$D$5," ")</f>
        <v/>
      </c>
      <c r="P5" s="61">
        <f>IFERROR(#REF!/'Program Info'!$D$5," ")</f>
        <v/>
      </c>
      <c r="Q5" s="61">
        <f>IFERROR(#REF!/'Program Info'!$D$5," ")</f>
        <v/>
      </c>
      <c r="R5" s="61" t="n"/>
    </row>
    <row r="6">
      <c r="A6" s="255" t="inlineStr">
        <is>
          <t>Performance Measure: How Much?</t>
        </is>
      </c>
      <c r="B6" s="288" t="n"/>
      <c r="C6" s="288" t="n"/>
      <c r="D6" s="288" t="n"/>
      <c r="E6" s="288" t="n"/>
      <c r="F6" s="288" t="n"/>
      <c r="G6" s="288" t="n"/>
      <c r="H6" s="288" t="n"/>
      <c r="I6" s="288" t="n"/>
      <c r="J6" s="288" t="n"/>
      <c r="K6" s="288" t="n"/>
      <c r="L6" s="288" t="n"/>
      <c r="M6" s="288" t="n"/>
      <c r="N6" s="288" t="n"/>
      <c r="O6" s="288" t="n"/>
      <c r="P6" s="288" t="n"/>
      <c r="Q6" s="288" t="n"/>
      <c r="R6" s="284" t="n"/>
    </row>
    <row r="7">
      <c r="A7" s="65" t="inlineStr">
        <is>
          <t xml:space="preserve"> # students served 1 day or more</t>
        </is>
      </c>
      <c r="B7" s="157">
        <f>COUNTIF('Individual Attn Data'!E2:E301,"&gt;0")</f>
        <v/>
      </c>
      <c r="C7" s="157">
        <f>COUNTIF('Individual Attn Data'!F2:F301,"&gt;0")</f>
        <v/>
      </c>
      <c r="D7" s="157">
        <f>COUNTIF('Individual Attn Data'!G2:G301,"&gt;0")</f>
        <v/>
      </c>
      <c r="E7" s="70">
        <f>COUNTIF(SEP!AO2:AO301,"&gt;0")</f>
        <v/>
      </c>
      <c r="F7" s="157">
        <f>COUNTIF('Individual Attn Data'!I2:I301,"&gt;0")</f>
        <v/>
      </c>
      <c r="G7" s="157">
        <f>COUNTIF('Individual Attn Data'!J2:J301,"&gt;0")</f>
        <v/>
      </c>
      <c r="H7" s="157">
        <f>COUNTIF('Individual Attn Data'!K2:K301,"&gt;0")</f>
        <v/>
      </c>
      <c r="I7" s="70">
        <f>COUNTIF('Individual Attn Data'!L2:L301,"&gt;0")</f>
        <v/>
      </c>
      <c r="J7" s="157">
        <f>COUNTIF('Individual Attn Data'!M2:M301,"&gt;0")</f>
        <v/>
      </c>
      <c r="K7" s="157">
        <f>COUNTIF('Individual Attn Data'!N2:N301,"&gt;0")</f>
        <v/>
      </c>
      <c r="L7" s="157">
        <f>COUNTIF('Individual Attn Data'!O2:O301,"&gt;0")</f>
        <v/>
      </c>
      <c r="M7" s="70">
        <f>COUNTIF('Individual Attn Data'!P2:P301,"&gt;0")</f>
        <v/>
      </c>
      <c r="N7" s="157">
        <f>COUNTIF('Individual Attn Data'!Q2:Q301,"&gt;0")</f>
        <v/>
      </c>
      <c r="O7" s="157">
        <f>COUNTIF('Individual Attn Data'!R2:R301,"&gt;0")</f>
        <v/>
      </c>
      <c r="P7" s="157">
        <f>COUNTIF('Individual Attn Data'!S2:S301,"&gt;0")</f>
        <v/>
      </c>
      <c r="Q7" s="70">
        <f>COUNTIF('Individual Attn Data'!T2:T301,"&gt;0")</f>
        <v/>
      </c>
      <c r="R7" s="70">
        <f>COUNTIF('Individual Attn Data'!U2:U301,"&gt;0")</f>
        <v/>
      </c>
    </row>
    <row r="8">
      <c r="A8" s="255" t="inlineStr">
        <is>
          <t>Performance Measures: How Well?</t>
        </is>
      </c>
      <c r="B8" s="288" t="n"/>
      <c r="C8" s="288" t="n"/>
      <c r="D8" s="288" t="n"/>
      <c r="E8" s="288" t="n"/>
      <c r="F8" s="288" t="n"/>
      <c r="G8" s="288" t="n"/>
      <c r="H8" s="288" t="n"/>
      <c r="I8" s="288" t="n"/>
      <c r="J8" s="288" t="n"/>
      <c r="K8" s="288" t="n"/>
      <c r="L8" s="288" t="n"/>
      <c r="M8" s="288" t="n"/>
      <c r="N8" s="288" t="n"/>
      <c r="O8" s="288" t="n"/>
      <c r="P8" s="288" t="n"/>
      <c r="Q8" s="288" t="n"/>
      <c r="R8" s="284" t="n"/>
    </row>
    <row r="9" ht="26.25" customHeight="1" s="50">
      <c r="A9" s="66" t="inlineStr">
        <is>
          <t># average daily attendance out of enrolled youth - numerator</t>
        </is>
      </c>
      <c r="B9" s="63">
        <f>AVERAGEIF(JUL!E302:AI302,"&gt;0",JUL!E302:AI302)</f>
        <v/>
      </c>
      <c r="C9" s="63">
        <f>AVERAGEIF(AUG!E302:AI302,"&gt;0",AUG!E302:AI302)</f>
        <v/>
      </c>
      <c r="D9" s="63">
        <f>AVERAGEIF(SEP!H302:AK302,"&gt;0",SEP!H302:AK302)</f>
        <v/>
      </c>
      <c r="E9" s="139">
        <f>E4/E2</f>
        <v/>
      </c>
      <c r="F9" s="63">
        <f>AVERAGEIF(OCT!H302:AL302,"&gt;0",OCT!H302:AL302)</f>
        <v/>
      </c>
      <c r="G9" s="63">
        <f>AVERAGEIF(NOV!H302:AK302,"&gt;0",NOV!H302:AK302)</f>
        <v/>
      </c>
      <c r="H9" s="63">
        <f>AVERAGEIF(DEC!H302:AL302,"&gt;0",DEC!H302:AL302)</f>
        <v/>
      </c>
      <c r="I9" s="78">
        <f>SUM(NOV!H302:AK302,DEC!H302:AL302,OCT!H302:AL302)/I2</f>
        <v/>
      </c>
      <c r="J9" s="63">
        <f>AVERAGEIF(JAN!H302:AL302,"&gt;0",JAN!H302:AL302)</f>
        <v/>
      </c>
      <c r="K9" s="63">
        <f>AVERAGEIF(FEB!H302:AI302,"&gt;0",FEB!H302:AI302)</f>
        <v/>
      </c>
      <c r="L9" s="63">
        <f>AVERAGEIF(MAR!H302:AL302,"&gt;0",MAR!H302:AL302)</f>
        <v/>
      </c>
      <c r="M9" s="78">
        <f>SUM(JAN!H302:AL302,FEB!H302:AI302,MAR!H302:AL302)/$M$2</f>
        <v/>
      </c>
      <c r="N9" s="63">
        <f>AVERAGEIF(APR!F302:AK302,"&gt;0",APR!F302:AK302)</f>
        <v/>
      </c>
      <c r="O9" s="63">
        <f>AVERAGEIF(MAY!H302:AL302,"&gt;0",MAY!H302:AL302)</f>
        <v/>
      </c>
      <c r="P9" s="63">
        <f>AVERAGEIF(JUN!H302:AK302,"&gt;0",JUN!H302:AK302)</f>
        <v/>
      </c>
      <c r="Q9" s="78">
        <f>SUM(APR!F302:AK302,MAY!H302:AL302,JUN!H302:AK302)/$Q$2</f>
        <v/>
      </c>
      <c r="R9" s="78">
        <f>SUM('Individual Attn Data'!U2:U301)/R2</f>
        <v/>
      </c>
    </row>
    <row r="10" ht="26.25" customHeight="1" s="50">
      <c r="A10" s="66" t="inlineStr">
        <is>
          <t># average daily attendance out of enrolled youth - denominator</t>
        </is>
      </c>
      <c r="B10" s="63">
        <f>AVERAGEIF(JUL!E303:AI303,"&gt;0",JUL!E303:AI303)</f>
        <v/>
      </c>
      <c r="C10" s="63">
        <f>AVERAGEIF(AUG!E303:AI303,"&gt;0",AUG!E303:AI303)</f>
        <v/>
      </c>
      <c r="D10" s="63">
        <f>AVERAGEIF(SEP!H303:AK303,"&gt;0",SEP!H303:AK303)</f>
        <v/>
      </c>
      <c r="E10" s="131">
        <f>SUM(SEP!H303:AK303,AUG!E303:AI303,JUL!E303:AI303)/'Performance Measures'!E2</f>
        <v/>
      </c>
      <c r="F10" s="63">
        <f>AVERAGEIF(OCT!H303:AL303,"&gt;0",OCT!H303:AL303)</f>
        <v/>
      </c>
      <c r="G10" s="63">
        <f>AVERAGEIF(NOV!H303:AK303,"&gt;0",NOV!H303:AK303)</f>
        <v/>
      </c>
      <c r="H10" s="63">
        <f>AVERAGEIF(DEC!H303:AL303,"&gt;0",DEC!H303:AL303)</f>
        <v/>
      </c>
      <c r="I10" s="78">
        <f>SUM(NOV!H303:AK303,DEC!H303:AL303,OCT!H303:AL303)/'Performance Measures'!I2</f>
        <v/>
      </c>
      <c r="J10" s="63">
        <f>AVERAGEIF(JAN!H303:AL303,"&gt;0",JAN!H303:AL303)</f>
        <v/>
      </c>
      <c r="K10" s="63">
        <f>AVERAGEIF(FEB!H303:AI303,"&gt;0",FEB!H303:AI303)</f>
        <v/>
      </c>
      <c r="L10" s="63">
        <f>AVERAGEIF(MAR!H303:AL303,"&gt;0",MAR!H303:AL303)</f>
        <v/>
      </c>
      <c r="M10" s="78">
        <f>SUM(JAN!H303:AL303,FEB!H303:AI303,MAR!H303:AL303)/$M$2</f>
        <v/>
      </c>
      <c r="N10" s="63">
        <f>AVERAGEIF(APR!F303:AK303,"&gt;0",APR!F303:AK303)</f>
        <v/>
      </c>
      <c r="O10" s="63">
        <f>AVERAGEIF(MAY!H303:AL303,"&gt;0",MAY!H303:AL303)</f>
        <v/>
      </c>
      <c r="P10" s="63">
        <f>AVERAGEIF(JUN!H303:AK303,"&gt;0",JUN!H303:AK303)</f>
        <v/>
      </c>
      <c r="Q10" s="78">
        <f>SUM(APR!F303:AK303,MAY!H303:AL303,JUN!H303:AK303)/$Q$2</f>
        <v/>
      </c>
      <c r="R10" s="78">
        <f>SUM('Individual Attn Data'!V2:V301)/R2</f>
        <v/>
      </c>
    </row>
    <row r="11" ht="26.25" customHeight="1" s="50">
      <c r="A11" s="66" t="inlineStr">
        <is>
          <t>% average daily attendance out of enrolled youth</t>
        </is>
      </c>
      <c r="B11" s="64">
        <f>B9/B10</f>
        <v/>
      </c>
      <c r="C11" s="64">
        <f>C9/C10</f>
        <v/>
      </c>
      <c r="D11" s="64">
        <f>D9/D10</f>
        <v/>
      </c>
      <c r="E11" s="133">
        <f>E9/E10</f>
        <v/>
      </c>
      <c r="F11" s="64">
        <f>F9/F10</f>
        <v/>
      </c>
      <c r="G11" s="64">
        <f>G9/G10</f>
        <v/>
      </c>
      <c r="H11" s="64">
        <f>H9/H10</f>
        <v/>
      </c>
      <c r="I11" s="79">
        <f>I9/I10</f>
        <v/>
      </c>
      <c r="J11" s="64">
        <f>J9/J10</f>
        <v/>
      </c>
      <c r="K11" s="64">
        <f>K9/K10</f>
        <v/>
      </c>
      <c r="L11" s="64">
        <f>L9/L10</f>
        <v/>
      </c>
      <c r="M11" s="79">
        <f>M9/M10</f>
        <v/>
      </c>
      <c r="N11" s="64">
        <f>N9/N10</f>
        <v/>
      </c>
      <c r="O11" s="64">
        <f>O9/O10</f>
        <v/>
      </c>
      <c r="P11" s="64">
        <f>P9/P10</f>
        <v/>
      </c>
      <c r="Q11" s="79">
        <f>Q9/Q10</f>
        <v/>
      </c>
      <c r="R11" s="79">
        <f>R9/R10</f>
        <v/>
      </c>
    </row>
  </sheetData>
  <sheetProtection selectLockedCells="0" selectUnlockedCells="0" algorithmName="SHA-512" sheet="1" objects="1" insertRows="1" insertHyperlinks="1" autoFilter="1" scenarios="1" formatColumns="1" deleteColumns="1" insertColumns="1" pivotTables="1" deleteRows="1" formatCells="1" saltValue="ieam24IrxdhRQWo+fY37mw==" formatRows="1" sort="1" spinCount="100000" hashValue="g6iKLw/6nsdn+3xlqUr95bzRhq2nuX9cKg+IhCfouiD4U5QwQqo17dD/rXFRjyt+oX7Sw2HWSGE4UEXE5iVLuA=="/>
  <mergeCells count="3">
    <mergeCell ref="B3:Q3"/>
    <mergeCell ref="A6:R6"/>
    <mergeCell ref="A8:R8"/>
  </mergeCells>
  <pageMargins left="0.7" right="0.7" top="0.75" bottom="0.75" header="0.3" footer="0.3"/>
</worksheet>
</file>

<file path=xl/worksheets/sheet17.xml><?xml version="1.0" encoding="utf-8"?>
<worksheet xmlns="http://schemas.openxmlformats.org/spreadsheetml/2006/main">
  <sheetPr codeName="Sheet16">
    <tabColor rgb="FF7030A0"/>
    <outlinePr summaryBelow="1" summaryRight="1"/>
    <pageSetUpPr/>
  </sheetPr>
  <dimension ref="A1:W301"/>
  <sheetViews>
    <sheetView workbookViewId="0">
      <pane ySplit="1" topLeftCell="A2" activePane="bottomLeft" state="frozen"/>
      <selection pane="bottomLeft" activeCell="A302" sqref="A302"/>
    </sheetView>
  </sheetViews>
  <sheetFormatPr baseColWidth="8" defaultRowHeight="15"/>
  <cols>
    <col width="4.7109375" customWidth="1" style="153" min="1" max="1"/>
    <col width="24" customWidth="1" style="204" min="2" max="2"/>
    <col width="25.42578125" customWidth="1" style="204" min="3" max="3"/>
    <col width="15.28515625" bestFit="1" customWidth="1" style="204" min="4" max="4"/>
    <col hidden="1" width="4.7109375" customWidth="1" style="204" min="5" max="6"/>
    <col width="6.42578125" customWidth="1" style="204" min="7" max="7"/>
    <col width="9.28515625" bestFit="1" customWidth="1" style="204" min="8" max="8"/>
    <col width="6.42578125" customWidth="1" style="204" min="9" max="9"/>
    <col width="4.5703125" customWidth="1" style="204" min="10" max="10"/>
    <col width="4.7109375" customWidth="1" style="204" min="11" max="11"/>
    <col width="9.28515625" bestFit="1" customWidth="1" style="43" min="12" max="12"/>
    <col width="4.5703125" customWidth="1" style="204" min="13" max="15"/>
    <col width="9" bestFit="1" customWidth="1" style="43" min="16" max="16"/>
    <col width="5" customWidth="1" style="1" min="17" max="17"/>
    <col width="4.5703125" customWidth="1" style="1" min="18" max="18"/>
    <col width="4.7109375" customWidth="1" style="1" min="19" max="19"/>
    <col width="9.28515625" bestFit="1" customWidth="1" style="44" min="20" max="20"/>
    <col width="9.28515625" bestFit="1" customWidth="1" style="1" min="21" max="21"/>
    <col width="5.28515625" customWidth="1" style="1" min="22" max="22"/>
    <col width="6.5703125" customWidth="1" style="48" min="23" max="23"/>
    <col width="2.5703125" customWidth="1" style="50" min="24" max="27"/>
    <col width="30.5703125" customWidth="1" style="50" min="28" max="28"/>
    <col hidden="1" width="5.7109375" customWidth="1" style="50" min="29" max="30"/>
    <col width="5.7109375" customWidth="1" style="50" min="31" max="31"/>
    <col width="6.42578125" customWidth="1" style="132" min="32" max="32"/>
    <col width="5.7109375" customWidth="1" style="50" min="33" max="33"/>
    <col width="5.28515625" customWidth="1" style="50" min="34" max="34"/>
    <col width="5.140625" customWidth="1" style="50" min="35" max="35"/>
    <col width="6" customWidth="1" style="50" min="36" max="36"/>
    <col width="6.5703125" customWidth="1" style="50" min="37" max="37"/>
    <col width="6.42578125" customWidth="1" style="50" min="38" max="38"/>
    <col width="6.28515625" customWidth="1" style="50" min="39" max="39"/>
    <col width="7.140625" customWidth="1" style="50" min="40" max="40"/>
    <col width="7.28515625" customWidth="1" style="50" min="41" max="41"/>
    <col width="6.28515625" customWidth="1" style="50" min="42" max="42"/>
    <col width="6.5703125" bestFit="1" customWidth="1" style="50" min="43" max="43"/>
    <col width="6.85546875" bestFit="1" customWidth="1" style="50" min="44" max="44"/>
    <col width="7.42578125" customWidth="1" style="50" min="45" max="45"/>
  </cols>
  <sheetData>
    <row r="1" ht="60.75" customHeight="1" s="50" thickBot="1">
      <c r="A1" s="141" t="inlineStr">
        <is>
          <t>No.</t>
        </is>
      </c>
      <c r="B1" s="141" t="inlineStr">
        <is>
          <t>Last Name</t>
        </is>
      </c>
      <c r="C1" s="141" t="inlineStr">
        <is>
          <t>First Name</t>
        </is>
      </c>
      <c r="D1" s="141" t="inlineStr">
        <is>
          <t>Grade</t>
        </is>
      </c>
      <c r="E1" s="141" t="inlineStr">
        <is>
          <t>Total Days JUL</t>
        </is>
      </c>
      <c r="F1" s="141" t="inlineStr">
        <is>
          <t>Total Days AUG</t>
        </is>
      </c>
      <c r="G1" s="141" t="inlineStr">
        <is>
          <t>Total Days SEP</t>
        </is>
      </c>
      <c r="H1" s="141" t="inlineStr">
        <is>
          <t>Q1 Total Days</t>
        </is>
      </c>
      <c r="I1" s="141" t="inlineStr">
        <is>
          <t>Total Days OCT</t>
        </is>
      </c>
      <c r="J1" s="141" t="inlineStr">
        <is>
          <t>Total Days NOV</t>
        </is>
      </c>
      <c r="K1" s="141" t="inlineStr">
        <is>
          <t>Total Days DEC</t>
        </is>
      </c>
      <c r="L1" s="141" t="inlineStr">
        <is>
          <t>Q2 Total Days</t>
        </is>
      </c>
      <c r="M1" s="141" t="inlineStr">
        <is>
          <t>Total Days JAN</t>
        </is>
      </c>
      <c r="N1" s="141" t="inlineStr">
        <is>
          <t>Total Days FEB</t>
        </is>
      </c>
      <c r="O1" s="141" t="inlineStr">
        <is>
          <t>Total Days MAR</t>
        </is>
      </c>
      <c r="P1" s="141" t="inlineStr">
        <is>
          <t>Q3 Total Days</t>
        </is>
      </c>
      <c r="Q1" s="141" t="inlineStr">
        <is>
          <t>Total Days APR</t>
        </is>
      </c>
      <c r="R1" s="141" t="inlineStr">
        <is>
          <t>Total Days MAY</t>
        </is>
      </c>
      <c r="S1" s="141" t="inlineStr">
        <is>
          <t>Total Days JUN</t>
        </is>
      </c>
      <c r="T1" s="71" t="inlineStr">
        <is>
          <t>Q4 Total Days</t>
        </is>
      </c>
      <c r="U1" s="71" t="inlineStr">
        <is>
          <t>Total Days Attn</t>
        </is>
      </c>
      <c r="V1" s="71" t="inlineStr">
        <is>
          <t>Total Days Enroll</t>
        </is>
      </c>
      <c r="W1" s="71" t="inlineStr">
        <is>
          <t>Youth Attn Rate</t>
        </is>
      </c>
    </row>
    <row r="2" ht="15.75" customHeight="1" s="50" thickTop="1">
      <c r="A2" s="56" t="n">
        <v>1</v>
      </c>
      <c r="B2" s="157">
        <f>VLOOKUP($A2,Table2[[No]:[Date Student Last Attended Program
(mm/dd/yyyy)]],2,FALSE)</f>
        <v/>
      </c>
      <c r="C2" s="157">
        <f>VLOOKUP($A2,Table2[[No]:[Date Student Last Attended Program
(mm/dd/yyyy)]],4,FALSE)</f>
        <v/>
      </c>
      <c r="D2" s="157">
        <f>VLOOKUP($A2,Table2[[No]:[Date Student Last Attended Program
(mm/dd/yyyy)]],14,FALSE)</f>
        <v/>
      </c>
      <c r="E2" s="58">
        <f>COUNTIF(JUL!E2:AI2,"1")</f>
        <v/>
      </c>
      <c r="F2" s="58">
        <f>COUNTIF(AUG!E2:AI2,"1")</f>
        <v/>
      </c>
      <c r="G2" s="58">
        <f>VLOOKUP(A2,SEP!$A$2:$AL$301,38,FALSE)</f>
        <v/>
      </c>
      <c r="H2" s="58">
        <f>VLOOKUP(A2,SEP!$A$2:$AP$301,41,FALSE)</f>
        <v/>
      </c>
      <c r="I2" s="58">
        <f>VLOOKUP(A2,OCT!$A$2:$AM$301,39,FALSE)</f>
        <v/>
      </c>
      <c r="J2" s="57">
        <f>VLOOKUP(A2,NOV!$A$2:$AL$301,38,FALSE)</f>
        <v/>
      </c>
      <c r="K2" s="57">
        <f>VLOOKUP(A2,DEC!$A$2:$AM$301,39,FALSE)</f>
        <v/>
      </c>
      <c r="L2" s="57">
        <f>VLOOKUP(A2,DEC!$A$2:$AP$301,42,FALSE)</f>
        <v/>
      </c>
      <c r="M2" s="57">
        <f>VLOOKUP($A2,JAN!$A$2:$AM$301,39,FALSE)</f>
        <v/>
      </c>
      <c r="N2" s="57">
        <f>VLOOKUP(A2,FEB!$A$2:$AJ$301,36,FALSE)</f>
        <v/>
      </c>
      <c r="O2" s="215">
        <f>VLOOKUP($A2,MAR!$A$2:$AP$301,39,FALSE)</f>
        <v/>
      </c>
      <c r="P2" s="215">
        <f>VLOOKUP($A2,MAR!$A$2:$AP$301,42,FALSE)</f>
        <v/>
      </c>
      <c r="Q2" s="215">
        <f>VLOOKUP($A2,APR!$A$2:$AL$301,38,FALSE)</f>
        <v/>
      </c>
      <c r="R2" s="215">
        <f>VLOOKUP(A2,MAY!$A$2:$AM$301,39,FALSE)</f>
        <v/>
      </c>
      <c r="S2" s="215">
        <f>VLOOKUP($A2,JUN!$A$2:$AO$301,38,FALSE)</f>
        <v/>
      </c>
      <c r="T2" s="215">
        <f>VLOOKUP($A2,JUN!$A$2:$AO$301,41,FALSE)</f>
        <v/>
      </c>
      <c r="U2" s="216">
        <f>L2+P2+T2+H2</f>
        <v/>
      </c>
      <c r="V2" s="217">
        <f>SUM(VLOOKUP(A2,SEP!$A$2:$AP$301,42,FALSE),VLOOKUP(A2,DEC!$A$2:$AQ$301,43,FALSE),VLOOKUP(A2,MAR!$A$2:$AQ$301,43,FALSE),VLOOKUP(A2,JUN!$A$2:$AP$301,42,FALSE))</f>
        <v/>
      </c>
      <c r="W2" s="218">
        <f>U2/V2</f>
        <v/>
      </c>
    </row>
    <row r="3">
      <c r="A3" s="59" t="n">
        <v>2</v>
      </c>
      <c r="B3" s="157">
        <f>VLOOKUP($A3,Table2[[No]:[Date Student Last Attended Program
(mm/dd/yyyy)]],2,FALSE)</f>
        <v/>
      </c>
      <c r="C3" s="157">
        <f>VLOOKUP($A3,Table2[[No]:[Date Student Last Attended Program
(mm/dd/yyyy)]],4,FALSE)</f>
        <v/>
      </c>
      <c r="D3" s="157">
        <f>VLOOKUP($A3,Table2[[No]:[Date Student Last Attended Program
(mm/dd/yyyy)]],14,FALSE)</f>
        <v/>
      </c>
      <c r="E3" s="58">
        <f>COUNTIF(JUL!E3:AI3,"1")</f>
        <v/>
      </c>
      <c r="F3" s="58">
        <f>COUNTIF(AUG!E3:AI3,"1")</f>
        <v/>
      </c>
      <c r="G3" s="58">
        <f>VLOOKUP(A3,SEP!$A$2:$AL$301,38,FALSE)</f>
        <v/>
      </c>
      <c r="H3" s="58">
        <f>VLOOKUP(A3,SEP!$A$2:$AP$301,41,FALSE)</f>
        <v/>
      </c>
      <c r="I3" s="58">
        <f>VLOOKUP(A3,OCT!$A$2:$AM$301,39,FALSE)</f>
        <v/>
      </c>
      <c r="J3" s="57">
        <f>VLOOKUP(A3,NOV!$A$2:$AL$301,38,FALSE)</f>
        <v/>
      </c>
      <c r="K3" s="57">
        <f>VLOOKUP(A3,DEC!$A$2:$AM$301,39,FALSE)</f>
        <v/>
      </c>
      <c r="L3" s="57">
        <f>VLOOKUP(A3,DEC!$A$2:$AP$301,42,FALSE)</f>
        <v/>
      </c>
      <c r="M3" s="57">
        <f>VLOOKUP($A3,JAN!$A$2:$AM$301,39,FALSE)</f>
        <v/>
      </c>
      <c r="N3" s="57">
        <f>VLOOKUP(A3,FEB!$A$2:$AJ$301,36,FALSE)</f>
        <v/>
      </c>
      <c r="O3" s="215">
        <f>VLOOKUP($A3,MAR!$A$2:$AP$301,39,FALSE)</f>
        <v/>
      </c>
      <c r="P3" s="215">
        <f>VLOOKUP($A3,MAR!$A$2:$AP$301,42,FALSE)</f>
        <v/>
      </c>
      <c r="Q3" s="215">
        <f>VLOOKUP($A3,APR!$A$2:$AL$301,38,FALSE)</f>
        <v/>
      </c>
      <c r="R3" s="215">
        <f>VLOOKUP(A3,MAY!$A$2:$AM$301,39,FALSE)</f>
        <v/>
      </c>
      <c r="S3" s="215">
        <f>VLOOKUP($A3,JUN!$A$2:$AO$301,38,FALSE)</f>
        <v/>
      </c>
      <c r="T3" s="215">
        <f>VLOOKUP($A3,JUN!$A$2:$AO$301,41,FALSE)</f>
        <v/>
      </c>
      <c r="U3" s="216">
        <f>L3+P3+T3+H3</f>
        <v/>
      </c>
      <c r="V3" s="217">
        <f>SUM(VLOOKUP(A3,SEP!$A$2:$AP$301,42,FALSE),VLOOKUP(A3,DEC!$A$2:$AQ$301,43,FALSE),VLOOKUP(A3,MAR!$A$2:$AQ$301,43,FALSE),VLOOKUP(A3,JUN!$A$2:$AP$301,42,FALSE))</f>
        <v/>
      </c>
      <c r="W3" s="218">
        <f>U3/V3</f>
        <v/>
      </c>
    </row>
    <row r="4">
      <c r="A4" s="59" t="n">
        <v>3</v>
      </c>
      <c r="B4" s="157">
        <f>VLOOKUP($A4,Table2[[No]:[Date Student Last Attended Program
(mm/dd/yyyy)]],2,FALSE)</f>
        <v/>
      </c>
      <c r="C4" s="157">
        <f>VLOOKUP($A4,Table2[[No]:[Date Student Last Attended Program
(mm/dd/yyyy)]],4,FALSE)</f>
        <v/>
      </c>
      <c r="D4" s="157">
        <f>VLOOKUP($A4,Table2[[No]:[Date Student Last Attended Program
(mm/dd/yyyy)]],14,FALSE)</f>
        <v/>
      </c>
      <c r="E4" s="58">
        <f>COUNTIF(JUL!E4:AI4,"1")</f>
        <v/>
      </c>
      <c r="F4" s="58">
        <f>COUNTIF(AUG!E4:AI4,"1")</f>
        <v/>
      </c>
      <c r="G4" s="58">
        <f>VLOOKUP(A4,SEP!$A$2:$AL$301,38,FALSE)</f>
        <v/>
      </c>
      <c r="H4" s="58">
        <f>VLOOKUP(A4,SEP!$A$2:$AP$301,41,FALSE)</f>
        <v/>
      </c>
      <c r="I4" s="58">
        <f>VLOOKUP(A4,OCT!$A$2:$AM$301,39,FALSE)</f>
        <v/>
      </c>
      <c r="J4" s="57">
        <f>VLOOKUP(A4,NOV!$A$2:$AL$301,38,FALSE)</f>
        <v/>
      </c>
      <c r="K4" s="57">
        <f>VLOOKUP(A4,DEC!$A$2:$AM$301,39,FALSE)</f>
        <v/>
      </c>
      <c r="L4" s="57">
        <f>VLOOKUP(A4,DEC!$A$2:$AP$301,42,FALSE)</f>
        <v/>
      </c>
      <c r="M4" s="57">
        <f>VLOOKUP($A4,JAN!$A$2:$AM$301,39,FALSE)</f>
        <v/>
      </c>
      <c r="N4" s="57">
        <f>VLOOKUP(A4,FEB!$A$2:$AJ$301,36,FALSE)</f>
        <v/>
      </c>
      <c r="O4" s="215">
        <f>VLOOKUP($A4,MAR!$A$2:$AP$301,39,FALSE)</f>
        <v/>
      </c>
      <c r="P4" s="215">
        <f>VLOOKUP($A4,MAR!$A$2:$AP$301,42,FALSE)</f>
        <v/>
      </c>
      <c r="Q4" s="215">
        <f>VLOOKUP($A4,APR!$A$2:$AL$301,38,FALSE)</f>
        <v/>
      </c>
      <c r="R4" s="215">
        <f>VLOOKUP(A4,MAY!$A$2:$AM$301,39,FALSE)</f>
        <v/>
      </c>
      <c r="S4" s="215">
        <f>VLOOKUP($A4,JUN!$A$2:$AO$301,38,FALSE)</f>
        <v/>
      </c>
      <c r="T4" s="215">
        <f>VLOOKUP($A4,JUN!$A$2:$AO$301,41,FALSE)</f>
        <v/>
      </c>
      <c r="U4" s="216">
        <f>L4+P4+T4+H4</f>
        <v/>
      </c>
      <c r="V4" s="217">
        <f>SUM(VLOOKUP(A4,SEP!$A$2:$AP$301,42,FALSE),VLOOKUP(A4,DEC!$A$2:$AQ$301,43,FALSE),VLOOKUP(A4,MAR!$A$2:$AQ$301,43,FALSE),VLOOKUP(A4,JUN!$A$2:$AP$301,42,FALSE))</f>
        <v/>
      </c>
      <c r="W4" s="218">
        <f>U4/V4</f>
        <v/>
      </c>
    </row>
    <row r="5">
      <c r="A5" s="59" t="n">
        <v>4</v>
      </c>
      <c r="B5" s="157">
        <f>VLOOKUP($A5,Table2[[No]:[Date Student Last Attended Program
(mm/dd/yyyy)]],2,FALSE)</f>
        <v/>
      </c>
      <c r="C5" s="157">
        <f>VLOOKUP($A5,Table2[[No]:[Date Student Last Attended Program
(mm/dd/yyyy)]],4,FALSE)</f>
        <v/>
      </c>
      <c r="D5" s="157">
        <f>VLOOKUP($A5,Table2[[No]:[Date Student Last Attended Program
(mm/dd/yyyy)]],14,FALSE)</f>
        <v/>
      </c>
      <c r="E5" s="58">
        <f>COUNTIF(JUL!E5:AI5,"1")</f>
        <v/>
      </c>
      <c r="F5" s="58">
        <f>COUNTIF(AUG!E5:AI5,"1")</f>
        <v/>
      </c>
      <c r="G5" s="58">
        <f>VLOOKUP(A5,SEP!$A$2:$AL$301,38,FALSE)</f>
        <v/>
      </c>
      <c r="H5" s="58">
        <f>VLOOKUP(A5,SEP!$A$2:$AP$301,41,FALSE)</f>
        <v/>
      </c>
      <c r="I5" s="58">
        <f>VLOOKUP(A5,OCT!$A$2:$AM$301,39,FALSE)</f>
        <v/>
      </c>
      <c r="J5" s="57">
        <f>VLOOKUP(A5,NOV!$A$2:$AL$301,38,FALSE)</f>
        <v/>
      </c>
      <c r="K5" s="57">
        <f>VLOOKUP(A5,DEC!$A$2:$AM$301,39,FALSE)</f>
        <v/>
      </c>
      <c r="L5" s="57">
        <f>VLOOKUP(A5,DEC!$A$2:$AP$301,42,FALSE)</f>
        <v/>
      </c>
      <c r="M5" s="57">
        <f>VLOOKUP($A5,JAN!$A$2:$AM$301,39,FALSE)</f>
        <v/>
      </c>
      <c r="N5" s="57">
        <f>VLOOKUP(A5,FEB!$A$2:$AJ$301,36,FALSE)</f>
        <v/>
      </c>
      <c r="O5" s="215">
        <f>VLOOKUP($A5,MAR!$A$2:$AP$301,39,FALSE)</f>
        <v/>
      </c>
      <c r="P5" s="215">
        <f>VLOOKUP($A5,MAR!$A$2:$AP$301,42,FALSE)</f>
        <v/>
      </c>
      <c r="Q5" s="215">
        <f>VLOOKUP($A5,APR!$A$2:$AL$301,38,FALSE)</f>
        <v/>
      </c>
      <c r="R5" s="215">
        <f>VLOOKUP(A5,MAY!$A$2:$AM$301,39,FALSE)</f>
        <v/>
      </c>
      <c r="S5" s="215">
        <f>VLOOKUP($A5,JUN!$A$2:$AO$301,38,FALSE)</f>
        <v/>
      </c>
      <c r="T5" s="215">
        <f>VLOOKUP($A5,JUN!$A$2:$AO$301,41,FALSE)</f>
        <v/>
      </c>
      <c r="U5" s="216">
        <f>L5+P5+T5+H5</f>
        <v/>
      </c>
      <c r="V5" s="217">
        <f>SUM(VLOOKUP(A5,SEP!$A$2:$AP$301,42,FALSE),VLOOKUP(A5,DEC!$A$2:$AQ$301,43,FALSE),VLOOKUP(A5,MAR!$A$2:$AQ$301,43,FALSE),VLOOKUP(A5,JUN!$A$2:$AP$301,42,FALSE))</f>
        <v/>
      </c>
      <c r="W5" s="218">
        <f>U5/V5</f>
        <v/>
      </c>
    </row>
    <row r="6">
      <c r="A6" s="59" t="n">
        <v>5</v>
      </c>
      <c r="B6" s="157">
        <f>VLOOKUP($A6,Table2[[No]:[Date Student Last Attended Program
(mm/dd/yyyy)]],2,FALSE)</f>
        <v/>
      </c>
      <c r="C6" s="157">
        <f>VLOOKUP($A6,Table2[[No]:[Date Student Last Attended Program
(mm/dd/yyyy)]],4,FALSE)</f>
        <v/>
      </c>
      <c r="D6" s="157">
        <f>VLOOKUP($A6,Table2[[No]:[Date Student Last Attended Program
(mm/dd/yyyy)]],14,FALSE)</f>
        <v/>
      </c>
      <c r="E6" s="58">
        <f>COUNTIF(JUL!E6:AI6,"1")</f>
        <v/>
      </c>
      <c r="F6" s="58">
        <f>COUNTIF(AUG!E6:AI6,"1")</f>
        <v/>
      </c>
      <c r="G6" s="58">
        <f>VLOOKUP(A6,SEP!$A$2:$AL$301,38,FALSE)</f>
        <v/>
      </c>
      <c r="H6" s="58">
        <f>VLOOKUP(A6,SEP!$A$2:$AP$301,41,FALSE)</f>
        <v/>
      </c>
      <c r="I6" s="58">
        <f>VLOOKUP(A6,OCT!$A$2:$AM$301,39,FALSE)</f>
        <v/>
      </c>
      <c r="J6" s="57">
        <f>VLOOKUP(A6,NOV!$A$2:$AL$301,38,FALSE)</f>
        <v/>
      </c>
      <c r="K6" s="57">
        <f>VLOOKUP(A6,DEC!$A$2:$AM$301,39,FALSE)</f>
        <v/>
      </c>
      <c r="L6" s="57">
        <f>VLOOKUP(A6,DEC!$A$2:$AP$301,42,FALSE)</f>
        <v/>
      </c>
      <c r="M6" s="57">
        <f>VLOOKUP($A6,JAN!$A$2:$AM$301,39,FALSE)</f>
        <v/>
      </c>
      <c r="N6" s="57">
        <f>VLOOKUP(A6,FEB!$A$2:$AJ$301,36,FALSE)</f>
        <v/>
      </c>
      <c r="O6" s="215">
        <f>VLOOKUP($A6,MAR!$A$2:$AP$301,39,FALSE)</f>
        <v/>
      </c>
      <c r="P6" s="215">
        <f>VLOOKUP($A6,MAR!$A$2:$AP$301,42,FALSE)</f>
        <v/>
      </c>
      <c r="Q6" s="215">
        <f>VLOOKUP($A6,APR!$A$2:$AL$301,38,FALSE)</f>
        <v/>
      </c>
      <c r="R6" s="215">
        <f>VLOOKUP(A6,MAY!$A$2:$AM$301,39,FALSE)</f>
        <v/>
      </c>
      <c r="S6" s="215">
        <f>VLOOKUP($A6,JUN!$A$2:$AO$301,38,FALSE)</f>
        <v/>
      </c>
      <c r="T6" s="215">
        <f>VLOOKUP($A6,JUN!$A$2:$AO$301,41,FALSE)</f>
        <v/>
      </c>
      <c r="U6" s="216">
        <f>L6+P6+T6+H6</f>
        <v/>
      </c>
      <c r="V6" s="217">
        <f>SUM(VLOOKUP(A6,SEP!$A$2:$AP$301,42,FALSE),VLOOKUP(A6,DEC!$A$2:$AQ$301,43,FALSE),VLOOKUP(A6,MAR!$A$2:$AQ$301,43,FALSE),VLOOKUP(A6,JUN!$A$2:$AP$301,42,FALSE))</f>
        <v/>
      </c>
      <c r="W6" s="218">
        <f>U6/V6</f>
        <v/>
      </c>
    </row>
    <row r="7">
      <c r="A7" s="59" t="n">
        <v>6</v>
      </c>
      <c r="B7" s="157">
        <f>VLOOKUP($A7,Table2[[No]:[Date Student Last Attended Program
(mm/dd/yyyy)]],2,FALSE)</f>
        <v/>
      </c>
      <c r="C7" s="157">
        <f>VLOOKUP($A7,Table2[[No]:[Date Student Last Attended Program
(mm/dd/yyyy)]],4,FALSE)</f>
        <v/>
      </c>
      <c r="D7" s="157">
        <f>VLOOKUP($A7,Table2[[No]:[Date Student Last Attended Program
(mm/dd/yyyy)]],14,FALSE)</f>
        <v/>
      </c>
      <c r="E7" s="58">
        <f>COUNTIF(JUL!E7:AI7,"1")</f>
        <v/>
      </c>
      <c r="F7" s="58">
        <f>COUNTIF(AUG!E7:AI7,"1")</f>
        <v/>
      </c>
      <c r="G7" s="58">
        <f>VLOOKUP(A7,SEP!$A$2:$AL$301,38,FALSE)</f>
        <v/>
      </c>
      <c r="H7" s="58">
        <f>VLOOKUP(A7,SEP!$A$2:$AP$301,41,FALSE)</f>
        <v/>
      </c>
      <c r="I7" s="58">
        <f>VLOOKUP(A7,OCT!$A$2:$AM$301,39,FALSE)</f>
        <v/>
      </c>
      <c r="J7" s="57">
        <f>VLOOKUP(A7,NOV!$A$2:$AL$301,38,FALSE)</f>
        <v/>
      </c>
      <c r="K7" s="57">
        <f>VLOOKUP(A7,DEC!$A$2:$AM$301,39,FALSE)</f>
        <v/>
      </c>
      <c r="L7" s="57">
        <f>VLOOKUP(A7,DEC!$A$2:$AP$301,42,FALSE)</f>
        <v/>
      </c>
      <c r="M7" s="57">
        <f>VLOOKUP($A7,JAN!$A$2:$AM$301,39,FALSE)</f>
        <v/>
      </c>
      <c r="N7" s="57">
        <f>VLOOKUP(A7,FEB!$A$2:$AJ$301,36,FALSE)</f>
        <v/>
      </c>
      <c r="O7" s="215">
        <f>VLOOKUP($A7,MAR!$A$2:$AP$301,39,FALSE)</f>
        <v/>
      </c>
      <c r="P7" s="215">
        <f>VLOOKUP($A7,MAR!$A$2:$AP$301,42,FALSE)</f>
        <v/>
      </c>
      <c r="Q7" s="215">
        <f>VLOOKUP($A7,APR!$A$2:$AL$301,38,FALSE)</f>
        <v/>
      </c>
      <c r="R7" s="215">
        <f>VLOOKUP(A7,MAY!$A$2:$AM$301,39,FALSE)</f>
        <v/>
      </c>
      <c r="S7" s="215">
        <f>VLOOKUP($A7,JUN!$A$2:$AO$301,38,FALSE)</f>
        <v/>
      </c>
      <c r="T7" s="215">
        <f>VLOOKUP($A7,JUN!$A$2:$AO$301,41,FALSE)</f>
        <v/>
      </c>
      <c r="U7" s="216">
        <f>L7+P7+T7+H7</f>
        <v/>
      </c>
      <c r="V7" s="217">
        <f>SUM(VLOOKUP(A7,SEP!$A$2:$AP$301,42,FALSE),VLOOKUP(A7,DEC!$A$2:$AQ$301,43,FALSE),VLOOKUP(A7,MAR!$A$2:$AQ$301,43,FALSE),VLOOKUP(A7,JUN!$A$2:$AP$301,42,FALSE))</f>
        <v/>
      </c>
      <c r="W7" s="218">
        <f>U7/V7</f>
        <v/>
      </c>
    </row>
    <row r="8">
      <c r="A8" s="59" t="n">
        <v>7</v>
      </c>
      <c r="B8" s="157">
        <f>VLOOKUP($A8,Table2[[No]:[Date Student Last Attended Program
(mm/dd/yyyy)]],2,FALSE)</f>
        <v/>
      </c>
      <c r="C8" s="157">
        <f>VLOOKUP($A8,Table2[[No]:[Date Student Last Attended Program
(mm/dd/yyyy)]],4,FALSE)</f>
        <v/>
      </c>
      <c r="D8" s="157">
        <f>VLOOKUP($A8,Table2[[No]:[Date Student Last Attended Program
(mm/dd/yyyy)]],14,FALSE)</f>
        <v/>
      </c>
      <c r="E8" s="58">
        <f>COUNTIF(JUL!E8:AI8,"1")</f>
        <v/>
      </c>
      <c r="F8" s="58">
        <f>COUNTIF(AUG!E8:AI8,"1")</f>
        <v/>
      </c>
      <c r="G8" s="58">
        <f>VLOOKUP(A8,SEP!$A$2:$AL$301,38,FALSE)</f>
        <v/>
      </c>
      <c r="H8" s="58">
        <f>VLOOKUP(A8,SEP!$A$2:$AP$301,41,FALSE)</f>
        <v/>
      </c>
      <c r="I8" s="58">
        <f>VLOOKUP(A8,OCT!$A$2:$AM$301,39,FALSE)</f>
        <v/>
      </c>
      <c r="J8" s="57">
        <f>VLOOKUP(A8,NOV!$A$2:$AL$301,38,FALSE)</f>
        <v/>
      </c>
      <c r="K8" s="57">
        <f>VLOOKUP(A8,DEC!$A$2:$AM$301,39,FALSE)</f>
        <v/>
      </c>
      <c r="L8" s="57">
        <f>VLOOKUP(A8,DEC!$A$2:$AP$301,42,FALSE)</f>
        <v/>
      </c>
      <c r="M8" s="57">
        <f>VLOOKUP($A8,JAN!$A$2:$AM$301,39,FALSE)</f>
        <v/>
      </c>
      <c r="N8" s="57">
        <f>VLOOKUP(A8,FEB!$A$2:$AJ$301,36,FALSE)</f>
        <v/>
      </c>
      <c r="O8" s="215">
        <f>VLOOKUP($A8,MAR!$A$2:$AP$301,39,FALSE)</f>
        <v/>
      </c>
      <c r="P8" s="215">
        <f>VLOOKUP($A8,MAR!$A$2:$AP$301,42,FALSE)</f>
        <v/>
      </c>
      <c r="Q8" s="215">
        <f>VLOOKUP($A8,APR!$A$2:$AL$301,38,FALSE)</f>
        <v/>
      </c>
      <c r="R8" s="215">
        <f>VLOOKUP(A8,MAY!$A$2:$AM$301,39,FALSE)</f>
        <v/>
      </c>
      <c r="S8" s="215">
        <f>VLOOKUP($A8,JUN!$A$2:$AO$301,38,FALSE)</f>
        <v/>
      </c>
      <c r="T8" s="215">
        <f>VLOOKUP($A8,JUN!$A$2:$AO$301,41,FALSE)</f>
        <v/>
      </c>
      <c r="U8" s="216">
        <f>L8+P8+T8+H8</f>
        <v/>
      </c>
      <c r="V8" s="217">
        <f>SUM(VLOOKUP(A8,SEP!$A$2:$AP$301,42,FALSE),VLOOKUP(A8,DEC!$A$2:$AQ$301,43,FALSE),VLOOKUP(A8,MAR!$A$2:$AQ$301,43,FALSE),VLOOKUP(A8,JUN!$A$2:$AP$301,42,FALSE))</f>
        <v/>
      </c>
      <c r="W8" s="218">
        <f>U8/V8</f>
        <v/>
      </c>
    </row>
    <row r="9">
      <c r="A9" s="59" t="n">
        <v>8</v>
      </c>
      <c r="B9" s="157">
        <f>VLOOKUP($A9,Table2[[No]:[Date Student Last Attended Program
(mm/dd/yyyy)]],2,FALSE)</f>
        <v/>
      </c>
      <c r="C9" s="157">
        <f>VLOOKUP($A9,Table2[[No]:[Date Student Last Attended Program
(mm/dd/yyyy)]],4,FALSE)</f>
        <v/>
      </c>
      <c r="D9" s="157">
        <f>VLOOKUP($A9,Table2[[No]:[Date Student Last Attended Program
(mm/dd/yyyy)]],14,FALSE)</f>
        <v/>
      </c>
      <c r="E9" s="58">
        <f>COUNTIF(JUL!E9:AI9,"1")</f>
        <v/>
      </c>
      <c r="F9" s="58">
        <f>COUNTIF(AUG!E9:AI9,"1")</f>
        <v/>
      </c>
      <c r="G9" s="58">
        <f>VLOOKUP(A9,SEP!$A$2:$AL$301,38,FALSE)</f>
        <v/>
      </c>
      <c r="H9" s="58">
        <f>VLOOKUP(A9,SEP!$A$2:$AP$301,41,FALSE)</f>
        <v/>
      </c>
      <c r="I9" s="58">
        <f>VLOOKUP(A9,OCT!$A$2:$AM$301,39,FALSE)</f>
        <v/>
      </c>
      <c r="J9" s="57">
        <f>VLOOKUP(A9,NOV!$A$2:$AL$301,38,FALSE)</f>
        <v/>
      </c>
      <c r="K9" s="57">
        <f>VLOOKUP(A9,DEC!$A$2:$AM$301,39,FALSE)</f>
        <v/>
      </c>
      <c r="L9" s="57">
        <f>VLOOKUP(A9,DEC!$A$2:$AP$301,42,FALSE)</f>
        <v/>
      </c>
      <c r="M9" s="57">
        <f>VLOOKUP($A9,JAN!$A$2:$AM$301,39,FALSE)</f>
        <v/>
      </c>
      <c r="N9" s="57">
        <f>VLOOKUP(A9,FEB!$A$2:$AJ$301,36,FALSE)</f>
        <v/>
      </c>
      <c r="O9" s="215">
        <f>VLOOKUP($A9,MAR!$A$2:$AP$301,39,FALSE)</f>
        <v/>
      </c>
      <c r="P9" s="215">
        <f>VLOOKUP($A9,MAR!$A$2:$AP$301,42,FALSE)</f>
        <v/>
      </c>
      <c r="Q9" s="215">
        <f>VLOOKUP($A9,APR!$A$2:$AL$301,38,FALSE)</f>
        <v/>
      </c>
      <c r="R9" s="215">
        <f>VLOOKUP(A9,MAY!$A$2:$AM$301,39,FALSE)</f>
        <v/>
      </c>
      <c r="S9" s="215">
        <f>VLOOKUP($A9,JUN!$A$2:$AO$301,38,FALSE)</f>
        <v/>
      </c>
      <c r="T9" s="215">
        <f>VLOOKUP($A9,JUN!$A$2:$AO$301,41,FALSE)</f>
        <v/>
      </c>
      <c r="U9" s="216">
        <f>L9+P9+T9+H9</f>
        <v/>
      </c>
      <c r="V9" s="217">
        <f>SUM(VLOOKUP(A9,SEP!$A$2:$AP$301,42,FALSE),VLOOKUP(A9,DEC!$A$2:$AQ$301,43,FALSE),VLOOKUP(A9,MAR!$A$2:$AQ$301,43,FALSE),VLOOKUP(A9,JUN!$A$2:$AP$301,42,FALSE))</f>
        <v/>
      </c>
      <c r="W9" s="218">
        <f>U9/V9</f>
        <v/>
      </c>
    </row>
    <row r="10">
      <c r="A10" s="59" t="n">
        <v>9</v>
      </c>
      <c r="B10" s="157">
        <f>VLOOKUP($A10,Table2[[No]:[Date Student Last Attended Program
(mm/dd/yyyy)]],2,FALSE)</f>
        <v/>
      </c>
      <c r="C10" s="157">
        <f>VLOOKUP($A10,Table2[[No]:[Date Student Last Attended Program
(mm/dd/yyyy)]],4,FALSE)</f>
        <v/>
      </c>
      <c r="D10" s="157">
        <f>VLOOKUP($A10,Table2[[No]:[Date Student Last Attended Program
(mm/dd/yyyy)]],14,FALSE)</f>
        <v/>
      </c>
      <c r="E10" s="58">
        <f>COUNTIF(JUL!E10:AI10,"1")</f>
        <v/>
      </c>
      <c r="F10" s="58">
        <f>COUNTIF(AUG!E10:AI10,"1")</f>
        <v/>
      </c>
      <c r="G10" s="58">
        <f>VLOOKUP(A10,SEP!$A$2:$AL$301,38,FALSE)</f>
        <v/>
      </c>
      <c r="H10" s="58">
        <f>VLOOKUP(A10,SEP!$A$2:$AP$301,41,FALSE)</f>
        <v/>
      </c>
      <c r="I10" s="58">
        <f>VLOOKUP(A10,OCT!$A$2:$AM$301,39,FALSE)</f>
        <v/>
      </c>
      <c r="J10" s="57">
        <f>VLOOKUP(A10,NOV!$A$2:$AL$301,38,FALSE)</f>
        <v/>
      </c>
      <c r="K10" s="57">
        <f>VLOOKUP(A10,DEC!$A$2:$AM$301,39,FALSE)</f>
        <v/>
      </c>
      <c r="L10" s="57">
        <f>VLOOKUP(A10,DEC!$A$2:$AP$301,42,FALSE)</f>
        <v/>
      </c>
      <c r="M10" s="57">
        <f>VLOOKUP($A10,JAN!$A$2:$AM$301,39,FALSE)</f>
        <v/>
      </c>
      <c r="N10" s="57">
        <f>VLOOKUP(A10,FEB!$A$2:$AJ$301,36,FALSE)</f>
        <v/>
      </c>
      <c r="O10" s="215">
        <f>VLOOKUP($A10,MAR!$A$2:$AP$301,39,FALSE)</f>
        <v/>
      </c>
      <c r="P10" s="215">
        <f>VLOOKUP($A10,MAR!$A$2:$AP$301,42,FALSE)</f>
        <v/>
      </c>
      <c r="Q10" s="215">
        <f>VLOOKUP($A10,APR!$A$2:$AL$301,38,FALSE)</f>
        <v/>
      </c>
      <c r="R10" s="215">
        <f>VLOOKUP(A10,MAY!$A$2:$AM$301,39,FALSE)</f>
        <v/>
      </c>
      <c r="S10" s="215">
        <f>VLOOKUP($A10,JUN!$A$2:$AO$301,38,FALSE)</f>
        <v/>
      </c>
      <c r="T10" s="215">
        <f>VLOOKUP($A10,JUN!$A$2:$AO$301,41,FALSE)</f>
        <v/>
      </c>
      <c r="U10" s="216">
        <f>L10+P10+T10+H10</f>
        <v/>
      </c>
      <c r="V10" s="217">
        <f>SUM(VLOOKUP(A10,SEP!$A$2:$AP$301,42,FALSE),VLOOKUP(A10,DEC!$A$2:$AQ$301,43,FALSE),VLOOKUP(A10,MAR!$A$2:$AQ$301,43,FALSE),VLOOKUP(A10,JUN!$A$2:$AP$301,42,FALSE))</f>
        <v/>
      </c>
      <c r="W10" s="218">
        <f>U10/V10</f>
        <v/>
      </c>
    </row>
    <row r="11">
      <c r="A11" s="59" t="n">
        <v>10</v>
      </c>
      <c r="B11" s="157">
        <f>VLOOKUP($A11,Table2[[No]:[Date Student Last Attended Program
(mm/dd/yyyy)]],2,FALSE)</f>
        <v/>
      </c>
      <c r="C11" s="157">
        <f>VLOOKUP($A11,Table2[[No]:[Date Student Last Attended Program
(mm/dd/yyyy)]],4,FALSE)</f>
        <v/>
      </c>
      <c r="D11" s="157">
        <f>VLOOKUP($A11,Table2[[No]:[Date Student Last Attended Program
(mm/dd/yyyy)]],14,FALSE)</f>
        <v/>
      </c>
      <c r="E11" s="58">
        <f>COUNTIF(JUL!E11:AI11,"1")</f>
        <v/>
      </c>
      <c r="F11" s="58">
        <f>COUNTIF(AUG!E11:AI11,"1")</f>
        <v/>
      </c>
      <c r="G11" s="58">
        <f>VLOOKUP(A11,SEP!$A$2:$AL$301,38,FALSE)</f>
        <v/>
      </c>
      <c r="H11" s="58">
        <f>VLOOKUP(A11,SEP!$A$2:$AP$301,41,FALSE)</f>
        <v/>
      </c>
      <c r="I11" s="58">
        <f>VLOOKUP(A11,OCT!$A$2:$AM$301,39,FALSE)</f>
        <v/>
      </c>
      <c r="J11" s="57">
        <f>VLOOKUP(A11,NOV!$A$2:$AL$301,38,FALSE)</f>
        <v/>
      </c>
      <c r="K11" s="57">
        <f>VLOOKUP(A11,DEC!$A$2:$AM$301,39,FALSE)</f>
        <v/>
      </c>
      <c r="L11" s="57">
        <f>VLOOKUP(A11,DEC!$A$2:$AP$301,42,FALSE)</f>
        <v/>
      </c>
      <c r="M11" s="57">
        <f>VLOOKUP($A11,JAN!$A$2:$AM$301,39,FALSE)</f>
        <v/>
      </c>
      <c r="N11" s="57">
        <f>VLOOKUP(A11,FEB!$A$2:$AJ$301,36,FALSE)</f>
        <v/>
      </c>
      <c r="O11" s="215">
        <f>VLOOKUP($A11,MAR!$A$2:$AP$301,39,FALSE)</f>
        <v/>
      </c>
      <c r="P11" s="215">
        <f>VLOOKUP($A11,MAR!$A$2:$AP$301,42,FALSE)</f>
        <v/>
      </c>
      <c r="Q11" s="215">
        <f>VLOOKUP($A11,APR!$A$2:$AL$301,38,FALSE)</f>
        <v/>
      </c>
      <c r="R11" s="215">
        <f>VLOOKUP(A11,MAY!$A$2:$AM$301,39,FALSE)</f>
        <v/>
      </c>
      <c r="S11" s="215">
        <f>VLOOKUP($A11,JUN!$A$2:$AO$301,38,FALSE)</f>
        <v/>
      </c>
      <c r="T11" s="215">
        <f>VLOOKUP($A11,JUN!$A$2:$AO$301,41,FALSE)</f>
        <v/>
      </c>
      <c r="U11" s="216">
        <f>L11+P11+T11+H11</f>
        <v/>
      </c>
      <c r="V11" s="217">
        <f>SUM(VLOOKUP(A11,SEP!$A$2:$AP$301,42,FALSE),VLOOKUP(A11,DEC!$A$2:$AQ$301,43,FALSE),VLOOKUP(A11,MAR!$A$2:$AQ$301,43,FALSE),VLOOKUP(A11,JUN!$A$2:$AP$301,42,FALSE))</f>
        <v/>
      </c>
      <c r="W11" s="218">
        <f>U11/V11</f>
        <v/>
      </c>
    </row>
    <row r="12">
      <c r="A12" s="59" t="n">
        <v>11</v>
      </c>
      <c r="B12" s="157">
        <f>VLOOKUP($A12,Table2[[No]:[Date Student Last Attended Program
(mm/dd/yyyy)]],2,FALSE)</f>
        <v/>
      </c>
      <c r="C12" s="157">
        <f>VLOOKUP($A12,Table2[[No]:[Date Student Last Attended Program
(mm/dd/yyyy)]],4,FALSE)</f>
        <v/>
      </c>
      <c r="D12" s="157">
        <f>VLOOKUP($A12,Table2[[No]:[Date Student Last Attended Program
(mm/dd/yyyy)]],14,FALSE)</f>
        <v/>
      </c>
      <c r="E12" s="58">
        <f>COUNTIF(JUL!E12:AI12,"1")</f>
        <v/>
      </c>
      <c r="F12" s="58">
        <f>COUNTIF(AUG!E12:AI12,"1")</f>
        <v/>
      </c>
      <c r="G12" s="58">
        <f>VLOOKUP(A12,SEP!$A$2:$AL$301,38,FALSE)</f>
        <v/>
      </c>
      <c r="H12" s="58">
        <f>VLOOKUP(A12,SEP!$A$2:$AP$301,41,FALSE)</f>
        <v/>
      </c>
      <c r="I12" s="58">
        <f>VLOOKUP(A12,OCT!$A$2:$AM$301,39,FALSE)</f>
        <v/>
      </c>
      <c r="J12" s="57">
        <f>VLOOKUP(A12,NOV!$A$2:$AL$301,38,FALSE)</f>
        <v/>
      </c>
      <c r="K12" s="57">
        <f>VLOOKUP(A12,DEC!$A$2:$AM$301,39,FALSE)</f>
        <v/>
      </c>
      <c r="L12" s="57">
        <f>VLOOKUP(A12,DEC!$A$2:$AP$301,42,FALSE)</f>
        <v/>
      </c>
      <c r="M12" s="57">
        <f>VLOOKUP($A12,JAN!$A$2:$AM$301,39,FALSE)</f>
        <v/>
      </c>
      <c r="N12" s="57">
        <f>VLOOKUP(A12,FEB!$A$2:$AJ$301,36,FALSE)</f>
        <v/>
      </c>
      <c r="O12" s="215">
        <f>VLOOKUP($A12,MAR!$A$2:$AP$301,39,FALSE)</f>
        <v/>
      </c>
      <c r="P12" s="215">
        <f>VLOOKUP($A12,MAR!$A$2:$AP$301,42,FALSE)</f>
        <v/>
      </c>
      <c r="Q12" s="215">
        <f>VLOOKUP($A12,APR!$A$2:$AL$301,38,FALSE)</f>
        <v/>
      </c>
      <c r="R12" s="215">
        <f>VLOOKUP(A12,MAY!$A$2:$AM$301,39,FALSE)</f>
        <v/>
      </c>
      <c r="S12" s="215">
        <f>VLOOKUP($A12,JUN!$A$2:$AO$301,38,FALSE)</f>
        <v/>
      </c>
      <c r="T12" s="215">
        <f>VLOOKUP($A12,JUN!$A$2:$AO$301,41,FALSE)</f>
        <v/>
      </c>
      <c r="U12" s="216">
        <f>L12+P12+T12+H12</f>
        <v/>
      </c>
      <c r="V12" s="217">
        <f>SUM(VLOOKUP(A12,SEP!$A$2:$AP$301,42,FALSE),VLOOKUP(A12,DEC!$A$2:$AQ$301,43,FALSE),VLOOKUP(A12,MAR!$A$2:$AQ$301,43,FALSE),VLOOKUP(A12,JUN!$A$2:$AP$301,42,FALSE))</f>
        <v/>
      </c>
      <c r="W12" s="218">
        <f>U12/V12</f>
        <v/>
      </c>
    </row>
    <row r="13">
      <c r="A13" s="59" t="n">
        <v>12</v>
      </c>
      <c r="B13" s="157">
        <f>VLOOKUP($A13,Table2[[No]:[Date Student Last Attended Program
(mm/dd/yyyy)]],2,FALSE)</f>
        <v/>
      </c>
      <c r="C13" s="157">
        <f>VLOOKUP($A13,Table2[[No]:[Date Student Last Attended Program
(mm/dd/yyyy)]],4,FALSE)</f>
        <v/>
      </c>
      <c r="D13" s="157">
        <f>VLOOKUP($A13,Table2[[No]:[Date Student Last Attended Program
(mm/dd/yyyy)]],14,FALSE)</f>
        <v/>
      </c>
      <c r="E13" s="58">
        <f>COUNTIF(JUL!E13:AI13,"1")</f>
        <v/>
      </c>
      <c r="F13" s="58">
        <f>COUNTIF(AUG!E13:AI13,"1")</f>
        <v/>
      </c>
      <c r="G13" s="58">
        <f>VLOOKUP(A13,SEP!$A$2:$AL$301,38,FALSE)</f>
        <v/>
      </c>
      <c r="H13" s="58">
        <f>VLOOKUP(A13,SEP!$A$2:$AP$301,41,FALSE)</f>
        <v/>
      </c>
      <c r="I13" s="58">
        <f>VLOOKUP(A13,OCT!$A$2:$AM$301,39,FALSE)</f>
        <v/>
      </c>
      <c r="J13" s="57">
        <f>VLOOKUP(A13,NOV!$A$2:$AL$301,38,FALSE)</f>
        <v/>
      </c>
      <c r="K13" s="57">
        <f>VLOOKUP(A13,DEC!$A$2:$AM$301,39,FALSE)</f>
        <v/>
      </c>
      <c r="L13" s="57">
        <f>VLOOKUP(A13,DEC!$A$2:$AP$301,42,FALSE)</f>
        <v/>
      </c>
      <c r="M13" s="57">
        <f>VLOOKUP($A13,JAN!$A$2:$AM$301,39,FALSE)</f>
        <v/>
      </c>
      <c r="N13" s="57">
        <f>VLOOKUP(A13,FEB!$A$2:$AJ$301,36,FALSE)</f>
        <v/>
      </c>
      <c r="O13" s="215">
        <f>VLOOKUP($A13,MAR!$A$2:$AP$301,39,FALSE)</f>
        <v/>
      </c>
      <c r="P13" s="215">
        <f>VLOOKUP($A13,MAR!$A$2:$AP$301,42,FALSE)</f>
        <v/>
      </c>
      <c r="Q13" s="215">
        <f>VLOOKUP($A13,APR!$A$2:$AL$301,38,FALSE)</f>
        <v/>
      </c>
      <c r="R13" s="215">
        <f>VLOOKUP(A13,MAY!$A$2:$AM$301,39,FALSE)</f>
        <v/>
      </c>
      <c r="S13" s="215">
        <f>VLOOKUP($A13,JUN!$A$2:$AO$301,38,FALSE)</f>
        <v/>
      </c>
      <c r="T13" s="215">
        <f>VLOOKUP($A13,JUN!$A$2:$AO$301,41,FALSE)</f>
        <v/>
      </c>
      <c r="U13" s="216">
        <f>L13+P13+T13+H13</f>
        <v/>
      </c>
      <c r="V13" s="217">
        <f>SUM(VLOOKUP(A13,SEP!$A$2:$AP$301,42,FALSE),VLOOKUP(A13,DEC!$A$2:$AQ$301,43,FALSE),VLOOKUP(A13,MAR!$A$2:$AQ$301,43,FALSE),VLOOKUP(A13,JUN!$A$2:$AP$301,42,FALSE))</f>
        <v/>
      </c>
      <c r="W13" s="218">
        <f>U13/V13</f>
        <v/>
      </c>
    </row>
    <row r="14">
      <c r="A14" s="59" t="n">
        <v>13</v>
      </c>
      <c r="B14" s="157">
        <f>VLOOKUP($A14,Table2[[No]:[Date Student Last Attended Program
(mm/dd/yyyy)]],2,FALSE)</f>
        <v/>
      </c>
      <c r="C14" s="157">
        <f>VLOOKUP($A14,Table2[[No]:[Date Student Last Attended Program
(mm/dd/yyyy)]],4,FALSE)</f>
        <v/>
      </c>
      <c r="D14" s="157">
        <f>VLOOKUP($A14,Table2[[No]:[Date Student Last Attended Program
(mm/dd/yyyy)]],14,FALSE)</f>
        <v/>
      </c>
      <c r="E14" s="58">
        <f>COUNTIF(JUL!E14:AI14,"1")</f>
        <v/>
      </c>
      <c r="F14" s="58">
        <f>COUNTIF(AUG!E14:AI14,"1")</f>
        <v/>
      </c>
      <c r="G14" s="58">
        <f>VLOOKUP(A14,SEP!$A$2:$AL$301,38,FALSE)</f>
        <v/>
      </c>
      <c r="H14" s="58">
        <f>VLOOKUP(A14,SEP!$A$2:$AP$301,41,FALSE)</f>
        <v/>
      </c>
      <c r="I14" s="58">
        <f>VLOOKUP(A14,OCT!$A$2:$AM$301,39,FALSE)</f>
        <v/>
      </c>
      <c r="J14" s="57">
        <f>VLOOKUP(A14,NOV!$A$2:$AL$301,38,FALSE)</f>
        <v/>
      </c>
      <c r="K14" s="57">
        <f>VLOOKUP(A14,DEC!$A$2:$AM$301,39,FALSE)</f>
        <v/>
      </c>
      <c r="L14" s="57">
        <f>VLOOKUP(A14,DEC!$A$2:$AP$301,42,FALSE)</f>
        <v/>
      </c>
      <c r="M14" s="57">
        <f>VLOOKUP($A14,JAN!$A$2:$AM$301,39,FALSE)</f>
        <v/>
      </c>
      <c r="N14" s="57">
        <f>VLOOKUP(A14,FEB!$A$2:$AJ$301,36,FALSE)</f>
        <v/>
      </c>
      <c r="O14" s="215">
        <f>VLOOKUP($A14,MAR!$A$2:$AP$301,39,FALSE)</f>
        <v/>
      </c>
      <c r="P14" s="215">
        <f>VLOOKUP($A14,MAR!$A$2:$AP$301,42,FALSE)</f>
        <v/>
      </c>
      <c r="Q14" s="215">
        <f>VLOOKUP($A14,APR!$A$2:$AL$301,38,FALSE)</f>
        <v/>
      </c>
      <c r="R14" s="215">
        <f>VLOOKUP(A14,MAY!$A$2:$AM$301,39,FALSE)</f>
        <v/>
      </c>
      <c r="S14" s="215">
        <f>VLOOKUP($A14,JUN!$A$2:$AO$301,38,FALSE)</f>
        <v/>
      </c>
      <c r="T14" s="215">
        <f>VLOOKUP($A14,JUN!$A$2:$AO$301,41,FALSE)</f>
        <v/>
      </c>
      <c r="U14" s="216">
        <f>L14+P14+T14+H14</f>
        <v/>
      </c>
      <c r="V14" s="217">
        <f>SUM(VLOOKUP(A14,SEP!$A$2:$AP$301,42,FALSE),VLOOKUP(A14,DEC!$A$2:$AQ$301,43,FALSE),VLOOKUP(A14,MAR!$A$2:$AQ$301,43,FALSE),VLOOKUP(A14,JUN!$A$2:$AP$301,42,FALSE))</f>
        <v/>
      </c>
      <c r="W14" s="218">
        <f>U14/V14</f>
        <v/>
      </c>
    </row>
    <row r="15">
      <c r="A15" s="59" t="n">
        <v>14</v>
      </c>
      <c r="B15" s="157">
        <f>VLOOKUP($A15,Table2[[No]:[Date Student Last Attended Program
(mm/dd/yyyy)]],2,FALSE)</f>
        <v/>
      </c>
      <c r="C15" s="157">
        <f>VLOOKUP($A15,Table2[[No]:[Date Student Last Attended Program
(mm/dd/yyyy)]],4,FALSE)</f>
        <v/>
      </c>
      <c r="D15" s="157">
        <f>VLOOKUP($A15,Table2[[No]:[Date Student Last Attended Program
(mm/dd/yyyy)]],14,FALSE)</f>
        <v/>
      </c>
      <c r="E15" s="58">
        <f>COUNTIF(JUL!E15:AI15,"1")</f>
        <v/>
      </c>
      <c r="F15" s="58">
        <f>COUNTIF(AUG!E15:AI15,"1")</f>
        <v/>
      </c>
      <c r="G15" s="58">
        <f>VLOOKUP(A15,SEP!$A$2:$AL$301,38,FALSE)</f>
        <v/>
      </c>
      <c r="H15" s="58">
        <f>VLOOKUP(A15,SEP!$A$2:$AP$301,41,FALSE)</f>
        <v/>
      </c>
      <c r="I15" s="58">
        <f>VLOOKUP(A15,OCT!$A$2:$AM$301,39,FALSE)</f>
        <v/>
      </c>
      <c r="J15" s="57">
        <f>VLOOKUP(A15,NOV!$A$2:$AL$301,38,FALSE)</f>
        <v/>
      </c>
      <c r="K15" s="57">
        <f>VLOOKUP(A15,DEC!$A$2:$AM$301,39,FALSE)</f>
        <v/>
      </c>
      <c r="L15" s="57">
        <f>VLOOKUP(A15,DEC!$A$2:$AP$301,42,FALSE)</f>
        <v/>
      </c>
      <c r="M15" s="57">
        <f>VLOOKUP($A15,JAN!$A$2:$AM$301,39,FALSE)</f>
        <v/>
      </c>
      <c r="N15" s="57">
        <f>VLOOKUP(A15,FEB!$A$2:$AJ$301,36,FALSE)</f>
        <v/>
      </c>
      <c r="O15" s="215">
        <f>VLOOKUP($A15,MAR!$A$2:$AP$301,39,FALSE)</f>
        <v/>
      </c>
      <c r="P15" s="215">
        <f>VLOOKUP($A15,MAR!$A$2:$AP$301,42,FALSE)</f>
        <v/>
      </c>
      <c r="Q15" s="215">
        <f>VLOOKUP($A15,APR!$A$2:$AL$301,38,FALSE)</f>
        <v/>
      </c>
      <c r="R15" s="215">
        <f>VLOOKUP(A15,MAY!$A$2:$AM$301,39,FALSE)</f>
        <v/>
      </c>
      <c r="S15" s="215">
        <f>VLOOKUP($A15,JUN!$A$2:$AO$301,38,FALSE)</f>
        <v/>
      </c>
      <c r="T15" s="215">
        <f>VLOOKUP($A15,JUN!$A$2:$AO$301,41,FALSE)</f>
        <v/>
      </c>
      <c r="U15" s="216">
        <f>L15+P15+T15+H15</f>
        <v/>
      </c>
      <c r="V15" s="217">
        <f>SUM(VLOOKUP(A15,SEP!$A$2:$AP$301,42,FALSE),VLOOKUP(A15,DEC!$A$2:$AQ$301,43,FALSE),VLOOKUP(A15,MAR!$A$2:$AQ$301,43,FALSE),VLOOKUP(A15,JUN!$A$2:$AP$301,42,FALSE))</f>
        <v/>
      </c>
      <c r="W15" s="218">
        <f>U15/V15</f>
        <v/>
      </c>
    </row>
    <row r="16">
      <c r="A16" s="59" t="n">
        <v>15</v>
      </c>
      <c r="B16" s="157">
        <f>VLOOKUP($A16,Table2[[No]:[Date Student Last Attended Program
(mm/dd/yyyy)]],2,FALSE)</f>
        <v/>
      </c>
      <c r="C16" s="157">
        <f>VLOOKUP($A16,Table2[[No]:[Date Student Last Attended Program
(mm/dd/yyyy)]],4,FALSE)</f>
        <v/>
      </c>
      <c r="D16" s="157">
        <f>VLOOKUP($A16,Table2[[No]:[Date Student Last Attended Program
(mm/dd/yyyy)]],14,FALSE)</f>
        <v/>
      </c>
      <c r="E16" s="58">
        <f>COUNTIF(JUL!E16:AI16,"1")</f>
        <v/>
      </c>
      <c r="F16" s="58">
        <f>COUNTIF(AUG!E16:AI16,"1")</f>
        <v/>
      </c>
      <c r="G16" s="58">
        <f>VLOOKUP(A16,SEP!$A$2:$AL$301,38,FALSE)</f>
        <v/>
      </c>
      <c r="H16" s="58">
        <f>VLOOKUP(A16,SEP!$A$2:$AP$301,41,FALSE)</f>
        <v/>
      </c>
      <c r="I16" s="58">
        <f>VLOOKUP(A16,OCT!$A$2:$AM$301,39,FALSE)</f>
        <v/>
      </c>
      <c r="J16" s="57">
        <f>VLOOKUP(A16,NOV!$A$2:$AL$301,38,FALSE)</f>
        <v/>
      </c>
      <c r="K16" s="57">
        <f>VLOOKUP(A16,DEC!$A$2:$AM$301,39,FALSE)</f>
        <v/>
      </c>
      <c r="L16" s="57">
        <f>VLOOKUP(A16,DEC!$A$2:$AP$301,42,FALSE)</f>
        <v/>
      </c>
      <c r="M16" s="57">
        <f>VLOOKUP($A16,JAN!$A$2:$AM$301,39,FALSE)</f>
        <v/>
      </c>
      <c r="N16" s="57">
        <f>VLOOKUP(A16,FEB!$A$2:$AJ$301,36,FALSE)</f>
        <v/>
      </c>
      <c r="O16" s="215">
        <f>VLOOKUP($A16,MAR!$A$2:$AP$301,39,FALSE)</f>
        <v/>
      </c>
      <c r="P16" s="215">
        <f>VLOOKUP($A16,MAR!$A$2:$AP$301,42,FALSE)</f>
        <v/>
      </c>
      <c r="Q16" s="215">
        <f>VLOOKUP($A16,APR!$A$2:$AL$301,38,FALSE)</f>
        <v/>
      </c>
      <c r="R16" s="215">
        <f>VLOOKUP(A16,MAY!$A$2:$AM$301,39,FALSE)</f>
        <v/>
      </c>
      <c r="S16" s="215">
        <f>VLOOKUP($A16,JUN!$A$2:$AO$301,38,FALSE)</f>
        <v/>
      </c>
      <c r="T16" s="215">
        <f>VLOOKUP($A16,JUN!$A$2:$AO$301,41,FALSE)</f>
        <v/>
      </c>
      <c r="U16" s="216">
        <f>L16+P16+T16+H16</f>
        <v/>
      </c>
      <c r="V16" s="217">
        <f>SUM(VLOOKUP(A16,SEP!$A$2:$AP$301,42,FALSE),VLOOKUP(A16,DEC!$A$2:$AQ$301,43,FALSE),VLOOKUP(A16,MAR!$A$2:$AQ$301,43,FALSE),VLOOKUP(A16,JUN!$A$2:$AP$301,42,FALSE))</f>
        <v/>
      </c>
      <c r="W16" s="218">
        <f>U16/V16</f>
        <v/>
      </c>
    </row>
    <row r="17">
      <c r="A17" s="59" t="n">
        <v>16</v>
      </c>
      <c r="B17" s="157">
        <f>VLOOKUP($A17,Table2[[No]:[Date Student Last Attended Program
(mm/dd/yyyy)]],2,FALSE)</f>
        <v/>
      </c>
      <c r="C17" s="157">
        <f>VLOOKUP($A17,Table2[[No]:[Date Student Last Attended Program
(mm/dd/yyyy)]],4,FALSE)</f>
        <v/>
      </c>
      <c r="D17" s="157">
        <f>VLOOKUP($A17,Table2[[No]:[Date Student Last Attended Program
(mm/dd/yyyy)]],14,FALSE)</f>
        <v/>
      </c>
      <c r="E17" s="58">
        <f>COUNTIF(JUL!E17:AI17,"1")</f>
        <v/>
      </c>
      <c r="F17" s="58">
        <f>COUNTIF(AUG!E17:AI17,"1")</f>
        <v/>
      </c>
      <c r="G17" s="58">
        <f>VLOOKUP(A17,SEP!$A$2:$AL$301,38,FALSE)</f>
        <v/>
      </c>
      <c r="H17" s="58">
        <f>VLOOKUP(A17,SEP!$A$2:$AP$301,41,FALSE)</f>
        <v/>
      </c>
      <c r="I17" s="58">
        <f>VLOOKUP(A17,OCT!$A$2:$AM$301,39,FALSE)</f>
        <v/>
      </c>
      <c r="J17" s="57">
        <f>VLOOKUP(A17,NOV!$A$2:$AL$301,38,FALSE)</f>
        <v/>
      </c>
      <c r="K17" s="57">
        <f>VLOOKUP(A17,DEC!$A$2:$AM$301,39,FALSE)</f>
        <v/>
      </c>
      <c r="L17" s="57">
        <f>VLOOKUP(A17,DEC!$A$2:$AP$301,42,FALSE)</f>
        <v/>
      </c>
      <c r="M17" s="57">
        <f>VLOOKUP($A17,JAN!$A$2:$AM$301,39,FALSE)</f>
        <v/>
      </c>
      <c r="N17" s="57">
        <f>VLOOKUP(A17,FEB!$A$2:$AJ$301,36,FALSE)</f>
        <v/>
      </c>
      <c r="O17" s="215">
        <f>VLOOKUP($A17,MAR!$A$2:$AP$301,39,FALSE)</f>
        <v/>
      </c>
      <c r="P17" s="215">
        <f>VLOOKUP($A17,MAR!$A$2:$AP$301,42,FALSE)</f>
        <v/>
      </c>
      <c r="Q17" s="215">
        <f>VLOOKUP($A17,APR!$A$2:$AL$301,38,FALSE)</f>
        <v/>
      </c>
      <c r="R17" s="215">
        <f>VLOOKUP(A17,MAY!$A$2:$AM$301,39,FALSE)</f>
        <v/>
      </c>
      <c r="S17" s="215">
        <f>VLOOKUP($A17,JUN!$A$2:$AO$301,38,FALSE)</f>
        <v/>
      </c>
      <c r="T17" s="215">
        <f>VLOOKUP($A17,JUN!$A$2:$AO$301,41,FALSE)</f>
        <v/>
      </c>
      <c r="U17" s="216">
        <f>L17+P17+T17+H17</f>
        <v/>
      </c>
      <c r="V17" s="217">
        <f>SUM(VLOOKUP(A17,SEP!$A$2:$AP$301,42,FALSE),VLOOKUP(A17,DEC!$A$2:$AQ$301,43,FALSE),VLOOKUP(A17,MAR!$A$2:$AQ$301,43,FALSE),VLOOKUP(A17,JUN!$A$2:$AP$301,42,FALSE))</f>
        <v/>
      </c>
      <c r="W17" s="218">
        <f>U17/V17</f>
        <v/>
      </c>
    </row>
    <row r="18">
      <c r="A18" s="59" t="n">
        <v>17</v>
      </c>
      <c r="B18" s="157">
        <f>VLOOKUP($A18,Table2[[No]:[Date Student Last Attended Program
(mm/dd/yyyy)]],2,FALSE)</f>
        <v/>
      </c>
      <c r="C18" s="157">
        <f>VLOOKUP($A18,Table2[[No]:[Date Student Last Attended Program
(mm/dd/yyyy)]],4,FALSE)</f>
        <v/>
      </c>
      <c r="D18" s="157">
        <f>VLOOKUP($A18,Table2[[No]:[Date Student Last Attended Program
(mm/dd/yyyy)]],14,FALSE)</f>
        <v/>
      </c>
      <c r="E18" s="58">
        <f>COUNTIF(JUL!E18:AI18,"1")</f>
        <v/>
      </c>
      <c r="F18" s="58">
        <f>COUNTIF(AUG!E18:AI18,"1")</f>
        <v/>
      </c>
      <c r="G18" s="58">
        <f>VLOOKUP(A18,SEP!$A$2:$AL$301,38,FALSE)</f>
        <v/>
      </c>
      <c r="H18" s="58">
        <f>VLOOKUP(A18,SEP!$A$2:$AP$301,41,FALSE)</f>
        <v/>
      </c>
      <c r="I18" s="58">
        <f>VLOOKUP(A18,OCT!$A$2:$AM$301,39,FALSE)</f>
        <v/>
      </c>
      <c r="J18" s="57">
        <f>VLOOKUP(A18,NOV!$A$2:$AL$301,38,FALSE)</f>
        <v/>
      </c>
      <c r="K18" s="57">
        <f>VLOOKUP(A18,DEC!$A$2:$AM$301,39,FALSE)</f>
        <v/>
      </c>
      <c r="L18" s="57">
        <f>VLOOKUP(A18,DEC!$A$2:$AP$301,42,FALSE)</f>
        <v/>
      </c>
      <c r="M18" s="57">
        <f>VLOOKUP($A18,JAN!$A$2:$AM$301,39,FALSE)</f>
        <v/>
      </c>
      <c r="N18" s="57">
        <f>VLOOKUP(A18,FEB!$A$2:$AJ$301,36,FALSE)</f>
        <v/>
      </c>
      <c r="O18" s="215">
        <f>VLOOKUP($A18,MAR!$A$2:$AP$301,39,FALSE)</f>
        <v/>
      </c>
      <c r="P18" s="215">
        <f>VLOOKUP($A18,MAR!$A$2:$AP$301,42,FALSE)</f>
        <v/>
      </c>
      <c r="Q18" s="215">
        <f>VLOOKUP($A18,APR!$A$2:$AL$301,38,FALSE)</f>
        <v/>
      </c>
      <c r="R18" s="215">
        <f>VLOOKUP(A18,MAY!$A$2:$AM$301,39,FALSE)</f>
        <v/>
      </c>
      <c r="S18" s="215">
        <f>VLOOKUP($A18,JUN!$A$2:$AO$301,38,FALSE)</f>
        <v/>
      </c>
      <c r="T18" s="215">
        <f>VLOOKUP($A18,JUN!$A$2:$AO$301,41,FALSE)</f>
        <v/>
      </c>
      <c r="U18" s="216">
        <f>L18+P18+T18+H18</f>
        <v/>
      </c>
      <c r="V18" s="217">
        <f>SUM(VLOOKUP(A18,SEP!$A$2:$AP$301,42,FALSE),VLOOKUP(A18,DEC!$A$2:$AQ$301,43,FALSE),VLOOKUP(A18,MAR!$A$2:$AQ$301,43,FALSE),VLOOKUP(A18,JUN!$A$2:$AP$301,42,FALSE))</f>
        <v/>
      </c>
      <c r="W18" s="218">
        <f>U18/V18</f>
        <v/>
      </c>
    </row>
    <row r="19">
      <c r="A19" s="59" t="n">
        <v>18</v>
      </c>
      <c r="B19" s="157">
        <f>VLOOKUP($A19,Table2[[No]:[Date Student Last Attended Program
(mm/dd/yyyy)]],2,FALSE)</f>
        <v/>
      </c>
      <c r="C19" s="157">
        <f>VLOOKUP($A19,Table2[[No]:[Date Student Last Attended Program
(mm/dd/yyyy)]],4,FALSE)</f>
        <v/>
      </c>
      <c r="D19" s="157">
        <f>VLOOKUP($A19,Table2[[No]:[Date Student Last Attended Program
(mm/dd/yyyy)]],14,FALSE)</f>
        <v/>
      </c>
      <c r="E19" s="58">
        <f>COUNTIF(JUL!E19:AI19,"1")</f>
        <v/>
      </c>
      <c r="F19" s="58">
        <f>COUNTIF(AUG!E19:AI19,"1")</f>
        <v/>
      </c>
      <c r="G19" s="58">
        <f>VLOOKUP(A19,SEP!$A$2:$AL$301,38,FALSE)</f>
        <v/>
      </c>
      <c r="H19" s="58">
        <f>VLOOKUP(A19,SEP!$A$2:$AP$301,41,FALSE)</f>
        <v/>
      </c>
      <c r="I19" s="58">
        <f>VLOOKUP(A19,OCT!$A$2:$AM$301,39,FALSE)</f>
        <v/>
      </c>
      <c r="J19" s="57">
        <f>VLOOKUP(A19,NOV!$A$2:$AL$301,38,FALSE)</f>
        <v/>
      </c>
      <c r="K19" s="57">
        <f>VLOOKUP(A19,DEC!$A$2:$AM$301,39,FALSE)</f>
        <v/>
      </c>
      <c r="L19" s="57">
        <f>VLOOKUP(A19,DEC!$A$2:$AP$301,42,FALSE)</f>
        <v/>
      </c>
      <c r="M19" s="57">
        <f>VLOOKUP($A19,JAN!$A$2:$AM$301,39,FALSE)</f>
        <v/>
      </c>
      <c r="N19" s="57">
        <f>VLOOKUP(A19,FEB!$A$2:$AJ$301,36,FALSE)</f>
        <v/>
      </c>
      <c r="O19" s="215">
        <f>VLOOKUP($A19,MAR!$A$2:$AP$301,39,FALSE)</f>
        <v/>
      </c>
      <c r="P19" s="215">
        <f>VLOOKUP($A19,MAR!$A$2:$AP$301,42,FALSE)</f>
        <v/>
      </c>
      <c r="Q19" s="215">
        <f>VLOOKUP($A19,APR!$A$2:$AL$301,38,FALSE)</f>
        <v/>
      </c>
      <c r="R19" s="215">
        <f>VLOOKUP(A19,MAY!$A$2:$AM$301,39,FALSE)</f>
        <v/>
      </c>
      <c r="S19" s="215">
        <f>VLOOKUP($A19,JUN!$A$2:$AO$301,38,FALSE)</f>
        <v/>
      </c>
      <c r="T19" s="215">
        <f>VLOOKUP($A19,JUN!$A$2:$AO$301,41,FALSE)</f>
        <v/>
      </c>
      <c r="U19" s="216">
        <f>L19+P19+T19+H19</f>
        <v/>
      </c>
      <c r="V19" s="217">
        <f>SUM(VLOOKUP(A19,SEP!$A$2:$AP$301,42,FALSE),VLOOKUP(A19,DEC!$A$2:$AQ$301,43,FALSE),VLOOKUP(A19,MAR!$A$2:$AQ$301,43,FALSE),VLOOKUP(A19,JUN!$A$2:$AP$301,42,FALSE))</f>
        <v/>
      </c>
      <c r="W19" s="218">
        <f>U19/V19</f>
        <v/>
      </c>
    </row>
    <row r="20">
      <c r="A20" s="59" t="n">
        <v>19</v>
      </c>
      <c r="B20" s="157">
        <f>VLOOKUP($A20,Table2[[No]:[Date Student Last Attended Program
(mm/dd/yyyy)]],2,FALSE)</f>
        <v/>
      </c>
      <c r="C20" s="157">
        <f>VLOOKUP($A20,Table2[[No]:[Date Student Last Attended Program
(mm/dd/yyyy)]],4,FALSE)</f>
        <v/>
      </c>
      <c r="D20" s="157">
        <f>VLOOKUP($A20,Table2[[No]:[Date Student Last Attended Program
(mm/dd/yyyy)]],14,FALSE)</f>
        <v/>
      </c>
      <c r="E20" s="58">
        <f>COUNTIF(JUL!E20:AI20,"1")</f>
        <v/>
      </c>
      <c r="F20" s="58">
        <f>COUNTIF(AUG!E20:AI20,"1")</f>
        <v/>
      </c>
      <c r="G20" s="58">
        <f>VLOOKUP(A20,SEP!$A$2:$AL$301,38,FALSE)</f>
        <v/>
      </c>
      <c r="H20" s="58">
        <f>VLOOKUP(A20,SEP!$A$2:$AP$301,41,FALSE)</f>
        <v/>
      </c>
      <c r="I20" s="58">
        <f>VLOOKUP(A20,OCT!$A$2:$AM$301,39,FALSE)</f>
        <v/>
      </c>
      <c r="J20" s="57">
        <f>VLOOKUP(A20,NOV!$A$2:$AL$301,38,FALSE)</f>
        <v/>
      </c>
      <c r="K20" s="57">
        <f>VLOOKUP(A20,DEC!$A$2:$AM$301,39,FALSE)</f>
        <v/>
      </c>
      <c r="L20" s="57">
        <f>VLOOKUP(A20,DEC!$A$2:$AP$301,42,FALSE)</f>
        <v/>
      </c>
      <c r="M20" s="57">
        <f>VLOOKUP($A20,JAN!$A$2:$AM$301,39,FALSE)</f>
        <v/>
      </c>
      <c r="N20" s="57">
        <f>VLOOKUP(A20,FEB!$A$2:$AJ$301,36,FALSE)</f>
        <v/>
      </c>
      <c r="O20" s="215">
        <f>VLOOKUP($A20,MAR!$A$2:$AP$301,39,FALSE)</f>
        <v/>
      </c>
      <c r="P20" s="215">
        <f>VLOOKUP($A20,MAR!$A$2:$AP$301,42,FALSE)</f>
        <v/>
      </c>
      <c r="Q20" s="215">
        <f>VLOOKUP($A20,APR!$A$2:$AL$301,38,FALSE)</f>
        <v/>
      </c>
      <c r="R20" s="215">
        <f>VLOOKUP(A20,MAY!$A$2:$AM$301,39,FALSE)</f>
        <v/>
      </c>
      <c r="S20" s="215">
        <f>VLOOKUP($A20,JUN!$A$2:$AO$301,38,FALSE)</f>
        <v/>
      </c>
      <c r="T20" s="215">
        <f>VLOOKUP($A20,JUN!$A$2:$AO$301,41,FALSE)</f>
        <v/>
      </c>
      <c r="U20" s="216">
        <f>L20+P20+T20+H20</f>
        <v/>
      </c>
      <c r="V20" s="217">
        <f>SUM(VLOOKUP(A20,SEP!$A$2:$AP$301,42,FALSE),VLOOKUP(A20,DEC!$A$2:$AQ$301,43,FALSE),VLOOKUP(A20,MAR!$A$2:$AQ$301,43,FALSE),VLOOKUP(A20,JUN!$A$2:$AP$301,42,FALSE))</f>
        <v/>
      </c>
      <c r="W20" s="218">
        <f>U20/V20</f>
        <v/>
      </c>
    </row>
    <row r="21">
      <c r="A21" s="59" t="n">
        <v>20</v>
      </c>
      <c r="B21" s="157">
        <f>VLOOKUP($A21,Table2[[No]:[Date Student Last Attended Program
(mm/dd/yyyy)]],2,FALSE)</f>
        <v/>
      </c>
      <c r="C21" s="157">
        <f>VLOOKUP($A21,Table2[[No]:[Date Student Last Attended Program
(mm/dd/yyyy)]],4,FALSE)</f>
        <v/>
      </c>
      <c r="D21" s="157">
        <f>VLOOKUP($A21,Table2[[No]:[Date Student Last Attended Program
(mm/dd/yyyy)]],14,FALSE)</f>
        <v/>
      </c>
      <c r="E21" s="58">
        <f>COUNTIF(JUL!E21:AI21,"1")</f>
        <v/>
      </c>
      <c r="F21" s="58">
        <f>COUNTIF(AUG!E21:AI21,"1")</f>
        <v/>
      </c>
      <c r="G21" s="58">
        <f>VLOOKUP(A21,SEP!$A$2:$AL$301,38,FALSE)</f>
        <v/>
      </c>
      <c r="H21" s="58">
        <f>VLOOKUP(A21,SEP!$A$2:$AP$301,41,FALSE)</f>
        <v/>
      </c>
      <c r="I21" s="58">
        <f>VLOOKUP(A21,OCT!$A$2:$AM$301,39,FALSE)</f>
        <v/>
      </c>
      <c r="J21" s="57">
        <f>VLOOKUP(A21,NOV!$A$2:$AL$301,38,FALSE)</f>
        <v/>
      </c>
      <c r="K21" s="57">
        <f>VLOOKUP(A21,DEC!$A$2:$AM$301,39,FALSE)</f>
        <v/>
      </c>
      <c r="L21" s="57">
        <f>VLOOKUP(A21,DEC!$A$2:$AP$301,42,FALSE)</f>
        <v/>
      </c>
      <c r="M21" s="57">
        <f>VLOOKUP($A21,JAN!$A$2:$AM$301,39,FALSE)</f>
        <v/>
      </c>
      <c r="N21" s="57">
        <f>VLOOKUP(A21,FEB!$A$2:$AJ$301,36,FALSE)</f>
        <v/>
      </c>
      <c r="O21" s="215">
        <f>VLOOKUP($A21,MAR!$A$2:$AP$301,39,FALSE)</f>
        <v/>
      </c>
      <c r="P21" s="215">
        <f>VLOOKUP($A21,MAR!$A$2:$AP$301,42,FALSE)</f>
        <v/>
      </c>
      <c r="Q21" s="215">
        <f>VLOOKUP($A21,APR!$A$2:$AL$301,38,FALSE)</f>
        <v/>
      </c>
      <c r="R21" s="215">
        <f>VLOOKUP(A21,MAY!$A$2:$AM$301,39,FALSE)</f>
        <v/>
      </c>
      <c r="S21" s="215">
        <f>VLOOKUP($A21,JUN!$A$2:$AO$301,38,FALSE)</f>
        <v/>
      </c>
      <c r="T21" s="215">
        <f>VLOOKUP($A21,JUN!$A$2:$AO$301,41,FALSE)</f>
        <v/>
      </c>
      <c r="U21" s="216">
        <f>L21+P21+T21+H21</f>
        <v/>
      </c>
      <c r="V21" s="217">
        <f>SUM(VLOOKUP(A21,SEP!$A$2:$AP$301,42,FALSE),VLOOKUP(A21,DEC!$A$2:$AQ$301,43,FALSE),VLOOKUP(A21,MAR!$A$2:$AQ$301,43,FALSE),VLOOKUP(A21,JUN!$A$2:$AP$301,42,FALSE))</f>
        <v/>
      </c>
      <c r="W21" s="218">
        <f>U21/V21</f>
        <v/>
      </c>
    </row>
    <row r="22">
      <c r="A22" s="59" t="n">
        <v>21</v>
      </c>
      <c r="B22" s="157">
        <f>VLOOKUP($A22,Table2[[No]:[Date Student Last Attended Program
(mm/dd/yyyy)]],2,FALSE)</f>
        <v/>
      </c>
      <c r="C22" s="157">
        <f>VLOOKUP($A22,Table2[[No]:[Date Student Last Attended Program
(mm/dd/yyyy)]],4,FALSE)</f>
        <v/>
      </c>
      <c r="D22" s="157">
        <f>VLOOKUP($A22,Table2[[No]:[Date Student Last Attended Program
(mm/dd/yyyy)]],14,FALSE)</f>
        <v/>
      </c>
      <c r="E22" s="58">
        <f>COUNTIF(JUL!E22:AI22,"1")</f>
        <v/>
      </c>
      <c r="F22" s="58">
        <f>COUNTIF(AUG!E22:AI22,"1")</f>
        <v/>
      </c>
      <c r="G22" s="58">
        <f>VLOOKUP(A22,SEP!$A$2:$AL$301,38,FALSE)</f>
        <v/>
      </c>
      <c r="H22" s="58">
        <f>VLOOKUP(A22,SEP!$A$2:$AP$301,41,FALSE)</f>
        <v/>
      </c>
      <c r="I22" s="58">
        <f>VLOOKUP(A22,OCT!$A$2:$AM$301,39,FALSE)</f>
        <v/>
      </c>
      <c r="J22" s="57">
        <f>VLOOKUP(A22,NOV!$A$2:$AL$301,38,FALSE)</f>
        <v/>
      </c>
      <c r="K22" s="57">
        <f>VLOOKUP(A22,DEC!$A$2:$AM$301,39,FALSE)</f>
        <v/>
      </c>
      <c r="L22" s="57">
        <f>VLOOKUP(A22,DEC!$A$2:$AP$301,42,FALSE)</f>
        <v/>
      </c>
      <c r="M22" s="57">
        <f>VLOOKUP($A22,JAN!$A$2:$AM$301,39,FALSE)</f>
        <v/>
      </c>
      <c r="N22" s="57">
        <f>VLOOKUP(A22,FEB!$A$2:$AJ$301,36,FALSE)</f>
        <v/>
      </c>
      <c r="O22" s="215">
        <f>VLOOKUP($A22,MAR!$A$2:$AP$301,39,FALSE)</f>
        <v/>
      </c>
      <c r="P22" s="215">
        <f>VLOOKUP($A22,MAR!$A$2:$AP$301,42,FALSE)</f>
        <v/>
      </c>
      <c r="Q22" s="215">
        <f>VLOOKUP($A22,APR!$A$2:$AL$301,38,FALSE)</f>
        <v/>
      </c>
      <c r="R22" s="215">
        <f>VLOOKUP(A22,MAY!$A$2:$AM$301,39,FALSE)</f>
        <v/>
      </c>
      <c r="S22" s="215">
        <f>VLOOKUP($A22,JUN!$A$2:$AO$301,38,FALSE)</f>
        <v/>
      </c>
      <c r="T22" s="215">
        <f>VLOOKUP($A22,JUN!$A$2:$AO$301,41,FALSE)</f>
        <v/>
      </c>
      <c r="U22" s="216">
        <f>L22+P22+T22+H22</f>
        <v/>
      </c>
      <c r="V22" s="217">
        <f>SUM(VLOOKUP(A22,SEP!$A$2:$AP$301,42,FALSE),VLOOKUP(A22,DEC!$A$2:$AQ$301,43,FALSE),VLOOKUP(A22,MAR!$A$2:$AQ$301,43,FALSE),VLOOKUP(A22,JUN!$A$2:$AP$301,42,FALSE))</f>
        <v/>
      </c>
      <c r="W22" s="218">
        <f>U22/V22</f>
        <v/>
      </c>
    </row>
    <row r="23">
      <c r="A23" s="59" t="n">
        <v>22</v>
      </c>
      <c r="B23" s="157">
        <f>VLOOKUP($A23,Table2[[No]:[Date Student Last Attended Program
(mm/dd/yyyy)]],2,FALSE)</f>
        <v/>
      </c>
      <c r="C23" s="157">
        <f>VLOOKUP($A23,Table2[[No]:[Date Student Last Attended Program
(mm/dd/yyyy)]],4,FALSE)</f>
        <v/>
      </c>
      <c r="D23" s="157">
        <f>VLOOKUP($A23,Table2[[No]:[Date Student Last Attended Program
(mm/dd/yyyy)]],14,FALSE)</f>
        <v/>
      </c>
      <c r="E23" s="58">
        <f>COUNTIF(JUL!E23:AI23,"1")</f>
        <v/>
      </c>
      <c r="F23" s="58">
        <f>COUNTIF(AUG!E23:AI23,"1")</f>
        <v/>
      </c>
      <c r="G23" s="58">
        <f>VLOOKUP(A23,SEP!$A$2:$AL$301,38,FALSE)</f>
        <v/>
      </c>
      <c r="H23" s="58">
        <f>VLOOKUP(A23,SEP!$A$2:$AP$301,41,FALSE)</f>
        <v/>
      </c>
      <c r="I23" s="58">
        <f>VLOOKUP(A23,OCT!$A$2:$AM$301,39,FALSE)</f>
        <v/>
      </c>
      <c r="J23" s="57">
        <f>VLOOKUP(A23,NOV!$A$2:$AL$301,38,FALSE)</f>
        <v/>
      </c>
      <c r="K23" s="57">
        <f>VLOOKUP(A23,DEC!$A$2:$AM$301,39,FALSE)</f>
        <v/>
      </c>
      <c r="L23" s="57">
        <f>VLOOKUP(A23,DEC!$A$2:$AP$301,42,FALSE)</f>
        <v/>
      </c>
      <c r="M23" s="57">
        <f>VLOOKUP($A23,JAN!$A$2:$AM$301,39,FALSE)</f>
        <v/>
      </c>
      <c r="N23" s="57">
        <f>VLOOKUP(A23,FEB!$A$2:$AJ$301,36,FALSE)</f>
        <v/>
      </c>
      <c r="O23" s="215">
        <f>VLOOKUP($A23,MAR!$A$2:$AP$301,39,FALSE)</f>
        <v/>
      </c>
      <c r="P23" s="215">
        <f>VLOOKUP($A23,MAR!$A$2:$AP$301,42,FALSE)</f>
        <v/>
      </c>
      <c r="Q23" s="215">
        <f>VLOOKUP($A23,APR!$A$2:$AL$301,38,FALSE)</f>
        <v/>
      </c>
      <c r="R23" s="215">
        <f>VLOOKUP(A23,MAY!$A$2:$AM$301,39,FALSE)</f>
        <v/>
      </c>
      <c r="S23" s="215">
        <f>VLOOKUP($A23,JUN!$A$2:$AO$301,38,FALSE)</f>
        <v/>
      </c>
      <c r="T23" s="215">
        <f>VLOOKUP($A23,JUN!$A$2:$AO$301,41,FALSE)</f>
        <v/>
      </c>
      <c r="U23" s="216">
        <f>L23+P23+T23+H23</f>
        <v/>
      </c>
      <c r="V23" s="217">
        <f>SUM(VLOOKUP(A23,SEP!$A$2:$AP$301,42,FALSE),VLOOKUP(A23,DEC!$A$2:$AQ$301,43,FALSE),VLOOKUP(A23,MAR!$A$2:$AQ$301,43,FALSE),VLOOKUP(A23,JUN!$A$2:$AP$301,42,FALSE))</f>
        <v/>
      </c>
      <c r="W23" s="218">
        <f>U23/V23</f>
        <v/>
      </c>
    </row>
    <row r="24">
      <c r="A24" s="59" t="n">
        <v>23</v>
      </c>
      <c r="B24" s="157">
        <f>VLOOKUP($A24,Table2[[No]:[Date Student Last Attended Program
(mm/dd/yyyy)]],2,FALSE)</f>
        <v/>
      </c>
      <c r="C24" s="157">
        <f>VLOOKUP($A24,Table2[[No]:[Date Student Last Attended Program
(mm/dd/yyyy)]],4,FALSE)</f>
        <v/>
      </c>
      <c r="D24" s="157">
        <f>VLOOKUP($A24,Table2[[No]:[Date Student Last Attended Program
(mm/dd/yyyy)]],14,FALSE)</f>
        <v/>
      </c>
      <c r="E24" s="58">
        <f>COUNTIF(JUL!E24:AI24,"1")</f>
        <v/>
      </c>
      <c r="F24" s="58">
        <f>COUNTIF(AUG!E24:AI24,"1")</f>
        <v/>
      </c>
      <c r="G24" s="58">
        <f>VLOOKUP(A24,SEP!$A$2:$AL$301,38,FALSE)</f>
        <v/>
      </c>
      <c r="H24" s="58">
        <f>VLOOKUP(A24,SEP!$A$2:$AP$301,41,FALSE)</f>
        <v/>
      </c>
      <c r="I24" s="58">
        <f>VLOOKUP(A24,OCT!$A$2:$AM$301,39,FALSE)</f>
        <v/>
      </c>
      <c r="J24" s="57">
        <f>VLOOKUP(A24,NOV!$A$2:$AL$301,38,FALSE)</f>
        <v/>
      </c>
      <c r="K24" s="57">
        <f>VLOOKUP(A24,DEC!$A$2:$AM$301,39,FALSE)</f>
        <v/>
      </c>
      <c r="L24" s="57">
        <f>VLOOKUP(A24,DEC!$A$2:$AP$301,42,FALSE)</f>
        <v/>
      </c>
      <c r="M24" s="57">
        <f>VLOOKUP($A24,JAN!$A$2:$AM$301,39,FALSE)</f>
        <v/>
      </c>
      <c r="N24" s="57">
        <f>VLOOKUP(A24,FEB!$A$2:$AJ$301,36,FALSE)</f>
        <v/>
      </c>
      <c r="O24" s="215">
        <f>VLOOKUP($A24,MAR!$A$2:$AP$301,39,FALSE)</f>
        <v/>
      </c>
      <c r="P24" s="215">
        <f>VLOOKUP($A24,MAR!$A$2:$AP$301,42,FALSE)</f>
        <v/>
      </c>
      <c r="Q24" s="215">
        <f>VLOOKUP($A24,APR!$A$2:$AL$301,38,FALSE)</f>
        <v/>
      </c>
      <c r="R24" s="215">
        <f>VLOOKUP(A24,MAY!$A$2:$AM$301,39,FALSE)</f>
        <v/>
      </c>
      <c r="S24" s="215">
        <f>VLOOKUP($A24,JUN!$A$2:$AO$301,38,FALSE)</f>
        <v/>
      </c>
      <c r="T24" s="215">
        <f>VLOOKUP($A24,JUN!$A$2:$AO$301,41,FALSE)</f>
        <v/>
      </c>
      <c r="U24" s="216">
        <f>L24+P24+T24+H24</f>
        <v/>
      </c>
      <c r="V24" s="217">
        <f>SUM(VLOOKUP(A24,SEP!$A$2:$AP$301,42,FALSE),VLOOKUP(A24,DEC!$A$2:$AQ$301,43,FALSE),VLOOKUP(A24,MAR!$A$2:$AQ$301,43,FALSE),VLOOKUP(A24,JUN!$A$2:$AP$301,42,FALSE))</f>
        <v/>
      </c>
      <c r="W24" s="218">
        <f>U24/V24</f>
        <v/>
      </c>
    </row>
    <row r="25">
      <c r="A25" s="59" t="n">
        <v>24</v>
      </c>
      <c r="B25" s="157">
        <f>VLOOKUP($A25,Table2[[No]:[Date Student Last Attended Program
(mm/dd/yyyy)]],2,FALSE)</f>
        <v/>
      </c>
      <c r="C25" s="157">
        <f>VLOOKUP($A25,Table2[[No]:[Date Student Last Attended Program
(mm/dd/yyyy)]],4,FALSE)</f>
        <v/>
      </c>
      <c r="D25" s="157">
        <f>VLOOKUP($A25,Table2[[No]:[Date Student Last Attended Program
(mm/dd/yyyy)]],14,FALSE)</f>
        <v/>
      </c>
      <c r="E25" s="58">
        <f>COUNTIF(JUL!E25:AI25,"1")</f>
        <v/>
      </c>
      <c r="F25" s="58">
        <f>COUNTIF(AUG!E25:AI25,"1")</f>
        <v/>
      </c>
      <c r="G25" s="58">
        <f>VLOOKUP(A25,SEP!$A$2:$AL$301,38,FALSE)</f>
        <v/>
      </c>
      <c r="H25" s="58">
        <f>VLOOKUP(A25,SEP!$A$2:$AP$301,41,FALSE)</f>
        <v/>
      </c>
      <c r="I25" s="58">
        <f>VLOOKUP(A25,OCT!$A$2:$AM$301,39,FALSE)</f>
        <v/>
      </c>
      <c r="J25" s="57">
        <f>VLOOKUP(A25,NOV!$A$2:$AL$301,38,FALSE)</f>
        <v/>
      </c>
      <c r="K25" s="57">
        <f>VLOOKUP(A25,DEC!$A$2:$AM$301,39,FALSE)</f>
        <v/>
      </c>
      <c r="L25" s="57">
        <f>VLOOKUP(A25,DEC!$A$2:$AP$301,42,FALSE)</f>
        <v/>
      </c>
      <c r="M25" s="57">
        <f>VLOOKUP($A25,JAN!$A$2:$AM$301,39,FALSE)</f>
        <v/>
      </c>
      <c r="N25" s="57">
        <f>VLOOKUP(A25,FEB!$A$2:$AJ$301,36,FALSE)</f>
        <v/>
      </c>
      <c r="O25" s="215">
        <f>VLOOKUP($A25,MAR!$A$2:$AP$301,39,FALSE)</f>
        <v/>
      </c>
      <c r="P25" s="215">
        <f>VLOOKUP($A25,MAR!$A$2:$AP$301,42,FALSE)</f>
        <v/>
      </c>
      <c r="Q25" s="215">
        <f>VLOOKUP($A25,APR!$A$2:$AL$301,38,FALSE)</f>
        <v/>
      </c>
      <c r="R25" s="215">
        <f>VLOOKUP(A25,MAY!$A$2:$AM$301,39,FALSE)</f>
        <v/>
      </c>
      <c r="S25" s="215">
        <f>VLOOKUP($A25,JUN!$A$2:$AO$301,38,FALSE)</f>
        <v/>
      </c>
      <c r="T25" s="215">
        <f>VLOOKUP($A25,JUN!$A$2:$AO$301,41,FALSE)</f>
        <v/>
      </c>
      <c r="U25" s="216">
        <f>L25+P25+T25+H25</f>
        <v/>
      </c>
      <c r="V25" s="217">
        <f>SUM(VLOOKUP(A25,SEP!$A$2:$AP$301,42,FALSE),VLOOKUP(A25,DEC!$A$2:$AQ$301,43,FALSE),VLOOKUP(A25,MAR!$A$2:$AQ$301,43,FALSE),VLOOKUP(A25,JUN!$A$2:$AP$301,42,FALSE))</f>
        <v/>
      </c>
      <c r="W25" s="218">
        <f>U25/V25</f>
        <v/>
      </c>
    </row>
    <row r="26">
      <c r="A26" s="59" t="n">
        <v>25</v>
      </c>
      <c r="B26" s="157">
        <f>VLOOKUP($A26,Table2[[No]:[Date Student Last Attended Program
(mm/dd/yyyy)]],2,FALSE)</f>
        <v/>
      </c>
      <c r="C26" s="157">
        <f>VLOOKUP($A26,Table2[[No]:[Date Student Last Attended Program
(mm/dd/yyyy)]],4,FALSE)</f>
        <v/>
      </c>
      <c r="D26" s="157">
        <f>VLOOKUP($A26,Table2[[No]:[Date Student Last Attended Program
(mm/dd/yyyy)]],14,FALSE)</f>
        <v/>
      </c>
      <c r="E26" s="58">
        <f>COUNTIF(JUL!E26:AI26,"1")</f>
        <v/>
      </c>
      <c r="F26" s="58">
        <f>COUNTIF(AUG!E26:AI26,"1")</f>
        <v/>
      </c>
      <c r="G26" s="58">
        <f>VLOOKUP(A26,SEP!$A$2:$AL$301,38,FALSE)</f>
        <v/>
      </c>
      <c r="H26" s="58">
        <f>VLOOKUP(A26,SEP!$A$2:$AP$301,41,FALSE)</f>
        <v/>
      </c>
      <c r="I26" s="58">
        <f>VLOOKUP(A26,OCT!$A$2:$AM$301,39,FALSE)</f>
        <v/>
      </c>
      <c r="J26" s="57">
        <f>VLOOKUP(A26,NOV!$A$2:$AL$301,38,FALSE)</f>
        <v/>
      </c>
      <c r="K26" s="57">
        <f>VLOOKUP(A26,DEC!$A$2:$AM$301,39,FALSE)</f>
        <v/>
      </c>
      <c r="L26" s="57">
        <f>VLOOKUP(A26,DEC!$A$2:$AP$301,42,FALSE)</f>
        <v/>
      </c>
      <c r="M26" s="57">
        <f>VLOOKUP($A26,JAN!$A$2:$AM$301,39,FALSE)</f>
        <v/>
      </c>
      <c r="N26" s="57">
        <f>VLOOKUP(A26,FEB!$A$2:$AJ$301,36,FALSE)</f>
        <v/>
      </c>
      <c r="O26" s="215">
        <f>VLOOKUP($A26,MAR!$A$2:$AP$301,39,FALSE)</f>
        <v/>
      </c>
      <c r="P26" s="215">
        <f>VLOOKUP($A26,MAR!$A$2:$AP$301,42,FALSE)</f>
        <v/>
      </c>
      <c r="Q26" s="215">
        <f>VLOOKUP($A26,APR!$A$2:$AL$301,38,FALSE)</f>
        <v/>
      </c>
      <c r="R26" s="215">
        <f>VLOOKUP(A26,MAY!$A$2:$AM$301,39,FALSE)</f>
        <v/>
      </c>
      <c r="S26" s="215">
        <f>VLOOKUP($A26,JUN!$A$2:$AO$301,38,FALSE)</f>
        <v/>
      </c>
      <c r="T26" s="215">
        <f>VLOOKUP($A26,JUN!$A$2:$AO$301,41,FALSE)</f>
        <v/>
      </c>
      <c r="U26" s="216">
        <f>L26+P26+T26+H26</f>
        <v/>
      </c>
      <c r="V26" s="217">
        <f>SUM(VLOOKUP(A26,SEP!$A$2:$AP$301,42,FALSE),VLOOKUP(A26,DEC!$A$2:$AQ$301,43,FALSE),VLOOKUP(A26,MAR!$A$2:$AQ$301,43,FALSE),VLOOKUP(A26,JUN!$A$2:$AP$301,42,FALSE))</f>
        <v/>
      </c>
      <c r="W26" s="218">
        <f>U26/V26</f>
        <v/>
      </c>
    </row>
    <row r="27">
      <c r="A27" s="59" t="n">
        <v>26</v>
      </c>
      <c r="B27" s="157">
        <f>VLOOKUP($A27,Table2[[No]:[Date Student Last Attended Program
(mm/dd/yyyy)]],2,FALSE)</f>
        <v/>
      </c>
      <c r="C27" s="157">
        <f>VLOOKUP($A27,Table2[[No]:[Date Student Last Attended Program
(mm/dd/yyyy)]],4,FALSE)</f>
        <v/>
      </c>
      <c r="D27" s="157">
        <f>VLOOKUP($A27,Table2[[No]:[Date Student Last Attended Program
(mm/dd/yyyy)]],14,FALSE)</f>
        <v/>
      </c>
      <c r="E27" s="58">
        <f>COUNTIF(JUL!E27:AI27,"1")</f>
        <v/>
      </c>
      <c r="F27" s="58">
        <f>COUNTIF(AUG!E27:AI27,"1")</f>
        <v/>
      </c>
      <c r="G27" s="58">
        <f>VLOOKUP(A27,SEP!$A$2:$AL$301,38,FALSE)</f>
        <v/>
      </c>
      <c r="H27" s="58">
        <f>VLOOKUP(A27,SEP!$A$2:$AP$301,41,FALSE)</f>
        <v/>
      </c>
      <c r="I27" s="58">
        <f>VLOOKUP(A27,OCT!$A$2:$AM$301,39,FALSE)</f>
        <v/>
      </c>
      <c r="J27" s="57">
        <f>VLOOKUP(A27,NOV!$A$2:$AL$301,38,FALSE)</f>
        <v/>
      </c>
      <c r="K27" s="57">
        <f>VLOOKUP(A27,DEC!$A$2:$AM$301,39,FALSE)</f>
        <v/>
      </c>
      <c r="L27" s="57">
        <f>VLOOKUP(A27,DEC!$A$2:$AP$301,42,FALSE)</f>
        <v/>
      </c>
      <c r="M27" s="57">
        <f>VLOOKUP($A27,JAN!$A$2:$AM$301,39,FALSE)</f>
        <v/>
      </c>
      <c r="N27" s="57">
        <f>VLOOKUP(A27,FEB!$A$2:$AJ$301,36,FALSE)</f>
        <v/>
      </c>
      <c r="O27" s="215">
        <f>VLOOKUP($A27,MAR!$A$2:$AP$301,39,FALSE)</f>
        <v/>
      </c>
      <c r="P27" s="215">
        <f>VLOOKUP($A27,MAR!$A$2:$AP$301,42,FALSE)</f>
        <v/>
      </c>
      <c r="Q27" s="215">
        <f>VLOOKUP($A27,APR!$A$2:$AL$301,38,FALSE)</f>
        <v/>
      </c>
      <c r="R27" s="215">
        <f>VLOOKUP(A27,MAY!$A$2:$AM$301,39,FALSE)</f>
        <v/>
      </c>
      <c r="S27" s="215">
        <f>VLOOKUP($A27,JUN!$A$2:$AO$301,38,FALSE)</f>
        <v/>
      </c>
      <c r="T27" s="215">
        <f>VLOOKUP($A27,JUN!$A$2:$AO$301,41,FALSE)</f>
        <v/>
      </c>
      <c r="U27" s="216">
        <f>L27+P27+T27+H27</f>
        <v/>
      </c>
      <c r="V27" s="217">
        <f>SUM(VLOOKUP(A27,SEP!$A$2:$AP$301,42,FALSE),VLOOKUP(A27,DEC!$A$2:$AQ$301,43,FALSE),VLOOKUP(A27,MAR!$A$2:$AQ$301,43,FALSE),VLOOKUP(A27,JUN!$A$2:$AP$301,42,FALSE))</f>
        <v/>
      </c>
      <c r="W27" s="218">
        <f>U27/V27</f>
        <v/>
      </c>
    </row>
    <row r="28">
      <c r="A28" s="59" t="n">
        <v>27</v>
      </c>
      <c r="B28" s="157">
        <f>VLOOKUP($A28,Table2[[No]:[Date Student Last Attended Program
(mm/dd/yyyy)]],2,FALSE)</f>
        <v/>
      </c>
      <c r="C28" s="157">
        <f>VLOOKUP($A28,Table2[[No]:[Date Student Last Attended Program
(mm/dd/yyyy)]],4,FALSE)</f>
        <v/>
      </c>
      <c r="D28" s="157">
        <f>VLOOKUP($A28,Table2[[No]:[Date Student Last Attended Program
(mm/dd/yyyy)]],14,FALSE)</f>
        <v/>
      </c>
      <c r="E28" s="58">
        <f>COUNTIF(JUL!E28:AI28,"1")</f>
        <v/>
      </c>
      <c r="F28" s="58">
        <f>COUNTIF(AUG!E28:AI28,"1")</f>
        <v/>
      </c>
      <c r="G28" s="58">
        <f>VLOOKUP(A28,SEP!$A$2:$AL$301,38,FALSE)</f>
        <v/>
      </c>
      <c r="H28" s="58">
        <f>VLOOKUP(A28,SEP!$A$2:$AP$301,41,FALSE)</f>
        <v/>
      </c>
      <c r="I28" s="58">
        <f>VLOOKUP(A28,OCT!$A$2:$AM$301,39,FALSE)</f>
        <v/>
      </c>
      <c r="J28" s="57">
        <f>VLOOKUP(A28,NOV!$A$2:$AL$301,38,FALSE)</f>
        <v/>
      </c>
      <c r="K28" s="57">
        <f>VLOOKUP(A28,DEC!$A$2:$AM$301,39,FALSE)</f>
        <v/>
      </c>
      <c r="L28" s="57">
        <f>VLOOKUP(A28,DEC!$A$2:$AP$301,42,FALSE)</f>
        <v/>
      </c>
      <c r="M28" s="57">
        <f>VLOOKUP($A28,JAN!$A$2:$AM$301,39,FALSE)</f>
        <v/>
      </c>
      <c r="N28" s="57">
        <f>VLOOKUP(A28,FEB!$A$2:$AJ$301,36,FALSE)</f>
        <v/>
      </c>
      <c r="O28" s="215">
        <f>VLOOKUP($A28,MAR!$A$2:$AP$301,39,FALSE)</f>
        <v/>
      </c>
      <c r="P28" s="215">
        <f>VLOOKUP($A28,MAR!$A$2:$AP$301,42,FALSE)</f>
        <v/>
      </c>
      <c r="Q28" s="215">
        <f>VLOOKUP($A28,APR!$A$2:$AL$301,38,FALSE)</f>
        <v/>
      </c>
      <c r="R28" s="215">
        <f>VLOOKUP(A28,MAY!$A$2:$AM$301,39,FALSE)</f>
        <v/>
      </c>
      <c r="S28" s="215">
        <f>VLOOKUP($A28,JUN!$A$2:$AO$301,38,FALSE)</f>
        <v/>
      </c>
      <c r="T28" s="215">
        <f>VLOOKUP($A28,JUN!$A$2:$AO$301,41,FALSE)</f>
        <v/>
      </c>
      <c r="U28" s="216">
        <f>L28+P28+T28+H28</f>
        <v/>
      </c>
      <c r="V28" s="217">
        <f>SUM(VLOOKUP(A28,SEP!$A$2:$AP$301,42,FALSE),VLOOKUP(A28,DEC!$A$2:$AQ$301,43,FALSE),VLOOKUP(A28,MAR!$A$2:$AQ$301,43,FALSE),VLOOKUP(A28,JUN!$A$2:$AP$301,42,FALSE))</f>
        <v/>
      </c>
      <c r="W28" s="218">
        <f>U28/V28</f>
        <v/>
      </c>
    </row>
    <row r="29">
      <c r="A29" s="59" t="n">
        <v>28</v>
      </c>
      <c r="B29" s="157">
        <f>VLOOKUP($A29,Table2[[No]:[Date Student Last Attended Program
(mm/dd/yyyy)]],2,FALSE)</f>
        <v/>
      </c>
      <c r="C29" s="157">
        <f>VLOOKUP($A29,Table2[[No]:[Date Student Last Attended Program
(mm/dd/yyyy)]],4,FALSE)</f>
        <v/>
      </c>
      <c r="D29" s="157">
        <f>VLOOKUP($A29,Table2[[No]:[Date Student Last Attended Program
(mm/dd/yyyy)]],14,FALSE)</f>
        <v/>
      </c>
      <c r="E29" s="58">
        <f>COUNTIF(JUL!E29:AI29,"1")</f>
        <v/>
      </c>
      <c r="F29" s="58">
        <f>COUNTIF(AUG!E29:AI29,"1")</f>
        <v/>
      </c>
      <c r="G29" s="58">
        <f>VLOOKUP(A29,SEP!$A$2:$AL$301,38,FALSE)</f>
        <v/>
      </c>
      <c r="H29" s="58">
        <f>VLOOKUP(A29,SEP!$A$2:$AP$301,41,FALSE)</f>
        <v/>
      </c>
      <c r="I29" s="58">
        <f>VLOOKUP(A29,OCT!$A$2:$AM$301,39,FALSE)</f>
        <v/>
      </c>
      <c r="J29" s="57">
        <f>VLOOKUP(A29,NOV!$A$2:$AL$301,38,FALSE)</f>
        <v/>
      </c>
      <c r="K29" s="57">
        <f>VLOOKUP(A29,DEC!$A$2:$AM$301,39,FALSE)</f>
        <v/>
      </c>
      <c r="L29" s="57">
        <f>VLOOKUP(A29,DEC!$A$2:$AP$301,42,FALSE)</f>
        <v/>
      </c>
      <c r="M29" s="57">
        <f>VLOOKUP($A29,JAN!$A$2:$AM$301,39,FALSE)</f>
        <v/>
      </c>
      <c r="N29" s="57">
        <f>VLOOKUP(A29,FEB!$A$2:$AJ$301,36,FALSE)</f>
        <v/>
      </c>
      <c r="O29" s="215">
        <f>VLOOKUP($A29,MAR!$A$2:$AP$301,39,FALSE)</f>
        <v/>
      </c>
      <c r="P29" s="215">
        <f>VLOOKUP($A29,MAR!$A$2:$AP$301,42,FALSE)</f>
        <v/>
      </c>
      <c r="Q29" s="215">
        <f>VLOOKUP($A29,APR!$A$2:$AL$301,38,FALSE)</f>
        <v/>
      </c>
      <c r="R29" s="215">
        <f>VLOOKUP(A29,MAY!$A$2:$AM$301,39,FALSE)</f>
        <v/>
      </c>
      <c r="S29" s="215">
        <f>VLOOKUP($A29,JUN!$A$2:$AO$301,38,FALSE)</f>
        <v/>
      </c>
      <c r="T29" s="215">
        <f>VLOOKUP($A29,JUN!$A$2:$AO$301,41,FALSE)</f>
        <v/>
      </c>
      <c r="U29" s="216">
        <f>L29+P29+T29+H29</f>
        <v/>
      </c>
      <c r="V29" s="217">
        <f>SUM(VLOOKUP(A29,SEP!$A$2:$AP$301,42,FALSE),VLOOKUP(A29,DEC!$A$2:$AQ$301,43,FALSE),VLOOKUP(A29,MAR!$A$2:$AQ$301,43,FALSE),VLOOKUP(A29,JUN!$A$2:$AP$301,42,FALSE))</f>
        <v/>
      </c>
      <c r="W29" s="218">
        <f>U29/V29</f>
        <v/>
      </c>
    </row>
    <row r="30">
      <c r="A30" s="59" t="n">
        <v>29</v>
      </c>
      <c r="B30" s="157">
        <f>VLOOKUP($A30,Table2[[No]:[Date Student Last Attended Program
(mm/dd/yyyy)]],2,FALSE)</f>
        <v/>
      </c>
      <c r="C30" s="157">
        <f>VLOOKUP($A30,Table2[[No]:[Date Student Last Attended Program
(mm/dd/yyyy)]],4,FALSE)</f>
        <v/>
      </c>
      <c r="D30" s="157">
        <f>VLOOKUP($A30,Table2[[No]:[Date Student Last Attended Program
(mm/dd/yyyy)]],14,FALSE)</f>
        <v/>
      </c>
      <c r="E30" s="58">
        <f>COUNTIF(JUL!E30:AI30,"1")</f>
        <v/>
      </c>
      <c r="F30" s="58">
        <f>COUNTIF(AUG!E30:AI30,"1")</f>
        <v/>
      </c>
      <c r="G30" s="58">
        <f>VLOOKUP(A30,SEP!$A$2:$AL$301,38,FALSE)</f>
        <v/>
      </c>
      <c r="H30" s="58">
        <f>VLOOKUP(A30,SEP!$A$2:$AP$301,41,FALSE)</f>
        <v/>
      </c>
      <c r="I30" s="58">
        <f>VLOOKUP(A30,OCT!$A$2:$AM$301,39,FALSE)</f>
        <v/>
      </c>
      <c r="J30" s="57">
        <f>VLOOKUP(A30,NOV!$A$2:$AL$301,38,FALSE)</f>
        <v/>
      </c>
      <c r="K30" s="57">
        <f>VLOOKUP(A30,DEC!$A$2:$AM$301,39,FALSE)</f>
        <v/>
      </c>
      <c r="L30" s="57">
        <f>VLOOKUP(A30,DEC!$A$2:$AP$301,42,FALSE)</f>
        <v/>
      </c>
      <c r="M30" s="57">
        <f>VLOOKUP($A30,JAN!$A$2:$AM$301,39,FALSE)</f>
        <v/>
      </c>
      <c r="N30" s="57">
        <f>VLOOKUP(A30,FEB!$A$2:$AJ$301,36,FALSE)</f>
        <v/>
      </c>
      <c r="O30" s="215">
        <f>VLOOKUP($A30,MAR!$A$2:$AP$301,39,FALSE)</f>
        <v/>
      </c>
      <c r="P30" s="215">
        <f>VLOOKUP($A30,MAR!$A$2:$AP$301,42,FALSE)</f>
        <v/>
      </c>
      <c r="Q30" s="215">
        <f>VLOOKUP($A30,APR!$A$2:$AL$301,38,FALSE)</f>
        <v/>
      </c>
      <c r="R30" s="215">
        <f>VLOOKUP(A30,MAY!$A$2:$AM$301,39,FALSE)</f>
        <v/>
      </c>
      <c r="S30" s="215">
        <f>VLOOKUP($A30,JUN!$A$2:$AO$301,38,FALSE)</f>
        <v/>
      </c>
      <c r="T30" s="215">
        <f>VLOOKUP($A30,JUN!$A$2:$AO$301,41,FALSE)</f>
        <v/>
      </c>
      <c r="U30" s="216">
        <f>L30+P30+T30+H30</f>
        <v/>
      </c>
      <c r="V30" s="217">
        <f>SUM(VLOOKUP(A30,SEP!$A$2:$AP$301,42,FALSE),VLOOKUP(A30,DEC!$A$2:$AQ$301,43,FALSE),VLOOKUP(A30,MAR!$A$2:$AQ$301,43,FALSE),VLOOKUP(A30,JUN!$A$2:$AP$301,42,FALSE))</f>
        <v/>
      </c>
      <c r="W30" s="218">
        <f>U30/V30</f>
        <v/>
      </c>
    </row>
    <row r="31">
      <c r="A31" s="59" t="n">
        <v>30</v>
      </c>
      <c r="B31" s="157">
        <f>VLOOKUP($A31,Table2[[No]:[Date Student Last Attended Program
(mm/dd/yyyy)]],2,FALSE)</f>
        <v/>
      </c>
      <c r="C31" s="157">
        <f>VLOOKUP($A31,Table2[[No]:[Date Student Last Attended Program
(mm/dd/yyyy)]],4,FALSE)</f>
        <v/>
      </c>
      <c r="D31" s="157">
        <f>VLOOKUP($A31,Table2[[No]:[Date Student Last Attended Program
(mm/dd/yyyy)]],14,FALSE)</f>
        <v/>
      </c>
      <c r="E31" s="58">
        <f>COUNTIF(JUL!E31:AI31,"1")</f>
        <v/>
      </c>
      <c r="F31" s="58">
        <f>COUNTIF(AUG!E31:AI31,"1")</f>
        <v/>
      </c>
      <c r="G31" s="58">
        <f>VLOOKUP(A31,SEP!$A$2:$AL$301,38,FALSE)</f>
        <v/>
      </c>
      <c r="H31" s="58">
        <f>VLOOKUP(A31,SEP!$A$2:$AP$301,41,FALSE)</f>
        <v/>
      </c>
      <c r="I31" s="58">
        <f>VLOOKUP(A31,OCT!$A$2:$AM$301,39,FALSE)</f>
        <v/>
      </c>
      <c r="J31" s="57">
        <f>VLOOKUP(A31,NOV!$A$2:$AL$301,38,FALSE)</f>
        <v/>
      </c>
      <c r="K31" s="57">
        <f>VLOOKUP(A31,DEC!$A$2:$AM$301,39,FALSE)</f>
        <v/>
      </c>
      <c r="L31" s="57">
        <f>VLOOKUP(A31,DEC!$A$2:$AP$301,42,FALSE)</f>
        <v/>
      </c>
      <c r="M31" s="57">
        <f>VLOOKUP($A31,JAN!$A$2:$AM$301,39,FALSE)</f>
        <v/>
      </c>
      <c r="N31" s="57">
        <f>VLOOKUP(A31,FEB!$A$2:$AJ$301,36,FALSE)</f>
        <v/>
      </c>
      <c r="O31" s="215">
        <f>VLOOKUP($A31,MAR!$A$2:$AP$301,39,FALSE)</f>
        <v/>
      </c>
      <c r="P31" s="215">
        <f>VLOOKUP($A31,MAR!$A$2:$AP$301,42,FALSE)</f>
        <v/>
      </c>
      <c r="Q31" s="215">
        <f>VLOOKUP($A31,APR!$A$2:$AL$301,38,FALSE)</f>
        <v/>
      </c>
      <c r="R31" s="215">
        <f>VLOOKUP(A31,MAY!$A$2:$AM$301,39,FALSE)</f>
        <v/>
      </c>
      <c r="S31" s="215">
        <f>VLOOKUP($A31,JUN!$A$2:$AO$301,38,FALSE)</f>
        <v/>
      </c>
      <c r="T31" s="215">
        <f>VLOOKUP($A31,JUN!$A$2:$AO$301,41,FALSE)</f>
        <v/>
      </c>
      <c r="U31" s="216">
        <f>L31+P31+T31+H31</f>
        <v/>
      </c>
      <c r="V31" s="217">
        <f>SUM(VLOOKUP(A31,SEP!$A$2:$AP$301,42,FALSE),VLOOKUP(A31,DEC!$A$2:$AQ$301,43,FALSE),VLOOKUP(A31,MAR!$A$2:$AQ$301,43,FALSE),VLOOKUP(A31,JUN!$A$2:$AP$301,42,FALSE))</f>
        <v/>
      </c>
      <c r="W31" s="218">
        <f>U31/V31</f>
        <v/>
      </c>
    </row>
    <row r="32">
      <c r="A32" s="59" t="n">
        <v>31</v>
      </c>
      <c r="B32" s="157">
        <f>VLOOKUP($A32,Table2[[No]:[Date Student Last Attended Program
(mm/dd/yyyy)]],2,FALSE)</f>
        <v/>
      </c>
      <c r="C32" s="157">
        <f>VLOOKUP($A32,Table2[[No]:[Date Student Last Attended Program
(mm/dd/yyyy)]],4,FALSE)</f>
        <v/>
      </c>
      <c r="D32" s="157">
        <f>VLOOKUP($A32,Table2[[No]:[Date Student Last Attended Program
(mm/dd/yyyy)]],14,FALSE)</f>
        <v/>
      </c>
      <c r="E32" s="58">
        <f>COUNTIF(JUL!E32:AI32,"1")</f>
        <v/>
      </c>
      <c r="F32" s="58">
        <f>COUNTIF(AUG!E32:AI32,"1")</f>
        <v/>
      </c>
      <c r="G32" s="58">
        <f>VLOOKUP(A32,SEP!$A$2:$AL$301,38,FALSE)</f>
        <v/>
      </c>
      <c r="H32" s="58">
        <f>VLOOKUP(A32,SEP!$A$2:$AP$301,41,FALSE)</f>
        <v/>
      </c>
      <c r="I32" s="58">
        <f>VLOOKUP(A32,OCT!$A$2:$AM$301,39,FALSE)</f>
        <v/>
      </c>
      <c r="J32" s="57">
        <f>VLOOKUP(A32,NOV!$A$2:$AL$301,38,FALSE)</f>
        <v/>
      </c>
      <c r="K32" s="57">
        <f>VLOOKUP(A32,DEC!$A$2:$AM$301,39,FALSE)</f>
        <v/>
      </c>
      <c r="L32" s="57">
        <f>VLOOKUP(A32,DEC!$A$2:$AP$301,42,FALSE)</f>
        <v/>
      </c>
      <c r="M32" s="57">
        <f>VLOOKUP($A32,JAN!$A$2:$AM$301,39,FALSE)</f>
        <v/>
      </c>
      <c r="N32" s="57">
        <f>VLOOKUP(A32,FEB!$A$2:$AJ$301,36,FALSE)</f>
        <v/>
      </c>
      <c r="O32" s="215">
        <f>VLOOKUP($A32,MAR!$A$2:$AP$301,39,FALSE)</f>
        <v/>
      </c>
      <c r="P32" s="215">
        <f>VLOOKUP($A32,MAR!$A$2:$AP$301,42,FALSE)</f>
        <v/>
      </c>
      <c r="Q32" s="215">
        <f>VLOOKUP($A32,APR!$A$2:$AL$301,38,FALSE)</f>
        <v/>
      </c>
      <c r="R32" s="215">
        <f>VLOOKUP(A32,MAY!$A$2:$AM$301,39,FALSE)</f>
        <v/>
      </c>
      <c r="S32" s="215">
        <f>VLOOKUP($A32,JUN!$A$2:$AO$301,38,FALSE)</f>
        <v/>
      </c>
      <c r="T32" s="215">
        <f>VLOOKUP($A32,JUN!$A$2:$AO$301,41,FALSE)</f>
        <v/>
      </c>
      <c r="U32" s="216">
        <f>L32+P32+T32+H32</f>
        <v/>
      </c>
      <c r="V32" s="217">
        <f>SUM(VLOOKUP(A32,SEP!$A$2:$AP$301,42,FALSE),VLOOKUP(A32,DEC!$A$2:$AQ$301,43,FALSE),VLOOKUP(A32,MAR!$A$2:$AQ$301,43,FALSE),VLOOKUP(A32,JUN!$A$2:$AP$301,42,FALSE))</f>
        <v/>
      </c>
      <c r="W32" s="218">
        <f>U32/V32</f>
        <v/>
      </c>
    </row>
    <row r="33">
      <c r="A33" s="59" t="n">
        <v>32</v>
      </c>
      <c r="B33" s="157">
        <f>VLOOKUP($A33,Table2[[No]:[Date Student Last Attended Program
(mm/dd/yyyy)]],2,FALSE)</f>
        <v/>
      </c>
      <c r="C33" s="157">
        <f>VLOOKUP($A33,Table2[[No]:[Date Student Last Attended Program
(mm/dd/yyyy)]],4,FALSE)</f>
        <v/>
      </c>
      <c r="D33" s="157">
        <f>VLOOKUP($A33,Table2[[No]:[Date Student Last Attended Program
(mm/dd/yyyy)]],14,FALSE)</f>
        <v/>
      </c>
      <c r="E33" s="58">
        <f>COUNTIF(JUL!E33:AI33,"1")</f>
        <v/>
      </c>
      <c r="F33" s="58">
        <f>COUNTIF(AUG!E33:AI33,"1")</f>
        <v/>
      </c>
      <c r="G33" s="58">
        <f>VLOOKUP(A33,SEP!$A$2:$AL$301,38,FALSE)</f>
        <v/>
      </c>
      <c r="H33" s="58">
        <f>VLOOKUP(A33,SEP!$A$2:$AP$301,41,FALSE)</f>
        <v/>
      </c>
      <c r="I33" s="58">
        <f>VLOOKUP(A33,OCT!$A$2:$AM$301,39,FALSE)</f>
        <v/>
      </c>
      <c r="J33" s="57">
        <f>VLOOKUP(A33,NOV!$A$2:$AL$301,38,FALSE)</f>
        <v/>
      </c>
      <c r="K33" s="57">
        <f>VLOOKUP(A33,DEC!$A$2:$AM$301,39,FALSE)</f>
        <v/>
      </c>
      <c r="L33" s="57">
        <f>VLOOKUP(A33,DEC!$A$2:$AP$301,42,FALSE)</f>
        <v/>
      </c>
      <c r="M33" s="57">
        <f>VLOOKUP($A33,JAN!$A$2:$AM$301,39,FALSE)</f>
        <v/>
      </c>
      <c r="N33" s="57">
        <f>VLOOKUP(A33,FEB!$A$2:$AJ$301,36,FALSE)</f>
        <v/>
      </c>
      <c r="O33" s="215">
        <f>VLOOKUP($A33,MAR!$A$2:$AP$301,39,FALSE)</f>
        <v/>
      </c>
      <c r="P33" s="215">
        <f>VLOOKUP($A33,MAR!$A$2:$AP$301,42,FALSE)</f>
        <v/>
      </c>
      <c r="Q33" s="215">
        <f>VLOOKUP($A33,APR!$A$2:$AL$301,38,FALSE)</f>
        <v/>
      </c>
      <c r="R33" s="215">
        <f>VLOOKUP(A33,MAY!$A$2:$AM$301,39,FALSE)</f>
        <v/>
      </c>
      <c r="S33" s="215">
        <f>VLOOKUP($A33,JUN!$A$2:$AO$301,38,FALSE)</f>
        <v/>
      </c>
      <c r="T33" s="215">
        <f>VLOOKUP($A33,JUN!$A$2:$AO$301,41,FALSE)</f>
        <v/>
      </c>
      <c r="U33" s="216">
        <f>L33+P33+T33+H33</f>
        <v/>
      </c>
      <c r="V33" s="217">
        <f>SUM(VLOOKUP(A33,SEP!$A$2:$AP$301,42,FALSE),VLOOKUP(A33,DEC!$A$2:$AQ$301,43,FALSE),VLOOKUP(A33,MAR!$A$2:$AQ$301,43,FALSE),VLOOKUP(A33,JUN!$A$2:$AP$301,42,FALSE))</f>
        <v/>
      </c>
      <c r="W33" s="218">
        <f>U33/V33</f>
        <v/>
      </c>
    </row>
    <row r="34">
      <c r="A34" s="59" t="n">
        <v>33</v>
      </c>
      <c r="B34" s="157">
        <f>VLOOKUP($A34,Table2[[No]:[Date Student Last Attended Program
(mm/dd/yyyy)]],2,FALSE)</f>
        <v/>
      </c>
      <c r="C34" s="157">
        <f>VLOOKUP($A34,Table2[[No]:[Date Student Last Attended Program
(mm/dd/yyyy)]],4,FALSE)</f>
        <v/>
      </c>
      <c r="D34" s="157">
        <f>VLOOKUP($A34,Table2[[No]:[Date Student Last Attended Program
(mm/dd/yyyy)]],14,FALSE)</f>
        <v/>
      </c>
      <c r="E34" s="58">
        <f>COUNTIF(JUL!E34:AI34,"1")</f>
        <v/>
      </c>
      <c r="F34" s="58">
        <f>COUNTIF(AUG!E34:AI34,"1")</f>
        <v/>
      </c>
      <c r="G34" s="58">
        <f>VLOOKUP(A34,SEP!$A$2:$AL$301,38,FALSE)</f>
        <v/>
      </c>
      <c r="H34" s="58">
        <f>VLOOKUP(A34,SEP!$A$2:$AP$301,41,FALSE)</f>
        <v/>
      </c>
      <c r="I34" s="58">
        <f>VLOOKUP(A34,OCT!$A$2:$AM$301,39,FALSE)</f>
        <v/>
      </c>
      <c r="J34" s="57">
        <f>VLOOKUP(A34,NOV!$A$2:$AL$301,38,FALSE)</f>
        <v/>
      </c>
      <c r="K34" s="57">
        <f>VLOOKUP(A34,DEC!$A$2:$AM$301,39,FALSE)</f>
        <v/>
      </c>
      <c r="L34" s="57">
        <f>VLOOKUP(A34,DEC!$A$2:$AP$301,42,FALSE)</f>
        <v/>
      </c>
      <c r="M34" s="57">
        <f>VLOOKUP($A34,JAN!$A$2:$AM$301,39,FALSE)</f>
        <v/>
      </c>
      <c r="N34" s="57">
        <f>VLOOKUP(A34,FEB!$A$2:$AJ$301,36,FALSE)</f>
        <v/>
      </c>
      <c r="O34" s="215">
        <f>VLOOKUP($A34,MAR!$A$2:$AP$301,39,FALSE)</f>
        <v/>
      </c>
      <c r="P34" s="215">
        <f>VLOOKUP($A34,MAR!$A$2:$AP$301,42,FALSE)</f>
        <v/>
      </c>
      <c r="Q34" s="215">
        <f>VLOOKUP($A34,APR!$A$2:$AL$301,38,FALSE)</f>
        <v/>
      </c>
      <c r="R34" s="215">
        <f>VLOOKUP(A34,MAY!$A$2:$AM$301,39,FALSE)</f>
        <v/>
      </c>
      <c r="S34" s="215">
        <f>VLOOKUP($A34,JUN!$A$2:$AO$301,38,FALSE)</f>
        <v/>
      </c>
      <c r="T34" s="215">
        <f>VLOOKUP($A34,JUN!$A$2:$AO$301,41,FALSE)</f>
        <v/>
      </c>
      <c r="U34" s="216">
        <f>L34+P34+T34+H34</f>
        <v/>
      </c>
      <c r="V34" s="217">
        <f>SUM(VLOOKUP(A34,SEP!$A$2:$AP$301,42,FALSE),VLOOKUP(A34,DEC!$A$2:$AQ$301,43,FALSE),VLOOKUP(A34,MAR!$A$2:$AQ$301,43,FALSE),VLOOKUP(A34,JUN!$A$2:$AP$301,42,FALSE))</f>
        <v/>
      </c>
      <c r="W34" s="218">
        <f>U34/V34</f>
        <v/>
      </c>
    </row>
    <row r="35">
      <c r="A35" s="59" t="n">
        <v>34</v>
      </c>
      <c r="B35" s="157">
        <f>VLOOKUP($A35,Table2[[No]:[Date Student Last Attended Program
(mm/dd/yyyy)]],2,FALSE)</f>
        <v/>
      </c>
      <c r="C35" s="157">
        <f>VLOOKUP($A35,Table2[[No]:[Date Student Last Attended Program
(mm/dd/yyyy)]],4,FALSE)</f>
        <v/>
      </c>
      <c r="D35" s="157">
        <f>VLOOKUP($A35,Table2[[No]:[Date Student Last Attended Program
(mm/dd/yyyy)]],14,FALSE)</f>
        <v/>
      </c>
      <c r="E35" s="58">
        <f>COUNTIF(JUL!E35:AI35,"1")</f>
        <v/>
      </c>
      <c r="F35" s="58">
        <f>COUNTIF(AUG!E35:AI35,"1")</f>
        <v/>
      </c>
      <c r="G35" s="58">
        <f>VLOOKUP(A35,SEP!$A$2:$AL$301,38,FALSE)</f>
        <v/>
      </c>
      <c r="H35" s="58">
        <f>VLOOKUP(A35,SEP!$A$2:$AP$301,41,FALSE)</f>
        <v/>
      </c>
      <c r="I35" s="58">
        <f>VLOOKUP(A35,OCT!$A$2:$AM$301,39,FALSE)</f>
        <v/>
      </c>
      <c r="J35" s="57">
        <f>VLOOKUP(A35,NOV!$A$2:$AL$301,38,FALSE)</f>
        <v/>
      </c>
      <c r="K35" s="57">
        <f>VLOOKUP(A35,DEC!$A$2:$AM$301,39,FALSE)</f>
        <v/>
      </c>
      <c r="L35" s="57">
        <f>VLOOKUP(A35,DEC!$A$2:$AP$301,42,FALSE)</f>
        <v/>
      </c>
      <c r="M35" s="57">
        <f>VLOOKUP($A35,JAN!$A$2:$AM$301,39,FALSE)</f>
        <v/>
      </c>
      <c r="N35" s="57">
        <f>VLOOKUP(A35,FEB!$A$2:$AJ$301,36,FALSE)</f>
        <v/>
      </c>
      <c r="O35" s="215">
        <f>VLOOKUP($A35,MAR!$A$2:$AP$301,39,FALSE)</f>
        <v/>
      </c>
      <c r="P35" s="215">
        <f>VLOOKUP($A35,MAR!$A$2:$AP$301,42,FALSE)</f>
        <v/>
      </c>
      <c r="Q35" s="215">
        <f>VLOOKUP($A35,APR!$A$2:$AL$301,38,FALSE)</f>
        <v/>
      </c>
      <c r="R35" s="215">
        <f>VLOOKUP(A35,MAY!$A$2:$AM$301,39,FALSE)</f>
        <v/>
      </c>
      <c r="S35" s="215">
        <f>VLOOKUP($A35,JUN!$A$2:$AO$301,38,FALSE)</f>
        <v/>
      </c>
      <c r="T35" s="215">
        <f>VLOOKUP($A35,JUN!$A$2:$AO$301,41,FALSE)</f>
        <v/>
      </c>
      <c r="U35" s="216">
        <f>L35+P35+T35+H35</f>
        <v/>
      </c>
      <c r="V35" s="217">
        <f>SUM(VLOOKUP(A35,SEP!$A$2:$AP$301,42,FALSE),VLOOKUP(A35,DEC!$A$2:$AQ$301,43,FALSE),VLOOKUP(A35,MAR!$A$2:$AQ$301,43,FALSE),VLOOKUP(A35,JUN!$A$2:$AP$301,42,FALSE))</f>
        <v/>
      </c>
      <c r="W35" s="218">
        <f>U35/V35</f>
        <v/>
      </c>
    </row>
    <row r="36">
      <c r="A36" s="59" t="n">
        <v>35</v>
      </c>
      <c r="B36" s="157">
        <f>VLOOKUP($A36,Table2[[No]:[Date Student Last Attended Program
(mm/dd/yyyy)]],2,FALSE)</f>
        <v/>
      </c>
      <c r="C36" s="157">
        <f>VLOOKUP($A36,Table2[[No]:[Date Student Last Attended Program
(mm/dd/yyyy)]],4,FALSE)</f>
        <v/>
      </c>
      <c r="D36" s="157">
        <f>VLOOKUP($A36,Table2[[No]:[Date Student Last Attended Program
(mm/dd/yyyy)]],14,FALSE)</f>
        <v/>
      </c>
      <c r="E36" s="58">
        <f>COUNTIF(JUL!E36:AI36,"1")</f>
        <v/>
      </c>
      <c r="F36" s="58">
        <f>COUNTIF(AUG!E36:AI36,"1")</f>
        <v/>
      </c>
      <c r="G36" s="58">
        <f>VLOOKUP(A36,SEP!$A$2:$AL$301,38,FALSE)</f>
        <v/>
      </c>
      <c r="H36" s="58">
        <f>VLOOKUP(A36,SEP!$A$2:$AP$301,41,FALSE)</f>
        <v/>
      </c>
      <c r="I36" s="58">
        <f>VLOOKUP(A36,OCT!$A$2:$AM$301,39,FALSE)</f>
        <v/>
      </c>
      <c r="J36" s="57">
        <f>VLOOKUP(A36,NOV!$A$2:$AL$301,38,FALSE)</f>
        <v/>
      </c>
      <c r="K36" s="57">
        <f>VLOOKUP(A36,DEC!$A$2:$AM$301,39,FALSE)</f>
        <v/>
      </c>
      <c r="L36" s="57">
        <f>VLOOKUP(A36,DEC!$A$2:$AP$301,42,FALSE)</f>
        <v/>
      </c>
      <c r="M36" s="57">
        <f>VLOOKUP($A36,JAN!$A$2:$AM$301,39,FALSE)</f>
        <v/>
      </c>
      <c r="N36" s="57">
        <f>VLOOKUP(A36,FEB!$A$2:$AJ$301,36,FALSE)</f>
        <v/>
      </c>
      <c r="O36" s="215">
        <f>VLOOKUP($A36,MAR!$A$2:$AP$301,39,FALSE)</f>
        <v/>
      </c>
      <c r="P36" s="215">
        <f>VLOOKUP($A36,MAR!$A$2:$AP$301,42,FALSE)</f>
        <v/>
      </c>
      <c r="Q36" s="215">
        <f>VLOOKUP($A36,APR!$A$2:$AL$301,38,FALSE)</f>
        <v/>
      </c>
      <c r="R36" s="215">
        <f>VLOOKUP(A36,MAY!$A$2:$AM$301,39,FALSE)</f>
        <v/>
      </c>
      <c r="S36" s="215">
        <f>VLOOKUP($A36,JUN!$A$2:$AO$301,38,FALSE)</f>
        <v/>
      </c>
      <c r="T36" s="215">
        <f>VLOOKUP($A36,JUN!$A$2:$AO$301,41,FALSE)</f>
        <v/>
      </c>
      <c r="U36" s="216">
        <f>L36+P36+T36+H36</f>
        <v/>
      </c>
      <c r="V36" s="217">
        <f>SUM(VLOOKUP(A36,SEP!$A$2:$AP$301,42,FALSE),VLOOKUP(A36,DEC!$A$2:$AQ$301,43,FALSE),VLOOKUP(A36,MAR!$A$2:$AQ$301,43,FALSE),VLOOKUP(A36,JUN!$A$2:$AP$301,42,FALSE))</f>
        <v/>
      </c>
      <c r="W36" s="218">
        <f>U36/V36</f>
        <v/>
      </c>
    </row>
    <row r="37">
      <c r="A37" s="59" t="n">
        <v>36</v>
      </c>
      <c r="B37" s="157">
        <f>VLOOKUP($A37,Table2[[No]:[Date Student Last Attended Program
(mm/dd/yyyy)]],2,FALSE)</f>
        <v/>
      </c>
      <c r="C37" s="157">
        <f>VLOOKUP($A37,Table2[[No]:[Date Student Last Attended Program
(mm/dd/yyyy)]],4,FALSE)</f>
        <v/>
      </c>
      <c r="D37" s="157">
        <f>VLOOKUP($A37,Table2[[No]:[Date Student Last Attended Program
(mm/dd/yyyy)]],14,FALSE)</f>
        <v/>
      </c>
      <c r="E37" s="58">
        <f>COUNTIF(JUL!E37:AI37,"1")</f>
        <v/>
      </c>
      <c r="F37" s="58">
        <f>COUNTIF(AUG!E37:AI37,"1")</f>
        <v/>
      </c>
      <c r="G37" s="58">
        <f>VLOOKUP(A37,SEP!$A$2:$AL$301,38,FALSE)</f>
        <v/>
      </c>
      <c r="H37" s="58">
        <f>VLOOKUP(A37,SEP!$A$2:$AP$301,41,FALSE)</f>
        <v/>
      </c>
      <c r="I37" s="58">
        <f>VLOOKUP(A37,OCT!$A$2:$AM$301,39,FALSE)</f>
        <v/>
      </c>
      <c r="J37" s="57">
        <f>VLOOKUP(A37,NOV!$A$2:$AL$301,38,FALSE)</f>
        <v/>
      </c>
      <c r="K37" s="57">
        <f>VLOOKUP(A37,DEC!$A$2:$AM$301,39,FALSE)</f>
        <v/>
      </c>
      <c r="L37" s="57">
        <f>VLOOKUP(A37,DEC!$A$2:$AP$301,42,FALSE)</f>
        <v/>
      </c>
      <c r="M37" s="57">
        <f>VLOOKUP($A37,JAN!$A$2:$AM$301,39,FALSE)</f>
        <v/>
      </c>
      <c r="N37" s="57">
        <f>VLOOKUP(A37,FEB!$A$2:$AJ$301,36,FALSE)</f>
        <v/>
      </c>
      <c r="O37" s="215">
        <f>VLOOKUP($A37,MAR!$A$2:$AP$301,39,FALSE)</f>
        <v/>
      </c>
      <c r="P37" s="215">
        <f>VLOOKUP($A37,MAR!$A$2:$AP$301,42,FALSE)</f>
        <v/>
      </c>
      <c r="Q37" s="215">
        <f>VLOOKUP($A37,APR!$A$2:$AL$301,38,FALSE)</f>
        <v/>
      </c>
      <c r="R37" s="215">
        <f>VLOOKUP(A37,MAY!$A$2:$AM$301,39,FALSE)</f>
        <v/>
      </c>
      <c r="S37" s="215">
        <f>VLOOKUP($A37,JUN!$A$2:$AO$301,38,FALSE)</f>
        <v/>
      </c>
      <c r="T37" s="215">
        <f>VLOOKUP($A37,JUN!$A$2:$AO$301,41,FALSE)</f>
        <v/>
      </c>
      <c r="U37" s="216">
        <f>L37+P37+T37+H37</f>
        <v/>
      </c>
      <c r="V37" s="217">
        <f>SUM(VLOOKUP(A37,SEP!$A$2:$AP$301,42,FALSE),VLOOKUP(A37,DEC!$A$2:$AQ$301,43,FALSE),VLOOKUP(A37,MAR!$A$2:$AQ$301,43,FALSE),VLOOKUP(A37,JUN!$A$2:$AP$301,42,FALSE))</f>
        <v/>
      </c>
      <c r="W37" s="218">
        <f>U37/V37</f>
        <v/>
      </c>
    </row>
    <row r="38">
      <c r="A38" s="59" t="n">
        <v>37</v>
      </c>
      <c r="B38" s="157">
        <f>VLOOKUP($A38,Table2[[No]:[Date Student Last Attended Program
(mm/dd/yyyy)]],2,FALSE)</f>
        <v/>
      </c>
      <c r="C38" s="157">
        <f>VLOOKUP($A38,Table2[[No]:[Date Student Last Attended Program
(mm/dd/yyyy)]],4,FALSE)</f>
        <v/>
      </c>
      <c r="D38" s="157">
        <f>VLOOKUP($A38,Table2[[No]:[Date Student Last Attended Program
(mm/dd/yyyy)]],14,FALSE)</f>
        <v/>
      </c>
      <c r="E38" s="58">
        <f>COUNTIF(JUL!E38:AI38,"1")</f>
        <v/>
      </c>
      <c r="F38" s="58">
        <f>COUNTIF(AUG!E38:AI38,"1")</f>
        <v/>
      </c>
      <c r="G38" s="58">
        <f>VLOOKUP(A38,SEP!$A$2:$AL$301,38,FALSE)</f>
        <v/>
      </c>
      <c r="H38" s="58">
        <f>VLOOKUP(A38,SEP!$A$2:$AP$301,41,FALSE)</f>
        <v/>
      </c>
      <c r="I38" s="58">
        <f>VLOOKUP(A38,OCT!$A$2:$AM$301,39,FALSE)</f>
        <v/>
      </c>
      <c r="J38" s="57">
        <f>VLOOKUP(A38,NOV!$A$2:$AL$301,38,FALSE)</f>
        <v/>
      </c>
      <c r="K38" s="57">
        <f>VLOOKUP(A38,DEC!$A$2:$AM$301,39,FALSE)</f>
        <v/>
      </c>
      <c r="L38" s="57">
        <f>VLOOKUP(A38,DEC!$A$2:$AP$301,42,FALSE)</f>
        <v/>
      </c>
      <c r="M38" s="57">
        <f>VLOOKUP($A38,JAN!$A$2:$AM$301,39,FALSE)</f>
        <v/>
      </c>
      <c r="N38" s="57">
        <f>VLOOKUP(A38,FEB!$A$2:$AJ$301,36,FALSE)</f>
        <v/>
      </c>
      <c r="O38" s="215">
        <f>VLOOKUP($A38,MAR!$A$2:$AP$301,39,FALSE)</f>
        <v/>
      </c>
      <c r="P38" s="215">
        <f>VLOOKUP($A38,MAR!$A$2:$AP$301,42,FALSE)</f>
        <v/>
      </c>
      <c r="Q38" s="215">
        <f>VLOOKUP($A38,APR!$A$2:$AL$301,38,FALSE)</f>
        <v/>
      </c>
      <c r="R38" s="215">
        <f>VLOOKUP(A38,MAY!$A$2:$AM$301,39,FALSE)</f>
        <v/>
      </c>
      <c r="S38" s="215">
        <f>VLOOKUP($A38,JUN!$A$2:$AO$301,38,FALSE)</f>
        <v/>
      </c>
      <c r="T38" s="215">
        <f>VLOOKUP($A38,JUN!$A$2:$AO$301,41,FALSE)</f>
        <v/>
      </c>
      <c r="U38" s="216">
        <f>L38+P38+T38+H38</f>
        <v/>
      </c>
      <c r="V38" s="217">
        <f>SUM(VLOOKUP(A38,SEP!$A$2:$AP$301,42,FALSE),VLOOKUP(A38,DEC!$A$2:$AQ$301,43,FALSE),VLOOKUP(A38,MAR!$A$2:$AQ$301,43,FALSE),VLOOKUP(A38,JUN!$A$2:$AP$301,42,FALSE))</f>
        <v/>
      </c>
      <c r="W38" s="218">
        <f>U38/V38</f>
        <v/>
      </c>
    </row>
    <row r="39">
      <c r="A39" s="59" t="n">
        <v>38</v>
      </c>
      <c r="B39" s="157">
        <f>VLOOKUP($A39,Table2[[No]:[Date Student Last Attended Program
(mm/dd/yyyy)]],2,FALSE)</f>
        <v/>
      </c>
      <c r="C39" s="157">
        <f>VLOOKUP($A39,Table2[[No]:[Date Student Last Attended Program
(mm/dd/yyyy)]],4,FALSE)</f>
        <v/>
      </c>
      <c r="D39" s="157">
        <f>VLOOKUP($A39,Table2[[No]:[Date Student Last Attended Program
(mm/dd/yyyy)]],14,FALSE)</f>
        <v/>
      </c>
      <c r="E39" s="58">
        <f>COUNTIF(JUL!E39:AI39,"1")</f>
        <v/>
      </c>
      <c r="F39" s="58">
        <f>COUNTIF(AUG!E39:AI39,"1")</f>
        <v/>
      </c>
      <c r="G39" s="58">
        <f>VLOOKUP(A39,SEP!$A$2:$AL$301,38,FALSE)</f>
        <v/>
      </c>
      <c r="H39" s="58">
        <f>VLOOKUP(A39,SEP!$A$2:$AP$301,41,FALSE)</f>
        <v/>
      </c>
      <c r="I39" s="58">
        <f>VLOOKUP(A39,OCT!$A$2:$AM$301,39,FALSE)</f>
        <v/>
      </c>
      <c r="J39" s="57">
        <f>VLOOKUP(A39,NOV!$A$2:$AL$301,38,FALSE)</f>
        <v/>
      </c>
      <c r="K39" s="57">
        <f>VLOOKUP(A39,DEC!$A$2:$AM$301,39,FALSE)</f>
        <v/>
      </c>
      <c r="L39" s="57">
        <f>VLOOKUP(A39,DEC!$A$2:$AP$301,42,FALSE)</f>
        <v/>
      </c>
      <c r="M39" s="57">
        <f>VLOOKUP($A39,JAN!$A$2:$AM$301,39,FALSE)</f>
        <v/>
      </c>
      <c r="N39" s="57">
        <f>VLOOKUP(A39,FEB!$A$2:$AJ$301,36,FALSE)</f>
        <v/>
      </c>
      <c r="O39" s="215">
        <f>VLOOKUP($A39,MAR!$A$2:$AP$301,39,FALSE)</f>
        <v/>
      </c>
      <c r="P39" s="215">
        <f>VLOOKUP($A39,MAR!$A$2:$AP$301,42,FALSE)</f>
        <v/>
      </c>
      <c r="Q39" s="215">
        <f>VLOOKUP($A39,APR!$A$2:$AL$301,38,FALSE)</f>
        <v/>
      </c>
      <c r="R39" s="215">
        <f>VLOOKUP(A39,MAY!$A$2:$AM$301,39,FALSE)</f>
        <v/>
      </c>
      <c r="S39" s="215">
        <f>VLOOKUP($A39,JUN!$A$2:$AO$301,38,FALSE)</f>
        <v/>
      </c>
      <c r="T39" s="215">
        <f>VLOOKUP($A39,JUN!$A$2:$AO$301,41,FALSE)</f>
        <v/>
      </c>
      <c r="U39" s="216">
        <f>L39+P39+T39+H39</f>
        <v/>
      </c>
      <c r="V39" s="217">
        <f>SUM(VLOOKUP(A39,SEP!$A$2:$AP$301,42,FALSE),VLOOKUP(A39,DEC!$A$2:$AQ$301,43,FALSE),VLOOKUP(A39,MAR!$A$2:$AQ$301,43,FALSE),VLOOKUP(A39,JUN!$A$2:$AP$301,42,FALSE))</f>
        <v/>
      </c>
      <c r="W39" s="218">
        <f>U39/V39</f>
        <v/>
      </c>
    </row>
    <row r="40">
      <c r="A40" s="59" t="n">
        <v>39</v>
      </c>
      <c r="B40" s="157">
        <f>VLOOKUP($A40,Table2[[No]:[Date Student Last Attended Program
(mm/dd/yyyy)]],2,FALSE)</f>
        <v/>
      </c>
      <c r="C40" s="157">
        <f>VLOOKUP($A40,Table2[[No]:[Date Student Last Attended Program
(mm/dd/yyyy)]],4,FALSE)</f>
        <v/>
      </c>
      <c r="D40" s="157">
        <f>VLOOKUP($A40,Table2[[No]:[Date Student Last Attended Program
(mm/dd/yyyy)]],14,FALSE)</f>
        <v/>
      </c>
      <c r="E40" s="58">
        <f>COUNTIF(JUL!E40:AI40,"1")</f>
        <v/>
      </c>
      <c r="F40" s="58">
        <f>COUNTIF(AUG!E40:AI40,"1")</f>
        <v/>
      </c>
      <c r="G40" s="58">
        <f>VLOOKUP(A40,SEP!$A$2:$AL$301,38,FALSE)</f>
        <v/>
      </c>
      <c r="H40" s="58">
        <f>VLOOKUP(A40,SEP!$A$2:$AP$301,41,FALSE)</f>
        <v/>
      </c>
      <c r="I40" s="58">
        <f>VLOOKUP(A40,OCT!$A$2:$AM$301,39,FALSE)</f>
        <v/>
      </c>
      <c r="J40" s="57">
        <f>VLOOKUP(A40,NOV!$A$2:$AL$301,38,FALSE)</f>
        <v/>
      </c>
      <c r="K40" s="57">
        <f>VLOOKUP(A40,DEC!$A$2:$AM$301,39,FALSE)</f>
        <v/>
      </c>
      <c r="L40" s="57">
        <f>VLOOKUP(A40,DEC!$A$2:$AP$301,42,FALSE)</f>
        <v/>
      </c>
      <c r="M40" s="57">
        <f>VLOOKUP($A40,JAN!$A$2:$AM$301,39,FALSE)</f>
        <v/>
      </c>
      <c r="N40" s="57">
        <f>VLOOKUP(A40,FEB!$A$2:$AJ$301,36,FALSE)</f>
        <v/>
      </c>
      <c r="O40" s="215">
        <f>VLOOKUP($A40,MAR!$A$2:$AP$301,39,FALSE)</f>
        <v/>
      </c>
      <c r="P40" s="215">
        <f>VLOOKUP($A40,MAR!$A$2:$AP$301,42,FALSE)</f>
        <v/>
      </c>
      <c r="Q40" s="215">
        <f>VLOOKUP($A40,APR!$A$2:$AL$301,38,FALSE)</f>
        <v/>
      </c>
      <c r="R40" s="215">
        <f>VLOOKUP(A40,MAY!$A$2:$AM$301,39,FALSE)</f>
        <v/>
      </c>
      <c r="S40" s="215">
        <f>VLOOKUP($A40,JUN!$A$2:$AO$301,38,FALSE)</f>
        <v/>
      </c>
      <c r="T40" s="215">
        <f>VLOOKUP($A40,JUN!$A$2:$AO$301,41,FALSE)</f>
        <v/>
      </c>
      <c r="U40" s="216">
        <f>L40+P40+T40+H40</f>
        <v/>
      </c>
      <c r="V40" s="217">
        <f>SUM(VLOOKUP(A40,SEP!$A$2:$AP$301,42,FALSE),VLOOKUP(A40,DEC!$A$2:$AQ$301,43,FALSE),VLOOKUP(A40,MAR!$A$2:$AQ$301,43,FALSE),VLOOKUP(A40,JUN!$A$2:$AP$301,42,FALSE))</f>
        <v/>
      </c>
      <c r="W40" s="218">
        <f>U40/V40</f>
        <v/>
      </c>
    </row>
    <row r="41">
      <c r="A41" s="59" t="n">
        <v>40</v>
      </c>
      <c r="B41" s="157">
        <f>VLOOKUP($A41,Table2[[No]:[Date Student Last Attended Program
(mm/dd/yyyy)]],2,FALSE)</f>
        <v/>
      </c>
      <c r="C41" s="157">
        <f>VLOOKUP($A41,Table2[[No]:[Date Student Last Attended Program
(mm/dd/yyyy)]],4,FALSE)</f>
        <v/>
      </c>
      <c r="D41" s="157">
        <f>VLOOKUP($A41,Table2[[No]:[Date Student Last Attended Program
(mm/dd/yyyy)]],14,FALSE)</f>
        <v/>
      </c>
      <c r="E41" s="58">
        <f>COUNTIF(JUL!E41:AI41,"1")</f>
        <v/>
      </c>
      <c r="F41" s="58">
        <f>COUNTIF(AUG!E41:AI41,"1")</f>
        <v/>
      </c>
      <c r="G41" s="58">
        <f>VLOOKUP(A41,SEP!$A$2:$AL$301,38,FALSE)</f>
        <v/>
      </c>
      <c r="H41" s="58">
        <f>VLOOKUP(A41,SEP!$A$2:$AP$301,41,FALSE)</f>
        <v/>
      </c>
      <c r="I41" s="58">
        <f>VLOOKUP(A41,OCT!$A$2:$AM$301,39,FALSE)</f>
        <v/>
      </c>
      <c r="J41" s="57">
        <f>VLOOKUP(A41,NOV!$A$2:$AL$301,38,FALSE)</f>
        <v/>
      </c>
      <c r="K41" s="57">
        <f>VLOOKUP(A41,DEC!$A$2:$AM$301,39,FALSE)</f>
        <v/>
      </c>
      <c r="L41" s="57">
        <f>VLOOKUP(A41,DEC!$A$2:$AP$301,42,FALSE)</f>
        <v/>
      </c>
      <c r="M41" s="57">
        <f>VLOOKUP($A41,JAN!$A$2:$AM$301,39,FALSE)</f>
        <v/>
      </c>
      <c r="N41" s="57">
        <f>VLOOKUP(A41,FEB!$A$2:$AJ$301,36,FALSE)</f>
        <v/>
      </c>
      <c r="O41" s="215">
        <f>VLOOKUP($A41,MAR!$A$2:$AP$301,39,FALSE)</f>
        <v/>
      </c>
      <c r="P41" s="215">
        <f>VLOOKUP($A41,MAR!$A$2:$AP$301,42,FALSE)</f>
        <v/>
      </c>
      <c r="Q41" s="215">
        <f>VLOOKUP($A41,APR!$A$2:$AL$301,38,FALSE)</f>
        <v/>
      </c>
      <c r="R41" s="215">
        <f>VLOOKUP(A41,MAY!$A$2:$AM$301,39,FALSE)</f>
        <v/>
      </c>
      <c r="S41" s="215">
        <f>VLOOKUP($A41,JUN!$A$2:$AO$301,38,FALSE)</f>
        <v/>
      </c>
      <c r="T41" s="215">
        <f>VLOOKUP($A41,JUN!$A$2:$AO$301,41,FALSE)</f>
        <v/>
      </c>
      <c r="U41" s="216">
        <f>L41+P41+T41+H41</f>
        <v/>
      </c>
      <c r="V41" s="217">
        <f>SUM(VLOOKUP(A41,SEP!$A$2:$AP$301,42,FALSE),VLOOKUP(A41,DEC!$A$2:$AQ$301,43,FALSE),VLOOKUP(A41,MAR!$A$2:$AQ$301,43,FALSE),VLOOKUP(A41,JUN!$A$2:$AP$301,42,FALSE))</f>
        <v/>
      </c>
      <c r="W41" s="218">
        <f>U41/V41</f>
        <v/>
      </c>
    </row>
    <row r="42">
      <c r="A42" s="59" t="n">
        <v>41</v>
      </c>
      <c r="B42" s="157">
        <f>VLOOKUP($A42,Table2[[No]:[Date Student Last Attended Program
(mm/dd/yyyy)]],2,FALSE)</f>
        <v/>
      </c>
      <c r="C42" s="157">
        <f>VLOOKUP($A42,Table2[[No]:[Date Student Last Attended Program
(mm/dd/yyyy)]],4,FALSE)</f>
        <v/>
      </c>
      <c r="D42" s="157">
        <f>VLOOKUP($A42,Table2[[No]:[Date Student Last Attended Program
(mm/dd/yyyy)]],14,FALSE)</f>
        <v/>
      </c>
      <c r="E42" s="58">
        <f>COUNTIF(JUL!E42:AI42,"1")</f>
        <v/>
      </c>
      <c r="F42" s="58">
        <f>COUNTIF(AUG!E42:AI42,"1")</f>
        <v/>
      </c>
      <c r="G42" s="58">
        <f>VLOOKUP(A42,SEP!$A$2:$AL$301,38,FALSE)</f>
        <v/>
      </c>
      <c r="H42" s="58">
        <f>VLOOKUP(A42,SEP!$A$2:$AP$301,41,FALSE)</f>
        <v/>
      </c>
      <c r="I42" s="58">
        <f>VLOOKUP(A42,OCT!$A$2:$AM$301,39,FALSE)</f>
        <v/>
      </c>
      <c r="J42" s="57">
        <f>VLOOKUP(A42,NOV!$A$2:$AL$301,38,FALSE)</f>
        <v/>
      </c>
      <c r="K42" s="57">
        <f>VLOOKUP(A42,DEC!$A$2:$AM$301,39,FALSE)</f>
        <v/>
      </c>
      <c r="L42" s="57">
        <f>VLOOKUP(A42,DEC!$A$2:$AP$301,42,FALSE)</f>
        <v/>
      </c>
      <c r="M42" s="57">
        <f>VLOOKUP($A42,JAN!$A$2:$AM$301,39,FALSE)</f>
        <v/>
      </c>
      <c r="N42" s="57">
        <f>VLOOKUP(A42,FEB!$A$2:$AJ$301,36,FALSE)</f>
        <v/>
      </c>
      <c r="O42" s="215">
        <f>VLOOKUP($A42,MAR!$A$2:$AP$301,39,FALSE)</f>
        <v/>
      </c>
      <c r="P42" s="215">
        <f>VLOOKUP($A42,MAR!$A$2:$AP$301,42,FALSE)</f>
        <v/>
      </c>
      <c r="Q42" s="215">
        <f>VLOOKUP($A42,APR!$A$2:$AL$301,38,FALSE)</f>
        <v/>
      </c>
      <c r="R42" s="215">
        <f>VLOOKUP(A42,MAY!$A$2:$AM$301,39,FALSE)</f>
        <v/>
      </c>
      <c r="S42" s="215">
        <f>VLOOKUP($A42,JUN!$A$2:$AO$301,38,FALSE)</f>
        <v/>
      </c>
      <c r="T42" s="215">
        <f>VLOOKUP($A42,JUN!$A$2:$AO$301,41,FALSE)</f>
        <v/>
      </c>
      <c r="U42" s="216">
        <f>L42+P42+T42+H42</f>
        <v/>
      </c>
      <c r="V42" s="217">
        <f>SUM(VLOOKUP(A42,SEP!$A$2:$AP$301,42,FALSE),VLOOKUP(A42,DEC!$A$2:$AQ$301,43,FALSE),VLOOKUP(A42,MAR!$A$2:$AQ$301,43,FALSE),VLOOKUP(A42,JUN!$A$2:$AP$301,42,FALSE))</f>
        <v/>
      </c>
      <c r="W42" s="218">
        <f>U42/V42</f>
        <v/>
      </c>
    </row>
    <row r="43">
      <c r="A43" s="59" t="n">
        <v>42</v>
      </c>
      <c r="B43" s="157">
        <f>VLOOKUP($A43,Table2[[No]:[Date Student Last Attended Program
(mm/dd/yyyy)]],2,FALSE)</f>
        <v/>
      </c>
      <c r="C43" s="157">
        <f>VLOOKUP($A43,Table2[[No]:[Date Student Last Attended Program
(mm/dd/yyyy)]],4,FALSE)</f>
        <v/>
      </c>
      <c r="D43" s="157">
        <f>VLOOKUP($A43,Table2[[No]:[Date Student Last Attended Program
(mm/dd/yyyy)]],14,FALSE)</f>
        <v/>
      </c>
      <c r="E43" s="58">
        <f>COUNTIF(JUL!E43:AI43,"1")</f>
        <v/>
      </c>
      <c r="F43" s="58">
        <f>COUNTIF(AUG!E43:AI43,"1")</f>
        <v/>
      </c>
      <c r="G43" s="58">
        <f>VLOOKUP(A43,SEP!$A$2:$AL$301,38,FALSE)</f>
        <v/>
      </c>
      <c r="H43" s="58">
        <f>VLOOKUP(A43,SEP!$A$2:$AP$301,41,FALSE)</f>
        <v/>
      </c>
      <c r="I43" s="58">
        <f>VLOOKUP(A43,OCT!$A$2:$AM$301,39,FALSE)</f>
        <v/>
      </c>
      <c r="J43" s="57">
        <f>VLOOKUP(A43,NOV!$A$2:$AL$301,38,FALSE)</f>
        <v/>
      </c>
      <c r="K43" s="57">
        <f>VLOOKUP(A43,DEC!$A$2:$AM$301,39,FALSE)</f>
        <v/>
      </c>
      <c r="L43" s="57">
        <f>VLOOKUP(A43,DEC!$A$2:$AP$301,42,FALSE)</f>
        <v/>
      </c>
      <c r="M43" s="57">
        <f>VLOOKUP($A43,JAN!$A$2:$AM$301,39,FALSE)</f>
        <v/>
      </c>
      <c r="N43" s="57">
        <f>VLOOKUP(A43,FEB!$A$2:$AJ$301,36,FALSE)</f>
        <v/>
      </c>
      <c r="O43" s="215">
        <f>VLOOKUP($A43,MAR!$A$2:$AP$301,39,FALSE)</f>
        <v/>
      </c>
      <c r="P43" s="215">
        <f>VLOOKUP($A43,MAR!$A$2:$AP$301,42,FALSE)</f>
        <v/>
      </c>
      <c r="Q43" s="215">
        <f>VLOOKUP($A43,APR!$A$2:$AL$301,38,FALSE)</f>
        <v/>
      </c>
      <c r="R43" s="215">
        <f>VLOOKUP(A43,MAY!$A$2:$AM$301,39,FALSE)</f>
        <v/>
      </c>
      <c r="S43" s="215">
        <f>VLOOKUP($A43,JUN!$A$2:$AO$301,38,FALSE)</f>
        <v/>
      </c>
      <c r="T43" s="215">
        <f>VLOOKUP($A43,JUN!$A$2:$AO$301,41,FALSE)</f>
        <v/>
      </c>
      <c r="U43" s="216">
        <f>L43+P43+T43+H43</f>
        <v/>
      </c>
      <c r="V43" s="217">
        <f>SUM(VLOOKUP(A43,SEP!$A$2:$AP$301,42,FALSE),VLOOKUP(A43,DEC!$A$2:$AQ$301,43,FALSE),VLOOKUP(A43,MAR!$A$2:$AQ$301,43,FALSE),VLOOKUP(A43,JUN!$A$2:$AP$301,42,FALSE))</f>
        <v/>
      </c>
      <c r="W43" s="218">
        <f>U43/V43</f>
        <v/>
      </c>
    </row>
    <row r="44">
      <c r="A44" s="59" t="n">
        <v>43</v>
      </c>
      <c r="B44" s="157">
        <f>VLOOKUP($A44,Table2[[No]:[Date Student Last Attended Program
(mm/dd/yyyy)]],2,FALSE)</f>
        <v/>
      </c>
      <c r="C44" s="157">
        <f>VLOOKUP($A44,Table2[[No]:[Date Student Last Attended Program
(mm/dd/yyyy)]],4,FALSE)</f>
        <v/>
      </c>
      <c r="D44" s="157">
        <f>VLOOKUP($A44,Table2[[No]:[Date Student Last Attended Program
(mm/dd/yyyy)]],14,FALSE)</f>
        <v/>
      </c>
      <c r="E44" s="58">
        <f>COUNTIF(JUL!E44:AI44,"1")</f>
        <v/>
      </c>
      <c r="F44" s="58">
        <f>COUNTIF(AUG!E44:AI44,"1")</f>
        <v/>
      </c>
      <c r="G44" s="58">
        <f>VLOOKUP(A44,SEP!$A$2:$AL$301,38,FALSE)</f>
        <v/>
      </c>
      <c r="H44" s="58">
        <f>VLOOKUP(A44,SEP!$A$2:$AP$301,41,FALSE)</f>
        <v/>
      </c>
      <c r="I44" s="58">
        <f>VLOOKUP(A44,OCT!$A$2:$AM$301,39,FALSE)</f>
        <v/>
      </c>
      <c r="J44" s="57">
        <f>VLOOKUP(A44,NOV!$A$2:$AL$301,38,FALSE)</f>
        <v/>
      </c>
      <c r="K44" s="57">
        <f>VLOOKUP(A44,DEC!$A$2:$AM$301,39,FALSE)</f>
        <v/>
      </c>
      <c r="L44" s="57">
        <f>VLOOKUP(A44,DEC!$A$2:$AP$301,42,FALSE)</f>
        <v/>
      </c>
      <c r="M44" s="57">
        <f>VLOOKUP($A44,JAN!$A$2:$AM$301,39,FALSE)</f>
        <v/>
      </c>
      <c r="N44" s="57">
        <f>VLOOKUP(A44,FEB!$A$2:$AJ$301,36,FALSE)</f>
        <v/>
      </c>
      <c r="O44" s="215">
        <f>VLOOKUP($A44,MAR!$A$2:$AP$301,39,FALSE)</f>
        <v/>
      </c>
      <c r="P44" s="215">
        <f>VLOOKUP($A44,MAR!$A$2:$AP$301,42,FALSE)</f>
        <v/>
      </c>
      <c r="Q44" s="215">
        <f>VLOOKUP($A44,APR!$A$2:$AL$301,38,FALSE)</f>
        <v/>
      </c>
      <c r="R44" s="215">
        <f>VLOOKUP(A44,MAY!$A$2:$AM$301,39,FALSE)</f>
        <v/>
      </c>
      <c r="S44" s="215">
        <f>VLOOKUP($A44,JUN!$A$2:$AO$301,38,FALSE)</f>
        <v/>
      </c>
      <c r="T44" s="215">
        <f>VLOOKUP($A44,JUN!$A$2:$AO$301,41,FALSE)</f>
        <v/>
      </c>
      <c r="U44" s="216">
        <f>L44+P44+T44+H44</f>
        <v/>
      </c>
      <c r="V44" s="217">
        <f>SUM(VLOOKUP(A44,SEP!$A$2:$AP$301,42,FALSE),VLOOKUP(A44,DEC!$A$2:$AQ$301,43,FALSE),VLOOKUP(A44,MAR!$A$2:$AQ$301,43,FALSE),VLOOKUP(A44,JUN!$A$2:$AP$301,42,FALSE))</f>
        <v/>
      </c>
      <c r="W44" s="218">
        <f>U44/V44</f>
        <v/>
      </c>
    </row>
    <row r="45">
      <c r="A45" s="59" t="n">
        <v>44</v>
      </c>
      <c r="B45" s="157">
        <f>VLOOKUP($A45,Table2[[No]:[Date Student Last Attended Program
(mm/dd/yyyy)]],2,FALSE)</f>
        <v/>
      </c>
      <c r="C45" s="157">
        <f>VLOOKUP($A45,Table2[[No]:[Date Student Last Attended Program
(mm/dd/yyyy)]],4,FALSE)</f>
        <v/>
      </c>
      <c r="D45" s="157">
        <f>VLOOKUP($A45,Table2[[No]:[Date Student Last Attended Program
(mm/dd/yyyy)]],14,FALSE)</f>
        <v/>
      </c>
      <c r="E45" s="58">
        <f>COUNTIF(JUL!E45:AI45,"1")</f>
        <v/>
      </c>
      <c r="F45" s="58">
        <f>COUNTIF(AUG!E45:AI45,"1")</f>
        <v/>
      </c>
      <c r="G45" s="58">
        <f>VLOOKUP(A45,SEP!$A$2:$AL$301,38,FALSE)</f>
        <v/>
      </c>
      <c r="H45" s="58">
        <f>VLOOKUP(A45,SEP!$A$2:$AP$301,41,FALSE)</f>
        <v/>
      </c>
      <c r="I45" s="58">
        <f>VLOOKUP(A45,OCT!$A$2:$AM$301,39,FALSE)</f>
        <v/>
      </c>
      <c r="J45" s="57">
        <f>VLOOKUP(A45,NOV!$A$2:$AL$301,38,FALSE)</f>
        <v/>
      </c>
      <c r="K45" s="57">
        <f>VLOOKUP(A45,DEC!$A$2:$AM$301,39,FALSE)</f>
        <v/>
      </c>
      <c r="L45" s="57">
        <f>VLOOKUP(A45,DEC!$A$2:$AP$301,42,FALSE)</f>
        <v/>
      </c>
      <c r="M45" s="57">
        <f>VLOOKUP($A45,JAN!$A$2:$AM$301,39,FALSE)</f>
        <v/>
      </c>
      <c r="N45" s="57">
        <f>VLOOKUP(A45,FEB!$A$2:$AJ$301,36,FALSE)</f>
        <v/>
      </c>
      <c r="O45" s="215">
        <f>VLOOKUP($A45,MAR!$A$2:$AP$301,39,FALSE)</f>
        <v/>
      </c>
      <c r="P45" s="215">
        <f>VLOOKUP($A45,MAR!$A$2:$AP$301,42,FALSE)</f>
        <v/>
      </c>
      <c r="Q45" s="215">
        <f>VLOOKUP($A45,APR!$A$2:$AL$301,38,FALSE)</f>
        <v/>
      </c>
      <c r="R45" s="215">
        <f>VLOOKUP(A45,MAY!$A$2:$AM$301,39,FALSE)</f>
        <v/>
      </c>
      <c r="S45" s="215">
        <f>VLOOKUP($A45,JUN!$A$2:$AO$301,38,FALSE)</f>
        <v/>
      </c>
      <c r="T45" s="215">
        <f>VLOOKUP($A45,JUN!$A$2:$AO$301,41,FALSE)</f>
        <v/>
      </c>
      <c r="U45" s="216">
        <f>L45+P45+T45+H45</f>
        <v/>
      </c>
      <c r="V45" s="217">
        <f>SUM(VLOOKUP(A45,SEP!$A$2:$AP$301,42,FALSE),VLOOKUP(A45,DEC!$A$2:$AQ$301,43,FALSE),VLOOKUP(A45,MAR!$A$2:$AQ$301,43,FALSE),VLOOKUP(A45,JUN!$A$2:$AP$301,42,FALSE))</f>
        <v/>
      </c>
      <c r="W45" s="218">
        <f>U45/V45</f>
        <v/>
      </c>
    </row>
    <row r="46">
      <c r="A46" s="59" t="n">
        <v>45</v>
      </c>
      <c r="B46" s="157">
        <f>VLOOKUP($A46,Table2[[No]:[Date Student Last Attended Program
(mm/dd/yyyy)]],2,FALSE)</f>
        <v/>
      </c>
      <c r="C46" s="157">
        <f>VLOOKUP($A46,Table2[[No]:[Date Student Last Attended Program
(mm/dd/yyyy)]],4,FALSE)</f>
        <v/>
      </c>
      <c r="D46" s="157">
        <f>VLOOKUP($A46,Table2[[No]:[Date Student Last Attended Program
(mm/dd/yyyy)]],14,FALSE)</f>
        <v/>
      </c>
      <c r="E46" s="58">
        <f>COUNTIF(JUL!E46:AI46,"1")</f>
        <v/>
      </c>
      <c r="F46" s="58">
        <f>COUNTIF(AUG!E46:AI46,"1")</f>
        <v/>
      </c>
      <c r="G46" s="58">
        <f>VLOOKUP(A46,SEP!$A$2:$AL$301,38,FALSE)</f>
        <v/>
      </c>
      <c r="H46" s="58">
        <f>VLOOKUP(A46,SEP!$A$2:$AP$301,41,FALSE)</f>
        <v/>
      </c>
      <c r="I46" s="58">
        <f>VLOOKUP(A46,OCT!$A$2:$AM$301,39,FALSE)</f>
        <v/>
      </c>
      <c r="J46" s="57">
        <f>VLOOKUP(A46,NOV!$A$2:$AL$301,38,FALSE)</f>
        <v/>
      </c>
      <c r="K46" s="57">
        <f>VLOOKUP(A46,DEC!$A$2:$AM$301,39,FALSE)</f>
        <v/>
      </c>
      <c r="L46" s="57">
        <f>VLOOKUP(A46,DEC!$A$2:$AP$301,42,FALSE)</f>
        <v/>
      </c>
      <c r="M46" s="57">
        <f>VLOOKUP($A46,JAN!$A$2:$AM$301,39,FALSE)</f>
        <v/>
      </c>
      <c r="N46" s="57">
        <f>VLOOKUP(A46,FEB!$A$2:$AJ$301,36,FALSE)</f>
        <v/>
      </c>
      <c r="O46" s="215">
        <f>VLOOKUP($A46,MAR!$A$2:$AP$301,39,FALSE)</f>
        <v/>
      </c>
      <c r="P46" s="215">
        <f>VLOOKUP($A46,MAR!$A$2:$AP$301,42,FALSE)</f>
        <v/>
      </c>
      <c r="Q46" s="215">
        <f>VLOOKUP($A46,APR!$A$2:$AL$301,38,FALSE)</f>
        <v/>
      </c>
      <c r="R46" s="215">
        <f>VLOOKUP(A46,MAY!$A$2:$AM$301,39,FALSE)</f>
        <v/>
      </c>
      <c r="S46" s="215">
        <f>VLOOKUP($A46,JUN!$A$2:$AO$301,38,FALSE)</f>
        <v/>
      </c>
      <c r="T46" s="215">
        <f>VLOOKUP($A46,JUN!$A$2:$AO$301,41,FALSE)</f>
        <v/>
      </c>
      <c r="U46" s="216">
        <f>L46+P46+T46+H46</f>
        <v/>
      </c>
      <c r="V46" s="217">
        <f>SUM(VLOOKUP(A46,SEP!$A$2:$AP$301,42,FALSE),VLOOKUP(A46,DEC!$A$2:$AQ$301,43,FALSE),VLOOKUP(A46,MAR!$A$2:$AQ$301,43,FALSE),VLOOKUP(A46,JUN!$A$2:$AP$301,42,FALSE))</f>
        <v/>
      </c>
      <c r="W46" s="218">
        <f>U46/V46</f>
        <v/>
      </c>
    </row>
    <row r="47">
      <c r="A47" s="59" t="n">
        <v>46</v>
      </c>
      <c r="B47" s="157">
        <f>VLOOKUP($A47,Table2[[No]:[Date Student Last Attended Program
(mm/dd/yyyy)]],2,FALSE)</f>
        <v/>
      </c>
      <c r="C47" s="157">
        <f>VLOOKUP($A47,Table2[[No]:[Date Student Last Attended Program
(mm/dd/yyyy)]],4,FALSE)</f>
        <v/>
      </c>
      <c r="D47" s="157">
        <f>VLOOKUP($A47,Table2[[No]:[Date Student Last Attended Program
(mm/dd/yyyy)]],14,FALSE)</f>
        <v/>
      </c>
      <c r="E47" s="58">
        <f>COUNTIF(JUL!E47:AI47,"1")</f>
        <v/>
      </c>
      <c r="F47" s="58">
        <f>COUNTIF(AUG!E47:AI47,"1")</f>
        <v/>
      </c>
      <c r="G47" s="58">
        <f>VLOOKUP(A47,SEP!$A$2:$AL$301,38,FALSE)</f>
        <v/>
      </c>
      <c r="H47" s="58">
        <f>VLOOKUP(A47,SEP!$A$2:$AP$301,41,FALSE)</f>
        <v/>
      </c>
      <c r="I47" s="58">
        <f>VLOOKUP(A47,OCT!$A$2:$AM$301,39,FALSE)</f>
        <v/>
      </c>
      <c r="J47" s="57">
        <f>VLOOKUP(A47,NOV!$A$2:$AL$301,38,FALSE)</f>
        <v/>
      </c>
      <c r="K47" s="57">
        <f>VLOOKUP(A47,DEC!$A$2:$AM$301,39,FALSE)</f>
        <v/>
      </c>
      <c r="L47" s="57">
        <f>VLOOKUP(A47,DEC!$A$2:$AP$301,42,FALSE)</f>
        <v/>
      </c>
      <c r="M47" s="57">
        <f>VLOOKUP($A47,JAN!$A$2:$AM$301,39,FALSE)</f>
        <v/>
      </c>
      <c r="N47" s="57">
        <f>VLOOKUP(A47,FEB!$A$2:$AJ$301,36,FALSE)</f>
        <v/>
      </c>
      <c r="O47" s="215">
        <f>VLOOKUP($A47,MAR!$A$2:$AP$301,39,FALSE)</f>
        <v/>
      </c>
      <c r="P47" s="215">
        <f>VLOOKUP($A47,MAR!$A$2:$AP$301,42,FALSE)</f>
        <v/>
      </c>
      <c r="Q47" s="215">
        <f>VLOOKUP($A47,APR!$A$2:$AL$301,38,FALSE)</f>
        <v/>
      </c>
      <c r="R47" s="215">
        <f>VLOOKUP(A47,MAY!$A$2:$AM$301,39,FALSE)</f>
        <v/>
      </c>
      <c r="S47" s="215">
        <f>VLOOKUP($A47,JUN!$A$2:$AO$301,38,FALSE)</f>
        <v/>
      </c>
      <c r="T47" s="215">
        <f>VLOOKUP($A47,JUN!$A$2:$AO$301,41,FALSE)</f>
        <v/>
      </c>
      <c r="U47" s="216">
        <f>L47+P47+T47+H47</f>
        <v/>
      </c>
      <c r="V47" s="217">
        <f>SUM(VLOOKUP(A47,SEP!$A$2:$AP$301,42,FALSE),VLOOKUP(A47,DEC!$A$2:$AQ$301,43,FALSE),VLOOKUP(A47,MAR!$A$2:$AQ$301,43,FALSE),VLOOKUP(A47,JUN!$A$2:$AP$301,42,FALSE))</f>
        <v/>
      </c>
      <c r="W47" s="218">
        <f>U47/V47</f>
        <v/>
      </c>
    </row>
    <row r="48">
      <c r="A48" s="59" t="n">
        <v>47</v>
      </c>
      <c r="B48" s="157">
        <f>VLOOKUP($A48,Table2[[No]:[Date Student Last Attended Program
(mm/dd/yyyy)]],2,FALSE)</f>
        <v/>
      </c>
      <c r="C48" s="157">
        <f>VLOOKUP($A48,Table2[[No]:[Date Student Last Attended Program
(mm/dd/yyyy)]],4,FALSE)</f>
        <v/>
      </c>
      <c r="D48" s="157">
        <f>VLOOKUP($A48,Table2[[No]:[Date Student Last Attended Program
(mm/dd/yyyy)]],14,FALSE)</f>
        <v/>
      </c>
      <c r="E48" s="58">
        <f>COUNTIF(JUL!E48:AI48,"1")</f>
        <v/>
      </c>
      <c r="F48" s="58">
        <f>COUNTIF(AUG!E48:AI48,"1")</f>
        <v/>
      </c>
      <c r="G48" s="58">
        <f>VLOOKUP(A48,SEP!$A$2:$AL$301,38,FALSE)</f>
        <v/>
      </c>
      <c r="H48" s="58">
        <f>VLOOKUP(A48,SEP!$A$2:$AP$301,41,FALSE)</f>
        <v/>
      </c>
      <c r="I48" s="58">
        <f>VLOOKUP(A48,OCT!$A$2:$AM$301,39,FALSE)</f>
        <v/>
      </c>
      <c r="J48" s="57">
        <f>VLOOKUP(A48,NOV!$A$2:$AL$301,38,FALSE)</f>
        <v/>
      </c>
      <c r="K48" s="57">
        <f>VLOOKUP(A48,DEC!$A$2:$AM$301,39,FALSE)</f>
        <v/>
      </c>
      <c r="L48" s="57">
        <f>VLOOKUP(A48,DEC!$A$2:$AP$301,42,FALSE)</f>
        <v/>
      </c>
      <c r="M48" s="57">
        <f>VLOOKUP($A48,JAN!$A$2:$AM$301,39,FALSE)</f>
        <v/>
      </c>
      <c r="N48" s="57">
        <f>VLOOKUP(A48,FEB!$A$2:$AJ$301,36,FALSE)</f>
        <v/>
      </c>
      <c r="O48" s="215">
        <f>VLOOKUP($A48,MAR!$A$2:$AP$301,39,FALSE)</f>
        <v/>
      </c>
      <c r="P48" s="215">
        <f>VLOOKUP($A48,MAR!$A$2:$AP$301,42,FALSE)</f>
        <v/>
      </c>
      <c r="Q48" s="215">
        <f>VLOOKUP($A48,APR!$A$2:$AL$301,38,FALSE)</f>
        <v/>
      </c>
      <c r="R48" s="215">
        <f>VLOOKUP(A48,MAY!$A$2:$AM$301,39,FALSE)</f>
        <v/>
      </c>
      <c r="S48" s="215">
        <f>VLOOKUP($A48,JUN!$A$2:$AO$301,38,FALSE)</f>
        <v/>
      </c>
      <c r="T48" s="215">
        <f>VLOOKUP($A48,JUN!$A$2:$AO$301,41,FALSE)</f>
        <v/>
      </c>
      <c r="U48" s="216">
        <f>L48+P48+T48+H48</f>
        <v/>
      </c>
      <c r="V48" s="217">
        <f>SUM(VLOOKUP(A48,SEP!$A$2:$AP$301,42,FALSE),VLOOKUP(A48,DEC!$A$2:$AQ$301,43,FALSE),VLOOKUP(A48,MAR!$A$2:$AQ$301,43,FALSE),VLOOKUP(A48,JUN!$A$2:$AP$301,42,FALSE))</f>
        <v/>
      </c>
      <c r="W48" s="218">
        <f>U48/V48</f>
        <v/>
      </c>
    </row>
    <row r="49">
      <c r="A49" s="59" t="n">
        <v>48</v>
      </c>
      <c r="B49" s="157">
        <f>VLOOKUP($A49,Table2[[No]:[Date Student Last Attended Program
(mm/dd/yyyy)]],2,FALSE)</f>
        <v/>
      </c>
      <c r="C49" s="157">
        <f>VLOOKUP($A49,Table2[[No]:[Date Student Last Attended Program
(mm/dd/yyyy)]],4,FALSE)</f>
        <v/>
      </c>
      <c r="D49" s="157">
        <f>VLOOKUP($A49,Table2[[No]:[Date Student Last Attended Program
(mm/dd/yyyy)]],14,FALSE)</f>
        <v/>
      </c>
      <c r="E49" s="58">
        <f>COUNTIF(JUL!E49:AI49,"1")</f>
        <v/>
      </c>
      <c r="F49" s="58">
        <f>COUNTIF(AUG!E49:AI49,"1")</f>
        <v/>
      </c>
      <c r="G49" s="58">
        <f>VLOOKUP(A49,SEP!$A$2:$AL$301,38,FALSE)</f>
        <v/>
      </c>
      <c r="H49" s="58">
        <f>VLOOKUP(A49,SEP!$A$2:$AP$301,41,FALSE)</f>
        <v/>
      </c>
      <c r="I49" s="58">
        <f>VLOOKUP(A49,OCT!$A$2:$AM$301,39,FALSE)</f>
        <v/>
      </c>
      <c r="J49" s="57">
        <f>VLOOKUP(A49,NOV!$A$2:$AL$301,38,FALSE)</f>
        <v/>
      </c>
      <c r="K49" s="57">
        <f>VLOOKUP(A49,DEC!$A$2:$AM$301,39,FALSE)</f>
        <v/>
      </c>
      <c r="L49" s="57">
        <f>VLOOKUP(A49,DEC!$A$2:$AP$301,42,FALSE)</f>
        <v/>
      </c>
      <c r="M49" s="57">
        <f>VLOOKUP($A49,JAN!$A$2:$AM$301,39,FALSE)</f>
        <v/>
      </c>
      <c r="N49" s="57">
        <f>VLOOKUP(A49,FEB!$A$2:$AJ$301,36,FALSE)</f>
        <v/>
      </c>
      <c r="O49" s="215">
        <f>VLOOKUP($A49,MAR!$A$2:$AP$301,39,FALSE)</f>
        <v/>
      </c>
      <c r="P49" s="215">
        <f>VLOOKUP($A49,MAR!$A$2:$AP$301,42,FALSE)</f>
        <v/>
      </c>
      <c r="Q49" s="215">
        <f>VLOOKUP($A49,APR!$A$2:$AL$301,38,FALSE)</f>
        <v/>
      </c>
      <c r="R49" s="215">
        <f>VLOOKUP(A49,MAY!$A$2:$AM$301,39,FALSE)</f>
        <v/>
      </c>
      <c r="S49" s="215">
        <f>VLOOKUP($A49,JUN!$A$2:$AO$301,38,FALSE)</f>
        <v/>
      </c>
      <c r="T49" s="215">
        <f>VLOOKUP($A49,JUN!$A$2:$AO$301,41,FALSE)</f>
        <v/>
      </c>
      <c r="U49" s="216">
        <f>L49+P49+T49+H49</f>
        <v/>
      </c>
      <c r="V49" s="217">
        <f>SUM(VLOOKUP(A49,SEP!$A$2:$AP$301,42,FALSE),VLOOKUP(A49,DEC!$A$2:$AQ$301,43,FALSE),VLOOKUP(A49,MAR!$A$2:$AQ$301,43,FALSE),VLOOKUP(A49,JUN!$A$2:$AP$301,42,FALSE))</f>
        <v/>
      </c>
      <c r="W49" s="218">
        <f>U49/V49</f>
        <v/>
      </c>
    </row>
    <row r="50">
      <c r="A50" s="59" t="n">
        <v>49</v>
      </c>
      <c r="B50" s="157">
        <f>VLOOKUP($A50,Table2[[No]:[Date Student Last Attended Program
(mm/dd/yyyy)]],2,FALSE)</f>
        <v/>
      </c>
      <c r="C50" s="157">
        <f>VLOOKUP($A50,Table2[[No]:[Date Student Last Attended Program
(mm/dd/yyyy)]],4,FALSE)</f>
        <v/>
      </c>
      <c r="D50" s="157">
        <f>VLOOKUP($A50,Table2[[No]:[Date Student Last Attended Program
(mm/dd/yyyy)]],14,FALSE)</f>
        <v/>
      </c>
      <c r="E50" s="58">
        <f>COUNTIF(JUL!E50:AI50,"1")</f>
        <v/>
      </c>
      <c r="F50" s="58">
        <f>COUNTIF(AUG!E50:AI50,"1")</f>
        <v/>
      </c>
      <c r="G50" s="58">
        <f>VLOOKUP(A50,SEP!$A$2:$AL$301,38,FALSE)</f>
        <v/>
      </c>
      <c r="H50" s="58">
        <f>VLOOKUP(A50,SEP!$A$2:$AP$301,41,FALSE)</f>
        <v/>
      </c>
      <c r="I50" s="58">
        <f>VLOOKUP(A50,OCT!$A$2:$AM$301,39,FALSE)</f>
        <v/>
      </c>
      <c r="J50" s="57">
        <f>VLOOKUP(A50,NOV!$A$2:$AL$301,38,FALSE)</f>
        <v/>
      </c>
      <c r="K50" s="57">
        <f>VLOOKUP(A50,DEC!$A$2:$AM$301,39,FALSE)</f>
        <v/>
      </c>
      <c r="L50" s="57">
        <f>VLOOKUP(A50,DEC!$A$2:$AP$301,42,FALSE)</f>
        <v/>
      </c>
      <c r="M50" s="57">
        <f>VLOOKUP($A50,JAN!$A$2:$AM$301,39,FALSE)</f>
        <v/>
      </c>
      <c r="N50" s="57">
        <f>VLOOKUP(A50,FEB!$A$2:$AJ$301,36,FALSE)</f>
        <v/>
      </c>
      <c r="O50" s="215">
        <f>VLOOKUP($A50,MAR!$A$2:$AP$301,39,FALSE)</f>
        <v/>
      </c>
      <c r="P50" s="215">
        <f>VLOOKUP($A50,MAR!$A$2:$AP$301,42,FALSE)</f>
        <v/>
      </c>
      <c r="Q50" s="215">
        <f>VLOOKUP($A50,APR!$A$2:$AL$301,38,FALSE)</f>
        <v/>
      </c>
      <c r="R50" s="215">
        <f>VLOOKUP(A50,MAY!$A$2:$AM$301,39,FALSE)</f>
        <v/>
      </c>
      <c r="S50" s="215">
        <f>VLOOKUP($A50,JUN!$A$2:$AO$301,38,FALSE)</f>
        <v/>
      </c>
      <c r="T50" s="215">
        <f>VLOOKUP($A50,JUN!$A$2:$AO$301,41,FALSE)</f>
        <v/>
      </c>
      <c r="U50" s="216">
        <f>L50+P50+T50+H50</f>
        <v/>
      </c>
      <c r="V50" s="217">
        <f>SUM(VLOOKUP(A50,SEP!$A$2:$AP$301,42,FALSE),VLOOKUP(A50,DEC!$A$2:$AQ$301,43,FALSE),VLOOKUP(A50,MAR!$A$2:$AQ$301,43,FALSE),VLOOKUP(A50,JUN!$A$2:$AP$301,42,FALSE))</f>
        <v/>
      </c>
      <c r="W50" s="218">
        <f>U50/V50</f>
        <v/>
      </c>
    </row>
    <row r="51">
      <c r="A51" s="59" t="n">
        <v>50</v>
      </c>
      <c r="B51" s="157">
        <f>VLOOKUP($A51,Table2[[No]:[Date Student Last Attended Program
(mm/dd/yyyy)]],2,FALSE)</f>
        <v/>
      </c>
      <c r="C51" s="157">
        <f>VLOOKUP($A51,Table2[[No]:[Date Student Last Attended Program
(mm/dd/yyyy)]],4,FALSE)</f>
        <v/>
      </c>
      <c r="D51" s="157">
        <f>VLOOKUP($A51,Table2[[No]:[Date Student Last Attended Program
(mm/dd/yyyy)]],14,FALSE)</f>
        <v/>
      </c>
      <c r="E51" s="58">
        <f>COUNTIF(JUL!E51:AI51,"1")</f>
        <v/>
      </c>
      <c r="F51" s="58">
        <f>COUNTIF(AUG!E51:AI51,"1")</f>
        <v/>
      </c>
      <c r="G51" s="58">
        <f>VLOOKUP(A51,SEP!$A$2:$AL$301,38,FALSE)</f>
        <v/>
      </c>
      <c r="H51" s="58">
        <f>VLOOKUP(A51,SEP!$A$2:$AP$301,41,FALSE)</f>
        <v/>
      </c>
      <c r="I51" s="58">
        <f>VLOOKUP(A51,OCT!$A$2:$AM$301,39,FALSE)</f>
        <v/>
      </c>
      <c r="J51" s="57">
        <f>VLOOKUP(A51,NOV!$A$2:$AL$301,38,FALSE)</f>
        <v/>
      </c>
      <c r="K51" s="57">
        <f>VLOOKUP(A51,DEC!$A$2:$AM$301,39,FALSE)</f>
        <v/>
      </c>
      <c r="L51" s="57">
        <f>VLOOKUP(A51,DEC!$A$2:$AP$301,42,FALSE)</f>
        <v/>
      </c>
      <c r="M51" s="57">
        <f>VLOOKUP($A51,JAN!$A$2:$AM$301,39,FALSE)</f>
        <v/>
      </c>
      <c r="N51" s="57">
        <f>VLOOKUP(A51,FEB!$A$2:$AJ$301,36,FALSE)</f>
        <v/>
      </c>
      <c r="O51" s="215">
        <f>VLOOKUP($A51,MAR!$A$2:$AP$301,39,FALSE)</f>
        <v/>
      </c>
      <c r="P51" s="215">
        <f>VLOOKUP($A51,MAR!$A$2:$AP$301,42,FALSE)</f>
        <v/>
      </c>
      <c r="Q51" s="215">
        <f>VLOOKUP($A51,APR!$A$2:$AL$301,38,FALSE)</f>
        <v/>
      </c>
      <c r="R51" s="215">
        <f>VLOOKUP(A51,MAY!$A$2:$AM$301,39,FALSE)</f>
        <v/>
      </c>
      <c r="S51" s="215">
        <f>VLOOKUP($A51,JUN!$A$2:$AO$301,38,FALSE)</f>
        <v/>
      </c>
      <c r="T51" s="215">
        <f>VLOOKUP($A51,JUN!$A$2:$AO$301,41,FALSE)</f>
        <v/>
      </c>
      <c r="U51" s="216">
        <f>L51+P51+T51+H51</f>
        <v/>
      </c>
      <c r="V51" s="217">
        <f>SUM(VLOOKUP(A51,SEP!$A$2:$AP$301,42,FALSE),VLOOKUP(A51,DEC!$A$2:$AQ$301,43,FALSE),VLOOKUP(A51,MAR!$A$2:$AQ$301,43,FALSE),VLOOKUP(A51,JUN!$A$2:$AP$301,42,FALSE))</f>
        <v/>
      </c>
      <c r="W51" s="218">
        <f>U51/V51</f>
        <v/>
      </c>
    </row>
    <row r="52">
      <c r="A52" s="59" t="n">
        <v>51</v>
      </c>
      <c r="B52" s="157">
        <f>VLOOKUP($A52,Table2[[No]:[Date Student Last Attended Program
(mm/dd/yyyy)]],2,FALSE)</f>
        <v/>
      </c>
      <c r="C52" s="157">
        <f>VLOOKUP($A52,Table2[[No]:[Date Student Last Attended Program
(mm/dd/yyyy)]],4,FALSE)</f>
        <v/>
      </c>
      <c r="D52" s="157">
        <f>VLOOKUP($A52,Table2[[No]:[Date Student Last Attended Program
(mm/dd/yyyy)]],14,FALSE)</f>
        <v/>
      </c>
      <c r="E52" s="58">
        <f>COUNTIF(JUL!E52:AI52,"1")</f>
        <v/>
      </c>
      <c r="F52" s="58">
        <f>COUNTIF(AUG!E52:AI52,"1")</f>
        <v/>
      </c>
      <c r="G52" s="58">
        <f>VLOOKUP(A52,SEP!$A$2:$AL$301,38,FALSE)</f>
        <v/>
      </c>
      <c r="H52" s="58">
        <f>VLOOKUP(A52,SEP!$A$2:$AP$301,41,FALSE)</f>
        <v/>
      </c>
      <c r="I52" s="58">
        <f>VLOOKUP(A52,OCT!$A$2:$AM$301,39,FALSE)</f>
        <v/>
      </c>
      <c r="J52" s="57">
        <f>VLOOKUP(A52,NOV!$A$2:$AL$301,38,FALSE)</f>
        <v/>
      </c>
      <c r="K52" s="57">
        <f>VLOOKUP(A52,DEC!$A$2:$AM$301,39,FALSE)</f>
        <v/>
      </c>
      <c r="L52" s="57">
        <f>VLOOKUP(A52,DEC!$A$2:$AP$301,42,FALSE)</f>
        <v/>
      </c>
      <c r="M52" s="57">
        <f>VLOOKUP($A52,JAN!$A$2:$AM$301,39,FALSE)</f>
        <v/>
      </c>
      <c r="N52" s="57">
        <f>VLOOKUP(A52,FEB!$A$2:$AJ$301,36,FALSE)</f>
        <v/>
      </c>
      <c r="O52" s="215">
        <f>VLOOKUP($A52,MAR!$A$2:$AP$301,39,FALSE)</f>
        <v/>
      </c>
      <c r="P52" s="215">
        <f>VLOOKUP($A52,MAR!$A$2:$AP$301,42,FALSE)</f>
        <v/>
      </c>
      <c r="Q52" s="215">
        <f>VLOOKUP($A52,APR!$A$2:$AL$301,38,FALSE)</f>
        <v/>
      </c>
      <c r="R52" s="215">
        <f>VLOOKUP(A52,MAY!$A$2:$AM$301,39,FALSE)</f>
        <v/>
      </c>
      <c r="S52" s="215">
        <f>VLOOKUP($A52,JUN!$A$2:$AO$301,38,FALSE)</f>
        <v/>
      </c>
      <c r="T52" s="215">
        <f>VLOOKUP($A52,JUN!$A$2:$AO$301,41,FALSE)</f>
        <v/>
      </c>
      <c r="U52" s="216">
        <f>L52+P52+T52+H52</f>
        <v/>
      </c>
      <c r="V52" s="217">
        <f>SUM(VLOOKUP(A52,SEP!$A$2:$AP$301,42,FALSE),VLOOKUP(A52,DEC!$A$2:$AQ$301,43,FALSE),VLOOKUP(A52,MAR!$A$2:$AQ$301,43,FALSE),VLOOKUP(A52,JUN!$A$2:$AP$301,42,FALSE))</f>
        <v/>
      </c>
      <c r="W52" s="218">
        <f>U52/V52</f>
        <v/>
      </c>
    </row>
    <row r="53">
      <c r="A53" s="59" t="n">
        <v>52</v>
      </c>
      <c r="B53" s="157">
        <f>VLOOKUP($A53,Table2[[No]:[Date Student Last Attended Program
(mm/dd/yyyy)]],2,FALSE)</f>
        <v/>
      </c>
      <c r="C53" s="157">
        <f>VLOOKUP($A53,Table2[[No]:[Date Student Last Attended Program
(mm/dd/yyyy)]],4,FALSE)</f>
        <v/>
      </c>
      <c r="D53" s="157">
        <f>VLOOKUP($A53,Table2[[No]:[Date Student Last Attended Program
(mm/dd/yyyy)]],14,FALSE)</f>
        <v/>
      </c>
      <c r="E53" s="58">
        <f>COUNTIF(JUL!E53:AI53,"1")</f>
        <v/>
      </c>
      <c r="F53" s="58">
        <f>COUNTIF(AUG!E53:AI53,"1")</f>
        <v/>
      </c>
      <c r="G53" s="58">
        <f>VLOOKUP(A53,SEP!$A$2:$AL$301,38,FALSE)</f>
        <v/>
      </c>
      <c r="H53" s="58">
        <f>VLOOKUP(A53,SEP!$A$2:$AP$301,41,FALSE)</f>
        <v/>
      </c>
      <c r="I53" s="58">
        <f>VLOOKUP(A53,OCT!$A$2:$AM$301,39,FALSE)</f>
        <v/>
      </c>
      <c r="J53" s="57">
        <f>VLOOKUP(A53,NOV!$A$2:$AL$301,38,FALSE)</f>
        <v/>
      </c>
      <c r="K53" s="57">
        <f>VLOOKUP(A53,DEC!$A$2:$AM$301,39,FALSE)</f>
        <v/>
      </c>
      <c r="L53" s="57">
        <f>VLOOKUP(A53,DEC!$A$2:$AP$301,42,FALSE)</f>
        <v/>
      </c>
      <c r="M53" s="57">
        <f>VLOOKUP($A53,JAN!$A$2:$AM$301,39,FALSE)</f>
        <v/>
      </c>
      <c r="N53" s="57">
        <f>VLOOKUP(A53,FEB!$A$2:$AJ$301,36,FALSE)</f>
        <v/>
      </c>
      <c r="O53" s="215">
        <f>VLOOKUP($A53,MAR!$A$2:$AP$301,39,FALSE)</f>
        <v/>
      </c>
      <c r="P53" s="215">
        <f>VLOOKUP($A53,MAR!$A$2:$AP$301,42,FALSE)</f>
        <v/>
      </c>
      <c r="Q53" s="215">
        <f>VLOOKUP($A53,APR!$A$2:$AL$301,38,FALSE)</f>
        <v/>
      </c>
      <c r="R53" s="215">
        <f>VLOOKUP(A53,MAY!$A$2:$AM$301,39,FALSE)</f>
        <v/>
      </c>
      <c r="S53" s="215">
        <f>VLOOKUP($A53,JUN!$A$2:$AO$301,38,FALSE)</f>
        <v/>
      </c>
      <c r="T53" s="215">
        <f>VLOOKUP($A53,JUN!$A$2:$AO$301,41,FALSE)</f>
        <v/>
      </c>
      <c r="U53" s="216">
        <f>L53+P53+T53+H53</f>
        <v/>
      </c>
      <c r="V53" s="217">
        <f>SUM(VLOOKUP(A53,SEP!$A$2:$AP$301,42,FALSE),VLOOKUP(A53,DEC!$A$2:$AQ$301,43,FALSE),VLOOKUP(A53,MAR!$A$2:$AQ$301,43,FALSE),VLOOKUP(A53,JUN!$A$2:$AP$301,42,FALSE))</f>
        <v/>
      </c>
      <c r="W53" s="218">
        <f>U53/V53</f>
        <v/>
      </c>
    </row>
    <row r="54">
      <c r="A54" s="59" t="n">
        <v>53</v>
      </c>
      <c r="B54" s="157">
        <f>VLOOKUP($A54,Table2[[No]:[Date Student Last Attended Program
(mm/dd/yyyy)]],2,FALSE)</f>
        <v/>
      </c>
      <c r="C54" s="157">
        <f>VLOOKUP($A54,Table2[[No]:[Date Student Last Attended Program
(mm/dd/yyyy)]],4,FALSE)</f>
        <v/>
      </c>
      <c r="D54" s="157">
        <f>VLOOKUP($A54,Table2[[No]:[Date Student Last Attended Program
(mm/dd/yyyy)]],14,FALSE)</f>
        <v/>
      </c>
      <c r="E54" s="58">
        <f>COUNTIF(JUL!E54:AI54,"1")</f>
        <v/>
      </c>
      <c r="F54" s="58">
        <f>COUNTIF(AUG!E54:AI54,"1")</f>
        <v/>
      </c>
      <c r="G54" s="58">
        <f>VLOOKUP(A54,SEP!$A$2:$AL$301,38,FALSE)</f>
        <v/>
      </c>
      <c r="H54" s="58">
        <f>VLOOKUP(A54,SEP!$A$2:$AP$301,41,FALSE)</f>
        <v/>
      </c>
      <c r="I54" s="58">
        <f>VLOOKUP(A54,OCT!$A$2:$AM$301,39,FALSE)</f>
        <v/>
      </c>
      <c r="J54" s="57">
        <f>VLOOKUP(A54,NOV!$A$2:$AL$301,38,FALSE)</f>
        <v/>
      </c>
      <c r="K54" s="57">
        <f>VLOOKUP(A54,DEC!$A$2:$AM$301,39,FALSE)</f>
        <v/>
      </c>
      <c r="L54" s="57">
        <f>VLOOKUP(A54,DEC!$A$2:$AP$301,42,FALSE)</f>
        <v/>
      </c>
      <c r="M54" s="57">
        <f>VLOOKUP($A54,JAN!$A$2:$AM$301,39,FALSE)</f>
        <v/>
      </c>
      <c r="N54" s="57">
        <f>VLOOKUP(A54,FEB!$A$2:$AJ$301,36,FALSE)</f>
        <v/>
      </c>
      <c r="O54" s="215">
        <f>VLOOKUP($A54,MAR!$A$2:$AP$301,39,FALSE)</f>
        <v/>
      </c>
      <c r="P54" s="215">
        <f>VLOOKUP($A54,MAR!$A$2:$AP$301,42,FALSE)</f>
        <v/>
      </c>
      <c r="Q54" s="215">
        <f>VLOOKUP($A54,APR!$A$2:$AL$301,38,FALSE)</f>
        <v/>
      </c>
      <c r="R54" s="215">
        <f>VLOOKUP(A54,MAY!$A$2:$AM$301,39,FALSE)</f>
        <v/>
      </c>
      <c r="S54" s="215">
        <f>VLOOKUP($A54,JUN!$A$2:$AO$301,38,FALSE)</f>
        <v/>
      </c>
      <c r="T54" s="215">
        <f>VLOOKUP($A54,JUN!$A$2:$AO$301,41,FALSE)</f>
        <v/>
      </c>
      <c r="U54" s="216">
        <f>L54+P54+T54+H54</f>
        <v/>
      </c>
      <c r="V54" s="217">
        <f>SUM(VLOOKUP(A54,SEP!$A$2:$AP$301,42,FALSE),VLOOKUP(A54,DEC!$A$2:$AQ$301,43,FALSE),VLOOKUP(A54,MAR!$A$2:$AQ$301,43,FALSE),VLOOKUP(A54,JUN!$A$2:$AP$301,42,FALSE))</f>
        <v/>
      </c>
      <c r="W54" s="218">
        <f>U54/V54</f>
        <v/>
      </c>
    </row>
    <row r="55">
      <c r="A55" s="59" t="n">
        <v>54</v>
      </c>
      <c r="B55" s="157">
        <f>VLOOKUP($A55,Table2[[No]:[Date Student Last Attended Program
(mm/dd/yyyy)]],2,FALSE)</f>
        <v/>
      </c>
      <c r="C55" s="157">
        <f>VLOOKUP($A55,Table2[[No]:[Date Student Last Attended Program
(mm/dd/yyyy)]],4,FALSE)</f>
        <v/>
      </c>
      <c r="D55" s="157">
        <f>VLOOKUP($A55,Table2[[No]:[Date Student Last Attended Program
(mm/dd/yyyy)]],14,FALSE)</f>
        <v/>
      </c>
      <c r="E55" s="58">
        <f>COUNTIF(JUL!E55:AI55,"1")</f>
        <v/>
      </c>
      <c r="F55" s="58">
        <f>COUNTIF(AUG!E55:AI55,"1")</f>
        <v/>
      </c>
      <c r="G55" s="58">
        <f>VLOOKUP(A55,SEP!$A$2:$AL$301,38,FALSE)</f>
        <v/>
      </c>
      <c r="H55" s="58">
        <f>VLOOKUP(A55,SEP!$A$2:$AP$301,41,FALSE)</f>
        <v/>
      </c>
      <c r="I55" s="58">
        <f>VLOOKUP(A55,OCT!$A$2:$AM$301,39,FALSE)</f>
        <v/>
      </c>
      <c r="J55" s="57">
        <f>VLOOKUP(A55,NOV!$A$2:$AL$301,38,FALSE)</f>
        <v/>
      </c>
      <c r="K55" s="57">
        <f>VLOOKUP(A55,DEC!$A$2:$AM$301,39,FALSE)</f>
        <v/>
      </c>
      <c r="L55" s="57">
        <f>VLOOKUP(A55,DEC!$A$2:$AP$301,42,FALSE)</f>
        <v/>
      </c>
      <c r="M55" s="57">
        <f>VLOOKUP($A55,JAN!$A$2:$AM$301,39,FALSE)</f>
        <v/>
      </c>
      <c r="N55" s="57">
        <f>VLOOKUP(A55,FEB!$A$2:$AJ$301,36,FALSE)</f>
        <v/>
      </c>
      <c r="O55" s="215">
        <f>VLOOKUP($A55,MAR!$A$2:$AP$301,39,FALSE)</f>
        <v/>
      </c>
      <c r="P55" s="215">
        <f>VLOOKUP($A55,MAR!$A$2:$AP$301,42,FALSE)</f>
        <v/>
      </c>
      <c r="Q55" s="215">
        <f>VLOOKUP($A55,APR!$A$2:$AL$301,38,FALSE)</f>
        <v/>
      </c>
      <c r="R55" s="215">
        <f>VLOOKUP(A55,MAY!$A$2:$AM$301,39,FALSE)</f>
        <v/>
      </c>
      <c r="S55" s="215">
        <f>VLOOKUP($A55,JUN!$A$2:$AO$301,38,FALSE)</f>
        <v/>
      </c>
      <c r="T55" s="215">
        <f>VLOOKUP($A55,JUN!$A$2:$AO$301,41,FALSE)</f>
        <v/>
      </c>
      <c r="U55" s="216">
        <f>L55+P55+T55+H55</f>
        <v/>
      </c>
      <c r="V55" s="217">
        <f>SUM(VLOOKUP(A55,SEP!$A$2:$AP$301,42,FALSE),VLOOKUP(A55,DEC!$A$2:$AQ$301,43,FALSE),VLOOKUP(A55,MAR!$A$2:$AQ$301,43,FALSE),VLOOKUP(A55,JUN!$A$2:$AP$301,42,FALSE))</f>
        <v/>
      </c>
      <c r="W55" s="218">
        <f>U55/V55</f>
        <v/>
      </c>
    </row>
    <row r="56">
      <c r="A56" s="59" t="n">
        <v>55</v>
      </c>
      <c r="B56" s="157">
        <f>VLOOKUP($A56,Table2[[No]:[Date Student Last Attended Program
(mm/dd/yyyy)]],2,FALSE)</f>
        <v/>
      </c>
      <c r="C56" s="157">
        <f>VLOOKUP($A56,Table2[[No]:[Date Student Last Attended Program
(mm/dd/yyyy)]],4,FALSE)</f>
        <v/>
      </c>
      <c r="D56" s="157">
        <f>VLOOKUP($A56,Table2[[No]:[Date Student Last Attended Program
(mm/dd/yyyy)]],14,FALSE)</f>
        <v/>
      </c>
      <c r="E56" s="58">
        <f>COUNTIF(JUL!E56:AI56,"1")</f>
        <v/>
      </c>
      <c r="F56" s="58">
        <f>COUNTIF(AUG!E56:AI56,"1")</f>
        <v/>
      </c>
      <c r="G56" s="58">
        <f>VLOOKUP(A56,SEP!$A$2:$AL$301,38,FALSE)</f>
        <v/>
      </c>
      <c r="H56" s="58">
        <f>VLOOKUP(A56,SEP!$A$2:$AP$301,41,FALSE)</f>
        <v/>
      </c>
      <c r="I56" s="58">
        <f>VLOOKUP(A56,OCT!$A$2:$AM$301,39,FALSE)</f>
        <v/>
      </c>
      <c r="J56" s="57">
        <f>VLOOKUP(A56,NOV!$A$2:$AL$301,38,FALSE)</f>
        <v/>
      </c>
      <c r="K56" s="57">
        <f>VLOOKUP(A56,DEC!$A$2:$AM$301,39,FALSE)</f>
        <v/>
      </c>
      <c r="L56" s="57">
        <f>VLOOKUP(A56,DEC!$A$2:$AP$301,42,FALSE)</f>
        <v/>
      </c>
      <c r="M56" s="57">
        <f>VLOOKUP($A56,JAN!$A$2:$AM$301,39,FALSE)</f>
        <v/>
      </c>
      <c r="N56" s="57">
        <f>VLOOKUP(A56,FEB!$A$2:$AJ$301,36,FALSE)</f>
        <v/>
      </c>
      <c r="O56" s="215">
        <f>VLOOKUP($A56,MAR!$A$2:$AP$301,39,FALSE)</f>
        <v/>
      </c>
      <c r="P56" s="215">
        <f>VLOOKUP($A56,MAR!$A$2:$AP$301,42,FALSE)</f>
        <v/>
      </c>
      <c r="Q56" s="215">
        <f>VLOOKUP($A56,APR!$A$2:$AL$301,38,FALSE)</f>
        <v/>
      </c>
      <c r="R56" s="215">
        <f>VLOOKUP(A56,MAY!$A$2:$AM$301,39,FALSE)</f>
        <v/>
      </c>
      <c r="S56" s="215">
        <f>VLOOKUP($A56,JUN!$A$2:$AO$301,38,FALSE)</f>
        <v/>
      </c>
      <c r="T56" s="215">
        <f>VLOOKUP($A56,JUN!$A$2:$AO$301,41,FALSE)</f>
        <v/>
      </c>
      <c r="U56" s="216">
        <f>L56+P56+T56+H56</f>
        <v/>
      </c>
      <c r="V56" s="217">
        <f>SUM(VLOOKUP(A56,SEP!$A$2:$AP$301,42,FALSE),VLOOKUP(A56,DEC!$A$2:$AQ$301,43,FALSE),VLOOKUP(A56,MAR!$A$2:$AQ$301,43,FALSE),VLOOKUP(A56,JUN!$A$2:$AP$301,42,FALSE))</f>
        <v/>
      </c>
      <c r="W56" s="218">
        <f>U56/V56</f>
        <v/>
      </c>
    </row>
    <row r="57">
      <c r="A57" s="59" t="n">
        <v>56</v>
      </c>
      <c r="B57" s="157">
        <f>VLOOKUP($A57,Table2[[No]:[Date Student Last Attended Program
(mm/dd/yyyy)]],2,FALSE)</f>
        <v/>
      </c>
      <c r="C57" s="157">
        <f>VLOOKUP($A57,Table2[[No]:[Date Student Last Attended Program
(mm/dd/yyyy)]],4,FALSE)</f>
        <v/>
      </c>
      <c r="D57" s="157">
        <f>VLOOKUP($A57,Table2[[No]:[Date Student Last Attended Program
(mm/dd/yyyy)]],14,FALSE)</f>
        <v/>
      </c>
      <c r="E57" s="58">
        <f>COUNTIF(JUL!E57:AI57,"1")</f>
        <v/>
      </c>
      <c r="F57" s="58">
        <f>COUNTIF(AUG!E57:AI57,"1")</f>
        <v/>
      </c>
      <c r="G57" s="58">
        <f>VLOOKUP(A57,SEP!$A$2:$AL$301,38,FALSE)</f>
        <v/>
      </c>
      <c r="H57" s="58">
        <f>VLOOKUP(A57,SEP!$A$2:$AP$301,41,FALSE)</f>
        <v/>
      </c>
      <c r="I57" s="58">
        <f>VLOOKUP(A57,OCT!$A$2:$AM$301,39,FALSE)</f>
        <v/>
      </c>
      <c r="J57" s="57">
        <f>VLOOKUP(A57,NOV!$A$2:$AL$301,38,FALSE)</f>
        <v/>
      </c>
      <c r="K57" s="57">
        <f>VLOOKUP(A57,DEC!$A$2:$AM$301,39,FALSE)</f>
        <v/>
      </c>
      <c r="L57" s="57">
        <f>VLOOKUP(A57,DEC!$A$2:$AP$301,42,FALSE)</f>
        <v/>
      </c>
      <c r="M57" s="57">
        <f>VLOOKUP($A57,JAN!$A$2:$AM$301,39,FALSE)</f>
        <v/>
      </c>
      <c r="N57" s="57">
        <f>VLOOKUP(A57,FEB!$A$2:$AJ$301,36,FALSE)</f>
        <v/>
      </c>
      <c r="O57" s="215">
        <f>VLOOKUP($A57,MAR!$A$2:$AP$301,39,FALSE)</f>
        <v/>
      </c>
      <c r="P57" s="215">
        <f>VLOOKUP($A57,MAR!$A$2:$AP$301,42,FALSE)</f>
        <v/>
      </c>
      <c r="Q57" s="215">
        <f>VLOOKUP($A57,APR!$A$2:$AL$301,38,FALSE)</f>
        <v/>
      </c>
      <c r="R57" s="215">
        <f>VLOOKUP(A57,MAY!$A$2:$AM$301,39,FALSE)</f>
        <v/>
      </c>
      <c r="S57" s="215">
        <f>VLOOKUP($A57,JUN!$A$2:$AO$301,38,FALSE)</f>
        <v/>
      </c>
      <c r="T57" s="215">
        <f>VLOOKUP($A57,JUN!$A$2:$AO$301,41,FALSE)</f>
        <v/>
      </c>
      <c r="U57" s="216">
        <f>L57+P57+T57+H57</f>
        <v/>
      </c>
      <c r="V57" s="217">
        <f>SUM(VLOOKUP(A57,SEP!$A$2:$AP$301,42,FALSE),VLOOKUP(A57,DEC!$A$2:$AQ$301,43,FALSE),VLOOKUP(A57,MAR!$A$2:$AQ$301,43,FALSE),VLOOKUP(A57,JUN!$A$2:$AP$301,42,FALSE))</f>
        <v/>
      </c>
      <c r="W57" s="218">
        <f>U57/V57</f>
        <v/>
      </c>
    </row>
    <row r="58">
      <c r="A58" s="59" t="n">
        <v>57</v>
      </c>
      <c r="B58" s="157">
        <f>VLOOKUP($A58,Table2[[No]:[Date Student Last Attended Program
(mm/dd/yyyy)]],2,FALSE)</f>
        <v/>
      </c>
      <c r="C58" s="157">
        <f>VLOOKUP($A58,Table2[[No]:[Date Student Last Attended Program
(mm/dd/yyyy)]],4,FALSE)</f>
        <v/>
      </c>
      <c r="D58" s="157">
        <f>VLOOKUP($A58,Table2[[No]:[Date Student Last Attended Program
(mm/dd/yyyy)]],14,FALSE)</f>
        <v/>
      </c>
      <c r="E58" s="58">
        <f>COUNTIF(JUL!E58:AI58,"1")</f>
        <v/>
      </c>
      <c r="F58" s="58">
        <f>COUNTIF(AUG!E58:AI58,"1")</f>
        <v/>
      </c>
      <c r="G58" s="58">
        <f>VLOOKUP(A58,SEP!$A$2:$AL$301,38,FALSE)</f>
        <v/>
      </c>
      <c r="H58" s="58">
        <f>VLOOKUP(A58,SEP!$A$2:$AP$301,41,FALSE)</f>
        <v/>
      </c>
      <c r="I58" s="58">
        <f>VLOOKUP(A58,OCT!$A$2:$AM$301,39,FALSE)</f>
        <v/>
      </c>
      <c r="J58" s="57">
        <f>VLOOKUP(A58,NOV!$A$2:$AL$301,38,FALSE)</f>
        <v/>
      </c>
      <c r="K58" s="57">
        <f>VLOOKUP(A58,DEC!$A$2:$AM$301,39,FALSE)</f>
        <v/>
      </c>
      <c r="L58" s="57">
        <f>VLOOKUP(A58,DEC!$A$2:$AP$301,42,FALSE)</f>
        <v/>
      </c>
      <c r="M58" s="57">
        <f>VLOOKUP($A58,JAN!$A$2:$AM$301,39,FALSE)</f>
        <v/>
      </c>
      <c r="N58" s="57">
        <f>VLOOKUP(A58,FEB!$A$2:$AJ$301,36,FALSE)</f>
        <v/>
      </c>
      <c r="O58" s="215">
        <f>VLOOKUP($A58,MAR!$A$2:$AP$301,39,FALSE)</f>
        <v/>
      </c>
      <c r="P58" s="215">
        <f>VLOOKUP($A58,MAR!$A$2:$AP$301,42,FALSE)</f>
        <v/>
      </c>
      <c r="Q58" s="215">
        <f>VLOOKUP($A58,APR!$A$2:$AL$301,38,FALSE)</f>
        <v/>
      </c>
      <c r="R58" s="215">
        <f>VLOOKUP(A58,MAY!$A$2:$AM$301,39,FALSE)</f>
        <v/>
      </c>
      <c r="S58" s="215">
        <f>VLOOKUP($A58,JUN!$A$2:$AO$301,38,FALSE)</f>
        <v/>
      </c>
      <c r="T58" s="215">
        <f>VLOOKUP($A58,JUN!$A$2:$AO$301,41,FALSE)</f>
        <v/>
      </c>
      <c r="U58" s="216">
        <f>L58+P58+T58+H58</f>
        <v/>
      </c>
      <c r="V58" s="217">
        <f>SUM(VLOOKUP(A58,SEP!$A$2:$AP$301,42,FALSE),VLOOKUP(A58,DEC!$A$2:$AQ$301,43,FALSE),VLOOKUP(A58,MAR!$A$2:$AQ$301,43,FALSE),VLOOKUP(A58,JUN!$A$2:$AP$301,42,FALSE))</f>
        <v/>
      </c>
      <c r="W58" s="218">
        <f>U58/V58</f>
        <v/>
      </c>
    </row>
    <row r="59">
      <c r="A59" s="59" t="n">
        <v>58</v>
      </c>
      <c r="B59" s="157">
        <f>VLOOKUP($A59,Table2[[No]:[Date Student Last Attended Program
(mm/dd/yyyy)]],2,FALSE)</f>
        <v/>
      </c>
      <c r="C59" s="157">
        <f>VLOOKUP($A59,Table2[[No]:[Date Student Last Attended Program
(mm/dd/yyyy)]],4,FALSE)</f>
        <v/>
      </c>
      <c r="D59" s="157">
        <f>VLOOKUP($A59,Table2[[No]:[Date Student Last Attended Program
(mm/dd/yyyy)]],14,FALSE)</f>
        <v/>
      </c>
      <c r="E59" s="58">
        <f>COUNTIF(JUL!E59:AI59,"1")</f>
        <v/>
      </c>
      <c r="F59" s="58">
        <f>COUNTIF(AUG!E59:AI59,"1")</f>
        <v/>
      </c>
      <c r="G59" s="58">
        <f>VLOOKUP(A59,SEP!$A$2:$AL$301,38,FALSE)</f>
        <v/>
      </c>
      <c r="H59" s="58">
        <f>VLOOKUP(A59,SEP!$A$2:$AP$301,41,FALSE)</f>
        <v/>
      </c>
      <c r="I59" s="58">
        <f>VLOOKUP(A59,OCT!$A$2:$AM$301,39,FALSE)</f>
        <v/>
      </c>
      <c r="J59" s="57">
        <f>VLOOKUP(A59,NOV!$A$2:$AL$301,38,FALSE)</f>
        <v/>
      </c>
      <c r="K59" s="57">
        <f>VLOOKUP(A59,DEC!$A$2:$AM$301,39,FALSE)</f>
        <v/>
      </c>
      <c r="L59" s="57">
        <f>VLOOKUP(A59,DEC!$A$2:$AP$301,42,FALSE)</f>
        <v/>
      </c>
      <c r="M59" s="57">
        <f>VLOOKUP($A59,JAN!$A$2:$AM$301,39,FALSE)</f>
        <v/>
      </c>
      <c r="N59" s="57">
        <f>VLOOKUP(A59,FEB!$A$2:$AJ$301,36,FALSE)</f>
        <v/>
      </c>
      <c r="O59" s="215">
        <f>VLOOKUP($A59,MAR!$A$2:$AP$301,39,FALSE)</f>
        <v/>
      </c>
      <c r="P59" s="215">
        <f>VLOOKUP($A59,MAR!$A$2:$AP$301,42,FALSE)</f>
        <v/>
      </c>
      <c r="Q59" s="215">
        <f>VLOOKUP($A59,APR!$A$2:$AL$301,38,FALSE)</f>
        <v/>
      </c>
      <c r="R59" s="215">
        <f>VLOOKUP(A59,MAY!$A$2:$AM$301,39,FALSE)</f>
        <v/>
      </c>
      <c r="S59" s="215">
        <f>VLOOKUP($A59,JUN!$A$2:$AO$301,38,FALSE)</f>
        <v/>
      </c>
      <c r="T59" s="215">
        <f>VLOOKUP($A59,JUN!$A$2:$AO$301,41,FALSE)</f>
        <v/>
      </c>
      <c r="U59" s="216">
        <f>L59+P59+T59+H59</f>
        <v/>
      </c>
      <c r="V59" s="217">
        <f>SUM(VLOOKUP(A59,SEP!$A$2:$AP$301,42,FALSE),VLOOKUP(A59,DEC!$A$2:$AQ$301,43,FALSE),VLOOKUP(A59,MAR!$A$2:$AQ$301,43,FALSE),VLOOKUP(A59,JUN!$A$2:$AP$301,42,FALSE))</f>
        <v/>
      </c>
      <c r="W59" s="218">
        <f>U59/V59</f>
        <v/>
      </c>
    </row>
    <row r="60">
      <c r="A60" s="59" t="n">
        <v>59</v>
      </c>
      <c r="B60" s="157">
        <f>VLOOKUP($A60,Table2[[No]:[Date Student Last Attended Program
(mm/dd/yyyy)]],2,FALSE)</f>
        <v/>
      </c>
      <c r="C60" s="157">
        <f>VLOOKUP($A60,Table2[[No]:[Date Student Last Attended Program
(mm/dd/yyyy)]],4,FALSE)</f>
        <v/>
      </c>
      <c r="D60" s="157">
        <f>VLOOKUP($A60,Table2[[No]:[Date Student Last Attended Program
(mm/dd/yyyy)]],14,FALSE)</f>
        <v/>
      </c>
      <c r="E60" s="58">
        <f>COUNTIF(JUL!E60:AI60,"1")</f>
        <v/>
      </c>
      <c r="F60" s="58">
        <f>COUNTIF(AUG!E60:AI60,"1")</f>
        <v/>
      </c>
      <c r="G60" s="58">
        <f>VLOOKUP(A60,SEP!$A$2:$AL$301,38,FALSE)</f>
        <v/>
      </c>
      <c r="H60" s="58">
        <f>VLOOKUP(A60,SEP!$A$2:$AP$301,41,FALSE)</f>
        <v/>
      </c>
      <c r="I60" s="58">
        <f>VLOOKUP(A60,OCT!$A$2:$AM$301,39,FALSE)</f>
        <v/>
      </c>
      <c r="J60" s="57">
        <f>VLOOKUP(A60,NOV!$A$2:$AL$301,38,FALSE)</f>
        <v/>
      </c>
      <c r="K60" s="57">
        <f>VLOOKUP(A60,DEC!$A$2:$AM$301,39,FALSE)</f>
        <v/>
      </c>
      <c r="L60" s="57">
        <f>VLOOKUP(A60,DEC!$A$2:$AP$301,42,FALSE)</f>
        <v/>
      </c>
      <c r="M60" s="57">
        <f>VLOOKUP($A60,JAN!$A$2:$AM$301,39,FALSE)</f>
        <v/>
      </c>
      <c r="N60" s="57">
        <f>VLOOKUP(A60,FEB!$A$2:$AJ$301,36,FALSE)</f>
        <v/>
      </c>
      <c r="O60" s="215">
        <f>VLOOKUP($A60,MAR!$A$2:$AP$301,39,FALSE)</f>
        <v/>
      </c>
      <c r="P60" s="215">
        <f>VLOOKUP($A60,MAR!$A$2:$AP$301,42,FALSE)</f>
        <v/>
      </c>
      <c r="Q60" s="215">
        <f>VLOOKUP($A60,APR!$A$2:$AL$301,38,FALSE)</f>
        <v/>
      </c>
      <c r="R60" s="215">
        <f>VLOOKUP(A60,MAY!$A$2:$AM$301,39,FALSE)</f>
        <v/>
      </c>
      <c r="S60" s="215">
        <f>VLOOKUP($A60,JUN!$A$2:$AO$301,38,FALSE)</f>
        <v/>
      </c>
      <c r="T60" s="215">
        <f>VLOOKUP($A60,JUN!$A$2:$AO$301,41,FALSE)</f>
        <v/>
      </c>
      <c r="U60" s="216">
        <f>L60+P60+T60+H60</f>
        <v/>
      </c>
      <c r="V60" s="217">
        <f>SUM(VLOOKUP(A60,SEP!$A$2:$AP$301,42,FALSE),VLOOKUP(A60,DEC!$A$2:$AQ$301,43,FALSE),VLOOKUP(A60,MAR!$A$2:$AQ$301,43,FALSE),VLOOKUP(A60,JUN!$A$2:$AP$301,42,FALSE))</f>
        <v/>
      </c>
      <c r="W60" s="218">
        <f>U60/V60</f>
        <v/>
      </c>
    </row>
    <row r="61">
      <c r="A61" s="59" t="n">
        <v>60</v>
      </c>
      <c r="B61" s="157">
        <f>VLOOKUP($A61,Table2[[No]:[Date Student Last Attended Program
(mm/dd/yyyy)]],2,FALSE)</f>
        <v/>
      </c>
      <c r="C61" s="157">
        <f>VLOOKUP($A61,Table2[[No]:[Date Student Last Attended Program
(mm/dd/yyyy)]],4,FALSE)</f>
        <v/>
      </c>
      <c r="D61" s="157">
        <f>VLOOKUP($A61,Table2[[No]:[Date Student Last Attended Program
(mm/dd/yyyy)]],14,FALSE)</f>
        <v/>
      </c>
      <c r="E61" s="58">
        <f>COUNTIF(JUL!E61:AI61,"1")</f>
        <v/>
      </c>
      <c r="F61" s="58">
        <f>COUNTIF(AUG!E61:AI61,"1")</f>
        <v/>
      </c>
      <c r="G61" s="58">
        <f>VLOOKUP(A61,SEP!$A$2:$AL$301,38,FALSE)</f>
        <v/>
      </c>
      <c r="H61" s="58">
        <f>VLOOKUP(A61,SEP!$A$2:$AP$301,41,FALSE)</f>
        <v/>
      </c>
      <c r="I61" s="58">
        <f>VLOOKUP(A61,OCT!$A$2:$AM$301,39,FALSE)</f>
        <v/>
      </c>
      <c r="J61" s="57">
        <f>VLOOKUP(A61,NOV!$A$2:$AL$301,38,FALSE)</f>
        <v/>
      </c>
      <c r="K61" s="57">
        <f>VLOOKUP(A61,DEC!$A$2:$AM$301,39,FALSE)</f>
        <v/>
      </c>
      <c r="L61" s="57">
        <f>VLOOKUP(A61,DEC!$A$2:$AP$301,42,FALSE)</f>
        <v/>
      </c>
      <c r="M61" s="57">
        <f>VLOOKUP($A61,JAN!$A$2:$AM$301,39,FALSE)</f>
        <v/>
      </c>
      <c r="N61" s="57">
        <f>VLOOKUP(A61,FEB!$A$2:$AJ$301,36,FALSE)</f>
        <v/>
      </c>
      <c r="O61" s="215">
        <f>VLOOKUP($A61,MAR!$A$2:$AP$301,39,FALSE)</f>
        <v/>
      </c>
      <c r="P61" s="215">
        <f>VLOOKUP($A61,MAR!$A$2:$AP$301,42,FALSE)</f>
        <v/>
      </c>
      <c r="Q61" s="215">
        <f>VLOOKUP($A61,APR!$A$2:$AL$301,38,FALSE)</f>
        <v/>
      </c>
      <c r="R61" s="215">
        <f>VLOOKUP(A61,MAY!$A$2:$AM$301,39,FALSE)</f>
        <v/>
      </c>
      <c r="S61" s="215">
        <f>VLOOKUP($A61,JUN!$A$2:$AO$301,38,FALSE)</f>
        <v/>
      </c>
      <c r="T61" s="215">
        <f>VLOOKUP($A61,JUN!$A$2:$AO$301,41,FALSE)</f>
        <v/>
      </c>
      <c r="U61" s="216">
        <f>L61+P61+T61+H61</f>
        <v/>
      </c>
      <c r="V61" s="217">
        <f>SUM(VLOOKUP(A61,SEP!$A$2:$AP$301,42,FALSE),VLOOKUP(A61,DEC!$A$2:$AQ$301,43,FALSE),VLOOKUP(A61,MAR!$A$2:$AQ$301,43,FALSE),VLOOKUP(A61,JUN!$A$2:$AP$301,42,FALSE))</f>
        <v/>
      </c>
      <c r="W61" s="218">
        <f>U61/V61</f>
        <v/>
      </c>
    </row>
    <row r="62">
      <c r="A62" s="59" t="n">
        <v>61</v>
      </c>
      <c r="B62" s="157">
        <f>VLOOKUP($A62,Table2[[No]:[Date Student Last Attended Program
(mm/dd/yyyy)]],2,FALSE)</f>
        <v/>
      </c>
      <c r="C62" s="157">
        <f>VLOOKUP($A62,Table2[[No]:[Date Student Last Attended Program
(mm/dd/yyyy)]],4,FALSE)</f>
        <v/>
      </c>
      <c r="D62" s="157">
        <f>VLOOKUP($A62,Table2[[No]:[Date Student Last Attended Program
(mm/dd/yyyy)]],14,FALSE)</f>
        <v/>
      </c>
      <c r="E62" s="58">
        <f>COUNTIF(JUL!E62:AI62,"1")</f>
        <v/>
      </c>
      <c r="F62" s="58">
        <f>COUNTIF(AUG!E62:AI62,"1")</f>
        <v/>
      </c>
      <c r="G62" s="58">
        <f>VLOOKUP(A62,SEP!$A$2:$AL$301,38,FALSE)</f>
        <v/>
      </c>
      <c r="H62" s="58">
        <f>VLOOKUP(A62,SEP!$A$2:$AP$301,41,FALSE)</f>
        <v/>
      </c>
      <c r="I62" s="58">
        <f>VLOOKUP(A62,OCT!$A$2:$AM$301,39,FALSE)</f>
        <v/>
      </c>
      <c r="J62" s="57">
        <f>VLOOKUP(A62,NOV!$A$2:$AL$301,38,FALSE)</f>
        <v/>
      </c>
      <c r="K62" s="57">
        <f>VLOOKUP(A62,DEC!$A$2:$AM$301,39,FALSE)</f>
        <v/>
      </c>
      <c r="L62" s="57">
        <f>VLOOKUP(A62,DEC!$A$2:$AP$301,42,FALSE)</f>
        <v/>
      </c>
      <c r="M62" s="57">
        <f>VLOOKUP($A62,JAN!$A$2:$AM$301,39,FALSE)</f>
        <v/>
      </c>
      <c r="N62" s="57">
        <f>VLOOKUP(A62,FEB!$A$2:$AJ$301,36,FALSE)</f>
        <v/>
      </c>
      <c r="O62" s="215">
        <f>VLOOKUP($A62,MAR!$A$2:$AP$301,39,FALSE)</f>
        <v/>
      </c>
      <c r="P62" s="215">
        <f>VLOOKUP($A62,MAR!$A$2:$AP$301,42,FALSE)</f>
        <v/>
      </c>
      <c r="Q62" s="215">
        <f>VLOOKUP($A62,APR!$A$2:$AL$301,38,FALSE)</f>
        <v/>
      </c>
      <c r="R62" s="215">
        <f>VLOOKUP(A62,MAY!$A$2:$AM$301,39,FALSE)</f>
        <v/>
      </c>
      <c r="S62" s="215">
        <f>VLOOKUP($A62,JUN!$A$2:$AO$301,38,FALSE)</f>
        <v/>
      </c>
      <c r="T62" s="215">
        <f>VLOOKUP($A62,JUN!$A$2:$AO$301,41,FALSE)</f>
        <v/>
      </c>
      <c r="U62" s="216">
        <f>L62+P62+T62+H62</f>
        <v/>
      </c>
      <c r="V62" s="217">
        <f>SUM(VLOOKUP(A62,SEP!$A$2:$AP$301,42,FALSE),VLOOKUP(A62,DEC!$A$2:$AQ$301,43,FALSE),VLOOKUP(A62,MAR!$A$2:$AQ$301,43,FALSE),VLOOKUP(A62,JUN!$A$2:$AP$301,42,FALSE))</f>
        <v/>
      </c>
      <c r="W62" s="218">
        <f>U62/V62</f>
        <v/>
      </c>
    </row>
    <row r="63">
      <c r="A63" s="59" t="n">
        <v>62</v>
      </c>
      <c r="B63" s="157">
        <f>VLOOKUP($A63,Table2[[No]:[Date Student Last Attended Program
(mm/dd/yyyy)]],2,FALSE)</f>
        <v/>
      </c>
      <c r="C63" s="157">
        <f>VLOOKUP($A63,Table2[[No]:[Date Student Last Attended Program
(mm/dd/yyyy)]],4,FALSE)</f>
        <v/>
      </c>
      <c r="D63" s="157">
        <f>VLOOKUP($A63,Table2[[No]:[Date Student Last Attended Program
(mm/dd/yyyy)]],14,FALSE)</f>
        <v/>
      </c>
      <c r="E63" s="58">
        <f>COUNTIF(JUL!E63:AI63,"1")</f>
        <v/>
      </c>
      <c r="F63" s="58">
        <f>COUNTIF(AUG!E63:AI63,"1")</f>
        <v/>
      </c>
      <c r="G63" s="58">
        <f>VLOOKUP(A63,SEP!$A$2:$AL$301,38,FALSE)</f>
        <v/>
      </c>
      <c r="H63" s="58">
        <f>VLOOKUP(A63,SEP!$A$2:$AP$301,41,FALSE)</f>
        <v/>
      </c>
      <c r="I63" s="58">
        <f>VLOOKUP(A63,OCT!$A$2:$AM$301,39,FALSE)</f>
        <v/>
      </c>
      <c r="J63" s="57">
        <f>VLOOKUP(A63,NOV!$A$2:$AL$301,38,FALSE)</f>
        <v/>
      </c>
      <c r="K63" s="57">
        <f>VLOOKUP(A63,DEC!$A$2:$AM$301,39,FALSE)</f>
        <v/>
      </c>
      <c r="L63" s="57">
        <f>VLOOKUP(A63,DEC!$A$2:$AP$301,42,FALSE)</f>
        <v/>
      </c>
      <c r="M63" s="57">
        <f>VLOOKUP($A63,JAN!$A$2:$AM$301,39,FALSE)</f>
        <v/>
      </c>
      <c r="N63" s="57">
        <f>VLOOKUP(A63,FEB!$A$2:$AJ$301,36,FALSE)</f>
        <v/>
      </c>
      <c r="O63" s="215">
        <f>VLOOKUP($A63,MAR!$A$2:$AP$301,39,FALSE)</f>
        <v/>
      </c>
      <c r="P63" s="215">
        <f>VLOOKUP($A63,MAR!$A$2:$AP$301,42,FALSE)</f>
        <v/>
      </c>
      <c r="Q63" s="215">
        <f>VLOOKUP($A63,APR!$A$2:$AL$301,38,FALSE)</f>
        <v/>
      </c>
      <c r="R63" s="215">
        <f>VLOOKUP(A63,MAY!$A$2:$AM$301,39,FALSE)</f>
        <v/>
      </c>
      <c r="S63" s="215">
        <f>VLOOKUP($A63,JUN!$A$2:$AO$301,38,FALSE)</f>
        <v/>
      </c>
      <c r="T63" s="215">
        <f>VLOOKUP($A63,JUN!$A$2:$AO$301,41,FALSE)</f>
        <v/>
      </c>
      <c r="U63" s="216">
        <f>L63+P63+T63+H63</f>
        <v/>
      </c>
      <c r="V63" s="217">
        <f>SUM(VLOOKUP(A63,SEP!$A$2:$AP$301,42,FALSE),VLOOKUP(A63,DEC!$A$2:$AQ$301,43,FALSE),VLOOKUP(A63,MAR!$A$2:$AQ$301,43,FALSE),VLOOKUP(A63,JUN!$A$2:$AP$301,42,FALSE))</f>
        <v/>
      </c>
      <c r="W63" s="218">
        <f>U63/V63</f>
        <v/>
      </c>
    </row>
    <row r="64">
      <c r="A64" s="59" t="n">
        <v>63</v>
      </c>
      <c r="B64" s="157">
        <f>VLOOKUP($A64,Table2[[No]:[Date Student Last Attended Program
(mm/dd/yyyy)]],2,FALSE)</f>
        <v/>
      </c>
      <c r="C64" s="157">
        <f>VLOOKUP($A64,Table2[[No]:[Date Student Last Attended Program
(mm/dd/yyyy)]],4,FALSE)</f>
        <v/>
      </c>
      <c r="D64" s="157">
        <f>VLOOKUP($A64,Table2[[No]:[Date Student Last Attended Program
(mm/dd/yyyy)]],14,FALSE)</f>
        <v/>
      </c>
      <c r="E64" s="58">
        <f>COUNTIF(JUL!E64:AI64,"1")</f>
        <v/>
      </c>
      <c r="F64" s="58">
        <f>COUNTIF(AUG!E64:AI64,"1")</f>
        <v/>
      </c>
      <c r="G64" s="58">
        <f>VLOOKUP(A64,SEP!$A$2:$AL$301,38,FALSE)</f>
        <v/>
      </c>
      <c r="H64" s="58">
        <f>VLOOKUP(A64,SEP!$A$2:$AP$301,41,FALSE)</f>
        <v/>
      </c>
      <c r="I64" s="58">
        <f>VLOOKUP(A64,OCT!$A$2:$AM$301,39,FALSE)</f>
        <v/>
      </c>
      <c r="J64" s="57">
        <f>VLOOKUP(A64,NOV!$A$2:$AL$301,38,FALSE)</f>
        <v/>
      </c>
      <c r="K64" s="57">
        <f>VLOOKUP(A64,DEC!$A$2:$AM$301,39,FALSE)</f>
        <v/>
      </c>
      <c r="L64" s="57">
        <f>VLOOKUP(A64,DEC!$A$2:$AP$301,42,FALSE)</f>
        <v/>
      </c>
      <c r="M64" s="57">
        <f>VLOOKUP($A64,JAN!$A$2:$AM$301,39,FALSE)</f>
        <v/>
      </c>
      <c r="N64" s="57">
        <f>VLOOKUP(A64,FEB!$A$2:$AJ$301,36,FALSE)</f>
        <v/>
      </c>
      <c r="O64" s="215">
        <f>VLOOKUP($A64,MAR!$A$2:$AP$301,39,FALSE)</f>
        <v/>
      </c>
      <c r="P64" s="215">
        <f>VLOOKUP($A64,MAR!$A$2:$AP$301,42,FALSE)</f>
        <v/>
      </c>
      <c r="Q64" s="215">
        <f>VLOOKUP($A64,APR!$A$2:$AL$301,38,FALSE)</f>
        <v/>
      </c>
      <c r="R64" s="215">
        <f>VLOOKUP(A64,MAY!$A$2:$AM$301,39,FALSE)</f>
        <v/>
      </c>
      <c r="S64" s="215">
        <f>VLOOKUP($A64,JUN!$A$2:$AO$301,38,FALSE)</f>
        <v/>
      </c>
      <c r="T64" s="215">
        <f>VLOOKUP($A64,JUN!$A$2:$AO$301,41,FALSE)</f>
        <v/>
      </c>
      <c r="U64" s="216">
        <f>L64+P64+T64+H64</f>
        <v/>
      </c>
      <c r="V64" s="217">
        <f>SUM(VLOOKUP(A64,SEP!$A$2:$AP$301,42,FALSE),VLOOKUP(A64,DEC!$A$2:$AQ$301,43,FALSE),VLOOKUP(A64,MAR!$A$2:$AQ$301,43,FALSE),VLOOKUP(A64,JUN!$A$2:$AP$301,42,FALSE))</f>
        <v/>
      </c>
      <c r="W64" s="218">
        <f>U64/V64</f>
        <v/>
      </c>
    </row>
    <row r="65">
      <c r="A65" s="59" t="n">
        <v>64</v>
      </c>
      <c r="B65" s="157">
        <f>VLOOKUP($A65,Table2[[No]:[Date Student Last Attended Program
(mm/dd/yyyy)]],2,FALSE)</f>
        <v/>
      </c>
      <c r="C65" s="157">
        <f>VLOOKUP($A65,Table2[[No]:[Date Student Last Attended Program
(mm/dd/yyyy)]],4,FALSE)</f>
        <v/>
      </c>
      <c r="D65" s="157">
        <f>VLOOKUP($A65,Table2[[No]:[Date Student Last Attended Program
(mm/dd/yyyy)]],14,FALSE)</f>
        <v/>
      </c>
      <c r="E65" s="58">
        <f>COUNTIF(JUL!E65:AI65,"1")</f>
        <v/>
      </c>
      <c r="F65" s="58">
        <f>COUNTIF(AUG!E65:AI65,"1")</f>
        <v/>
      </c>
      <c r="G65" s="58">
        <f>VLOOKUP(A65,SEP!$A$2:$AL$301,38,FALSE)</f>
        <v/>
      </c>
      <c r="H65" s="58">
        <f>VLOOKUP(A65,SEP!$A$2:$AP$301,41,FALSE)</f>
        <v/>
      </c>
      <c r="I65" s="58">
        <f>VLOOKUP(A65,OCT!$A$2:$AM$301,39,FALSE)</f>
        <v/>
      </c>
      <c r="J65" s="57">
        <f>VLOOKUP(A65,NOV!$A$2:$AL$301,38,FALSE)</f>
        <v/>
      </c>
      <c r="K65" s="57">
        <f>VLOOKUP(A65,DEC!$A$2:$AM$301,39,FALSE)</f>
        <v/>
      </c>
      <c r="L65" s="57">
        <f>VLOOKUP(A65,DEC!$A$2:$AP$301,42,FALSE)</f>
        <v/>
      </c>
      <c r="M65" s="57">
        <f>VLOOKUP($A65,JAN!$A$2:$AM$301,39,FALSE)</f>
        <v/>
      </c>
      <c r="N65" s="57">
        <f>VLOOKUP(A65,FEB!$A$2:$AJ$301,36,FALSE)</f>
        <v/>
      </c>
      <c r="O65" s="215">
        <f>VLOOKUP($A65,MAR!$A$2:$AP$301,39,FALSE)</f>
        <v/>
      </c>
      <c r="P65" s="215">
        <f>VLOOKUP($A65,MAR!$A$2:$AP$301,42,FALSE)</f>
        <v/>
      </c>
      <c r="Q65" s="215">
        <f>VLOOKUP($A65,APR!$A$2:$AL$301,38,FALSE)</f>
        <v/>
      </c>
      <c r="R65" s="215">
        <f>VLOOKUP(A65,MAY!$A$2:$AM$301,39,FALSE)</f>
        <v/>
      </c>
      <c r="S65" s="215">
        <f>VLOOKUP($A65,JUN!$A$2:$AO$301,38,FALSE)</f>
        <v/>
      </c>
      <c r="T65" s="215">
        <f>VLOOKUP($A65,JUN!$A$2:$AO$301,41,FALSE)</f>
        <v/>
      </c>
      <c r="U65" s="216">
        <f>L65+P65+T65+H65</f>
        <v/>
      </c>
      <c r="V65" s="217">
        <f>SUM(VLOOKUP(A65,SEP!$A$2:$AP$301,42,FALSE),VLOOKUP(A65,DEC!$A$2:$AQ$301,43,FALSE),VLOOKUP(A65,MAR!$A$2:$AQ$301,43,FALSE),VLOOKUP(A65,JUN!$A$2:$AP$301,42,FALSE))</f>
        <v/>
      </c>
      <c r="W65" s="218">
        <f>U65/V65</f>
        <v/>
      </c>
    </row>
    <row r="66">
      <c r="A66" s="59" t="n">
        <v>65</v>
      </c>
      <c r="B66" s="157">
        <f>VLOOKUP($A66,Table2[[No]:[Date Student Last Attended Program
(mm/dd/yyyy)]],2,FALSE)</f>
        <v/>
      </c>
      <c r="C66" s="157">
        <f>VLOOKUP($A66,Table2[[No]:[Date Student Last Attended Program
(mm/dd/yyyy)]],4,FALSE)</f>
        <v/>
      </c>
      <c r="D66" s="157">
        <f>VLOOKUP($A66,Table2[[No]:[Date Student Last Attended Program
(mm/dd/yyyy)]],14,FALSE)</f>
        <v/>
      </c>
      <c r="E66" s="58">
        <f>COUNTIF(JUL!E66:AI66,"1")</f>
        <v/>
      </c>
      <c r="F66" s="58">
        <f>COUNTIF(AUG!E66:AI66,"1")</f>
        <v/>
      </c>
      <c r="G66" s="58">
        <f>VLOOKUP(A66,SEP!$A$2:$AL$301,38,FALSE)</f>
        <v/>
      </c>
      <c r="H66" s="58">
        <f>VLOOKUP(A66,SEP!$A$2:$AP$301,41,FALSE)</f>
        <v/>
      </c>
      <c r="I66" s="58">
        <f>VLOOKUP(A66,OCT!$A$2:$AM$301,39,FALSE)</f>
        <v/>
      </c>
      <c r="J66" s="57">
        <f>VLOOKUP(A66,NOV!$A$2:$AL$301,38,FALSE)</f>
        <v/>
      </c>
      <c r="K66" s="57">
        <f>VLOOKUP(A66,DEC!$A$2:$AM$301,39,FALSE)</f>
        <v/>
      </c>
      <c r="L66" s="57">
        <f>VLOOKUP(A66,DEC!$A$2:$AP$301,42,FALSE)</f>
        <v/>
      </c>
      <c r="M66" s="57">
        <f>VLOOKUP($A66,JAN!$A$2:$AM$301,39,FALSE)</f>
        <v/>
      </c>
      <c r="N66" s="57">
        <f>VLOOKUP(A66,FEB!$A$2:$AJ$301,36,FALSE)</f>
        <v/>
      </c>
      <c r="O66" s="215">
        <f>VLOOKUP($A66,MAR!$A$2:$AP$301,39,FALSE)</f>
        <v/>
      </c>
      <c r="P66" s="215">
        <f>VLOOKUP($A66,MAR!$A$2:$AP$301,42,FALSE)</f>
        <v/>
      </c>
      <c r="Q66" s="215">
        <f>VLOOKUP($A66,APR!$A$2:$AL$301,38,FALSE)</f>
        <v/>
      </c>
      <c r="R66" s="215">
        <f>VLOOKUP(A66,MAY!$A$2:$AM$301,39,FALSE)</f>
        <v/>
      </c>
      <c r="S66" s="215">
        <f>VLOOKUP($A66,JUN!$A$2:$AO$301,38,FALSE)</f>
        <v/>
      </c>
      <c r="T66" s="215">
        <f>VLOOKUP($A66,JUN!$A$2:$AO$301,41,FALSE)</f>
        <v/>
      </c>
      <c r="U66" s="216">
        <f>L66+P66+T66+H66</f>
        <v/>
      </c>
      <c r="V66" s="217">
        <f>SUM(VLOOKUP(A66,SEP!$A$2:$AP$301,42,FALSE),VLOOKUP(A66,DEC!$A$2:$AQ$301,43,FALSE),VLOOKUP(A66,MAR!$A$2:$AQ$301,43,FALSE),VLOOKUP(A66,JUN!$A$2:$AP$301,42,FALSE))</f>
        <v/>
      </c>
      <c r="W66" s="218">
        <f>U66/V66</f>
        <v/>
      </c>
    </row>
    <row r="67">
      <c r="A67" s="59" t="n">
        <v>66</v>
      </c>
      <c r="B67" s="157">
        <f>VLOOKUP($A67,Table2[[No]:[Date Student Last Attended Program
(mm/dd/yyyy)]],2,FALSE)</f>
        <v/>
      </c>
      <c r="C67" s="157">
        <f>VLOOKUP($A67,Table2[[No]:[Date Student Last Attended Program
(mm/dd/yyyy)]],4,FALSE)</f>
        <v/>
      </c>
      <c r="D67" s="157">
        <f>VLOOKUP($A67,Table2[[No]:[Date Student Last Attended Program
(mm/dd/yyyy)]],14,FALSE)</f>
        <v/>
      </c>
      <c r="E67" s="58">
        <f>COUNTIF(JUL!E67:AI67,"1")</f>
        <v/>
      </c>
      <c r="F67" s="58">
        <f>COUNTIF(AUG!E67:AI67,"1")</f>
        <v/>
      </c>
      <c r="G67" s="58">
        <f>VLOOKUP(A67,SEP!$A$2:$AL$301,38,FALSE)</f>
        <v/>
      </c>
      <c r="H67" s="58">
        <f>VLOOKUP(A67,SEP!$A$2:$AP$301,41,FALSE)</f>
        <v/>
      </c>
      <c r="I67" s="58">
        <f>VLOOKUP(A67,OCT!$A$2:$AM$301,39,FALSE)</f>
        <v/>
      </c>
      <c r="J67" s="57">
        <f>VLOOKUP(A67,NOV!$A$2:$AL$301,38,FALSE)</f>
        <v/>
      </c>
      <c r="K67" s="57">
        <f>VLOOKUP(A67,DEC!$A$2:$AM$301,39,FALSE)</f>
        <v/>
      </c>
      <c r="L67" s="57">
        <f>VLOOKUP(A67,DEC!$A$2:$AP$301,42,FALSE)</f>
        <v/>
      </c>
      <c r="M67" s="57">
        <f>VLOOKUP($A67,JAN!$A$2:$AM$301,39,FALSE)</f>
        <v/>
      </c>
      <c r="N67" s="57">
        <f>VLOOKUP(A67,FEB!$A$2:$AJ$301,36,FALSE)</f>
        <v/>
      </c>
      <c r="O67" s="215">
        <f>VLOOKUP($A67,MAR!$A$2:$AP$301,39,FALSE)</f>
        <v/>
      </c>
      <c r="P67" s="215">
        <f>VLOOKUP($A67,MAR!$A$2:$AP$301,42,FALSE)</f>
        <v/>
      </c>
      <c r="Q67" s="215">
        <f>VLOOKUP($A67,APR!$A$2:$AL$301,38,FALSE)</f>
        <v/>
      </c>
      <c r="R67" s="215">
        <f>VLOOKUP(A67,MAY!$A$2:$AM$301,39,FALSE)</f>
        <v/>
      </c>
      <c r="S67" s="215">
        <f>VLOOKUP($A67,JUN!$A$2:$AO$301,38,FALSE)</f>
        <v/>
      </c>
      <c r="T67" s="215">
        <f>VLOOKUP($A67,JUN!$A$2:$AO$301,41,FALSE)</f>
        <v/>
      </c>
      <c r="U67" s="216">
        <f>L67+P67+T67+H67</f>
        <v/>
      </c>
      <c r="V67" s="217">
        <f>SUM(VLOOKUP(A67,SEP!$A$2:$AP$301,42,FALSE),VLOOKUP(A67,DEC!$A$2:$AQ$301,43,FALSE),VLOOKUP(A67,MAR!$A$2:$AQ$301,43,FALSE),VLOOKUP(A67,JUN!$A$2:$AP$301,42,FALSE))</f>
        <v/>
      </c>
      <c r="W67" s="218">
        <f>U67/V67</f>
        <v/>
      </c>
    </row>
    <row r="68">
      <c r="A68" s="59" t="n">
        <v>67</v>
      </c>
      <c r="B68" s="157">
        <f>VLOOKUP($A68,Table2[[No]:[Date Student Last Attended Program
(mm/dd/yyyy)]],2,FALSE)</f>
        <v/>
      </c>
      <c r="C68" s="157">
        <f>VLOOKUP($A68,Table2[[No]:[Date Student Last Attended Program
(mm/dd/yyyy)]],4,FALSE)</f>
        <v/>
      </c>
      <c r="D68" s="157">
        <f>VLOOKUP($A68,Table2[[No]:[Date Student Last Attended Program
(mm/dd/yyyy)]],14,FALSE)</f>
        <v/>
      </c>
      <c r="E68" s="58">
        <f>COUNTIF(JUL!E68:AI68,"1")</f>
        <v/>
      </c>
      <c r="F68" s="58">
        <f>COUNTIF(AUG!E68:AI68,"1")</f>
        <v/>
      </c>
      <c r="G68" s="58">
        <f>VLOOKUP(A68,SEP!$A$2:$AL$301,38,FALSE)</f>
        <v/>
      </c>
      <c r="H68" s="58">
        <f>VLOOKUP(A68,SEP!$A$2:$AP$301,41,FALSE)</f>
        <v/>
      </c>
      <c r="I68" s="58">
        <f>VLOOKUP(A68,OCT!$A$2:$AM$301,39,FALSE)</f>
        <v/>
      </c>
      <c r="J68" s="57">
        <f>VLOOKUP(A68,NOV!$A$2:$AL$301,38,FALSE)</f>
        <v/>
      </c>
      <c r="K68" s="57">
        <f>VLOOKUP(A68,DEC!$A$2:$AM$301,39,FALSE)</f>
        <v/>
      </c>
      <c r="L68" s="57">
        <f>VLOOKUP(A68,DEC!$A$2:$AP$301,42,FALSE)</f>
        <v/>
      </c>
      <c r="M68" s="57">
        <f>VLOOKUP($A68,JAN!$A$2:$AM$301,39,FALSE)</f>
        <v/>
      </c>
      <c r="N68" s="57">
        <f>VLOOKUP(A68,FEB!$A$2:$AJ$301,36,FALSE)</f>
        <v/>
      </c>
      <c r="O68" s="215">
        <f>VLOOKUP($A68,MAR!$A$2:$AP$301,39,FALSE)</f>
        <v/>
      </c>
      <c r="P68" s="215">
        <f>VLOOKUP($A68,MAR!$A$2:$AP$301,42,FALSE)</f>
        <v/>
      </c>
      <c r="Q68" s="215">
        <f>VLOOKUP($A68,APR!$A$2:$AL$301,38,FALSE)</f>
        <v/>
      </c>
      <c r="R68" s="215">
        <f>VLOOKUP(A68,MAY!$A$2:$AM$301,39,FALSE)</f>
        <v/>
      </c>
      <c r="S68" s="215">
        <f>VLOOKUP($A68,JUN!$A$2:$AO$301,38,FALSE)</f>
        <v/>
      </c>
      <c r="T68" s="215">
        <f>VLOOKUP($A68,JUN!$A$2:$AO$301,41,FALSE)</f>
        <v/>
      </c>
      <c r="U68" s="216">
        <f>L68+P68+T68+H68</f>
        <v/>
      </c>
      <c r="V68" s="217">
        <f>SUM(VLOOKUP(A68,SEP!$A$2:$AP$301,42,FALSE),VLOOKUP(A68,DEC!$A$2:$AQ$301,43,FALSE),VLOOKUP(A68,MAR!$A$2:$AQ$301,43,FALSE),VLOOKUP(A68,JUN!$A$2:$AP$301,42,FALSE))</f>
        <v/>
      </c>
      <c r="W68" s="218">
        <f>U68/V68</f>
        <v/>
      </c>
    </row>
    <row r="69">
      <c r="A69" s="59" t="n">
        <v>68</v>
      </c>
      <c r="B69" s="157">
        <f>VLOOKUP($A69,Table2[[No]:[Date Student Last Attended Program
(mm/dd/yyyy)]],2,FALSE)</f>
        <v/>
      </c>
      <c r="C69" s="157">
        <f>VLOOKUP($A69,Table2[[No]:[Date Student Last Attended Program
(mm/dd/yyyy)]],4,FALSE)</f>
        <v/>
      </c>
      <c r="D69" s="157">
        <f>VLOOKUP($A69,Table2[[No]:[Date Student Last Attended Program
(mm/dd/yyyy)]],14,FALSE)</f>
        <v/>
      </c>
      <c r="E69" s="58">
        <f>COUNTIF(JUL!E69:AI69,"1")</f>
        <v/>
      </c>
      <c r="F69" s="58">
        <f>COUNTIF(AUG!E69:AI69,"1")</f>
        <v/>
      </c>
      <c r="G69" s="58">
        <f>VLOOKUP(A69,SEP!$A$2:$AL$301,38,FALSE)</f>
        <v/>
      </c>
      <c r="H69" s="58">
        <f>VLOOKUP(A69,SEP!$A$2:$AP$301,41,FALSE)</f>
        <v/>
      </c>
      <c r="I69" s="58">
        <f>VLOOKUP(A69,OCT!$A$2:$AM$301,39,FALSE)</f>
        <v/>
      </c>
      <c r="J69" s="57">
        <f>VLOOKUP(A69,NOV!$A$2:$AL$301,38,FALSE)</f>
        <v/>
      </c>
      <c r="K69" s="57">
        <f>VLOOKUP(A69,DEC!$A$2:$AM$301,39,FALSE)</f>
        <v/>
      </c>
      <c r="L69" s="57">
        <f>VLOOKUP(A69,DEC!$A$2:$AP$301,42,FALSE)</f>
        <v/>
      </c>
      <c r="M69" s="57">
        <f>VLOOKUP($A69,JAN!$A$2:$AM$301,39,FALSE)</f>
        <v/>
      </c>
      <c r="N69" s="57">
        <f>VLOOKUP(A69,FEB!$A$2:$AJ$301,36,FALSE)</f>
        <v/>
      </c>
      <c r="O69" s="215">
        <f>VLOOKUP($A69,MAR!$A$2:$AP$301,39,FALSE)</f>
        <v/>
      </c>
      <c r="P69" s="215">
        <f>VLOOKUP($A69,MAR!$A$2:$AP$301,42,FALSE)</f>
        <v/>
      </c>
      <c r="Q69" s="215">
        <f>VLOOKUP($A69,APR!$A$2:$AL$301,38,FALSE)</f>
        <v/>
      </c>
      <c r="R69" s="215">
        <f>VLOOKUP(A69,MAY!$A$2:$AM$301,39,FALSE)</f>
        <v/>
      </c>
      <c r="S69" s="215">
        <f>VLOOKUP($A69,JUN!$A$2:$AO$301,38,FALSE)</f>
        <v/>
      </c>
      <c r="T69" s="215">
        <f>VLOOKUP($A69,JUN!$A$2:$AO$301,41,FALSE)</f>
        <v/>
      </c>
      <c r="U69" s="216">
        <f>L69+P69+T69+H69</f>
        <v/>
      </c>
      <c r="V69" s="217">
        <f>SUM(VLOOKUP(A69,SEP!$A$2:$AP$301,42,FALSE),VLOOKUP(A69,DEC!$A$2:$AQ$301,43,FALSE),VLOOKUP(A69,MAR!$A$2:$AQ$301,43,FALSE),VLOOKUP(A69,JUN!$A$2:$AP$301,42,FALSE))</f>
        <v/>
      </c>
      <c r="W69" s="218">
        <f>U69/V69</f>
        <v/>
      </c>
    </row>
    <row r="70">
      <c r="A70" s="59" t="n">
        <v>69</v>
      </c>
      <c r="B70" s="157">
        <f>VLOOKUP($A70,Table2[[No]:[Date Student Last Attended Program
(mm/dd/yyyy)]],2,FALSE)</f>
        <v/>
      </c>
      <c r="C70" s="157">
        <f>VLOOKUP($A70,Table2[[No]:[Date Student Last Attended Program
(mm/dd/yyyy)]],4,FALSE)</f>
        <v/>
      </c>
      <c r="D70" s="157">
        <f>VLOOKUP($A70,Table2[[No]:[Date Student Last Attended Program
(mm/dd/yyyy)]],14,FALSE)</f>
        <v/>
      </c>
      <c r="E70" s="58">
        <f>COUNTIF(JUL!E70:AI70,"1")</f>
        <v/>
      </c>
      <c r="F70" s="58">
        <f>COUNTIF(AUG!E70:AI70,"1")</f>
        <v/>
      </c>
      <c r="G70" s="58">
        <f>VLOOKUP(A70,SEP!$A$2:$AL$301,38,FALSE)</f>
        <v/>
      </c>
      <c r="H70" s="58">
        <f>VLOOKUP(A70,SEP!$A$2:$AP$301,41,FALSE)</f>
        <v/>
      </c>
      <c r="I70" s="58">
        <f>VLOOKUP(A70,OCT!$A$2:$AM$301,39,FALSE)</f>
        <v/>
      </c>
      <c r="J70" s="57">
        <f>VLOOKUP(A70,NOV!$A$2:$AL$301,38,FALSE)</f>
        <v/>
      </c>
      <c r="K70" s="57">
        <f>VLOOKUP(A70,DEC!$A$2:$AM$301,39,FALSE)</f>
        <v/>
      </c>
      <c r="L70" s="57">
        <f>VLOOKUP(A70,DEC!$A$2:$AP$301,42,FALSE)</f>
        <v/>
      </c>
      <c r="M70" s="57">
        <f>VLOOKUP($A70,JAN!$A$2:$AM$301,39,FALSE)</f>
        <v/>
      </c>
      <c r="N70" s="57">
        <f>VLOOKUP(A70,FEB!$A$2:$AJ$301,36,FALSE)</f>
        <v/>
      </c>
      <c r="O70" s="215">
        <f>VLOOKUP($A70,MAR!$A$2:$AP$301,39,FALSE)</f>
        <v/>
      </c>
      <c r="P70" s="215">
        <f>VLOOKUP($A70,MAR!$A$2:$AP$301,42,FALSE)</f>
        <v/>
      </c>
      <c r="Q70" s="215">
        <f>VLOOKUP($A70,APR!$A$2:$AL$301,38,FALSE)</f>
        <v/>
      </c>
      <c r="R70" s="215">
        <f>VLOOKUP(A70,MAY!$A$2:$AM$301,39,FALSE)</f>
        <v/>
      </c>
      <c r="S70" s="215">
        <f>VLOOKUP($A70,JUN!$A$2:$AO$301,38,FALSE)</f>
        <v/>
      </c>
      <c r="T70" s="215">
        <f>VLOOKUP($A70,JUN!$A$2:$AO$301,41,FALSE)</f>
        <v/>
      </c>
      <c r="U70" s="216">
        <f>L70+P70+T70+H70</f>
        <v/>
      </c>
      <c r="V70" s="217">
        <f>SUM(VLOOKUP(A70,SEP!$A$2:$AP$301,42,FALSE),VLOOKUP(A70,DEC!$A$2:$AQ$301,43,FALSE),VLOOKUP(A70,MAR!$A$2:$AQ$301,43,FALSE),VLOOKUP(A70,JUN!$A$2:$AP$301,42,FALSE))</f>
        <v/>
      </c>
      <c r="W70" s="218">
        <f>U70/V70</f>
        <v/>
      </c>
    </row>
    <row r="71">
      <c r="A71" s="59" t="n">
        <v>70</v>
      </c>
      <c r="B71" s="157">
        <f>VLOOKUP($A71,Table2[[No]:[Date Student Last Attended Program
(mm/dd/yyyy)]],2,FALSE)</f>
        <v/>
      </c>
      <c r="C71" s="157">
        <f>VLOOKUP($A71,Table2[[No]:[Date Student Last Attended Program
(mm/dd/yyyy)]],4,FALSE)</f>
        <v/>
      </c>
      <c r="D71" s="157">
        <f>VLOOKUP($A71,Table2[[No]:[Date Student Last Attended Program
(mm/dd/yyyy)]],14,FALSE)</f>
        <v/>
      </c>
      <c r="E71" s="58">
        <f>COUNTIF(JUL!E71:AI71,"1")</f>
        <v/>
      </c>
      <c r="F71" s="58">
        <f>COUNTIF(AUG!E71:AI71,"1")</f>
        <v/>
      </c>
      <c r="G71" s="58">
        <f>VLOOKUP(A71,SEP!$A$2:$AL$301,38,FALSE)</f>
        <v/>
      </c>
      <c r="H71" s="58">
        <f>VLOOKUP(A71,SEP!$A$2:$AP$301,41,FALSE)</f>
        <v/>
      </c>
      <c r="I71" s="58">
        <f>VLOOKUP(A71,OCT!$A$2:$AM$301,39,FALSE)</f>
        <v/>
      </c>
      <c r="J71" s="57">
        <f>VLOOKUP(A71,NOV!$A$2:$AL$301,38,FALSE)</f>
        <v/>
      </c>
      <c r="K71" s="57">
        <f>VLOOKUP(A71,DEC!$A$2:$AM$301,39,FALSE)</f>
        <v/>
      </c>
      <c r="L71" s="57">
        <f>VLOOKUP(A71,DEC!$A$2:$AP$301,42,FALSE)</f>
        <v/>
      </c>
      <c r="M71" s="57">
        <f>VLOOKUP($A71,JAN!$A$2:$AM$301,39,FALSE)</f>
        <v/>
      </c>
      <c r="N71" s="57">
        <f>VLOOKUP(A71,FEB!$A$2:$AJ$301,36,FALSE)</f>
        <v/>
      </c>
      <c r="O71" s="215">
        <f>VLOOKUP($A71,MAR!$A$2:$AP$301,39,FALSE)</f>
        <v/>
      </c>
      <c r="P71" s="215">
        <f>VLOOKUP($A71,MAR!$A$2:$AP$301,42,FALSE)</f>
        <v/>
      </c>
      <c r="Q71" s="215">
        <f>VLOOKUP($A71,APR!$A$2:$AL$301,38,FALSE)</f>
        <v/>
      </c>
      <c r="R71" s="215">
        <f>VLOOKUP(A71,MAY!$A$2:$AM$301,39,FALSE)</f>
        <v/>
      </c>
      <c r="S71" s="215">
        <f>VLOOKUP($A71,JUN!$A$2:$AO$301,38,FALSE)</f>
        <v/>
      </c>
      <c r="T71" s="215">
        <f>VLOOKUP($A71,JUN!$A$2:$AO$301,41,FALSE)</f>
        <v/>
      </c>
      <c r="U71" s="216">
        <f>L71+P71+T71+H71</f>
        <v/>
      </c>
      <c r="V71" s="217">
        <f>SUM(VLOOKUP(A71,SEP!$A$2:$AP$301,42,FALSE),VLOOKUP(A71,DEC!$A$2:$AQ$301,43,FALSE),VLOOKUP(A71,MAR!$A$2:$AQ$301,43,FALSE),VLOOKUP(A71,JUN!$A$2:$AP$301,42,FALSE))</f>
        <v/>
      </c>
      <c r="W71" s="218">
        <f>U71/V71</f>
        <v/>
      </c>
    </row>
    <row r="72">
      <c r="A72" s="59" t="n">
        <v>71</v>
      </c>
      <c r="B72" s="157">
        <f>VLOOKUP($A72,Table2[[No]:[Date Student Last Attended Program
(mm/dd/yyyy)]],2,FALSE)</f>
        <v/>
      </c>
      <c r="C72" s="157">
        <f>VLOOKUP($A72,Table2[[No]:[Date Student Last Attended Program
(mm/dd/yyyy)]],4,FALSE)</f>
        <v/>
      </c>
      <c r="D72" s="157">
        <f>VLOOKUP($A72,Table2[[No]:[Date Student Last Attended Program
(mm/dd/yyyy)]],14,FALSE)</f>
        <v/>
      </c>
      <c r="E72" s="58">
        <f>COUNTIF(JUL!E72:AI72,"1")</f>
        <v/>
      </c>
      <c r="F72" s="58">
        <f>COUNTIF(AUG!E72:AI72,"1")</f>
        <v/>
      </c>
      <c r="G72" s="58">
        <f>VLOOKUP(A72,SEP!$A$2:$AL$301,38,FALSE)</f>
        <v/>
      </c>
      <c r="H72" s="58">
        <f>VLOOKUP(A72,SEP!$A$2:$AP$301,41,FALSE)</f>
        <v/>
      </c>
      <c r="I72" s="58">
        <f>VLOOKUP(A72,OCT!$A$2:$AM$301,39,FALSE)</f>
        <v/>
      </c>
      <c r="J72" s="57">
        <f>VLOOKUP(A72,NOV!$A$2:$AL$301,38,FALSE)</f>
        <v/>
      </c>
      <c r="K72" s="57">
        <f>VLOOKUP(A72,DEC!$A$2:$AM$301,39,FALSE)</f>
        <v/>
      </c>
      <c r="L72" s="57">
        <f>VLOOKUP(A72,DEC!$A$2:$AP$301,42,FALSE)</f>
        <v/>
      </c>
      <c r="M72" s="57">
        <f>VLOOKUP($A72,JAN!$A$2:$AM$301,39,FALSE)</f>
        <v/>
      </c>
      <c r="N72" s="57">
        <f>VLOOKUP(A72,FEB!$A$2:$AJ$301,36,FALSE)</f>
        <v/>
      </c>
      <c r="O72" s="215">
        <f>VLOOKUP($A72,MAR!$A$2:$AP$301,39,FALSE)</f>
        <v/>
      </c>
      <c r="P72" s="215">
        <f>VLOOKUP($A72,MAR!$A$2:$AP$301,42,FALSE)</f>
        <v/>
      </c>
      <c r="Q72" s="215">
        <f>VLOOKUP($A72,APR!$A$2:$AL$301,38,FALSE)</f>
        <v/>
      </c>
      <c r="R72" s="215">
        <f>VLOOKUP(A72,MAY!$A$2:$AM$301,39,FALSE)</f>
        <v/>
      </c>
      <c r="S72" s="215">
        <f>VLOOKUP($A72,JUN!$A$2:$AO$301,38,FALSE)</f>
        <v/>
      </c>
      <c r="T72" s="215">
        <f>VLOOKUP($A72,JUN!$A$2:$AO$301,41,FALSE)</f>
        <v/>
      </c>
      <c r="U72" s="216">
        <f>L72+P72+T72+H72</f>
        <v/>
      </c>
      <c r="V72" s="217">
        <f>SUM(VLOOKUP(A72,SEP!$A$2:$AP$301,42,FALSE),VLOOKUP(A72,DEC!$A$2:$AQ$301,43,FALSE),VLOOKUP(A72,MAR!$A$2:$AQ$301,43,FALSE),VLOOKUP(A72,JUN!$A$2:$AP$301,42,FALSE))</f>
        <v/>
      </c>
      <c r="W72" s="218">
        <f>U72/V72</f>
        <v/>
      </c>
    </row>
    <row r="73">
      <c r="A73" s="59" t="n">
        <v>72</v>
      </c>
      <c r="B73" s="157">
        <f>VLOOKUP($A73,Table2[[No]:[Date Student Last Attended Program
(mm/dd/yyyy)]],2,FALSE)</f>
        <v/>
      </c>
      <c r="C73" s="157">
        <f>VLOOKUP($A73,Table2[[No]:[Date Student Last Attended Program
(mm/dd/yyyy)]],4,FALSE)</f>
        <v/>
      </c>
      <c r="D73" s="157">
        <f>VLOOKUP($A73,Table2[[No]:[Date Student Last Attended Program
(mm/dd/yyyy)]],14,FALSE)</f>
        <v/>
      </c>
      <c r="E73" s="58">
        <f>COUNTIF(JUL!E73:AI73,"1")</f>
        <v/>
      </c>
      <c r="F73" s="58">
        <f>COUNTIF(AUG!E73:AI73,"1")</f>
        <v/>
      </c>
      <c r="G73" s="58">
        <f>VLOOKUP(A73,SEP!$A$2:$AL$301,38,FALSE)</f>
        <v/>
      </c>
      <c r="H73" s="58">
        <f>VLOOKUP(A73,SEP!$A$2:$AP$301,41,FALSE)</f>
        <v/>
      </c>
      <c r="I73" s="58">
        <f>VLOOKUP(A73,OCT!$A$2:$AM$301,39,FALSE)</f>
        <v/>
      </c>
      <c r="J73" s="57">
        <f>VLOOKUP(A73,NOV!$A$2:$AL$301,38,FALSE)</f>
        <v/>
      </c>
      <c r="K73" s="57">
        <f>VLOOKUP(A73,DEC!$A$2:$AM$301,39,FALSE)</f>
        <v/>
      </c>
      <c r="L73" s="57">
        <f>VLOOKUP(A73,DEC!$A$2:$AP$301,42,FALSE)</f>
        <v/>
      </c>
      <c r="M73" s="57">
        <f>VLOOKUP($A73,JAN!$A$2:$AM$301,39,FALSE)</f>
        <v/>
      </c>
      <c r="N73" s="57">
        <f>VLOOKUP(A73,FEB!$A$2:$AJ$301,36,FALSE)</f>
        <v/>
      </c>
      <c r="O73" s="215">
        <f>VLOOKUP($A73,MAR!$A$2:$AP$301,39,FALSE)</f>
        <v/>
      </c>
      <c r="P73" s="215">
        <f>VLOOKUP($A73,MAR!$A$2:$AP$301,42,FALSE)</f>
        <v/>
      </c>
      <c r="Q73" s="215">
        <f>VLOOKUP($A73,APR!$A$2:$AL$301,38,FALSE)</f>
        <v/>
      </c>
      <c r="R73" s="215">
        <f>VLOOKUP(A73,MAY!$A$2:$AM$301,39,FALSE)</f>
        <v/>
      </c>
      <c r="S73" s="215">
        <f>VLOOKUP($A73,JUN!$A$2:$AO$301,38,FALSE)</f>
        <v/>
      </c>
      <c r="T73" s="215">
        <f>VLOOKUP($A73,JUN!$A$2:$AO$301,41,FALSE)</f>
        <v/>
      </c>
      <c r="U73" s="216">
        <f>L73+P73+T73+H73</f>
        <v/>
      </c>
      <c r="V73" s="217">
        <f>SUM(VLOOKUP(A73,SEP!$A$2:$AP$301,42,FALSE),VLOOKUP(A73,DEC!$A$2:$AQ$301,43,FALSE),VLOOKUP(A73,MAR!$A$2:$AQ$301,43,FALSE),VLOOKUP(A73,JUN!$A$2:$AP$301,42,FALSE))</f>
        <v/>
      </c>
      <c r="W73" s="218">
        <f>U73/V73</f>
        <v/>
      </c>
    </row>
    <row r="74">
      <c r="A74" s="59" t="n">
        <v>73</v>
      </c>
      <c r="B74" s="157">
        <f>VLOOKUP($A74,Table2[[No]:[Date Student Last Attended Program
(mm/dd/yyyy)]],2,FALSE)</f>
        <v/>
      </c>
      <c r="C74" s="157">
        <f>VLOOKUP($A74,Table2[[No]:[Date Student Last Attended Program
(mm/dd/yyyy)]],4,FALSE)</f>
        <v/>
      </c>
      <c r="D74" s="157">
        <f>VLOOKUP($A74,Table2[[No]:[Date Student Last Attended Program
(mm/dd/yyyy)]],14,FALSE)</f>
        <v/>
      </c>
      <c r="E74" s="58">
        <f>COUNTIF(JUL!E74:AI74,"1")</f>
        <v/>
      </c>
      <c r="F74" s="58">
        <f>COUNTIF(AUG!E74:AI74,"1")</f>
        <v/>
      </c>
      <c r="G74" s="58">
        <f>VLOOKUP(A74,SEP!$A$2:$AL$301,38,FALSE)</f>
        <v/>
      </c>
      <c r="H74" s="58">
        <f>VLOOKUP(A74,SEP!$A$2:$AP$301,41,FALSE)</f>
        <v/>
      </c>
      <c r="I74" s="58">
        <f>VLOOKUP(A74,OCT!$A$2:$AM$301,39,FALSE)</f>
        <v/>
      </c>
      <c r="J74" s="57">
        <f>VLOOKUP(A74,NOV!$A$2:$AL$301,38,FALSE)</f>
        <v/>
      </c>
      <c r="K74" s="57">
        <f>VLOOKUP(A74,DEC!$A$2:$AM$301,39,FALSE)</f>
        <v/>
      </c>
      <c r="L74" s="57">
        <f>VLOOKUP(A74,DEC!$A$2:$AP$301,42,FALSE)</f>
        <v/>
      </c>
      <c r="M74" s="57">
        <f>VLOOKUP($A74,JAN!$A$2:$AM$301,39,FALSE)</f>
        <v/>
      </c>
      <c r="N74" s="57">
        <f>VLOOKUP(A74,FEB!$A$2:$AJ$301,36,FALSE)</f>
        <v/>
      </c>
      <c r="O74" s="215">
        <f>VLOOKUP($A74,MAR!$A$2:$AP$301,39,FALSE)</f>
        <v/>
      </c>
      <c r="P74" s="215">
        <f>VLOOKUP($A74,MAR!$A$2:$AP$301,42,FALSE)</f>
        <v/>
      </c>
      <c r="Q74" s="215">
        <f>VLOOKUP($A74,APR!$A$2:$AL$301,38,FALSE)</f>
        <v/>
      </c>
      <c r="R74" s="215">
        <f>VLOOKUP(A74,MAY!$A$2:$AM$301,39,FALSE)</f>
        <v/>
      </c>
      <c r="S74" s="215">
        <f>VLOOKUP($A74,JUN!$A$2:$AO$301,38,FALSE)</f>
        <v/>
      </c>
      <c r="T74" s="215">
        <f>VLOOKUP($A74,JUN!$A$2:$AO$301,41,FALSE)</f>
        <v/>
      </c>
      <c r="U74" s="216">
        <f>L74+P74+T74+H74</f>
        <v/>
      </c>
      <c r="V74" s="217">
        <f>SUM(VLOOKUP(A74,SEP!$A$2:$AP$301,42,FALSE),VLOOKUP(A74,DEC!$A$2:$AQ$301,43,FALSE),VLOOKUP(A74,MAR!$A$2:$AQ$301,43,FALSE),VLOOKUP(A74,JUN!$A$2:$AP$301,42,FALSE))</f>
        <v/>
      </c>
      <c r="W74" s="218">
        <f>U74/V74</f>
        <v/>
      </c>
    </row>
    <row r="75">
      <c r="A75" s="59" t="n">
        <v>74</v>
      </c>
      <c r="B75" s="157">
        <f>VLOOKUP($A75,Table2[[No]:[Date Student Last Attended Program
(mm/dd/yyyy)]],2,FALSE)</f>
        <v/>
      </c>
      <c r="C75" s="157">
        <f>VLOOKUP($A75,Table2[[No]:[Date Student Last Attended Program
(mm/dd/yyyy)]],4,FALSE)</f>
        <v/>
      </c>
      <c r="D75" s="157">
        <f>VLOOKUP($A75,Table2[[No]:[Date Student Last Attended Program
(mm/dd/yyyy)]],14,FALSE)</f>
        <v/>
      </c>
      <c r="E75" s="58">
        <f>COUNTIF(JUL!E75:AI75,"1")</f>
        <v/>
      </c>
      <c r="F75" s="58">
        <f>COUNTIF(AUG!E75:AI75,"1")</f>
        <v/>
      </c>
      <c r="G75" s="58">
        <f>VLOOKUP(A75,SEP!$A$2:$AL$301,38,FALSE)</f>
        <v/>
      </c>
      <c r="H75" s="58">
        <f>VLOOKUP(A75,SEP!$A$2:$AP$301,41,FALSE)</f>
        <v/>
      </c>
      <c r="I75" s="58">
        <f>VLOOKUP(A75,OCT!$A$2:$AM$301,39,FALSE)</f>
        <v/>
      </c>
      <c r="J75" s="57">
        <f>VLOOKUP(A75,NOV!$A$2:$AL$301,38,FALSE)</f>
        <v/>
      </c>
      <c r="K75" s="57">
        <f>VLOOKUP(A75,DEC!$A$2:$AM$301,39,FALSE)</f>
        <v/>
      </c>
      <c r="L75" s="57">
        <f>VLOOKUP(A75,DEC!$A$2:$AP$301,42,FALSE)</f>
        <v/>
      </c>
      <c r="M75" s="57">
        <f>VLOOKUP($A75,JAN!$A$2:$AM$301,39,FALSE)</f>
        <v/>
      </c>
      <c r="N75" s="57">
        <f>VLOOKUP(A75,FEB!$A$2:$AJ$301,36,FALSE)</f>
        <v/>
      </c>
      <c r="O75" s="215">
        <f>VLOOKUP($A75,MAR!$A$2:$AP$301,39,FALSE)</f>
        <v/>
      </c>
      <c r="P75" s="215">
        <f>VLOOKUP($A75,MAR!$A$2:$AP$301,42,FALSE)</f>
        <v/>
      </c>
      <c r="Q75" s="215">
        <f>VLOOKUP($A75,APR!$A$2:$AL$301,38,FALSE)</f>
        <v/>
      </c>
      <c r="R75" s="215">
        <f>VLOOKUP(A75,MAY!$A$2:$AM$301,39,FALSE)</f>
        <v/>
      </c>
      <c r="S75" s="215">
        <f>VLOOKUP($A75,JUN!$A$2:$AO$301,38,FALSE)</f>
        <v/>
      </c>
      <c r="T75" s="215">
        <f>VLOOKUP($A75,JUN!$A$2:$AO$301,41,FALSE)</f>
        <v/>
      </c>
      <c r="U75" s="216">
        <f>L75+P75+T75+H75</f>
        <v/>
      </c>
      <c r="V75" s="217">
        <f>SUM(VLOOKUP(A75,SEP!$A$2:$AP$301,42,FALSE),VLOOKUP(A75,DEC!$A$2:$AQ$301,43,FALSE),VLOOKUP(A75,MAR!$A$2:$AQ$301,43,FALSE),VLOOKUP(A75,JUN!$A$2:$AP$301,42,FALSE))</f>
        <v/>
      </c>
      <c r="W75" s="218">
        <f>U75/V75</f>
        <v/>
      </c>
    </row>
    <row r="76">
      <c r="A76" s="59" t="n">
        <v>75</v>
      </c>
      <c r="B76" s="157">
        <f>VLOOKUP($A76,Table2[[No]:[Date Student Last Attended Program
(mm/dd/yyyy)]],2,FALSE)</f>
        <v/>
      </c>
      <c r="C76" s="157">
        <f>VLOOKUP($A76,Table2[[No]:[Date Student Last Attended Program
(mm/dd/yyyy)]],4,FALSE)</f>
        <v/>
      </c>
      <c r="D76" s="157">
        <f>VLOOKUP($A76,Table2[[No]:[Date Student Last Attended Program
(mm/dd/yyyy)]],14,FALSE)</f>
        <v/>
      </c>
      <c r="E76" s="58">
        <f>COUNTIF(JUL!E76:AI76,"1")</f>
        <v/>
      </c>
      <c r="F76" s="58">
        <f>COUNTIF(AUG!E76:AI76,"1")</f>
        <v/>
      </c>
      <c r="G76" s="58">
        <f>VLOOKUP(A76,SEP!$A$2:$AL$301,38,FALSE)</f>
        <v/>
      </c>
      <c r="H76" s="58">
        <f>VLOOKUP(A76,SEP!$A$2:$AP$301,41,FALSE)</f>
        <v/>
      </c>
      <c r="I76" s="58">
        <f>VLOOKUP(A76,OCT!$A$2:$AM$301,39,FALSE)</f>
        <v/>
      </c>
      <c r="J76" s="57">
        <f>VLOOKUP(A76,NOV!$A$2:$AL$301,38,FALSE)</f>
        <v/>
      </c>
      <c r="K76" s="57">
        <f>VLOOKUP(A76,DEC!$A$2:$AM$301,39,FALSE)</f>
        <v/>
      </c>
      <c r="L76" s="57">
        <f>VLOOKUP(A76,DEC!$A$2:$AP$301,42,FALSE)</f>
        <v/>
      </c>
      <c r="M76" s="57">
        <f>VLOOKUP($A76,JAN!$A$2:$AM$301,39,FALSE)</f>
        <v/>
      </c>
      <c r="N76" s="57">
        <f>VLOOKUP(A76,FEB!$A$2:$AJ$301,36,FALSE)</f>
        <v/>
      </c>
      <c r="O76" s="215">
        <f>VLOOKUP($A76,MAR!$A$2:$AP$301,39,FALSE)</f>
        <v/>
      </c>
      <c r="P76" s="215">
        <f>VLOOKUP($A76,MAR!$A$2:$AP$301,42,FALSE)</f>
        <v/>
      </c>
      <c r="Q76" s="215">
        <f>VLOOKUP($A76,APR!$A$2:$AL$301,38,FALSE)</f>
        <v/>
      </c>
      <c r="R76" s="215">
        <f>VLOOKUP(A76,MAY!$A$2:$AM$301,39,FALSE)</f>
        <v/>
      </c>
      <c r="S76" s="215">
        <f>VLOOKUP($A76,JUN!$A$2:$AO$301,38,FALSE)</f>
        <v/>
      </c>
      <c r="T76" s="215">
        <f>VLOOKUP($A76,JUN!$A$2:$AO$301,41,FALSE)</f>
        <v/>
      </c>
      <c r="U76" s="216">
        <f>L76+P76+T76+H76</f>
        <v/>
      </c>
      <c r="V76" s="217">
        <f>SUM(VLOOKUP(A76,SEP!$A$2:$AP$301,42,FALSE),VLOOKUP(A76,DEC!$A$2:$AQ$301,43,FALSE),VLOOKUP(A76,MAR!$A$2:$AQ$301,43,FALSE),VLOOKUP(A76,JUN!$A$2:$AP$301,42,FALSE))</f>
        <v/>
      </c>
      <c r="W76" s="218">
        <f>U76/V76</f>
        <v/>
      </c>
    </row>
    <row r="77">
      <c r="A77" s="59" t="n">
        <v>76</v>
      </c>
      <c r="B77" s="157">
        <f>VLOOKUP($A77,Table2[[No]:[Date Student Last Attended Program
(mm/dd/yyyy)]],2,FALSE)</f>
        <v/>
      </c>
      <c r="C77" s="157">
        <f>VLOOKUP($A77,Table2[[No]:[Date Student Last Attended Program
(mm/dd/yyyy)]],4,FALSE)</f>
        <v/>
      </c>
      <c r="D77" s="157">
        <f>VLOOKUP($A77,Table2[[No]:[Date Student Last Attended Program
(mm/dd/yyyy)]],14,FALSE)</f>
        <v/>
      </c>
      <c r="E77" s="58">
        <f>COUNTIF(JUL!E77:AI77,"1")</f>
        <v/>
      </c>
      <c r="F77" s="58">
        <f>COUNTIF(AUG!E77:AI77,"1")</f>
        <v/>
      </c>
      <c r="G77" s="58">
        <f>VLOOKUP(A77,SEP!$A$2:$AL$301,38,FALSE)</f>
        <v/>
      </c>
      <c r="H77" s="58">
        <f>VLOOKUP(A77,SEP!$A$2:$AP$301,41,FALSE)</f>
        <v/>
      </c>
      <c r="I77" s="58">
        <f>VLOOKUP(A77,OCT!$A$2:$AM$301,39,FALSE)</f>
        <v/>
      </c>
      <c r="J77" s="57">
        <f>VLOOKUP(A77,NOV!$A$2:$AL$301,38,FALSE)</f>
        <v/>
      </c>
      <c r="K77" s="57">
        <f>VLOOKUP(A77,DEC!$A$2:$AM$301,39,FALSE)</f>
        <v/>
      </c>
      <c r="L77" s="57">
        <f>VLOOKUP(A77,DEC!$A$2:$AP$301,42,FALSE)</f>
        <v/>
      </c>
      <c r="M77" s="57">
        <f>VLOOKUP($A77,JAN!$A$2:$AM$301,39,FALSE)</f>
        <v/>
      </c>
      <c r="N77" s="57">
        <f>VLOOKUP(A77,FEB!$A$2:$AJ$301,36,FALSE)</f>
        <v/>
      </c>
      <c r="O77" s="215">
        <f>VLOOKUP($A77,MAR!$A$2:$AP$301,39,FALSE)</f>
        <v/>
      </c>
      <c r="P77" s="215">
        <f>VLOOKUP($A77,MAR!$A$2:$AP$301,42,FALSE)</f>
        <v/>
      </c>
      <c r="Q77" s="215">
        <f>VLOOKUP($A77,APR!$A$2:$AL$301,38,FALSE)</f>
        <v/>
      </c>
      <c r="R77" s="215">
        <f>VLOOKUP(A77,MAY!$A$2:$AM$301,39,FALSE)</f>
        <v/>
      </c>
      <c r="S77" s="215">
        <f>VLOOKUP($A77,JUN!$A$2:$AO$301,38,FALSE)</f>
        <v/>
      </c>
      <c r="T77" s="215">
        <f>VLOOKUP($A77,JUN!$A$2:$AO$301,41,FALSE)</f>
        <v/>
      </c>
      <c r="U77" s="216">
        <f>L77+P77+T77+H77</f>
        <v/>
      </c>
      <c r="V77" s="217">
        <f>SUM(VLOOKUP(A77,SEP!$A$2:$AP$301,42,FALSE),VLOOKUP(A77,DEC!$A$2:$AQ$301,43,FALSE),VLOOKUP(A77,MAR!$A$2:$AQ$301,43,FALSE),VLOOKUP(A77,JUN!$A$2:$AP$301,42,FALSE))</f>
        <v/>
      </c>
      <c r="W77" s="218">
        <f>U77/V77</f>
        <v/>
      </c>
    </row>
    <row r="78">
      <c r="A78" s="59" t="n">
        <v>77</v>
      </c>
      <c r="B78" s="157">
        <f>VLOOKUP($A78,Table2[[No]:[Date Student Last Attended Program
(mm/dd/yyyy)]],2,FALSE)</f>
        <v/>
      </c>
      <c r="C78" s="157">
        <f>VLOOKUP($A78,Table2[[No]:[Date Student Last Attended Program
(mm/dd/yyyy)]],4,FALSE)</f>
        <v/>
      </c>
      <c r="D78" s="157">
        <f>VLOOKUP($A78,Table2[[No]:[Date Student Last Attended Program
(mm/dd/yyyy)]],14,FALSE)</f>
        <v/>
      </c>
      <c r="E78" s="58">
        <f>COUNTIF(JUL!E78:AI78,"1")</f>
        <v/>
      </c>
      <c r="F78" s="58">
        <f>COUNTIF(AUG!E78:AI78,"1")</f>
        <v/>
      </c>
      <c r="G78" s="58">
        <f>VLOOKUP(A78,SEP!$A$2:$AL$301,38,FALSE)</f>
        <v/>
      </c>
      <c r="H78" s="58">
        <f>VLOOKUP(A78,SEP!$A$2:$AP$301,41,FALSE)</f>
        <v/>
      </c>
      <c r="I78" s="58">
        <f>VLOOKUP(A78,OCT!$A$2:$AM$301,39,FALSE)</f>
        <v/>
      </c>
      <c r="J78" s="57">
        <f>VLOOKUP(A78,NOV!$A$2:$AL$301,38,FALSE)</f>
        <v/>
      </c>
      <c r="K78" s="57">
        <f>VLOOKUP(A78,DEC!$A$2:$AM$301,39,FALSE)</f>
        <v/>
      </c>
      <c r="L78" s="57">
        <f>VLOOKUP(A78,DEC!$A$2:$AP$301,42,FALSE)</f>
        <v/>
      </c>
      <c r="M78" s="57">
        <f>VLOOKUP($A78,JAN!$A$2:$AM$301,39,FALSE)</f>
        <v/>
      </c>
      <c r="N78" s="57">
        <f>VLOOKUP(A78,FEB!$A$2:$AJ$301,36,FALSE)</f>
        <v/>
      </c>
      <c r="O78" s="215">
        <f>VLOOKUP($A78,MAR!$A$2:$AP$301,39,FALSE)</f>
        <v/>
      </c>
      <c r="P78" s="215">
        <f>VLOOKUP($A78,MAR!$A$2:$AP$301,42,FALSE)</f>
        <v/>
      </c>
      <c r="Q78" s="215">
        <f>VLOOKUP($A78,APR!$A$2:$AL$301,38,FALSE)</f>
        <v/>
      </c>
      <c r="R78" s="215">
        <f>VLOOKUP(A78,MAY!$A$2:$AM$301,39,FALSE)</f>
        <v/>
      </c>
      <c r="S78" s="215">
        <f>VLOOKUP($A78,JUN!$A$2:$AO$301,38,FALSE)</f>
        <v/>
      </c>
      <c r="T78" s="215">
        <f>VLOOKUP($A78,JUN!$A$2:$AO$301,41,FALSE)</f>
        <v/>
      </c>
      <c r="U78" s="216">
        <f>L78+P78+T78+H78</f>
        <v/>
      </c>
      <c r="V78" s="217">
        <f>SUM(VLOOKUP(A78,SEP!$A$2:$AP$301,42,FALSE),VLOOKUP(A78,DEC!$A$2:$AQ$301,43,FALSE),VLOOKUP(A78,MAR!$A$2:$AQ$301,43,FALSE),VLOOKUP(A78,JUN!$A$2:$AP$301,42,FALSE))</f>
        <v/>
      </c>
      <c r="W78" s="218">
        <f>U78/V78</f>
        <v/>
      </c>
    </row>
    <row r="79">
      <c r="A79" s="59" t="n">
        <v>78</v>
      </c>
      <c r="B79" s="157">
        <f>VLOOKUP($A79,Table2[[No]:[Date Student Last Attended Program
(mm/dd/yyyy)]],2,FALSE)</f>
        <v/>
      </c>
      <c r="C79" s="157">
        <f>VLOOKUP($A79,Table2[[No]:[Date Student Last Attended Program
(mm/dd/yyyy)]],4,FALSE)</f>
        <v/>
      </c>
      <c r="D79" s="157">
        <f>VLOOKUP($A79,Table2[[No]:[Date Student Last Attended Program
(mm/dd/yyyy)]],14,FALSE)</f>
        <v/>
      </c>
      <c r="E79" s="58">
        <f>COUNTIF(JUL!E79:AI79,"1")</f>
        <v/>
      </c>
      <c r="F79" s="58">
        <f>COUNTIF(AUG!E79:AI79,"1")</f>
        <v/>
      </c>
      <c r="G79" s="58">
        <f>VLOOKUP(A79,SEP!$A$2:$AL$301,38,FALSE)</f>
        <v/>
      </c>
      <c r="H79" s="58">
        <f>VLOOKUP(A79,SEP!$A$2:$AP$301,41,FALSE)</f>
        <v/>
      </c>
      <c r="I79" s="58">
        <f>VLOOKUP(A79,OCT!$A$2:$AM$301,39,FALSE)</f>
        <v/>
      </c>
      <c r="J79" s="57">
        <f>VLOOKUP(A79,NOV!$A$2:$AL$301,38,FALSE)</f>
        <v/>
      </c>
      <c r="K79" s="57">
        <f>VLOOKUP(A79,DEC!$A$2:$AM$301,39,FALSE)</f>
        <v/>
      </c>
      <c r="L79" s="57">
        <f>VLOOKUP(A79,DEC!$A$2:$AP$301,42,FALSE)</f>
        <v/>
      </c>
      <c r="M79" s="57">
        <f>VLOOKUP($A79,JAN!$A$2:$AM$301,39,FALSE)</f>
        <v/>
      </c>
      <c r="N79" s="57">
        <f>VLOOKUP(A79,FEB!$A$2:$AJ$301,36,FALSE)</f>
        <v/>
      </c>
      <c r="O79" s="215">
        <f>VLOOKUP($A79,MAR!$A$2:$AP$301,39,FALSE)</f>
        <v/>
      </c>
      <c r="P79" s="215">
        <f>VLOOKUP($A79,MAR!$A$2:$AP$301,42,FALSE)</f>
        <v/>
      </c>
      <c r="Q79" s="215">
        <f>VLOOKUP($A79,APR!$A$2:$AL$301,38,FALSE)</f>
        <v/>
      </c>
      <c r="R79" s="215">
        <f>VLOOKUP(A79,MAY!$A$2:$AM$301,39,FALSE)</f>
        <v/>
      </c>
      <c r="S79" s="215">
        <f>VLOOKUP($A79,JUN!$A$2:$AO$301,38,FALSE)</f>
        <v/>
      </c>
      <c r="T79" s="215">
        <f>VLOOKUP($A79,JUN!$A$2:$AO$301,41,FALSE)</f>
        <v/>
      </c>
      <c r="U79" s="216">
        <f>L79+P79+T79+H79</f>
        <v/>
      </c>
      <c r="V79" s="217">
        <f>SUM(VLOOKUP(A79,SEP!$A$2:$AP$301,42,FALSE),VLOOKUP(A79,DEC!$A$2:$AQ$301,43,FALSE),VLOOKUP(A79,MAR!$A$2:$AQ$301,43,FALSE),VLOOKUP(A79,JUN!$A$2:$AP$301,42,FALSE))</f>
        <v/>
      </c>
      <c r="W79" s="218">
        <f>U79/V79</f>
        <v/>
      </c>
    </row>
    <row r="80">
      <c r="A80" s="59" t="n">
        <v>79</v>
      </c>
      <c r="B80" s="157">
        <f>VLOOKUP($A80,Table2[[No]:[Date Student Last Attended Program
(mm/dd/yyyy)]],2,FALSE)</f>
        <v/>
      </c>
      <c r="C80" s="157">
        <f>VLOOKUP($A80,Table2[[No]:[Date Student Last Attended Program
(mm/dd/yyyy)]],4,FALSE)</f>
        <v/>
      </c>
      <c r="D80" s="157">
        <f>VLOOKUP($A80,Table2[[No]:[Date Student Last Attended Program
(mm/dd/yyyy)]],14,FALSE)</f>
        <v/>
      </c>
      <c r="E80" s="58">
        <f>COUNTIF(JUL!E80:AI80,"1")</f>
        <v/>
      </c>
      <c r="F80" s="58">
        <f>COUNTIF(AUG!E80:AI80,"1")</f>
        <v/>
      </c>
      <c r="G80" s="58">
        <f>VLOOKUP(A80,SEP!$A$2:$AL$301,38,FALSE)</f>
        <v/>
      </c>
      <c r="H80" s="58">
        <f>VLOOKUP(A80,SEP!$A$2:$AP$301,41,FALSE)</f>
        <v/>
      </c>
      <c r="I80" s="58">
        <f>VLOOKUP(A80,OCT!$A$2:$AM$301,39,FALSE)</f>
        <v/>
      </c>
      <c r="J80" s="57">
        <f>VLOOKUP(A80,NOV!$A$2:$AL$301,38,FALSE)</f>
        <v/>
      </c>
      <c r="K80" s="57">
        <f>VLOOKUP(A80,DEC!$A$2:$AM$301,39,FALSE)</f>
        <v/>
      </c>
      <c r="L80" s="57">
        <f>VLOOKUP(A80,DEC!$A$2:$AP$301,42,FALSE)</f>
        <v/>
      </c>
      <c r="M80" s="57">
        <f>VLOOKUP($A80,JAN!$A$2:$AM$301,39,FALSE)</f>
        <v/>
      </c>
      <c r="N80" s="57">
        <f>VLOOKUP(A80,FEB!$A$2:$AJ$301,36,FALSE)</f>
        <v/>
      </c>
      <c r="O80" s="215">
        <f>VLOOKUP($A80,MAR!$A$2:$AP$301,39,FALSE)</f>
        <v/>
      </c>
      <c r="P80" s="215">
        <f>VLOOKUP($A80,MAR!$A$2:$AP$301,42,FALSE)</f>
        <v/>
      </c>
      <c r="Q80" s="215">
        <f>VLOOKUP($A80,APR!$A$2:$AL$301,38,FALSE)</f>
        <v/>
      </c>
      <c r="R80" s="215">
        <f>VLOOKUP(A80,MAY!$A$2:$AM$301,39,FALSE)</f>
        <v/>
      </c>
      <c r="S80" s="215">
        <f>VLOOKUP($A80,JUN!$A$2:$AO$301,38,FALSE)</f>
        <v/>
      </c>
      <c r="T80" s="215">
        <f>VLOOKUP($A80,JUN!$A$2:$AO$301,41,FALSE)</f>
        <v/>
      </c>
      <c r="U80" s="216">
        <f>L80+P80+T80+H80</f>
        <v/>
      </c>
      <c r="V80" s="217">
        <f>SUM(VLOOKUP(A80,SEP!$A$2:$AP$301,42,FALSE),VLOOKUP(A80,DEC!$A$2:$AQ$301,43,FALSE),VLOOKUP(A80,MAR!$A$2:$AQ$301,43,FALSE),VLOOKUP(A80,JUN!$A$2:$AP$301,42,FALSE))</f>
        <v/>
      </c>
      <c r="W80" s="218">
        <f>U80/V80</f>
        <v/>
      </c>
    </row>
    <row r="81">
      <c r="A81" s="59" t="n">
        <v>80</v>
      </c>
      <c r="B81" s="157">
        <f>VLOOKUP($A81,Table2[[No]:[Date Student Last Attended Program
(mm/dd/yyyy)]],2,FALSE)</f>
        <v/>
      </c>
      <c r="C81" s="157">
        <f>VLOOKUP($A81,Table2[[No]:[Date Student Last Attended Program
(mm/dd/yyyy)]],4,FALSE)</f>
        <v/>
      </c>
      <c r="D81" s="157">
        <f>VLOOKUP($A81,Table2[[No]:[Date Student Last Attended Program
(mm/dd/yyyy)]],14,FALSE)</f>
        <v/>
      </c>
      <c r="E81" s="58">
        <f>COUNTIF(JUL!E81:AI81,"1")</f>
        <v/>
      </c>
      <c r="F81" s="58">
        <f>COUNTIF(AUG!E81:AI81,"1")</f>
        <v/>
      </c>
      <c r="G81" s="58">
        <f>VLOOKUP(A81,SEP!$A$2:$AL$301,38,FALSE)</f>
        <v/>
      </c>
      <c r="H81" s="58">
        <f>VLOOKUP(A81,SEP!$A$2:$AP$301,41,FALSE)</f>
        <v/>
      </c>
      <c r="I81" s="58">
        <f>VLOOKUP(A81,OCT!$A$2:$AM$301,39,FALSE)</f>
        <v/>
      </c>
      <c r="J81" s="57">
        <f>VLOOKUP(A81,NOV!$A$2:$AL$301,38,FALSE)</f>
        <v/>
      </c>
      <c r="K81" s="57">
        <f>VLOOKUP(A81,DEC!$A$2:$AM$301,39,FALSE)</f>
        <v/>
      </c>
      <c r="L81" s="57">
        <f>VLOOKUP(A81,DEC!$A$2:$AP$301,42,FALSE)</f>
        <v/>
      </c>
      <c r="M81" s="57">
        <f>VLOOKUP($A81,JAN!$A$2:$AM$301,39,FALSE)</f>
        <v/>
      </c>
      <c r="N81" s="57">
        <f>VLOOKUP(A81,FEB!$A$2:$AJ$301,36,FALSE)</f>
        <v/>
      </c>
      <c r="O81" s="215">
        <f>VLOOKUP($A81,MAR!$A$2:$AP$301,39,FALSE)</f>
        <v/>
      </c>
      <c r="P81" s="215">
        <f>VLOOKUP($A81,MAR!$A$2:$AP$301,42,FALSE)</f>
        <v/>
      </c>
      <c r="Q81" s="215">
        <f>VLOOKUP($A81,APR!$A$2:$AL$301,38,FALSE)</f>
        <v/>
      </c>
      <c r="R81" s="215">
        <f>VLOOKUP(A81,MAY!$A$2:$AM$301,39,FALSE)</f>
        <v/>
      </c>
      <c r="S81" s="215">
        <f>VLOOKUP($A81,JUN!$A$2:$AO$301,38,FALSE)</f>
        <v/>
      </c>
      <c r="T81" s="215">
        <f>VLOOKUP($A81,JUN!$A$2:$AO$301,41,FALSE)</f>
        <v/>
      </c>
      <c r="U81" s="216">
        <f>L81+P81+T81+H81</f>
        <v/>
      </c>
      <c r="V81" s="217">
        <f>SUM(VLOOKUP(A81,SEP!$A$2:$AP$301,42,FALSE),VLOOKUP(A81,DEC!$A$2:$AQ$301,43,FALSE),VLOOKUP(A81,MAR!$A$2:$AQ$301,43,FALSE),VLOOKUP(A81,JUN!$A$2:$AP$301,42,FALSE))</f>
        <v/>
      </c>
      <c r="W81" s="218">
        <f>U81/V81</f>
        <v/>
      </c>
    </row>
    <row r="82">
      <c r="A82" s="59" t="n">
        <v>81</v>
      </c>
      <c r="B82" s="157">
        <f>VLOOKUP($A82,Table2[[No]:[Date Student Last Attended Program
(mm/dd/yyyy)]],2,FALSE)</f>
        <v/>
      </c>
      <c r="C82" s="157">
        <f>VLOOKUP($A82,Table2[[No]:[Date Student Last Attended Program
(mm/dd/yyyy)]],4,FALSE)</f>
        <v/>
      </c>
      <c r="D82" s="157">
        <f>VLOOKUP($A82,Table2[[No]:[Date Student Last Attended Program
(mm/dd/yyyy)]],14,FALSE)</f>
        <v/>
      </c>
      <c r="E82" s="58">
        <f>COUNTIF(JUL!E82:AI82,"1")</f>
        <v/>
      </c>
      <c r="F82" s="58">
        <f>COUNTIF(AUG!E82:AI82,"1")</f>
        <v/>
      </c>
      <c r="G82" s="58">
        <f>VLOOKUP(A82,SEP!$A$2:$AL$301,38,FALSE)</f>
        <v/>
      </c>
      <c r="H82" s="58">
        <f>VLOOKUP(A82,SEP!$A$2:$AP$301,41,FALSE)</f>
        <v/>
      </c>
      <c r="I82" s="58">
        <f>VLOOKUP(A82,OCT!$A$2:$AM$301,39,FALSE)</f>
        <v/>
      </c>
      <c r="J82" s="57">
        <f>VLOOKUP(A82,NOV!$A$2:$AL$301,38,FALSE)</f>
        <v/>
      </c>
      <c r="K82" s="57">
        <f>VLOOKUP(A82,DEC!$A$2:$AM$301,39,FALSE)</f>
        <v/>
      </c>
      <c r="L82" s="57">
        <f>VLOOKUP(A82,DEC!$A$2:$AP$301,42,FALSE)</f>
        <v/>
      </c>
      <c r="M82" s="57">
        <f>VLOOKUP($A82,JAN!$A$2:$AM$301,39,FALSE)</f>
        <v/>
      </c>
      <c r="N82" s="57">
        <f>VLOOKUP(A82,FEB!$A$2:$AJ$301,36,FALSE)</f>
        <v/>
      </c>
      <c r="O82" s="215">
        <f>VLOOKUP($A82,MAR!$A$2:$AP$301,39,FALSE)</f>
        <v/>
      </c>
      <c r="P82" s="215">
        <f>VLOOKUP($A82,MAR!$A$2:$AP$301,42,FALSE)</f>
        <v/>
      </c>
      <c r="Q82" s="215">
        <f>VLOOKUP($A82,APR!$A$2:$AL$301,38,FALSE)</f>
        <v/>
      </c>
      <c r="R82" s="215">
        <f>VLOOKUP(A82,MAY!$A$2:$AM$301,39,FALSE)</f>
        <v/>
      </c>
      <c r="S82" s="215">
        <f>VLOOKUP($A82,JUN!$A$2:$AO$301,38,FALSE)</f>
        <v/>
      </c>
      <c r="T82" s="215">
        <f>VLOOKUP($A82,JUN!$A$2:$AO$301,41,FALSE)</f>
        <v/>
      </c>
      <c r="U82" s="216">
        <f>L82+P82+T82+H82</f>
        <v/>
      </c>
      <c r="V82" s="217">
        <f>SUM(VLOOKUP(A82,SEP!$A$2:$AP$301,42,FALSE),VLOOKUP(A82,DEC!$A$2:$AQ$301,43,FALSE),VLOOKUP(A82,MAR!$A$2:$AQ$301,43,FALSE),VLOOKUP(A82,JUN!$A$2:$AP$301,42,FALSE))</f>
        <v/>
      </c>
      <c r="W82" s="218">
        <f>U82/V82</f>
        <v/>
      </c>
    </row>
    <row r="83">
      <c r="A83" s="59" t="n">
        <v>82</v>
      </c>
      <c r="B83" s="157">
        <f>VLOOKUP($A83,Table2[[No]:[Date Student Last Attended Program
(mm/dd/yyyy)]],2,FALSE)</f>
        <v/>
      </c>
      <c r="C83" s="157">
        <f>VLOOKUP($A83,Table2[[No]:[Date Student Last Attended Program
(mm/dd/yyyy)]],4,FALSE)</f>
        <v/>
      </c>
      <c r="D83" s="157">
        <f>VLOOKUP($A83,Table2[[No]:[Date Student Last Attended Program
(mm/dd/yyyy)]],14,FALSE)</f>
        <v/>
      </c>
      <c r="E83" s="58">
        <f>COUNTIF(JUL!E83:AI83,"1")</f>
        <v/>
      </c>
      <c r="F83" s="58">
        <f>COUNTIF(AUG!E83:AI83,"1")</f>
        <v/>
      </c>
      <c r="G83" s="58">
        <f>VLOOKUP(A83,SEP!$A$2:$AL$301,38,FALSE)</f>
        <v/>
      </c>
      <c r="H83" s="58">
        <f>VLOOKUP(A83,SEP!$A$2:$AP$301,41,FALSE)</f>
        <v/>
      </c>
      <c r="I83" s="58">
        <f>VLOOKUP(A83,OCT!$A$2:$AM$301,39,FALSE)</f>
        <v/>
      </c>
      <c r="J83" s="57">
        <f>VLOOKUP(A83,NOV!$A$2:$AL$301,38,FALSE)</f>
        <v/>
      </c>
      <c r="K83" s="57">
        <f>VLOOKUP(A83,DEC!$A$2:$AM$301,39,FALSE)</f>
        <v/>
      </c>
      <c r="L83" s="57">
        <f>VLOOKUP(A83,DEC!$A$2:$AP$301,42,FALSE)</f>
        <v/>
      </c>
      <c r="M83" s="57">
        <f>VLOOKUP($A83,JAN!$A$2:$AM$301,39,FALSE)</f>
        <v/>
      </c>
      <c r="N83" s="57">
        <f>VLOOKUP(A83,FEB!$A$2:$AJ$301,36,FALSE)</f>
        <v/>
      </c>
      <c r="O83" s="215">
        <f>VLOOKUP($A83,MAR!$A$2:$AP$301,39,FALSE)</f>
        <v/>
      </c>
      <c r="P83" s="215">
        <f>VLOOKUP($A83,MAR!$A$2:$AP$301,42,FALSE)</f>
        <v/>
      </c>
      <c r="Q83" s="215">
        <f>VLOOKUP($A83,APR!$A$2:$AL$301,38,FALSE)</f>
        <v/>
      </c>
      <c r="R83" s="215">
        <f>VLOOKUP(A83,MAY!$A$2:$AM$301,39,FALSE)</f>
        <v/>
      </c>
      <c r="S83" s="215">
        <f>VLOOKUP($A83,JUN!$A$2:$AO$301,38,FALSE)</f>
        <v/>
      </c>
      <c r="T83" s="215">
        <f>VLOOKUP($A83,JUN!$A$2:$AO$301,41,FALSE)</f>
        <v/>
      </c>
      <c r="U83" s="216">
        <f>L83+P83+T83+H83</f>
        <v/>
      </c>
      <c r="V83" s="217">
        <f>SUM(VLOOKUP(A83,SEP!$A$2:$AP$301,42,FALSE),VLOOKUP(A83,DEC!$A$2:$AQ$301,43,FALSE),VLOOKUP(A83,MAR!$A$2:$AQ$301,43,FALSE),VLOOKUP(A83,JUN!$A$2:$AP$301,42,FALSE))</f>
        <v/>
      </c>
      <c r="W83" s="218">
        <f>U83/V83</f>
        <v/>
      </c>
    </row>
    <row r="84">
      <c r="A84" s="59" t="n">
        <v>83</v>
      </c>
      <c r="B84" s="157">
        <f>VLOOKUP($A84,Table2[[No]:[Date Student Last Attended Program
(mm/dd/yyyy)]],2,FALSE)</f>
        <v/>
      </c>
      <c r="C84" s="157">
        <f>VLOOKUP($A84,Table2[[No]:[Date Student Last Attended Program
(mm/dd/yyyy)]],4,FALSE)</f>
        <v/>
      </c>
      <c r="D84" s="157">
        <f>VLOOKUP($A84,Table2[[No]:[Date Student Last Attended Program
(mm/dd/yyyy)]],14,FALSE)</f>
        <v/>
      </c>
      <c r="E84" s="58">
        <f>COUNTIF(JUL!E84:AI84,"1")</f>
        <v/>
      </c>
      <c r="F84" s="58">
        <f>COUNTIF(AUG!E84:AI84,"1")</f>
        <v/>
      </c>
      <c r="G84" s="58">
        <f>VLOOKUP(A84,SEP!$A$2:$AL$301,38,FALSE)</f>
        <v/>
      </c>
      <c r="H84" s="58">
        <f>VLOOKUP(A84,SEP!$A$2:$AP$301,41,FALSE)</f>
        <v/>
      </c>
      <c r="I84" s="58">
        <f>VLOOKUP(A84,OCT!$A$2:$AM$301,39,FALSE)</f>
        <v/>
      </c>
      <c r="J84" s="57">
        <f>VLOOKUP(A84,NOV!$A$2:$AL$301,38,FALSE)</f>
        <v/>
      </c>
      <c r="K84" s="57">
        <f>VLOOKUP(A84,DEC!$A$2:$AM$301,39,FALSE)</f>
        <v/>
      </c>
      <c r="L84" s="57">
        <f>VLOOKUP(A84,DEC!$A$2:$AP$301,42,FALSE)</f>
        <v/>
      </c>
      <c r="M84" s="57">
        <f>VLOOKUP($A84,JAN!$A$2:$AM$301,39,FALSE)</f>
        <v/>
      </c>
      <c r="N84" s="57">
        <f>VLOOKUP(A84,FEB!$A$2:$AJ$301,36,FALSE)</f>
        <v/>
      </c>
      <c r="O84" s="215">
        <f>VLOOKUP($A84,MAR!$A$2:$AP$301,39,FALSE)</f>
        <v/>
      </c>
      <c r="P84" s="215">
        <f>VLOOKUP($A84,MAR!$A$2:$AP$301,42,FALSE)</f>
        <v/>
      </c>
      <c r="Q84" s="215">
        <f>VLOOKUP($A84,APR!$A$2:$AL$301,38,FALSE)</f>
        <v/>
      </c>
      <c r="R84" s="215">
        <f>VLOOKUP(A84,MAY!$A$2:$AM$301,39,FALSE)</f>
        <v/>
      </c>
      <c r="S84" s="215">
        <f>VLOOKUP($A84,JUN!$A$2:$AO$301,38,FALSE)</f>
        <v/>
      </c>
      <c r="T84" s="215">
        <f>VLOOKUP($A84,JUN!$A$2:$AO$301,41,FALSE)</f>
        <v/>
      </c>
      <c r="U84" s="216">
        <f>L84+P84+T84+H84</f>
        <v/>
      </c>
      <c r="V84" s="217">
        <f>SUM(VLOOKUP(A84,SEP!$A$2:$AP$301,42,FALSE),VLOOKUP(A84,DEC!$A$2:$AQ$301,43,FALSE),VLOOKUP(A84,MAR!$A$2:$AQ$301,43,FALSE),VLOOKUP(A84,JUN!$A$2:$AP$301,42,FALSE))</f>
        <v/>
      </c>
      <c r="W84" s="218">
        <f>U84/V84</f>
        <v/>
      </c>
    </row>
    <row r="85">
      <c r="A85" s="59" t="n">
        <v>84</v>
      </c>
      <c r="B85" s="157">
        <f>VLOOKUP($A85,Table2[[No]:[Date Student Last Attended Program
(mm/dd/yyyy)]],2,FALSE)</f>
        <v/>
      </c>
      <c r="C85" s="157">
        <f>VLOOKUP($A85,Table2[[No]:[Date Student Last Attended Program
(mm/dd/yyyy)]],4,FALSE)</f>
        <v/>
      </c>
      <c r="D85" s="157">
        <f>VLOOKUP($A85,Table2[[No]:[Date Student Last Attended Program
(mm/dd/yyyy)]],14,FALSE)</f>
        <v/>
      </c>
      <c r="E85" s="58">
        <f>COUNTIF(JUL!E85:AI85,"1")</f>
        <v/>
      </c>
      <c r="F85" s="58">
        <f>COUNTIF(AUG!E85:AI85,"1")</f>
        <v/>
      </c>
      <c r="G85" s="58">
        <f>VLOOKUP(A85,SEP!$A$2:$AL$301,38,FALSE)</f>
        <v/>
      </c>
      <c r="H85" s="58">
        <f>VLOOKUP(A85,SEP!$A$2:$AP$301,41,FALSE)</f>
        <v/>
      </c>
      <c r="I85" s="58">
        <f>VLOOKUP(A85,OCT!$A$2:$AM$301,39,FALSE)</f>
        <v/>
      </c>
      <c r="J85" s="57">
        <f>VLOOKUP(A85,NOV!$A$2:$AL$301,38,FALSE)</f>
        <v/>
      </c>
      <c r="K85" s="57">
        <f>VLOOKUP(A85,DEC!$A$2:$AM$301,39,FALSE)</f>
        <v/>
      </c>
      <c r="L85" s="57">
        <f>VLOOKUP(A85,DEC!$A$2:$AP$301,42,FALSE)</f>
        <v/>
      </c>
      <c r="M85" s="57">
        <f>VLOOKUP($A85,JAN!$A$2:$AM$301,39,FALSE)</f>
        <v/>
      </c>
      <c r="N85" s="57">
        <f>VLOOKUP(A85,FEB!$A$2:$AJ$301,36,FALSE)</f>
        <v/>
      </c>
      <c r="O85" s="215">
        <f>VLOOKUP($A85,MAR!$A$2:$AP$301,39,FALSE)</f>
        <v/>
      </c>
      <c r="P85" s="215">
        <f>VLOOKUP($A85,MAR!$A$2:$AP$301,42,FALSE)</f>
        <v/>
      </c>
      <c r="Q85" s="215">
        <f>VLOOKUP($A85,APR!$A$2:$AL$301,38,FALSE)</f>
        <v/>
      </c>
      <c r="R85" s="215">
        <f>VLOOKUP(A85,MAY!$A$2:$AM$301,39,FALSE)</f>
        <v/>
      </c>
      <c r="S85" s="215">
        <f>VLOOKUP($A85,JUN!$A$2:$AO$301,38,FALSE)</f>
        <v/>
      </c>
      <c r="T85" s="215">
        <f>VLOOKUP($A85,JUN!$A$2:$AO$301,41,FALSE)</f>
        <v/>
      </c>
      <c r="U85" s="216">
        <f>L85+P85+T85+H85</f>
        <v/>
      </c>
      <c r="V85" s="217">
        <f>SUM(VLOOKUP(A85,SEP!$A$2:$AP$301,42,FALSE),VLOOKUP(A85,DEC!$A$2:$AQ$301,43,FALSE),VLOOKUP(A85,MAR!$A$2:$AQ$301,43,FALSE),VLOOKUP(A85,JUN!$A$2:$AP$301,42,FALSE))</f>
        <v/>
      </c>
      <c r="W85" s="218">
        <f>U85/V85</f>
        <v/>
      </c>
    </row>
    <row r="86">
      <c r="A86" s="59" t="n">
        <v>85</v>
      </c>
      <c r="B86" s="157">
        <f>VLOOKUP($A86,Table2[[No]:[Date Student Last Attended Program
(mm/dd/yyyy)]],2,FALSE)</f>
        <v/>
      </c>
      <c r="C86" s="157">
        <f>VLOOKUP($A86,Table2[[No]:[Date Student Last Attended Program
(mm/dd/yyyy)]],4,FALSE)</f>
        <v/>
      </c>
      <c r="D86" s="157">
        <f>VLOOKUP($A86,Table2[[No]:[Date Student Last Attended Program
(mm/dd/yyyy)]],14,FALSE)</f>
        <v/>
      </c>
      <c r="E86" s="58">
        <f>COUNTIF(JUL!E86:AI86,"1")</f>
        <v/>
      </c>
      <c r="F86" s="58">
        <f>COUNTIF(AUG!E86:AI86,"1")</f>
        <v/>
      </c>
      <c r="G86" s="58">
        <f>VLOOKUP(A86,SEP!$A$2:$AL$301,38,FALSE)</f>
        <v/>
      </c>
      <c r="H86" s="58">
        <f>VLOOKUP(A86,SEP!$A$2:$AP$301,41,FALSE)</f>
        <v/>
      </c>
      <c r="I86" s="58">
        <f>VLOOKUP(A86,OCT!$A$2:$AM$301,39,FALSE)</f>
        <v/>
      </c>
      <c r="J86" s="57">
        <f>VLOOKUP(A86,NOV!$A$2:$AL$301,38,FALSE)</f>
        <v/>
      </c>
      <c r="K86" s="57">
        <f>VLOOKUP(A86,DEC!$A$2:$AM$301,39,FALSE)</f>
        <v/>
      </c>
      <c r="L86" s="57">
        <f>VLOOKUP(A86,DEC!$A$2:$AP$301,42,FALSE)</f>
        <v/>
      </c>
      <c r="M86" s="57">
        <f>VLOOKUP($A86,JAN!$A$2:$AM$301,39,FALSE)</f>
        <v/>
      </c>
      <c r="N86" s="57">
        <f>VLOOKUP(A86,FEB!$A$2:$AJ$301,36,FALSE)</f>
        <v/>
      </c>
      <c r="O86" s="215">
        <f>VLOOKUP($A86,MAR!$A$2:$AP$301,39,FALSE)</f>
        <v/>
      </c>
      <c r="P86" s="215">
        <f>VLOOKUP($A86,MAR!$A$2:$AP$301,42,FALSE)</f>
        <v/>
      </c>
      <c r="Q86" s="215">
        <f>VLOOKUP($A86,APR!$A$2:$AL$301,38,FALSE)</f>
        <v/>
      </c>
      <c r="R86" s="215">
        <f>VLOOKUP(A86,MAY!$A$2:$AM$301,39,FALSE)</f>
        <v/>
      </c>
      <c r="S86" s="215">
        <f>VLOOKUP($A86,JUN!$A$2:$AO$301,38,FALSE)</f>
        <v/>
      </c>
      <c r="T86" s="215">
        <f>VLOOKUP($A86,JUN!$A$2:$AO$301,41,FALSE)</f>
        <v/>
      </c>
      <c r="U86" s="216">
        <f>L86+P86+T86+H86</f>
        <v/>
      </c>
      <c r="V86" s="217">
        <f>SUM(VLOOKUP(A86,SEP!$A$2:$AP$301,42,FALSE),VLOOKUP(A86,DEC!$A$2:$AQ$301,43,FALSE),VLOOKUP(A86,MAR!$A$2:$AQ$301,43,FALSE),VLOOKUP(A86,JUN!$A$2:$AP$301,42,FALSE))</f>
        <v/>
      </c>
      <c r="W86" s="218">
        <f>U86/V86</f>
        <v/>
      </c>
    </row>
    <row r="87">
      <c r="A87" s="59" t="n">
        <v>86</v>
      </c>
      <c r="B87" s="157">
        <f>VLOOKUP($A87,Table2[[No]:[Date Student Last Attended Program
(mm/dd/yyyy)]],2,FALSE)</f>
        <v/>
      </c>
      <c r="C87" s="157">
        <f>VLOOKUP($A87,Table2[[No]:[Date Student Last Attended Program
(mm/dd/yyyy)]],4,FALSE)</f>
        <v/>
      </c>
      <c r="D87" s="157">
        <f>VLOOKUP($A87,Table2[[No]:[Date Student Last Attended Program
(mm/dd/yyyy)]],14,FALSE)</f>
        <v/>
      </c>
      <c r="E87" s="58">
        <f>COUNTIF(JUL!E87:AI87,"1")</f>
        <v/>
      </c>
      <c r="F87" s="58">
        <f>COUNTIF(AUG!E87:AI87,"1")</f>
        <v/>
      </c>
      <c r="G87" s="58">
        <f>VLOOKUP(A87,SEP!$A$2:$AL$301,38,FALSE)</f>
        <v/>
      </c>
      <c r="H87" s="58">
        <f>VLOOKUP(A87,SEP!$A$2:$AP$301,41,FALSE)</f>
        <v/>
      </c>
      <c r="I87" s="58">
        <f>VLOOKUP(A87,OCT!$A$2:$AM$301,39,FALSE)</f>
        <v/>
      </c>
      <c r="J87" s="57">
        <f>VLOOKUP(A87,NOV!$A$2:$AL$301,38,FALSE)</f>
        <v/>
      </c>
      <c r="K87" s="57">
        <f>VLOOKUP(A87,DEC!$A$2:$AM$301,39,FALSE)</f>
        <v/>
      </c>
      <c r="L87" s="57">
        <f>VLOOKUP(A87,DEC!$A$2:$AP$301,42,FALSE)</f>
        <v/>
      </c>
      <c r="M87" s="57">
        <f>VLOOKUP($A87,JAN!$A$2:$AM$301,39,FALSE)</f>
        <v/>
      </c>
      <c r="N87" s="57">
        <f>VLOOKUP(A87,FEB!$A$2:$AJ$301,36,FALSE)</f>
        <v/>
      </c>
      <c r="O87" s="215">
        <f>VLOOKUP($A87,MAR!$A$2:$AP$301,39,FALSE)</f>
        <v/>
      </c>
      <c r="P87" s="215">
        <f>VLOOKUP($A87,MAR!$A$2:$AP$301,42,FALSE)</f>
        <v/>
      </c>
      <c r="Q87" s="215">
        <f>VLOOKUP($A87,APR!$A$2:$AL$301,38,FALSE)</f>
        <v/>
      </c>
      <c r="R87" s="215">
        <f>VLOOKUP(A87,MAY!$A$2:$AM$301,39,FALSE)</f>
        <v/>
      </c>
      <c r="S87" s="215">
        <f>VLOOKUP($A87,JUN!$A$2:$AO$301,38,FALSE)</f>
        <v/>
      </c>
      <c r="T87" s="215">
        <f>VLOOKUP($A87,JUN!$A$2:$AO$301,41,FALSE)</f>
        <v/>
      </c>
      <c r="U87" s="216">
        <f>L87+P87+T87+H87</f>
        <v/>
      </c>
      <c r="V87" s="217">
        <f>SUM(VLOOKUP(A87,SEP!$A$2:$AP$301,42,FALSE),VLOOKUP(A87,DEC!$A$2:$AQ$301,43,FALSE),VLOOKUP(A87,MAR!$A$2:$AQ$301,43,FALSE),VLOOKUP(A87,JUN!$A$2:$AP$301,42,FALSE))</f>
        <v/>
      </c>
      <c r="W87" s="218">
        <f>U87/V87</f>
        <v/>
      </c>
    </row>
    <row r="88">
      <c r="A88" s="59" t="n">
        <v>87</v>
      </c>
      <c r="B88" s="157">
        <f>VLOOKUP($A88,Table2[[No]:[Date Student Last Attended Program
(mm/dd/yyyy)]],2,FALSE)</f>
        <v/>
      </c>
      <c r="C88" s="157">
        <f>VLOOKUP($A88,Table2[[No]:[Date Student Last Attended Program
(mm/dd/yyyy)]],4,FALSE)</f>
        <v/>
      </c>
      <c r="D88" s="157">
        <f>VLOOKUP($A88,Table2[[No]:[Date Student Last Attended Program
(mm/dd/yyyy)]],14,FALSE)</f>
        <v/>
      </c>
      <c r="E88" s="58">
        <f>COUNTIF(JUL!E88:AI88,"1")</f>
        <v/>
      </c>
      <c r="F88" s="58">
        <f>COUNTIF(AUG!E88:AI88,"1")</f>
        <v/>
      </c>
      <c r="G88" s="58">
        <f>VLOOKUP(A88,SEP!$A$2:$AL$301,38,FALSE)</f>
        <v/>
      </c>
      <c r="H88" s="58">
        <f>VLOOKUP(A88,SEP!$A$2:$AP$301,41,FALSE)</f>
        <v/>
      </c>
      <c r="I88" s="58">
        <f>VLOOKUP(A88,OCT!$A$2:$AM$301,39,FALSE)</f>
        <v/>
      </c>
      <c r="J88" s="57">
        <f>VLOOKUP(A88,NOV!$A$2:$AL$301,38,FALSE)</f>
        <v/>
      </c>
      <c r="K88" s="57">
        <f>VLOOKUP(A88,DEC!$A$2:$AM$301,39,FALSE)</f>
        <v/>
      </c>
      <c r="L88" s="57">
        <f>VLOOKUP(A88,DEC!$A$2:$AP$301,42,FALSE)</f>
        <v/>
      </c>
      <c r="M88" s="57">
        <f>VLOOKUP($A88,JAN!$A$2:$AM$301,39,FALSE)</f>
        <v/>
      </c>
      <c r="N88" s="57">
        <f>VLOOKUP(A88,FEB!$A$2:$AJ$301,36,FALSE)</f>
        <v/>
      </c>
      <c r="O88" s="215">
        <f>VLOOKUP($A88,MAR!$A$2:$AP$301,39,FALSE)</f>
        <v/>
      </c>
      <c r="P88" s="215">
        <f>VLOOKUP($A88,MAR!$A$2:$AP$301,42,FALSE)</f>
        <v/>
      </c>
      <c r="Q88" s="215">
        <f>VLOOKUP($A88,APR!$A$2:$AL$301,38,FALSE)</f>
        <v/>
      </c>
      <c r="R88" s="215">
        <f>VLOOKUP(A88,MAY!$A$2:$AM$301,39,FALSE)</f>
        <v/>
      </c>
      <c r="S88" s="215">
        <f>VLOOKUP($A88,JUN!$A$2:$AO$301,38,FALSE)</f>
        <v/>
      </c>
      <c r="T88" s="215">
        <f>VLOOKUP($A88,JUN!$A$2:$AO$301,41,FALSE)</f>
        <v/>
      </c>
      <c r="U88" s="216">
        <f>L88+P88+T88+H88</f>
        <v/>
      </c>
      <c r="V88" s="217">
        <f>SUM(VLOOKUP(A88,SEP!$A$2:$AP$301,42,FALSE),VLOOKUP(A88,DEC!$A$2:$AQ$301,43,FALSE),VLOOKUP(A88,MAR!$A$2:$AQ$301,43,FALSE),VLOOKUP(A88,JUN!$A$2:$AP$301,42,FALSE))</f>
        <v/>
      </c>
      <c r="W88" s="218">
        <f>U88/V88</f>
        <v/>
      </c>
    </row>
    <row r="89">
      <c r="A89" s="59" t="n">
        <v>88</v>
      </c>
      <c r="B89" s="157">
        <f>VLOOKUP($A89,Table2[[No]:[Date Student Last Attended Program
(mm/dd/yyyy)]],2,FALSE)</f>
        <v/>
      </c>
      <c r="C89" s="157">
        <f>VLOOKUP($A89,Table2[[No]:[Date Student Last Attended Program
(mm/dd/yyyy)]],4,FALSE)</f>
        <v/>
      </c>
      <c r="D89" s="157">
        <f>VLOOKUP($A89,Table2[[No]:[Date Student Last Attended Program
(mm/dd/yyyy)]],14,FALSE)</f>
        <v/>
      </c>
      <c r="E89" s="58">
        <f>COUNTIF(JUL!E89:AI89,"1")</f>
        <v/>
      </c>
      <c r="F89" s="58">
        <f>COUNTIF(AUG!E89:AI89,"1")</f>
        <v/>
      </c>
      <c r="G89" s="58">
        <f>VLOOKUP(A89,SEP!$A$2:$AL$301,38,FALSE)</f>
        <v/>
      </c>
      <c r="H89" s="58">
        <f>VLOOKUP(A89,SEP!$A$2:$AP$301,41,FALSE)</f>
        <v/>
      </c>
      <c r="I89" s="58">
        <f>VLOOKUP(A89,OCT!$A$2:$AM$301,39,FALSE)</f>
        <v/>
      </c>
      <c r="J89" s="57">
        <f>VLOOKUP(A89,NOV!$A$2:$AL$301,38,FALSE)</f>
        <v/>
      </c>
      <c r="K89" s="57">
        <f>VLOOKUP(A89,DEC!$A$2:$AM$301,39,FALSE)</f>
        <v/>
      </c>
      <c r="L89" s="57">
        <f>VLOOKUP(A89,DEC!$A$2:$AP$301,42,FALSE)</f>
        <v/>
      </c>
      <c r="M89" s="57">
        <f>VLOOKUP($A89,JAN!$A$2:$AM$301,39,FALSE)</f>
        <v/>
      </c>
      <c r="N89" s="57">
        <f>VLOOKUP(A89,FEB!$A$2:$AJ$301,36,FALSE)</f>
        <v/>
      </c>
      <c r="O89" s="215">
        <f>VLOOKUP($A89,MAR!$A$2:$AP$301,39,FALSE)</f>
        <v/>
      </c>
      <c r="P89" s="215">
        <f>VLOOKUP($A89,MAR!$A$2:$AP$301,42,FALSE)</f>
        <v/>
      </c>
      <c r="Q89" s="215">
        <f>VLOOKUP($A89,APR!$A$2:$AL$301,38,FALSE)</f>
        <v/>
      </c>
      <c r="R89" s="215">
        <f>VLOOKUP(A89,MAY!$A$2:$AM$301,39,FALSE)</f>
        <v/>
      </c>
      <c r="S89" s="215">
        <f>VLOOKUP($A89,JUN!$A$2:$AO$301,38,FALSE)</f>
        <v/>
      </c>
      <c r="T89" s="215">
        <f>VLOOKUP($A89,JUN!$A$2:$AO$301,41,FALSE)</f>
        <v/>
      </c>
      <c r="U89" s="216">
        <f>L89+P89+T89+H89</f>
        <v/>
      </c>
      <c r="V89" s="217">
        <f>SUM(VLOOKUP(A89,SEP!$A$2:$AP$301,42,FALSE),VLOOKUP(A89,DEC!$A$2:$AQ$301,43,FALSE),VLOOKUP(A89,MAR!$A$2:$AQ$301,43,FALSE),VLOOKUP(A89,JUN!$A$2:$AP$301,42,FALSE))</f>
        <v/>
      </c>
      <c r="W89" s="218">
        <f>U89/V89</f>
        <v/>
      </c>
    </row>
    <row r="90">
      <c r="A90" s="59" t="n">
        <v>89</v>
      </c>
      <c r="B90" s="157">
        <f>VLOOKUP($A90,Table2[[No]:[Date Student Last Attended Program
(mm/dd/yyyy)]],2,FALSE)</f>
        <v/>
      </c>
      <c r="C90" s="157">
        <f>VLOOKUP($A90,Table2[[No]:[Date Student Last Attended Program
(mm/dd/yyyy)]],4,FALSE)</f>
        <v/>
      </c>
      <c r="D90" s="157">
        <f>VLOOKUP($A90,Table2[[No]:[Date Student Last Attended Program
(mm/dd/yyyy)]],14,FALSE)</f>
        <v/>
      </c>
      <c r="E90" s="58">
        <f>COUNTIF(JUL!E90:AI90,"1")</f>
        <v/>
      </c>
      <c r="F90" s="58">
        <f>COUNTIF(AUG!E90:AI90,"1")</f>
        <v/>
      </c>
      <c r="G90" s="58">
        <f>VLOOKUP(A90,SEP!$A$2:$AL$301,38,FALSE)</f>
        <v/>
      </c>
      <c r="H90" s="58">
        <f>VLOOKUP(A90,SEP!$A$2:$AP$301,41,FALSE)</f>
        <v/>
      </c>
      <c r="I90" s="58">
        <f>VLOOKUP(A90,OCT!$A$2:$AM$301,39,FALSE)</f>
        <v/>
      </c>
      <c r="J90" s="57">
        <f>VLOOKUP(A90,NOV!$A$2:$AL$301,38,FALSE)</f>
        <v/>
      </c>
      <c r="K90" s="57">
        <f>VLOOKUP(A90,DEC!$A$2:$AM$301,39,FALSE)</f>
        <v/>
      </c>
      <c r="L90" s="57">
        <f>VLOOKUP(A90,DEC!$A$2:$AP$301,42,FALSE)</f>
        <v/>
      </c>
      <c r="M90" s="57">
        <f>VLOOKUP($A90,JAN!$A$2:$AM$301,39,FALSE)</f>
        <v/>
      </c>
      <c r="N90" s="57">
        <f>VLOOKUP(A90,FEB!$A$2:$AJ$301,36,FALSE)</f>
        <v/>
      </c>
      <c r="O90" s="215">
        <f>VLOOKUP($A90,MAR!$A$2:$AP$301,39,FALSE)</f>
        <v/>
      </c>
      <c r="P90" s="215">
        <f>VLOOKUP($A90,MAR!$A$2:$AP$301,42,FALSE)</f>
        <v/>
      </c>
      <c r="Q90" s="215">
        <f>VLOOKUP($A90,APR!$A$2:$AL$301,38,FALSE)</f>
        <v/>
      </c>
      <c r="R90" s="215">
        <f>VLOOKUP(A90,MAY!$A$2:$AM$301,39,FALSE)</f>
        <v/>
      </c>
      <c r="S90" s="215">
        <f>VLOOKUP($A90,JUN!$A$2:$AO$301,38,FALSE)</f>
        <v/>
      </c>
      <c r="T90" s="215">
        <f>VLOOKUP($A90,JUN!$A$2:$AO$301,41,FALSE)</f>
        <v/>
      </c>
      <c r="U90" s="216">
        <f>L90+P90+T90+H90</f>
        <v/>
      </c>
      <c r="V90" s="217">
        <f>SUM(VLOOKUP(A90,SEP!$A$2:$AP$301,42,FALSE),VLOOKUP(A90,DEC!$A$2:$AQ$301,43,FALSE),VLOOKUP(A90,MAR!$A$2:$AQ$301,43,FALSE),VLOOKUP(A90,JUN!$A$2:$AP$301,42,FALSE))</f>
        <v/>
      </c>
      <c r="W90" s="218">
        <f>U90/V90</f>
        <v/>
      </c>
    </row>
    <row r="91">
      <c r="A91" s="59" t="n">
        <v>90</v>
      </c>
      <c r="B91" s="157">
        <f>VLOOKUP($A91,Table2[[No]:[Date Student Last Attended Program
(mm/dd/yyyy)]],2,FALSE)</f>
        <v/>
      </c>
      <c r="C91" s="157">
        <f>VLOOKUP($A91,Table2[[No]:[Date Student Last Attended Program
(mm/dd/yyyy)]],4,FALSE)</f>
        <v/>
      </c>
      <c r="D91" s="157">
        <f>VLOOKUP($A91,Table2[[No]:[Date Student Last Attended Program
(mm/dd/yyyy)]],14,FALSE)</f>
        <v/>
      </c>
      <c r="E91" s="58">
        <f>COUNTIF(JUL!E91:AI91,"1")</f>
        <v/>
      </c>
      <c r="F91" s="58">
        <f>COUNTIF(AUG!E91:AI91,"1")</f>
        <v/>
      </c>
      <c r="G91" s="58">
        <f>VLOOKUP(A91,SEP!$A$2:$AL$301,38,FALSE)</f>
        <v/>
      </c>
      <c r="H91" s="58">
        <f>VLOOKUP(A91,SEP!$A$2:$AP$301,41,FALSE)</f>
        <v/>
      </c>
      <c r="I91" s="58">
        <f>VLOOKUP(A91,OCT!$A$2:$AM$301,39,FALSE)</f>
        <v/>
      </c>
      <c r="J91" s="57">
        <f>VLOOKUP(A91,NOV!$A$2:$AL$301,38,FALSE)</f>
        <v/>
      </c>
      <c r="K91" s="57">
        <f>VLOOKUP(A91,DEC!$A$2:$AM$301,39,FALSE)</f>
        <v/>
      </c>
      <c r="L91" s="57">
        <f>VLOOKUP(A91,DEC!$A$2:$AP$301,42,FALSE)</f>
        <v/>
      </c>
      <c r="M91" s="57">
        <f>VLOOKUP($A91,JAN!$A$2:$AM$301,39,FALSE)</f>
        <v/>
      </c>
      <c r="N91" s="57">
        <f>VLOOKUP(A91,FEB!$A$2:$AJ$301,36,FALSE)</f>
        <v/>
      </c>
      <c r="O91" s="215">
        <f>VLOOKUP($A91,MAR!$A$2:$AP$301,39,FALSE)</f>
        <v/>
      </c>
      <c r="P91" s="215">
        <f>VLOOKUP($A91,MAR!$A$2:$AP$301,42,FALSE)</f>
        <v/>
      </c>
      <c r="Q91" s="215">
        <f>VLOOKUP($A91,APR!$A$2:$AL$301,38,FALSE)</f>
        <v/>
      </c>
      <c r="R91" s="215">
        <f>VLOOKUP(A91,MAY!$A$2:$AM$301,39,FALSE)</f>
        <v/>
      </c>
      <c r="S91" s="215">
        <f>VLOOKUP($A91,JUN!$A$2:$AO$301,38,FALSE)</f>
        <v/>
      </c>
      <c r="T91" s="215">
        <f>VLOOKUP($A91,JUN!$A$2:$AO$301,41,FALSE)</f>
        <v/>
      </c>
      <c r="U91" s="216">
        <f>L91+P91+T91+H91</f>
        <v/>
      </c>
      <c r="V91" s="217">
        <f>SUM(VLOOKUP(A91,SEP!$A$2:$AP$301,42,FALSE),VLOOKUP(A91,DEC!$A$2:$AQ$301,43,FALSE),VLOOKUP(A91,MAR!$A$2:$AQ$301,43,FALSE),VLOOKUP(A91,JUN!$A$2:$AP$301,42,FALSE))</f>
        <v/>
      </c>
      <c r="W91" s="218">
        <f>U91/V91</f>
        <v/>
      </c>
    </row>
    <row r="92">
      <c r="A92" s="59" t="n">
        <v>91</v>
      </c>
      <c r="B92" s="157">
        <f>VLOOKUP($A92,Table2[[No]:[Date Student Last Attended Program
(mm/dd/yyyy)]],2,FALSE)</f>
        <v/>
      </c>
      <c r="C92" s="157">
        <f>VLOOKUP($A92,Table2[[No]:[Date Student Last Attended Program
(mm/dd/yyyy)]],4,FALSE)</f>
        <v/>
      </c>
      <c r="D92" s="157">
        <f>VLOOKUP($A92,Table2[[No]:[Date Student Last Attended Program
(mm/dd/yyyy)]],14,FALSE)</f>
        <v/>
      </c>
      <c r="E92" s="58">
        <f>COUNTIF(JUL!E92:AI92,"1")</f>
        <v/>
      </c>
      <c r="F92" s="58">
        <f>COUNTIF(AUG!E92:AI92,"1")</f>
        <v/>
      </c>
      <c r="G92" s="58">
        <f>VLOOKUP(A92,SEP!$A$2:$AL$301,38,FALSE)</f>
        <v/>
      </c>
      <c r="H92" s="58">
        <f>VLOOKUP(A92,SEP!$A$2:$AP$301,41,FALSE)</f>
        <v/>
      </c>
      <c r="I92" s="58">
        <f>VLOOKUP(A92,OCT!$A$2:$AM$301,39,FALSE)</f>
        <v/>
      </c>
      <c r="J92" s="57">
        <f>VLOOKUP(A92,NOV!$A$2:$AL$301,38,FALSE)</f>
        <v/>
      </c>
      <c r="K92" s="57">
        <f>VLOOKUP(A92,DEC!$A$2:$AM$301,39,FALSE)</f>
        <v/>
      </c>
      <c r="L92" s="57">
        <f>VLOOKUP(A92,DEC!$A$2:$AP$301,42,FALSE)</f>
        <v/>
      </c>
      <c r="M92" s="57">
        <f>VLOOKUP($A92,JAN!$A$2:$AM$301,39,FALSE)</f>
        <v/>
      </c>
      <c r="N92" s="57">
        <f>VLOOKUP(A92,FEB!$A$2:$AJ$301,36,FALSE)</f>
        <v/>
      </c>
      <c r="O92" s="215">
        <f>VLOOKUP($A92,MAR!$A$2:$AP$301,39,FALSE)</f>
        <v/>
      </c>
      <c r="P92" s="215">
        <f>VLOOKUP($A92,MAR!$A$2:$AP$301,42,FALSE)</f>
        <v/>
      </c>
      <c r="Q92" s="215">
        <f>VLOOKUP($A92,APR!$A$2:$AL$301,38,FALSE)</f>
        <v/>
      </c>
      <c r="R92" s="215">
        <f>VLOOKUP(A92,MAY!$A$2:$AM$301,39,FALSE)</f>
        <v/>
      </c>
      <c r="S92" s="215">
        <f>VLOOKUP($A92,JUN!$A$2:$AO$301,38,FALSE)</f>
        <v/>
      </c>
      <c r="T92" s="215">
        <f>VLOOKUP($A92,JUN!$A$2:$AO$301,41,FALSE)</f>
        <v/>
      </c>
      <c r="U92" s="216">
        <f>L92+P92+T92+H92</f>
        <v/>
      </c>
      <c r="V92" s="217">
        <f>SUM(VLOOKUP(A92,SEP!$A$2:$AP$301,42,FALSE),VLOOKUP(A92,DEC!$A$2:$AQ$301,43,FALSE),VLOOKUP(A92,MAR!$A$2:$AQ$301,43,FALSE),VLOOKUP(A92,JUN!$A$2:$AP$301,42,FALSE))</f>
        <v/>
      </c>
      <c r="W92" s="218">
        <f>U92/V92</f>
        <v/>
      </c>
    </row>
    <row r="93">
      <c r="A93" s="59" t="n">
        <v>92</v>
      </c>
      <c r="B93" s="157">
        <f>VLOOKUP($A93,Table2[[No]:[Date Student Last Attended Program
(mm/dd/yyyy)]],2,FALSE)</f>
        <v/>
      </c>
      <c r="C93" s="157">
        <f>VLOOKUP($A93,Table2[[No]:[Date Student Last Attended Program
(mm/dd/yyyy)]],4,FALSE)</f>
        <v/>
      </c>
      <c r="D93" s="157">
        <f>VLOOKUP($A93,Table2[[No]:[Date Student Last Attended Program
(mm/dd/yyyy)]],14,FALSE)</f>
        <v/>
      </c>
      <c r="E93" s="58">
        <f>COUNTIF(JUL!E93:AI93,"1")</f>
        <v/>
      </c>
      <c r="F93" s="58">
        <f>COUNTIF(AUG!E93:AI93,"1")</f>
        <v/>
      </c>
      <c r="G93" s="58">
        <f>VLOOKUP(A93,SEP!$A$2:$AL$301,38,FALSE)</f>
        <v/>
      </c>
      <c r="H93" s="58">
        <f>VLOOKUP(A93,SEP!$A$2:$AP$301,41,FALSE)</f>
        <v/>
      </c>
      <c r="I93" s="58">
        <f>VLOOKUP(A93,OCT!$A$2:$AM$301,39,FALSE)</f>
        <v/>
      </c>
      <c r="J93" s="57">
        <f>VLOOKUP(A93,NOV!$A$2:$AL$301,38,FALSE)</f>
        <v/>
      </c>
      <c r="K93" s="57">
        <f>VLOOKUP(A93,DEC!$A$2:$AM$301,39,FALSE)</f>
        <v/>
      </c>
      <c r="L93" s="57">
        <f>VLOOKUP(A93,DEC!$A$2:$AP$301,42,FALSE)</f>
        <v/>
      </c>
      <c r="M93" s="57">
        <f>VLOOKUP($A93,JAN!$A$2:$AM$301,39,FALSE)</f>
        <v/>
      </c>
      <c r="N93" s="57">
        <f>VLOOKUP(A93,FEB!$A$2:$AJ$301,36,FALSE)</f>
        <v/>
      </c>
      <c r="O93" s="215">
        <f>VLOOKUP($A93,MAR!$A$2:$AP$301,39,FALSE)</f>
        <v/>
      </c>
      <c r="P93" s="215">
        <f>VLOOKUP($A93,MAR!$A$2:$AP$301,42,FALSE)</f>
        <v/>
      </c>
      <c r="Q93" s="215">
        <f>VLOOKUP($A93,APR!$A$2:$AL$301,38,FALSE)</f>
        <v/>
      </c>
      <c r="R93" s="215">
        <f>VLOOKUP(A93,MAY!$A$2:$AM$301,39,FALSE)</f>
        <v/>
      </c>
      <c r="S93" s="215">
        <f>VLOOKUP($A93,JUN!$A$2:$AO$301,38,FALSE)</f>
        <v/>
      </c>
      <c r="T93" s="215">
        <f>VLOOKUP($A93,JUN!$A$2:$AO$301,41,FALSE)</f>
        <v/>
      </c>
      <c r="U93" s="216">
        <f>L93+P93+T93+H93</f>
        <v/>
      </c>
      <c r="V93" s="217">
        <f>SUM(VLOOKUP(A93,SEP!$A$2:$AP$301,42,FALSE),VLOOKUP(A93,DEC!$A$2:$AQ$301,43,FALSE),VLOOKUP(A93,MAR!$A$2:$AQ$301,43,FALSE),VLOOKUP(A93,JUN!$A$2:$AP$301,42,FALSE))</f>
        <v/>
      </c>
      <c r="W93" s="218">
        <f>U93/V93</f>
        <v/>
      </c>
    </row>
    <row r="94">
      <c r="A94" s="59" t="n">
        <v>93</v>
      </c>
      <c r="B94" s="157">
        <f>VLOOKUP($A94,Table2[[No]:[Date Student Last Attended Program
(mm/dd/yyyy)]],2,FALSE)</f>
        <v/>
      </c>
      <c r="C94" s="157">
        <f>VLOOKUP($A94,Table2[[No]:[Date Student Last Attended Program
(mm/dd/yyyy)]],4,FALSE)</f>
        <v/>
      </c>
      <c r="D94" s="157">
        <f>VLOOKUP($A94,Table2[[No]:[Date Student Last Attended Program
(mm/dd/yyyy)]],14,FALSE)</f>
        <v/>
      </c>
      <c r="E94" s="58">
        <f>COUNTIF(JUL!E94:AI94,"1")</f>
        <v/>
      </c>
      <c r="F94" s="58">
        <f>COUNTIF(AUG!E94:AI94,"1")</f>
        <v/>
      </c>
      <c r="G94" s="58">
        <f>VLOOKUP(A94,SEP!$A$2:$AL$301,38,FALSE)</f>
        <v/>
      </c>
      <c r="H94" s="58">
        <f>VLOOKUP(A94,SEP!$A$2:$AP$301,41,FALSE)</f>
        <v/>
      </c>
      <c r="I94" s="58">
        <f>VLOOKUP(A94,OCT!$A$2:$AM$301,39,FALSE)</f>
        <v/>
      </c>
      <c r="J94" s="57">
        <f>VLOOKUP(A94,NOV!$A$2:$AL$301,38,FALSE)</f>
        <v/>
      </c>
      <c r="K94" s="57">
        <f>VLOOKUP(A94,DEC!$A$2:$AM$301,39,FALSE)</f>
        <v/>
      </c>
      <c r="L94" s="57">
        <f>VLOOKUP(A94,DEC!$A$2:$AP$301,42,FALSE)</f>
        <v/>
      </c>
      <c r="M94" s="57">
        <f>VLOOKUP($A94,JAN!$A$2:$AM$301,39,FALSE)</f>
        <v/>
      </c>
      <c r="N94" s="57">
        <f>VLOOKUP(A94,FEB!$A$2:$AJ$301,36,FALSE)</f>
        <v/>
      </c>
      <c r="O94" s="215">
        <f>VLOOKUP($A94,MAR!$A$2:$AP$301,39,FALSE)</f>
        <v/>
      </c>
      <c r="P94" s="215">
        <f>VLOOKUP($A94,MAR!$A$2:$AP$301,42,FALSE)</f>
        <v/>
      </c>
      <c r="Q94" s="215">
        <f>VLOOKUP($A94,APR!$A$2:$AL$301,38,FALSE)</f>
        <v/>
      </c>
      <c r="R94" s="215">
        <f>VLOOKUP(A94,MAY!$A$2:$AM$301,39,FALSE)</f>
        <v/>
      </c>
      <c r="S94" s="215">
        <f>VLOOKUP($A94,JUN!$A$2:$AO$301,38,FALSE)</f>
        <v/>
      </c>
      <c r="T94" s="215">
        <f>VLOOKUP($A94,JUN!$A$2:$AO$301,41,FALSE)</f>
        <v/>
      </c>
      <c r="U94" s="216">
        <f>L94+P94+T94+H94</f>
        <v/>
      </c>
      <c r="V94" s="217">
        <f>SUM(VLOOKUP(A94,SEP!$A$2:$AP$301,42,FALSE),VLOOKUP(A94,DEC!$A$2:$AQ$301,43,FALSE),VLOOKUP(A94,MAR!$A$2:$AQ$301,43,FALSE),VLOOKUP(A94,JUN!$A$2:$AP$301,42,FALSE))</f>
        <v/>
      </c>
      <c r="W94" s="218">
        <f>U94/V94</f>
        <v/>
      </c>
    </row>
    <row r="95">
      <c r="A95" s="59" t="n">
        <v>94</v>
      </c>
      <c r="B95" s="157">
        <f>VLOOKUP($A95,Table2[[No]:[Date Student Last Attended Program
(mm/dd/yyyy)]],2,FALSE)</f>
        <v/>
      </c>
      <c r="C95" s="157">
        <f>VLOOKUP($A95,Table2[[No]:[Date Student Last Attended Program
(mm/dd/yyyy)]],4,FALSE)</f>
        <v/>
      </c>
      <c r="D95" s="157">
        <f>VLOOKUP($A95,Table2[[No]:[Date Student Last Attended Program
(mm/dd/yyyy)]],14,FALSE)</f>
        <v/>
      </c>
      <c r="E95" s="58">
        <f>COUNTIF(JUL!E95:AI95,"1")</f>
        <v/>
      </c>
      <c r="F95" s="58">
        <f>COUNTIF(AUG!E95:AI95,"1")</f>
        <v/>
      </c>
      <c r="G95" s="58">
        <f>VLOOKUP(A95,SEP!$A$2:$AL$301,38,FALSE)</f>
        <v/>
      </c>
      <c r="H95" s="58">
        <f>VLOOKUP(A95,SEP!$A$2:$AP$301,41,FALSE)</f>
        <v/>
      </c>
      <c r="I95" s="58">
        <f>VLOOKUP(A95,OCT!$A$2:$AM$301,39,FALSE)</f>
        <v/>
      </c>
      <c r="J95" s="57">
        <f>VLOOKUP(A95,NOV!$A$2:$AL$301,38,FALSE)</f>
        <v/>
      </c>
      <c r="K95" s="57">
        <f>VLOOKUP(A95,DEC!$A$2:$AM$301,39,FALSE)</f>
        <v/>
      </c>
      <c r="L95" s="57">
        <f>VLOOKUP(A95,DEC!$A$2:$AP$301,42,FALSE)</f>
        <v/>
      </c>
      <c r="M95" s="57">
        <f>VLOOKUP($A95,JAN!$A$2:$AM$301,39,FALSE)</f>
        <v/>
      </c>
      <c r="N95" s="57">
        <f>VLOOKUP(A95,FEB!$A$2:$AJ$301,36,FALSE)</f>
        <v/>
      </c>
      <c r="O95" s="215">
        <f>VLOOKUP($A95,MAR!$A$2:$AP$301,39,FALSE)</f>
        <v/>
      </c>
      <c r="P95" s="215">
        <f>VLOOKUP($A95,MAR!$A$2:$AP$301,42,FALSE)</f>
        <v/>
      </c>
      <c r="Q95" s="215">
        <f>VLOOKUP($A95,APR!$A$2:$AL$301,38,FALSE)</f>
        <v/>
      </c>
      <c r="R95" s="215">
        <f>VLOOKUP(A95,MAY!$A$2:$AM$301,39,FALSE)</f>
        <v/>
      </c>
      <c r="S95" s="215">
        <f>VLOOKUP($A95,JUN!$A$2:$AO$301,38,FALSE)</f>
        <v/>
      </c>
      <c r="T95" s="215">
        <f>VLOOKUP($A95,JUN!$A$2:$AO$301,41,FALSE)</f>
        <v/>
      </c>
      <c r="U95" s="216">
        <f>L95+P95+T95+H95</f>
        <v/>
      </c>
      <c r="V95" s="217">
        <f>SUM(VLOOKUP(A95,SEP!$A$2:$AP$301,42,FALSE),VLOOKUP(A95,DEC!$A$2:$AQ$301,43,FALSE),VLOOKUP(A95,MAR!$A$2:$AQ$301,43,FALSE),VLOOKUP(A95,JUN!$A$2:$AP$301,42,FALSE))</f>
        <v/>
      </c>
      <c r="W95" s="218">
        <f>U95/V95</f>
        <v/>
      </c>
    </row>
    <row r="96">
      <c r="A96" s="59" t="n">
        <v>95</v>
      </c>
      <c r="B96" s="157">
        <f>VLOOKUP($A96,Table2[[No]:[Date Student Last Attended Program
(mm/dd/yyyy)]],2,FALSE)</f>
        <v/>
      </c>
      <c r="C96" s="157">
        <f>VLOOKUP($A96,Table2[[No]:[Date Student Last Attended Program
(mm/dd/yyyy)]],4,FALSE)</f>
        <v/>
      </c>
      <c r="D96" s="157">
        <f>VLOOKUP($A96,Table2[[No]:[Date Student Last Attended Program
(mm/dd/yyyy)]],14,FALSE)</f>
        <v/>
      </c>
      <c r="E96" s="58">
        <f>COUNTIF(JUL!E96:AI96,"1")</f>
        <v/>
      </c>
      <c r="F96" s="58">
        <f>COUNTIF(AUG!E96:AI96,"1")</f>
        <v/>
      </c>
      <c r="G96" s="58">
        <f>VLOOKUP(A96,SEP!$A$2:$AL$301,38,FALSE)</f>
        <v/>
      </c>
      <c r="H96" s="58">
        <f>VLOOKUP(A96,SEP!$A$2:$AP$301,41,FALSE)</f>
        <v/>
      </c>
      <c r="I96" s="58">
        <f>VLOOKUP(A96,OCT!$A$2:$AM$301,39,FALSE)</f>
        <v/>
      </c>
      <c r="J96" s="57">
        <f>VLOOKUP(A96,NOV!$A$2:$AL$301,38,FALSE)</f>
        <v/>
      </c>
      <c r="K96" s="57">
        <f>VLOOKUP(A96,DEC!$A$2:$AM$301,39,FALSE)</f>
        <v/>
      </c>
      <c r="L96" s="57">
        <f>VLOOKUP(A96,DEC!$A$2:$AP$301,42,FALSE)</f>
        <v/>
      </c>
      <c r="M96" s="57">
        <f>VLOOKUP($A96,JAN!$A$2:$AM$301,39,FALSE)</f>
        <v/>
      </c>
      <c r="N96" s="57">
        <f>VLOOKUP(A96,FEB!$A$2:$AJ$301,36,FALSE)</f>
        <v/>
      </c>
      <c r="O96" s="215">
        <f>VLOOKUP($A96,MAR!$A$2:$AP$301,39,FALSE)</f>
        <v/>
      </c>
      <c r="P96" s="215">
        <f>VLOOKUP($A96,MAR!$A$2:$AP$301,42,FALSE)</f>
        <v/>
      </c>
      <c r="Q96" s="215">
        <f>VLOOKUP($A96,APR!$A$2:$AL$301,38,FALSE)</f>
        <v/>
      </c>
      <c r="R96" s="215">
        <f>VLOOKUP(A96,MAY!$A$2:$AM$301,39,FALSE)</f>
        <v/>
      </c>
      <c r="S96" s="215">
        <f>VLOOKUP($A96,JUN!$A$2:$AO$301,38,FALSE)</f>
        <v/>
      </c>
      <c r="T96" s="215">
        <f>VLOOKUP($A96,JUN!$A$2:$AO$301,41,FALSE)</f>
        <v/>
      </c>
      <c r="U96" s="216">
        <f>L96+P96+T96+H96</f>
        <v/>
      </c>
      <c r="V96" s="217">
        <f>SUM(VLOOKUP(A96,SEP!$A$2:$AP$301,42,FALSE),VLOOKUP(A96,DEC!$A$2:$AQ$301,43,FALSE),VLOOKUP(A96,MAR!$A$2:$AQ$301,43,FALSE),VLOOKUP(A96,JUN!$A$2:$AP$301,42,FALSE))</f>
        <v/>
      </c>
      <c r="W96" s="218">
        <f>U96/V96</f>
        <v/>
      </c>
    </row>
    <row r="97">
      <c r="A97" s="59" t="n">
        <v>96</v>
      </c>
      <c r="B97" s="157">
        <f>VLOOKUP($A97,Table2[[No]:[Date Student Last Attended Program
(mm/dd/yyyy)]],2,FALSE)</f>
        <v/>
      </c>
      <c r="C97" s="157">
        <f>VLOOKUP($A97,Table2[[No]:[Date Student Last Attended Program
(mm/dd/yyyy)]],4,FALSE)</f>
        <v/>
      </c>
      <c r="D97" s="157">
        <f>VLOOKUP($A97,Table2[[No]:[Date Student Last Attended Program
(mm/dd/yyyy)]],14,FALSE)</f>
        <v/>
      </c>
      <c r="E97" s="58">
        <f>COUNTIF(JUL!E97:AI97,"1")</f>
        <v/>
      </c>
      <c r="F97" s="58">
        <f>COUNTIF(AUG!E97:AI97,"1")</f>
        <v/>
      </c>
      <c r="G97" s="58">
        <f>VLOOKUP(A97,SEP!$A$2:$AL$301,38,FALSE)</f>
        <v/>
      </c>
      <c r="H97" s="58">
        <f>VLOOKUP(A97,SEP!$A$2:$AP$301,41,FALSE)</f>
        <v/>
      </c>
      <c r="I97" s="58">
        <f>VLOOKUP(A97,OCT!$A$2:$AM$301,39,FALSE)</f>
        <v/>
      </c>
      <c r="J97" s="57">
        <f>VLOOKUP(A97,NOV!$A$2:$AL$301,38,FALSE)</f>
        <v/>
      </c>
      <c r="K97" s="57">
        <f>VLOOKUP(A97,DEC!$A$2:$AM$301,39,FALSE)</f>
        <v/>
      </c>
      <c r="L97" s="57">
        <f>VLOOKUP(A97,DEC!$A$2:$AP$301,42,FALSE)</f>
        <v/>
      </c>
      <c r="M97" s="57">
        <f>VLOOKUP($A97,JAN!$A$2:$AM$301,39,FALSE)</f>
        <v/>
      </c>
      <c r="N97" s="57">
        <f>VLOOKUP(A97,FEB!$A$2:$AJ$301,36,FALSE)</f>
        <v/>
      </c>
      <c r="O97" s="215">
        <f>VLOOKUP($A97,MAR!$A$2:$AP$301,39,FALSE)</f>
        <v/>
      </c>
      <c r="P97" s="215">
        <f>VLOOKUP($A97,MAR!$A$2:$AP$301,42,FALSE)</f>
        <v/>
      </c>
      <c r="Q97" s="215">
        <f>VLOOKUP($A97,APR!$A$2:$AL$301,38,FALSE)</f>
        <v/>
      </c>
      <c r="R97" s="215">
        <f>VLOOKUP(A97,MAY!$A$2:$AM$301,39,FALSE)</f>
        <v/>
      </c>
      <c r="S97" s="215">
        <f>VLOOKUP($A97,JUN!$A$2:$AO$301,38,FALSE)</f>
        <v/>
      </c>
      <c r="T97" s="215">
        <f>VLOOKUP($A97,JUN!$A$2:$AO$301,41,FALSE)</f>
        <v/>
      </c>
      <c r="U97" s="216">
        <f>L97+P97+T97+H97</f>
        <v/>
      </c>
      <c r="V97" s="217">
        <f>SUM(VLOOKUP(A97,SEP!$A$2:$AP$301,42,FALSE),VLOOKUP(A97,DEC!$A$2:$AQ$301,43,FALSE),VLOOKUP(A97,MAR!$A$2:$AQ$301,43,FALSE),VLOOKUP(A97,JUN!$A$2:$AP$301,42,FALSE))</f>
        <v/>
      </c>
      <c r="W97" s="218">
        <f>U97/V97</f>
        <v/>
      </c>
    </row>
    <row r="98">
      <c r="A98" s="59" t="n">
        <v>97</v>
      </c>
      <c r="B98" s="157">
        <f>VLOOKUP($A98,Table2[[No]:[Date Student Last Attended Program
(mm/dd/yyyy)]],2,FALSE)</f>
        <v/>
      </c>
      <c r="C98" s="157">
        <f>VLOOKUP($A98,Table2[[No]:[Date Student Last Attended Program
(mm/dd/yyyy)]],4,FALSE)</f>
        <v/>
      </c>
      <c r="D98" s="157">
        <f>VLOOKUP($A98,Table2[[No]:[Date Student Last Attended Program
(mm/dd/yyyy)]],14,FALSE)</f>
        <v/>
      </c>
      <c r="E98" s="58">
        <f>COUNTIF(JUL!E98:AI98,"1")</f>
        <v/>
      </c>
      <c r="F98" s="58">
        <f>COUNTIF(AUG!E98:AI98,"1")</f>
        <v/>
      </c>
      <c r="G98" s="58">
        <f>VLOOKUP(A98,SEP!$A$2:$AL$301,38,FALSE)</f>
        <v/>
      </c>
      <c r="H98" s="58">
        <f>VLOOKUP(A98,SEP!$A$2:$AP$301,41,FALSE)</f>
        <v/>
      </c>
      <c r="I98" s="58">
        <f>VLOOKUP(A98,OCT!$A$2:$AM$301,39,FALSE)</f>
        <v/>
      </c>
      <c r="J98" s="57">
        <f>VLOOKUP(A98,NOV!$A$2:$AL$301,38,FALSE)</f>
        <v/>
      </c>
      <c r="K98" s="57">
        <f>VLOOKUP(A98,DEC!$A$2:$AM$301,39,FALSE)</f>
        <v/>
      </c>
      <c r="L98" s="57">
        <f>VLOOKUP(A98,DEC!$A$2:$AP$301,42,FALSE)</f>
        <v/>
      </c>
      <c r="M98" s="57">
        <f>VLOOKUP($A98,JAN!$A$2:$AM$301,39,FALSE)</f>
        <v/>
      </c>
      <c r="N98" s="57">
        <f>VLOOKUP(A98,FEB!$A$2:$AJ$301,36,FALSE)</f>
        <v/>
      </c>
      <c r="O98" s="215">
        <f>VLOOKUP($A98,MAR!$A$2:$AP$301,39,FALSE)</f>
        <v/>
      </c>
      <c r="P98" s="215">
        <f>VLOOKUP($A98,MAR!$A$2:$AP$301,42,FALSE)</f>
        <v/>
      </c>
      <c r="Q98" s="215">
        <f>VLOOKUP($A98,APR!$A$2:$AL$301,38,FALSE)</f>
        <v/>
      </c>
      <c r="R98" s="215">
        <f>VLOOKUP(A98,MAY!$A$2:$AM$301,39,FALSE)</f>
        <v/>
      </c>
      <c r="S98" s="215">
        <f>VLOOKUP($A98,JUN!$A$2:$AO$301,38,FALSE)</f>
        <v/>
      </c>
      <c r="T98" s="215">
        <f>VLOOKUP($A98,JUN!$A$2:$AO$301,41,FALSE)</f>
        <v/>
      </c>
      <c r="U98" s="216">
        <f>L98+P98+T98+H98</f>
        <v/>
      </c>
      <c r="V98" s="217">
        <f>SUM(VLOOKUP(A98,SEP!$A$2:$AP$301,42,FALSE),VLOOKUP(A98,DEC!$A$2:$AQ$301,43,FALSE),VLOOKUP(A98,MAR!$A$2:$AQ$301,43,FALSE),VLOOKUP(A98,JUN!$A$2:$AP$301,42,FALSE))</f>
        <v/>
      </c>
      <c r="W98" s="218">
        <f>U98/V98</f>
        <v/>
      </c>
    </row>
    <row r="99">
      <c r="A99" s="59" t="n">
        <v>98</v>
      </c>
      <c r="B99" s="157">
        <f>VLOOKUP($A99,Table2[[No]:[Date Student Last Attended Program
(mm/dd/yyyy)]],2,FALSE)</f>
        <v/>
      </c>
      <c r="C99" s="157">
        <f>VLOOKUP($A99,Table2[[No]:[Date Student Last Attended Program
(mm/dd/yyyy)]],4,FALSE)</f>
        <v/>
      </c>
      <c r="D99" s="157">
        <f>VLOOKUP($A99,Table2[[No]:[Date Student Last Attended Program
(mm/dd/yyyy)]],14,FALSE)</f>
        <v/>
      </c>
      <c r="E99" s="58">
        <f>COUNTIF(JUL!E99:AI99,"1")</f>
        <v/>
      </c>
      <c r="F99" s="58">
        <f>COUNTIF(AUG!E99:AI99,"1")</f>
        <v/>
      </c>
      <c r="G99" s="58">
        <f>VLOOKUP(A99,SEP!$A$2:$AL$301,38,FALSE)</f>
        <v/>
      </c>
      <c r="H99" s="58">
        <f>VLOOKUP(A99,SEP!$A$2:$AP$301,41,FALSE)</f>
        <v/>
      </c>
      <c r="I99" s="58">
        <f>VLOOKUP(A99,OCT!$A$2:$AM$301,39,FALSE)</f>
        <v/>
      </c>
      <c r="J99" s="57">
        <f>VLOOKUP(A99,NOV!$A$2:$AL$301,38,FALSE)</f>
        <v/>
      </c>
      <c r="K99" s="57">
        <f>VLOOKUP(A99,DEC!$A$2:$AM$301,39,FALSE)</f>
        <v/>
      </c>
      <c r="L99" s="57">
        <f>VLOOKUP(A99,DEC!$A$2:$AP$301,42,FALSE)</f>
        <v/>
      </c>
      <c r="M99" s="57">
        <f>VLOOKUP($A99,JAN!$A$2:$AM$301,39,FALSE)</f>
        <v/>
      </c>
      <c r="N99" s="57">
        <f>VLOOKUP(A99,FEB!$A$2:$AJ$301,36,FALSE)</f>
        <v/>
      </c>
      <c r="O99" s="215">
        <f>VLOOKUP($A99,MAR!$A$2:$AP$301,39,FALSE)</f>
        <v/>
      </c>
      <c r="P99" s="215">
        <f>VLOOKUP($A99,MAR!$A$2:$AP$301,42,FALSE)</f>
        <v/>
      </c>
      <c r="Q99" s="215">
        <f>VLOOKUP($A99,APR!$A$2:$AL$301,38,FALSE)</f>
        <v/>
      </c>
      <c r="R99" s="215">
        <f>VLOOKUP(A99,MAY!$A$2:$AM$301,39,FALSE)</f>
        <v/>
      </c>
      <c r="S99" s="215">
        <f>VLOOKUP($A99,JUN!$A$2:$AO$301,38,FALSE)</f>
        <v/>
      </c>
      <c r="T99" s="215">
        <f>VLOOKUP($A99,JUN!$A$2:$AO$301,41,FALSE)</f>
        <v/>
      </c>
      <c r="U99" s="216">
        <f>L99+P99+T99+H99</f>
        <v/>
      </c>
      <c r="V99" s="217">
        <f>SUM(VLOOKUP(A99,SEP!$A$2:$AP$301,42,FALSE),VLOOKUP(A99,DEC!$A$2:$AQ$301,43,FALSE),VLOOKUP(A99,MAR!$A$2:$AQ$301,43,FALSE),VLOOKUP(A99,JUN!$A$2:$AP$301,42,FALSE))</f>
        <v/>
      </c>
      <c r="W99" s="218">
        <f>U99/V99</f>
        <v/>
      </c>
    </row>
    <row r="100">
      <c r="A100" s="59" t="n">
        <v>99</v>
      </c>
      <c r="B100" s="157">
        <f>VLOOKUP($A100,Table2[[No]:[Date Student Last Attended Program
(mm/dd/yyyy)]],2,FALSE)</f>
        <v/>
      </c>
      <c r="C100" s="157">
        <f>VLOOKUP($A100,Table2[[No]:[Date Student Last Attended Program
(mm/dd/yyyy)]],4,FALSE)</f>
        <v/>
      </c>
      <c r="D100" s="157">
        <f>VLOOKUP($A100,Table2[[No]:[Date Student Last Attended Program
(mm/dd/yyyy)]],14,FALSE)</f>
        <v/>
      </c>
      <c r="E100" s="58">
        <f>COUNTIF(JUL!E100:AI100,"1")</f>
        <v/>
      </c>
      <c r="F100" s="58">
        <f>COUNTIF(AUG!E100:AI100,"1")</f>
        <v/>
      </c>
      <c r="G100" s="58">
        <f>VLOOKUP(A100,SEP!$A$2:$AL$301,38,FALSE)</f>
        <v/>
      </c>
      <c r="H100" s="58">
        <f>VLOOKUP(A100,SEP!$A$2:$AP$301,41,FALSE)</f>
        <v/>
      </c>
      <c r="I100" s="58">
        <f>VLOOKUP(A100,OCT!$A$2:$AM$301,39,FALSE)</f>
        <v/>
      </c>
      <c r="J100" s="57">
        <f>VLOOKUP(A100,NOV!$A$2:$AL$301,38,FALSE)</f>
        <v/>
      </c>
      <c r="K100" s="57">
        <f>VLOOKUP(A100,DEC!$A$2:$AM$301,39,FALSE)</f>
        <v/>
      </c>
      <c r="L100" s="57">
        <f>VLOOKUP(A100,DEC!$A$2:$AP$301,42,FALSE)</f>
        <v/>
      </c>
      <c r="M100" s="57">
        <f>VLOOKUP($A100,JAN!$A$2:$AM$301,39,FALSE)</f>
        <v/>
      </c>
      <c r="N100" s="57">
        <f>VLOOKUP(A100,FEB!$A$2:$AJ$301,36,FALSE)</f>
        <v/>
      </c>
      <c r="O100" s="215">
        <f>VLOOKUP($A100,MAR!$A$2:$AP$301,39,FALSE)</f>
        <v/>
      </c>
      <c r="P100" s="215">
        <f>VLOOKUP($A100,MAR!$A$2:$AP$301,42,FALSE)</f>
        <v/>
      </c>
      <c r="Q100" s="215">
        <f>VLOOKUP($A100,APR!$A$2:$AL$301,38,FALSE)</f>
        <v/>
      </c>
      <c r="R100" s="215">
        <f>VLOOKUP(A100,MAY!$A$2:$AM$301,39,FALSE)</f>
        <v/>
      </c>
      <c r="S100" s="215">
        <f>VLOOKUP($A100,JUN!$A$2:$AO$301,38,FALSE)</f>
        <v/>
      </c>
      <c r="T100" s="215">
        <f>VLOOKUP($A100,JUN!$A$2:$AO$301,41,FALSE)</f>
        <v/>
      </c>
      <c r="U100" s="216">
        <f>L100+P100+T100+H100</f>
        <v/>
      </c>
      <c r="V100" s="217">
        <f>SUM(VLOOKUP(A100,SEP!$A$2:$AP$301,42,FALSE),VLOOKUP(A100,DEC!$A$2:$AQ$301,43,FALSE),VLOOKUP(A100,MAR!$A$2:$AQ$301,43,FALSE),VLOOKUP(A100,JUN!$A$2:$AP$301,42,FALSE))</f>
        <v/>
      </c>
      <c r="W100" s="218">
        <f>U100/V100</f>
        <v/>
      </c>
    </row>
    <row r="101">
      <c r="A101" s="59" t="n">
        <v>100</v>
      </c>
      <c r="B101" s="157">
        <f>VLOOKUP($A101,Table2[[No]:[Date Student Last Attended Program
(mm/dd/yyyy)]],2,FALSE)</f>
        <v/>
      </c>
      <c r="C101" s="157">
        <f>VLOOKUP($A101,Table2[[No]:[Date Student Last Attended Program
(mm/dd/yyyy)]],4,FALSE)</f>
        <v/>
      </c>
      <c r="D101" s="157">
        <f>VLOOKUP($A101,Table2[[No]:[Date Student Last Attended Program
(mm/dd/yyyy)]],14,FALSE)</f>
        <v/>
      </c>
      <c r="E101" s="58">
        <f>COUNTIF(JUL!E101:AI101,"1")</f>
        <v/>
      </c>
      <c r="F101" s="58">
        <f>COUNTIF(AUG!E101:AI101,"1")</f>
        <v/>
      </c>
      <c r="G101" s="58">
        <f>VLOOKUP(A101,SEP!$A$2:$AL$301,38,FALSE)</f>
        <v/>
      </c>
      <c r="H101" s="58">
        <f>VLOOKUP(A101,SEP!$A$2:$AP$301,41,FALSE)</f>
        <v/>
      </c>
      <c r="I101" s="58">
        <f>VLOOKUP(A101,OCT!$A$2:$AM$301,39,FALSE)</f>
        <v/>
      </c>
      <c r="J101" s="57">
        <f>VLOOKUP(A101,NOV!$A$2:$AL$301,38,FALSE)</f>
        <v/>
      </c>
      <c r="K101" s="57">
        <f>VLOOKUP(A101,DEC!$A$2:$AM$301,39,FALSE)</f>
        <v/>
      </c>
      <c r="L101" s="57">
        <f>VLOOKUP(A101,DEC!$A$2:$AP$301,42,FALSE)</f>
        <v/>
      </c>
      <c r="M101" s="57">
        <f>VLOOKUP($A101,JAN!$A$2:$AM$301,39,FALSE)</f>
        <v/>
      </c>
      <c r="N101" s="57">
        <f>VLOOKUP(A101,FEB!$A$2:$AJ$301,36,FALSE)</f>
        <v/>
      </c>
      <c r="O101" s="215">
        <f>VLOOKUP($A101,MAR!$A$2:$AP$301,39,FALSE)</f>
        <v/>
      </c>
      <c r="P101" s="215">
        <f>VLOOKUP($A101,MAR!$A$2:$AP$301,42,FALSE)</f>
        <v/>
      </c>
      <c r="Q101" s="215">
        <f>VLOOKUP($A101,APR!$A$2:$AL$301,38,FALSE)</f>
        <v/>
      </c>
      <c r="R101" s="215">
        <f>VLOOKUP(A101,MAY!$A$2:$AM$301,39,FALSE)</f>
        <v/>
      </c>
      <c r="S101" s="215">
        <f>VLOOKUP($A101,JUN!$A$2:$AO$301,38,FALSE)</f>
        <v/>
      </c>
      <c r="T101" s="215">
        <f>VLOOKUP($A101,JUN!$A$2:$AO$301,41,FALSE)</f>
        <v/>
      </c>
      <c r="U101" s="216">
        <f>L101+P101+T101+H101</f>
        <v/>
      </c>
      <c r="V101" s="217">
        <f>SUM(VLOOKUP(A101,SEP!$A$2:$AP$301,42,FALSE),VLOOKUP(A101,DEC!$A$2:$AQ$301,43,FALSE),VLOOKUP(A101,MAR!$A$2:$AQ$301,43,FALSE),VLOOKUP(A101,JUN!$A$2:$AP$301,42,FALSE))</f>
        <v/>
      </c>
      <c r="W101" s="218">
        <f>U101/V101</f>
        <v/>
      </c>
    </row>
    <row r="102">
      <c r="A102" s="59" t="n">
        <v>101</v>
      </c>
      <c r="B102" s="157">
        <f>VLOOKUP($A102,Table2[[No]:[Date Student Last Attended Program
(mm/dd/yyyy)]],2,FALSE)</f>
        <v/>
      </c>
      <c r="C102" s="157">
        <f>VLOOKUP($A102,Table2[[No]:[Date Student Last Attended Program
(mm/dd/yyyy)]],4,FALSE)</f>
        <v/>
      </c>
      <c r="D102" s="157">
        <f>VLOOKUP($A102,Table2[[No]:[Date Student Last Attended Program
(mm/dd/yyyy)]],14,FALSE)</f>
        <v/>
      </c>
      <c r="E102" s="58">
        <f>COUNTIF(JUL!E102:AI102,"1")</f>
        <v/>
      </c>
      <c r="F102" s="58">
        <f>COUNTIF(AUG!E102:AI102,"1")</f>
        <v/>
      </c>
      <c r="G102" s="58">
        <f>VLOOKUP(A102,SEP!$A$2:$AL$301,38,FALSE)</f>
        <v/>
      </c>
      <c r="H102" s="58">
        <f>VLOOKUP(A102,SEP!$A$2:$AP$301,41,FALSE)</f>
        <v/>
      </c>
      <c r="I102" s="58">
        <f>VLOOKUP(A102,OCT!$A$2:$AM$301,39,FALSE)</f>
        <v/>
      </c>
      <c r="J102" s="57">
        <f>VLOOKUP(A102,NOV!$A$2:$AL$301,38,FALSE)</f>
        <v/>
      </c>
      <c r="K102" s="57">
        <f>VLOOKUP(A102,DEC!$A$2:$AM$301,39,FALSE)</f>
        <v/>
      </c>
      <c r="L102" s="57">
        <f>VLOOKUP(A102,DEC!$A$2:$AP$301,42,FALSE)</f>
        <v/>
      </c>
      <c r="M102" s="57">
        <f>VLOOKUP($A102,JAN!$A$2:$AM$301,39,FALSE)</f>
        <v/>
      </c>
      <c r="N102" s="57">
        <f>VLOOKUP(A102,FEB!$A$2:$AJ$301,36,FALSE)</f>
        <v/>
      </c>
      <c r="O102" s="215">
        <f>VLOOKUP($A102,MAR!$A$2:$AP$301,39,FALSE)</f>
        <v/>
      </c>
      <c r="P102" s="215">
        <f>VLOOKUP($A102,MAR!$A$2:$AP$301,42,FALSE)</f>
        <v/>
      </c>
      <c r="Q102" s="215">
        <f>VLOOKUP($A102,APR!$A$2:$AL$301,38,FALSE)</f>
        <v/>
      </c>
      <c r="R102" s="215">
        <f>VLOOKUP(A102,MAY!$A$2:$AM$301,39,FALSE)</f>
        <v/>
      </c>
      <c r="S102" s="215">
        <f>VLOOKUP($A102,JUN!$A$2:$AO$301,38,FALSE)</f>
        <v/>
      </c>
      <c r="T102" s="215">
        <f>VLOOKUP($A102,JUN!$A$2:$AO$301,41,FALSE)</f>
        <v/>
      </c>
      <c r="U102" s="216">
        <f>L102+P102+T102+H102</f>
        <v/>
      </c>
      <c r="V102" s="217">
        <f>SUM(VLOOKUP(A102,SEP!$A$2:$AP$301,42,FALSE),VLOOKUP(A102,DEC!$A$2:$AQ$301,43,FALSE),VLOOKUP(A102,MAR!$A$2:$AQ$301,43,FALSE),VLOOKUP(A102,JUN!$A$2:$AP$301,42,FALSE))</f>
        <v/>
      </c>
      <c r="W102" s="218">
        <f>U102/V102</f>
        <v/>
      </c>
    </row>
    <row r="103">
      <c r="A103" s="59" t="n">
        <v>102</v>
      </c>
      <c r="B103" s="157">
        <f>VLOOKUP($A103,Table2[[No]:[Date Student Last Attended Program
(mm/dd/yyyy)]],2,FALSE)</f>
        <v/>
      </c>
      <c r="C103" s="157">
        <f>VLOOKUP($A103,Table2[[No]:[Date Student Last Attended Program
(mm/dd/yyyy)]],4,FALSE)</f>
        <v/>
      </c>
      <c r="D103" s="157">
        <f>VLOOKUP($A103,Table2[[No]:[Date Student Last Attended Program
(mm/dd/yyyy)]],14,FALSE)</f>
        <v/>
      </c>
      <c r="E103" s="58">
        <f>COUNTIF(JUL!E103:AI103,"1")</f>
        <v/>
      </c>
      <c r="F103" s="58">
        <f>COUNTIF(AUG!E103:AI103,"1")</f>
        <v/>
      </c>
      <c r="G103" s="58">
        <f>VLOOKUP(A103,SEP!$A$2:$AL$301,38,FALSE)</f>
        <v/>
      </c>
      <c r="H103" s="58">
        <f>VLOOKUP(A103,SEP!$A$2:$AP$301,41,FALSE)</f>
        <v/>
      </c>
      <c r="I103" s="58">
        <f>VLOOKUP(A103,OCT!$A$2:$AM$301,39,FALSE)</f>
        <v/>
      </c>
      <c r="J103" s="57">
        <f>VLOOKUP(A103,NOV!$A$2:$AL$301,38,FALSE)</f>
        <v/>
      </c>
      <c r="K103" s="57">
        <f>VLOOKUP(A103,DEC!$A$2:$AM$301,39,FALSE)</f>
        <v/>
      </c>
      <c r="L103" s="57">
        <f>VLOOKUP(A103,DEC!$A$2:$AP$301,42,FALSE)</f>
        <v/>
      </c>
      <c r="M103" s="57">
        <f>VLOOKUP($A103,JAN!$A$2:$AM$301,39,FALSE)</f>
        <v/>
      </c>
      <c r="N103" s="57">
        <f>VLOOKUP(A103,FEB!$A$2:$AJ$301,36,FALSE)</f>
        <v/>
      </c>
      <c r="O103" s="215">
        <f>VLOOKUP($A103,MAR!$A$2:$AP$301,39,FALSE)</f>
        <v/>
      </c>
      <c r="P103" s="215">
        <f>VLOOKUP($A103,MAR!$A$2:$AP$301,42,FALSE)</f>
        <v/>
      </c>
      <c r="Q103" s="215">
        <f>VLOOKUP($A103,APR!$A$2:$AL$301,38,FALSE)</f>
        <v/>
      </c>
      <c r="R103" s="215">
        <f>VLOOKUP(A103,MAY!$A$2:$AM$301,39,FALSE)</f>
        <v/>
      </c>
      <c r="S103" s="215">
        <f>VLOOKUP($A103,JUN!$A$2:$AO$301,38,FALSE)</f>
        <v/>
      </c>
      <c r="T103" s="215">
        <f>VLOOKUP($A103,JUN!$A$2:$AO$301,41,FALSE)</f>
        <v/>
      </c>
      <c r="U103" s="216">
        <f>L103+P103+T103+H103</f>
        <v/>
      </c>
      <c r="V103" s="217">
        <f>SUM(VLOOKUP(A103,SEP!$A$2:$AP$301,42,FALSE),VLOOKUP(A103,DEC!$A$2:$AQ$301,43,FALSE),VLOOKUP(A103,MAR!$A$2:$AQ$301,43,FALSE),VLOOKUP(A103,JUN!$A$2:$AP$301,42,FALSE))</f>
        <v/>
      </c>
      <c r="W103" s="218">
        <f>U103/V103</f>
        <v/>
      </c>
    </row>
    <row r="104">
      <c r="A104" s="59" t="n">
        <v>103</v>
      </c>
      <c r="B104" s="157">
        <f>VLOOKUP($A104,Table2[[No]:[Date Student Last Attended Program
(mm/dd/yyyy)]],2,FALSE)</f>
        <v/>
      </c>
      <c r="C104" s="157">
        <f>VLOOKUP($A104,Table2[[No]:[Date Student Last Attended Program
(mm/dd/yyyy)]],4,FALSE)</f>
        <v/>
      </c>
      <c r="D104" s="157">
        <f>VLOOKUP($A104,Table2[[No]:[Date Student Last Attended Program
(mm/dd/yyyy)]],14,FALSE)</f>
        <v/>
      </c>
      <c r="E104" s="58">
        <f>COUNTIF(JUL!E104:AI104,"1")</f>
        <v/>
      </c>
      <c r="F104" s="58">
        <f>COUNTIF(AUG!E104:AI104,"1")</f>
        <v/>
      </c>
      <c r="G104" s="58">
        <f>VLOOKUP(A104,SEP!$A$2:$AL$301,38,FALSE)</f>
        <v/>
      </c>
      <c r="H104" s="58">
        <f>VLOOKUP(A104,SEP!$A$2:$AP$301,41,FALSE)</f>
        <v/>
      </c>
      <c r="I104" s="58">
        <f>VLOOKUP(A104,OCT!$A$2:$AM$301,39,FALSE)</f>
        <v/>
      </c>
      <c r="J104" s="57">
        <f>VLOOKUP(A104,NOV!$A$2:$AL$301,38,FALSE)</f>
        <v/>
      </c>
      <c r="K104" s="57">
        <f>VLOOKUP(A104,DEC!$A$2:$AM$301,39,FALSE)</f>
        <v/>
      </c>
      <c r="L104" s="57">
        <f>VLOOKUP(A104,DEC!$A$2:$AP$301,42,FALSE)</f>
        <v/>
      </c>
      <c r="M104" s="57">
        <f>VLOOKUP($A104,JAN!$A$2:$AM$301,39,FALSE)</f>
        <v/>
      </c>
      <c r="N104" s="57">
        <f>VLOOKUP(A104,FEB!$A$2:$AJ$301,36,FALSE)</f>
        <v/>
      </c>
      <c r="O104" s="215">
        <f>VLOOKUP($A104,MAR!$A$2:$AP$301,39,FALSE)</f>
        <v/>
      </c>
      <c r="P104" s="215">
        <f>VLOOKUP($A104,MAR!$A$2:$AP$301,42,FALSE)</f>
        <v/>
      </c>
      <c r="Q104" s="215">
        <f>VLOOKUP($A104,APR!$A$2:$AL$301,38,FALSE)</f>
        <v/>
      </c>
      <c r="R104" s="215">
        <f>VLOOKUP(A104,MAY!$A$2:$AM$301,39,FALSE)</f>
        <v/>
      </c>
      <c r="S104" s="215">
        <f>VLOOKUP($A104,JUN!$A$2:$AO$301,38,FALSE)</f>
        <v/>
      </c>
      <c r="T104" s="215">
        <f>VLOOKUP($A104,JUN!$A$2:$AO$301,41,FALSE)</f>
        <v/>
      </c>
      <c r="U104" s="216">
        <f>L104+P104+T104+H104</f>
        <v/>
      </c>
      <c r="V104" s="217">
        <f>SUM(VLOOKUP(A104,SEP!$A$2:$AP$301,42,FALSE),VLOOKUP(A104,DEC!$A$2:$AQ$301,43,FALSE),VLOOKUP(A104,MAR!$A$2:$AQ$301,43,FALSE),VLOOKUP(A104,JUN!$A$2:$AP$301,42,FALSE))</f>
        <v/>
      </c>
      <c r="W104" s="218">
        <f>U104/V104</f>
        <v/>
      </c>
    </row>
    <row r="105">
      <c r="A105" s="59" t="n">
        <v>104</v>
      </c>
      <c r="B105" s="157">
        <f>VLOOKUP($A105,Table2[[No]:[Date Student Last Attended Program
(mm/dd/yyyy)]],2,FALSE)</f>
        <v/>
      </c>
      <c r="C105" s="157">
        <f>VLOOKUP($A105,Table2[[No]:[Date Student Last Attended Program
(mm/dd/yyyy)]],4,FALSE)</f>
        <v/>
      </c>
      <c r="D105" s="157">
        <f>VLOOKUP($A105,Table2[[No]:[Date Student Last Attended Program
(mm/dd/yyyy)]],14,FALSE)</f>
        <v/>
      </c>
      <c r="E105" s="58">
        <f>COUNTIF(JUL!E105:AI105,"1")</f>
        <v/>
      </c>
      <c r="F105" s="58">
        <f>COUNTIF(AUG!E105:AI105,"1")</f>
        <v/>
      </c>
      <c r="G105" s="58">
        <f>VLOOKUP(A105,SEP!$A$2:$AL$301,38,FALSE)</f>
        <v/>
      </c>
      <c r="H105" s="58">
        <f>VLOOKUP(A105,SEP!$A$2:$AP$301,41,FALSE)</f>
        <v/>
      </c>
      <c r="I105" s="58">
        <f>VLOOKUP(A105,OCT!$A$2:$AM$301,39,FALSE)</f>
        <v/>
      </c>
      <c r="J105" s="57">
        <f>VLOOKUP(A105,NOV!$A$2:$AL$301,38,FALSE)</f>
        <v/>
      </c>
      <c r="K105" s="57">
        <f>VLOOKUP(A105,DEC!$A$2:$AM$301,39,FALSE)</f>
        <v/>
      </c>
      <c r="L105" s="57">
        <f>VLOOKUP(A105,DEC!$A$2:$AP$301,42,FALSE)</f>
        <v/>
      </c>
      <c r="M105" s="57">
        <f>VLOOKUP($A105,JAN!$A$2:$AM$301,39,FALSE)</f>
        <v/>
      </c>
      <c r="N105" s="57">
        <f>VLOOKUP(A105,FEB!$A$2:$AJ$301,36,FALSE)</f>
        <v/>
      </c>
      <c r="O105" s="215">
        <f>VLOOKUP($A105,MAR!$A$2:$AP$301,39,FALSE)</f>
        <v/>
      </c>
      <c r="P105" s="215">
        <f>VLOOKUP($A105,MAR!$A$2:$AP$301,42,FALSE)</f>
        <v/>
      </c>
      <c r="Q105" s="215">
        <f>VLOOKUP($A105,APR!$A$2:$AL$301,38,FALSE)</f>
        <v/>
      </c>
      <c r="R105" s="215">
        <f>VLOOKUP(A105,MAY!$A$2:$AM$301,39,FALSE)</f>
        <v/>
      </c>
      <c r="S105" s="215">
        <f>VLOOKUP($A105,JUN!$A$2:$AO$301,38,FALSE)</f>
        <v/>
      </c>
      <c r="T105" s="215">
        <f>VLOOKUP($A105,JUN!$A$2:$AO$301,41,FALSE)</f>
        <v/>
      </c>
      <c r="U105" s="216">
        <f>L105+P105+T105+H105</f>
        <v/>
      </c>
      <c r="V105" s="217">
        <f>SUM(VLOOKUP(A105,SEP!$A$2:$AP$301,42,FALSE),VLOOKUP(A105,DEC!$A$2:$AQ$301,43,FALSE),VLOOKUP(A105,MAR!$A$2:$AQ$301,43,FALSE),VLOOKUP(A105,JUN!$A$2:$AP$301,42,FALSE))</f>
        <v/>
      </c>
      <c r="W105" s="218">
        <f>U105/V105</f>
        <v/>
      </c>
    </row>
    <row r="106">
      <c r="A106" s="59" t="n">
        <v>105</v>
      </c>
      <c r="B106" s="157">
        <f>VLOOKUP($A106,Table2[[No]:[Date Student Last Attended Program
(mm/dd/yyyy)]],2,FALSE)</f>
        <v/>
      </c>
      <c r="C106" s="157">
        <f>VLOOKUP($A106,Table2[[No]:[Date Student Last Attended Program
(mm/dd/yyyy)]],4,FALSE)</f>
        <v/>
      </c>
      <c r="D106" s="157">
        <f>VLOOKUP($A106,Table2[[No]:[Date Student Last Attended Program
(mm/dd/yyyy)]],14,FALSE)</f>
        <v/>
      </c>
      <c r="E106" s="58">
        <f>COUNTIF(JUL!E106:AI106,"1")</f>
        <v/>
      </c>
      <c r="F106" s="58">
        <f>COUNTIF(AUG!E106:AI106,"1")</f>
        <v/>
      </c>
      <c r="G106" s="58">
        <f>VLOOKUP(A106,SEP!$A$2:$AL$301,38,FALSE)</f>
        <v/>
      </c>
      <c r="H106" s="58">
        <f>VLOOKUP(A106,SEP!$A$2:$AP$301,41,FALSE)</f>
        <v/>
      </c>
      <c r="I106" s="58">
        <f>VLOOKUP(A106,OCT!$A$2:$AM$301,39,FALSE)</f>
        <v/>
      </c>
      <c r="J106" s="57">
        <f>VLOOKUP(A106,NOV!$A$2:$AL$301,38,FALSE)</f>
        <v/>
      </c>
      <c r="K106" s="57">
        <f>VLOOKUP(A106,DEC!$A$2:$AM$301,39,FALSE)</f>
        <v/>
      </c>
      <c r="L106" s="57">
        <f>VLOOKUP(A106,DEC!$A$2:$AP$301,42,FALSE)</f>
        <v/>
      </c>
      <c r="M106" s="57">
        <f>VLOOKUP($A106,JAN!$A$2:$AM$301,39,FALSE)</f>
        <v/>
      </c>
      <c r="N106" s="57">
        <f>VLOOKUP(A106,FEB!$A$2:$AJ$301,36,FALSE)</f>
        <v/>
      </c>
      <c r="O106" s="215">
        <f>VLOOKUP($A106,MAR!$A$2:$AP$301,39,FALSE)</f>
        <v/>
      </c>
      <c r="P106" s="215">
        <f>VLOOKUP($A106,MAR!$A$2:$AP$301,42,FALSE)</f>
        <v/>
      </c>
      <c r="Q106" s="215">
        <f>VLOOKUP($A106,APR!$A$2:$AL$301,38,FALSE)</f>
        <v/>
      </c>
      <c r="R106" s="215">
        <f>VLOOKUP(A106,MAY!$A$2:$AM$301,39,FALSE)</f>
        <v/>
      </c>
      <c r="S106" s="215">
        <f>VLOOKUP($A106,JUN!$A$2:$AO$301,38,FALSE)</f>
        <v/>
      </c>
      <c r="T106" s="215">
        <f>VLOOKUP($A106,JUN!$A$2:$AO$301,41,FALSE)</f>
        <v/>
      </c>
      <c r="U106" s="216">
        <f>L106+P106+T106+H106</f>
        <v/>
      </c>
      <c r="V106" s="217">
        <f>SUM(VLOOKUP(A106,SEP!$A$2:$AP$301,42,FALSE),VLOOKUP(A106,DEC!$A$2:$AQ$301,43,FALSE),VLOOKUP(A106,MAR!$A$2:$AQ$301,43,FALSE),VLOOKUP(A106,JUN!$A$2:$AP$301,42,FALSE))</f>
        <v/>
      </c>
      <c r="W106" s="218">
        <f>U106/V106</f>
        <v/>
      </c>
    </row>
    <row r="107">
      <c r="A107" s="59" t="n">
        <v>106</v>
      </c>
      <c r="B107" s="157">
        <f>VLOOKUP($A107,Table2[[No]:[Date Student Last Attended Program
(mm/dd/yyyy)]],2,FALSE)</f>
        <v/>
      </c>
      <c r="C107" s="157">
        <f>VLOOKUP($A107,Table2[[No]:[Date Student Last Attended Program
(mm/dd/yyyy)]],4,FALSE)</f>
        <v/>
      </c>
      <c r="D107" s="157">
        <f>VLOOKUP($A107,Table2[[No]:[Date Student Last Attended Program
(mm/dd/yyyy)]],14,FALSE)</f>
        <v/>
      </c>
      <c r="E107" s="58">
        <f>COUNTIF(JUL!E107:AI107,"1")</f>
        <v/>
      </c>
      <c r="F107" s="58">
        <f>COUNTIF(AUG!E107:AI107,"1")</f>
        <v/>
      </c>
      <c r="G107" s="58">
        <f>VLOOKUP(A107,SEP!$A$2:$AL$301,38,FALSE)</f>
        <v/>
      </c>
      <c r="H107" s="58">
        <f>VLOOKUP(A107,SEP!$A$2:$AP$301,41,FALSE)</f>
        <v/>
      </c>
      <c r="I107" s="58">
        <f>VLOOKUP(A107,OCT!$A$2:$AM$301,39,FALSE)</f>
        <v/>
      </c>
      <c r="J107" s="57">
        <f>VLOOKUP(A107,NOV!$A$2:$AL$301,38,FALSE)</f>
        <v/>
      </c>
      <c r="K107" s="57">
        <f>VLOOKUP(A107,DEC!$A$2:$AM$301,39,FALSE)</f>
        <v/>
      </c>
      <c r="L107" s="57">
        <f>VLOOKUP(A107,DEC!$A$2:$AP$301,42,FALSE)</f>
        <v/>
      </c>
      <c r="M107" s="57">
        <f>VLOOKUP($A107,JAN!$A$2:$AM$301,39,FALSE)</f>
        <v/>
      </c>
      <c r="N107" s="57">
        <f>VLOOKUP(A107,FEB!$A$2:$AJ$301,36,FALSE)</f>
        <v/>
      </c>
      <c r="O107" s="215">
        <f>VLOOKUP($A107,MAR!$A$2:$AP$301,39,FALSE)</f>
        <v/>
      </c>
      <c r="P107" s="215">
        <f>VLOOKUP($A107,MAR!$A$2:$AP$301,42,FALSE)</f>
        <v/>
      </c>
      <c r="Q107" s="215">
        <f>VLOOKUP($A107,APR!$A$2:$AL$301,38,FALSE)</f>
        <v/>
      </c>
      <c r="R107" s="215">
        <f>VLOOKUP(A107,MAY!$A$2:$AM$301,39,FALSE)</f>
        <v/>
      </c>
      <c r="S107" s="215">
        <f>VLOOKUP($A107,JUN!$A$2:$AO$301,38,FALSE)</f>
        <v/>
      </c>
      <c r="T107" s="215">
        <f>VLOOKUP($A107,JUN!$A$2:$AO$301,41,FALSE)</f>
        <v/>
      </c>
      <c r="U107" s="216">
        <f>L107+P107+T107+H107</f>
        <v/>
      </c>
      <c r="V107" s="217">
        <f>SUM(VLOOKUP(A107,SEP!$A$2:$AP$301,42,FALSE),VLOOKUP(A107,DEC!$A$2:$AQ$301,43,FALSE),VLOOKUP(A107,MAR!$A$2:$AQ$301,43,FALSE),VLOOKUP(A107,JUN!$A$2:$AP$301,42,FALSE))</f>
        <v/>
      </c>
      <c r="W107" s="218">
        <f>U107/V107</f>
        <v/>
      </c>
    </row>
    <row r="108">
      <c r="A108" s="59" t="n">
        <v>107</v>
      </c>
      <c r="B108" s="157">
        <f>VLOOKUP($A108,Table2[[No]:[Date Student Last Attended Program
(mm/dd/yyyy)]],2,FALSE)</f>
        <v/>
      </c>
      <c r="C108" s="157">
        <f>VLOOKUP($A108,Table2[[No]:[Date Student Last Attended Program
(mm/dd/yyyy)]],4,FALSE)</f>
        <v/>
      </c>
      <c r="D108" s="157">
        <f>VLOOKUP($A108,Table2[[No]:[Date Student Last Attended Program
(mm/dd/yyyy)]],14,FALSE)</f>
        <v/>
      </c>
      <c r="E108" s="58">
        <f>COUNTIF(JUL!E108:AI108,"1")</f>
        <v/>
      </c>
      <c r="F108" s="58">
        <f>COUNTIF(AUG!E108:AI108,"1")</f>
        <v/>
      </c>
      <c r="G108" s="58">
        <f>VLOOKUP(A108,SEP!$A$2:$AL$301,38,FALSE)</f>
        <v/>
      </c>
      <c r="H108" s="58">
        <f>VLOOKUP(A108,SEP!$A$2:$AP$301,41,FALSE)</f>
        <v/>
      </c>
      <c r="I108" s="58">
        <f>VLOOKUP(A108,OCT!$A$2:$AM$301,39,FALSE)</f>
        <v/>
      </c>
      <c r="J108" s="57">
        <f>VLOOKUP(A108,NOV!$A$2:$AL$301,38,FALSE)</f>
        <v/>
      </c>
      <c r="K108" s="57">
        <f>VLOOKUP(A108,DEC!$A$2:$AM$301,39,FALSE)</f>
        <v/>
      </c>
      <c r="L108" s="57">
        <f>VLOOKUP(A108,DEC!$A$2:$AP$301,42,FALSE)</f>
        <v/>
      </c>
      <c r="M108" s="57">
        <f>VLOOKUP($A108,JAN!$A$2:$AM$301,39,FALSE)</f>
        <v/>
      </c>
      <c r="N108" s="57">
        <f>VLOOKUP(A108,FEB!$A$2:$AJ$301,36,FALSE)</f>
        <v/>
      </c>
      <c r="O108" s="215">
        <f>VLOOKUP($A108,MAR!$A$2:$AP$301,39,FALSE)</f>
        <v/>
      </c>
      <c r="P108" s="215">
        <f>VLOOKUP($A108,MAR!$A$2:$AP$301,42,FALSE)</f>
        <v/>
      </c>
      <c r="Q108" s="215">
        <f>VLOOKUP($A108,APR!$A$2:$AL$301,38,FALSE)</f>
        <v/>
      </c>
      <c r="R108" s="215">
        <f>VLOOKUP(A108,MAY!$A$2:$AM$301,39,FALSE)</f>
        <v/>
      </c>
      <c r="S108" s="215">
        <f>VLOOKUP($A108,JUN!$A$2:$AO$301,38,FALSE)</f>
        <v/>
      </c>
      <c r="T108" s="215">
        <f>VLOOKUP($A108,JUN!$A$2:$AO$301,41,FALSE)</f>
        <v/>
      </c>
      <c r="U108" s="216">
        <f>L108+P108+T108+H108</f>
        <v/>
      </c>
      <c r="V108" s="217">
        <f>SUM(VLOOKUP(A108,SEP!$A$2:$AP$301,42,FALSE),VLOOKUP(A108,DEC!$A$2:$AQ$301,43,FALSE),VLOOKUP(A108,MAR!$A$2:$AQ$301,43,FALSE),VLOOKUP(A108,JUN!$A$2:$AP$301,42,FALSE))</f>
        <v/>
      </c>
      <c r="W108" s="218">
        <f>U108/V108</f>
        <v/>
      </c>
    </row>
    <row r="109">
      <c r="A109" s="59" t="n">
        <v>108</v>
      </c>
      <c r="B109" s="157">
        <f>VLOOKUP($A109,Table2[[No]:[Date Student Last Attended Program
(mm/dd/yyyy)]],2,FALSE)</f>
        <v/>
      </c>
      <c r="C109" s="157">
        <f>VLOOKUP($A109,Table2[[No]:[Date Student Last Attended Program
(mm/dd/yyyy)]],4,FALSE)</f>
        <v/>
      </c>
      <c r="D109" s="157">
        <f>VLOOKUP($A109,Table2[[No]:[Date Student Last Attended Program
(mm/dd/yyyy)]],14,FALSE)</f>
        <v/>
      </c>
      <c r="E109" s="58">
        <f>COUNTIF(JUL!E109:AI109,"1")</f>
        <v/>
      </c>
      <c r="F109" s="58">
        <f>COUNTIF(AUG!E109:AI109,"1")</f>
        <v/>
      </c>
      <c r="G109" s="58">
        <f>VLOOKUP(A109,SEP!$A$2:$AL$301,38,FALSE)</f>
        <v/>
      </c>
      <c r="H109" s="58">
        <f>VLOOKUP(A109,SEP!$A$2:$AP$301,41,FALSE)</f>
        <v/>
      </c>
      <c r="I109" s="58">
        <f>VLOOKUP(A109,OCT!$A$2:$AM$301,39,FALSE)</f>
        <v/>
      </c>
      <c r="J109" s="57">
        <f>VLOOKUP(A109,NOV!$A$2:$AL$301,38,FALSE)</f>
        <v/>
      </c>
      <c r="K109" s="57">
        <f>VLOOKUP(A109,DEC!$A$2:$AM$301,39,FALSE)</f>
        <v/>
      </c>
      <c r="L109" s="57">
        <f>VLOOKUP(A109,DEC!$A$2:$AP$301,42,FALSE)</f>
        <v/>
      </c>
      <c r="M109" s="57">
        <f>VLOOKUP($A109,JAN!$A$2:$AM$301,39,FALSE)</f>
        <v/>
      </c>
      <c r="N109" s="57">
        <f>VLOOKUP(A109,FEB!$A$2:$AJ$301,36,FALSE)</f>
        <v/>
      </c>
      <c r="O109" s="215">
        <f>VLOOKUP($A109,MAR!$A$2:$AP$301,39,FALSE)</f>
        <v/>
      </c>
      <c r="P109" s="215">
        <f>VLOOKUP($A109,MAR!$A$2:$AP$301,42,FALSE)</f>
        <v/>
      </c>
      <c r="Q109" s="215">
        <f>VLOOKUP($A109,APR!$A$2:$AL$301,38,FALSE)</f>
        <v/>
      </c>
      <c r="R109" s="215">
        <f>VLOOKUP(A109,MAY!$A$2:$AM$301,39,FALSE)</f>
        <v/>
      </c>
      <c r="S109" s="215">
        <f>VLOOKUP($A109,JUN!$A$2:$AO$301,38,FALSE)</f>
        <v/>
      </c>
      <c r="T109" s="215">
        <f>VLOOKUP($A109,JUN!$A$2:$AO$301,41,FALSE)</f>
        <v/>
      </c>
      <c r="U109" s="216">
        <f>L109+P109+T109+H109</f>
        <v/>
      </c>
      <c r="V109" s="217">
        <f>SUM(VLOOKUP(A109,SEP!$A$2:$AP$301,42,FALSE),VLOOKUP(A109,DEC!$A$2:$AQ$301,43,FALSE),VLOOKUP(A109,MAR!$A$2:$AQ$301,43,FALSE),VLOOKUP(A109,JUN!$A$2:$AP$301,42,FALSE))</f>
        <v/>
      </c>
      <c r="W109" s="218">
        <f>U109/V109</f>
        <v/>
      </c>
    </row>
    <row r="110">
      <c r="A110" s="59" t="n">
        <v>109</v>
      </c>
      <c r="B110" s="157">
        <f>VLOOKUP($A110,Table2[[No]:[Date Student Last Attended Program
(mm/dd/yyyy)]],2,FALSE)</f>
        <v/>
      </c>
      <c r="C110" s="157">
        <f>VLOOKUP($A110,Table2[[No]:[Date Student Last Attended Program
(mm/dd/yyyy)]],4,FALSE)</f>
        <v/>
      </c>
      <c r="D110" s="157">
        <f>VLOOKUP($A110,Table2[[No]:[Date Student Last Attended Program
(mm/dd/yyyy)]],14,FALSE)</f>
        <v/>
      </c>
      <c r="E110" s="58">
        <f>COUNTIF(JUL!E110:AI110,"1")</f>
        <v/>
      </c>
      <c r="F110" s="58">
        <f>COUNTIF(AUG!E110:AI110,"1")</f>
        <v/>
      </c>
      <c r="G110" s="58">
        <f>VLOOKUP(A110,SEP!$A$2:$AL$301,38,FALSE)</f>
        <v/>
      </c>
      <c r="H110" s="58">
        <f>VLOOKUP(A110,SEP!$A$2:$AP$301,41,FALSE)</f>
        <v/>
      </c>
      <c r="I110" s="58">
        <f>VLOOKUP(A110,OCT!$A$2:$AM$301,39,FALSE)</f>
        <v/>
      </c>
      <c r="J110" s="57">
        <f>VLOOKUP(A110,NOV!$A$2:$AL$301,38,FALSE)</f>
        <v/>
      </c>
      <c r="K110" s="57">
        <f>VLOOKUP(A110,DEC!$A$2:$AM$301,39,FALSE)</f>
        <v/>
      </c>
      <c r="L110" s="57">
        <f>VLOOKUP(A110,DEC!$A$2:$AP$301,42,FALSE)</f>
        <v/>
      </c>
      <c r="M110" s="57">
        <f>VLOOKUP($A110,JAN!$A$2:$AM$301,39,FALSE)</f>
        <v/>
      </c>
      <c r="N110" s="57">
        <f>VLOOKUP(A110,FEB!$A$2:$AJ$301,36,FALSE)</f>
        <v/>
      </c>
      <c r="O110" s="215">
        <f>VLOOKUP($A110,MAR!$A$2:$AP$301,39,FALSE)</f>
        <v/>
      </c>
      <c r="P110" s="215">
        <f>VLOOKUP($A110,MAR!$A$2:$AP$301,42,FALSE)</f>
        <v/>
      </c>
      <c r="Q110" s="215">
        <f>VLOOKUP($A110,APR!$A$2:$AL$301,38,FALSE)</f>
        <v/>
      </c>
      <c r="R110" s="215">
        <f>VLOOKUP(A110,MAY!$A$2:$AM$301,39,FALSE)</f>
        <v/>
      </c>
      <c r="S110" s="215">
        <f>VLOOKUP($A110,JUN!$A$2:$AO$301,38,FALSE)</f>
        <v/>
      </c>
      <c r="T110" s="215">
        <f>VLOOKUP($A110,JUN!$A$2:$AO$301,41,FALSE)</f>
        <v/>
      </c>
      <c r="U110" s="216">
        <f>L110+P110+T110+H110</f>
        <v/>
      </c>
      <c r="V110" s="217">
        <f>SUM(VLOOKUP(A110,SEP!$A$2:$AP$301,42,FALSE),VLOOKUP(A110,DEC!$A$2:$AQ$301,43,FALSE),VLOOKUP(A110,MAR!$A$2:$AQ$301,43,FALSE),VLOOKUP(A110,JUN!$A$2:$AP$301,42,FALSE))</f>
        <v/>
      </c>
      <c r="W110" s="218">
        <f>U110/V110</f>
        <v/>
      </c>
    </row>
    <row r="111">
      <c r="A111" s="59" t="n">
        <v>110</v>
      </c>
      <c r="B111" s="157">
        <f>VLOOKUP($A111,Table2[[No]:[Date Student Last Attended Program
(mm/dd/yyyy)]],2,FALSE)</f>
        <v/>
      </c>
      <c r="C111" s="157">
        <f>VLOOKUP($A111,Table2[[No]:[Date Student Last Attended Program
(mm/dd/yyyy)]],4,FALSE)</f>
        <v/>
      </c>
      <c r="D111" s="157">
        <f>VLOOKUP($A111,Table2[[No]:[Date Student Last Attended Program
(mm/dd/yyyy)]],14,FALSE)</f>
        <v/>
      </c>
      <c r="E111" s="58">
        <f>COUNTIF(JUL!E111:AI111,"1")</f>
        <v/>
      </c>
      <c r="F111" s="58">
        <f>COUNTIF(AUG!E111:AI111,"1")</f>
        <v/>
      </c>
      <c r="G111" s="58">
        <f>VLOOKUP(A111,SEP!$A$2:$AL$301,38,FALSE)</f>
        <v/>
      </c>
      <c r="H111" s="58">
        <f>VLOOKUP(A111,SEP!$A$2:$AP$301,41,FALSE)</f>
        <v/>
      </c>
      <c r="I111" s="58">
        <f>VLOOKUP(A111,OCT!$A$2:$AM$301,39,FALSE)</f>
        <v/>
      </c>
      <c r="J111" s="57">
        <f>VLOOKUP(A111,NOV!$A$2:$AL$301,38,FALSE)</f>
        <v/>
      </c>
      <c r="K111" s="57">
        <f>VLOOKUP(A111,DEC!$A$2:$AM$301,39,FALSE)</f>
        <v/>
      </c>
      <c r="L111" s="57">
        <f>VLOOKUP(A111,DEC!$A$2:$AP$301,42,FALSE)</f>
        <v/>
      </c>
      <c r="M111" s="57">
        <f>VLOOKUP($A111,JAN!$A$2:$AM$301,39,FALSE)</f>
        <v/>
      </c>
      <c r="N111" s="57">
        <f>VLOOKUP(A111,FEB!$A$2:$AJ$301,36,FALSE)</f>
        <v/>
      </c>
      <c r="O111" s="215">
        <f>VLOOKUP($A111,MAR!$A$2:$AP$301,39,FALSE)</f>
        <v/>
      </c>
      <c r="P111" s="215">
        <f>VLOOKUP($A111,MAR!$A$2:$AP$301,42,FALSE)</f>
        <v/>
      </c>
      <c r="Q111" s="215">
        <f>VLOOKUP($A111,APR!$A$2:$AL$301,38,FALSE)</f>
        <v/>
      </c>
      <c r="R111" s="215">
        <f>VLOOKUP(A111,MAY!$A$2:$AM$301,39,FALSE)</f>
        <v/>
      </c>
      <c r="S111" s="215">
        <f>VLOOKUP($A111,JUN!$A$2:$AO$301,38,FALSE)</f>
        <v/>
      </c>
      <c r="T111" s="215">
        <f>VLOOKUP($A111,JUN!$A$2:$AO$301,41,FALSE)</f>
        <v/>
      </c>
      <c r="U111" s="216">
        <f>L111+P111+T111+H111</f>
        <v/>
      </c>
      <c r="V111" s="217">
        <f>SUM(VLOOKUP(A111,SEP!$A$2:$AP$301,42,FALSE),VLOOKUP(A111,DEC!$A$2:$AQ$301,43,FALSE),VLOOKUP(A111,MAR!$A$2:$AQ$301,43,FALSE),VLOOKUP(A111,JUN!$A$2:$AP$301,42,FALSE))</f>
        <v/>
      </c>
      <c r="W111" s="218">
        <f>U111/V111</f>
        <v/>
      </c>
    </row>
    <row r="112">
      <c r="A112" s="59" t="n">
        <v>111</v>
      </c>
      <c r="B112" s="157">
        <f>VLOOKUP($A112,Table2[[No]:[Date Student Last Attended Program
(mm/dd/yyyy)]],2,FALSE)</f>
        <v/>
      </c>
      <c r="C112" s="157">
        <f>VLOOKUP($A112,Table2[[No]:[Date Student Last Attended Program
(mm/dd/yyyy)]],4,FALSE)</f>
        <v/>
      </c>
      <c r="D112" s="157">
        <f>VLOOKUP($A112,Table2[[No]:[Date Student Last Attended Program
(mm/dd/yyyy)]],14,FALSE)</f>
        <v/>
      </c>
      <c r="E112" s="58">
        <f>COUNTIF(JUL!E112:AI112,"1")</f>
        <v/>
      </c>
      <c r="F112" s="58">
        <f>COUNTIF(AUG!E112:AI112,"1")</f>
        <v/>
      </c>
      <c r="G112" s="58">
        <f>VLOOKUP(A112,SEP!$A$2:$AL$301,38,FALSE)</f>
        <v/>
      </c>
      <c r="H112" s="58">
        <f>VLOOKUP(A112,SEP!$A$2:$AP$301,41,FALSE)</f>
        <v/>
      </c>
      <c r="I112" s="58">
        <f>VLOOKUP(A112,OCT!$A$2:$AM$301,39,FALSE)</f>
        <v/>
      </c>
      <c r="J112" s="57">
        <f>VLOOKUP(A112,NOV!$A$2:$AL$301,38,FALSE)</f>
        <v/>
      </c>
      <c r="K112" s="57">
        <f>VLOOKUP(A112,DEC!$A$2:$AM$301,39,FALSE)</f>
        <v/>
      </c>
      <c r="L112" s="57">
        <f>VLOOKUP(A112,DEC!$A$2:$AP$301,42,FALSE)</f>
        <v/>
      </c>
      <c r="M112" s="57">
        <f>VLOOKUP($A112,JAN!$A$2:$AM$301,39,FALSE)</f>
        <v/>
      </c>
      <c r="N112" s="57">
        <f>VLOOKUP(A112,FEB!$A$2:$AJ$301,36,FALSE)</f>
        <v/>
      </c>
      <c r="O112" s="215">
        <f>VLOOKUP($A112,MAR!$A$2:$AP$301,39,FALSE)</f>
        <v/>
      </c>
      <c r="P112" s="215">
        <f>VLOOKUP($A112,MAR!$A$2:$AP$301,42,FALSE)</f>
        <v/>
      </c>
      <c r="Q112" s="215">
        <f>VLOOKUP($A112,APR!$A$2:$AL$301,38,FALSE)</f>
        <v/>
      </c>
      <c r="R112" s="215">
        <f>VLOOKUP(A112,MAY!$A$2:$AM$301,39,FALSE)</f>
        <v/>
      </c>
      <c r="S112" s="215">
        <f>VLOOKUP($A112,JUN!$A$2:$AO$301,38,FALSE)</f>
        <v/>
      </c>
      <c r="T112" s="215">
        <f>VLOOKUP($A112,JUN!$A$2:$AO$301,41,FALSE)</f>
        <v/>
      </c>
      <c r="U112" s="216">
        <f>L112+P112+T112+H112</f>
        <v/>
      </c>
      <c r="V112" s="217">
        <f>SUM(VLOOKUP(A112,SEP!$A$2:$AP$301,42,FALSE),VLOOKUP(A112,DEC!$A$2:$AQ$301,43,FALSE),VLOOKUP(A112,MAR!$A$2:$AQ$301,43,FALSE),VLOOKUP(A112,JUN!$A$2:$AP$301,42,FALSE))</f>
        <v/>
      </c>
      <c r="W112" s="218">
        <f>U112/V112</f>
        <v/>
      </c>
    </row>
    <row r="113">
      <c r="A113" s="59" t="n">
        <v>112</v>
      </c>
      <c r="B113" s="157">
        <f>VLOOKUP($A113,Table2[[No]:[Date Student Last Attended Program
(mm/dd/yyyy)]],2,FALSE)</f>
        <v/>
      </c>
      <c r="C113" s="157">
        <f>VLOOKUP($A113,Table2[[No]:[Date Student Last Attended Program
(mm/dd/yyyy)]],4,FALSE)</f>
        <v/>
      </c>
      <c r="D113" s="157">
        <f>VLOOKUP($A113,Table2[[No]:[Date Student Last Attended Program
(mm/dd/yyyy)]],14,FALSE)</f>
        <v/>
      </c>
      <c r="E113" s="58">
        <f>COUNTIF(JUL!E113:AI113,"1")</f>
        <v/>
      </c>
      <c r="F113" s="58">
        <f>COUNTIF(AUG!E113:AI113,"1")</f>
        <v/>
      </c>
      <c r="G113" s="58">
        <f>VLOOKUP(A113,SEP!$A$2:$AL$301,38,FALSE)</f>
        <v/>
      </c>
      <c r="H113" s="58">
        <f>VLOOKUP(A113,SEP!$A$2:$AP$301,41,FALSE)</f>
        <v/>
      </c>
      <c r="I113" s="58">
        <f>VLOOKUP(A113,OCT!$A$2:$AM$301,39,FALSE)</f>
        <v/>
      </c>
      <c r="J113" s="57">
        <f>VLOOKUP(A113,NOV!$A$2:$AL$301,38,FALSE)</f>
        <v/>
      </c>
      <c r="K113" s="57">
        <f>VLOOKUP(A113,DEC!$A$2:$AM$301,39,FALSE)</f>
        <v/>
      </c>
      <c r="L113" s="57">
        <f>VLOOKUP(A113,DEC!$A$2:$AP$301,42,FALSE)</f>
        <v/>
      </c>
      <c r="M113" s="57">
        <f>VLOOKUP($A113,JAN!$A$2:$AM$301,39,FALSE)</f>
        <v/>
      </c>
      <c r="N113" s="57">
        <f>VLOOKUP(A113,FEB!$A$2:$AJ$301,36,FALSE)</f>
        <v/>
      </c>
      <c r="O113" s="215">
        <f>VLOOKUP($A113,MAR!$A$2:$AP$301,39,FALSE)</f>
        <v/>
      </c>
      <c r="P113" s="215">
        <f>VLOOKUP($A113,MAR!$A$2:$AP$301,42,FALSE)</f>
        <v/>
      </c>
      <c r="Q113" s="215">
        <f>VLOOKUP($A113,APR!$A$2:$AL$301,38,FALSE)</f>
        <v/>
      </c>
      <c r="R113" s="215">
        <f>VLOOKUP(A113,MAY!$A$2:$AM$301,39,FALSE)</f>
        <v/>
      </c>
      <c r="S113" s="215">
        <f>VLOOKUP($A113,JUN!$A$2:$AO$301,38,FALSE)</f>
        <v/>
      </c>
      <c r="T113" s="215">
        <f>VLOOKUP($A113,JUN!$A$2:$AO$301,41,FALSE)</f>
        <v/>
      </c>
      <c r="U113" s="216">
        <f>L113+P113+T113+H113</f>
        <v/>
      </c>
      <c r="V113" s="217">
        <f>SUM(VLOOKUP(A113,SEP!$A$2:$AP$301,42,FALSE),VLOOKUP(A113,DEC!$A$2:$AQ$301,43,FALSE),VLOOKUP(A113,MAR!$A$2:$AQ$301,43,FALSE),VLOOKUP(A113,JUN!$A$2:$AP$301,42,FALSE))</f>
        <v/>
      </c>
      <c r="W113" s="218">
        <f>U113/V113</f>
        <v/>
      </c>
    </row>
    <row r="114">
      <c r="A114" s="59" t="n">
        <v>113</v>
      </c>
      <c r="B114" s="157">
        <f>VLOOKUP($A114,Table2[[No]:[Date Student Last Attended Program
(mm/dd/yyyy)]],2,FALSE)</f>
        <v/>
      </c>
      <c r="C114" s="157">
        <f>VLOOKUP($A114,Table2[[No]:[Date Student Last Attended Program
(mm/dd/yyyy)]],4,FALSE)</f>
        <v/>
      </c>
      <c r="D114" s="157">
        <f>VLOOKUP($A114,Table2[[No]:[Date Student Last Attended Program
(mm/dd/yyyy)]],14,FALSE)</f>
        <v/>
      </c>
      <c r="E114" s="58">
        <f>COUNTIF(JUL!E114:AI114,"1")</f>
        <v/>
      </c>
      <c r="F114" s="58">
        <f>COUNTIF(AUG!E114:AI114,"1")</f>
        <v/>
      </c>
      <c r="G114" s="58">
        <f>VLOOKUP(A114,SEP!$A$2:$AL$301,38,FALSE)</f>
        <v/>
      </c>
      <c r="H114" s="58">
        <f>VLOOKUP(A114,SEP!$A$2:$AP$301,41,FALSE)</f>
        <v/>
      </c>
      <c r="I114" s="58">
        <f>VLOOKUP(A114,OCT!$A$2:$AM$301,39,FALSE)</f>
        <v/>
      </c>
      <c r="J114" s="57">
        <f>VLOOKUP(A114,NOV!$A$2:$AL$301,38,FALSE)</f>
        <v/>
      </c>
      <c r="K114" s="57">
        <f>VLOOKUP(A114,DEC!$A$2:$AM$301,39,FALSE)</f>
        <v/>
      </c>
      <c r="L114" s="57">
        <f>VLOOKUP(A114,DEC!$A$2:$AP$301,42,FALSE)</f>
        <v/>
      </c>
      <c r="M114" s="57">
        <f>VLOOKUP($A114,JAN!$A$2:$AM$301,39,FALSE)</f>
        <v/>
      </c>
      <c r="N114" s="57">
        <f>VLOOKUP(A114,FEB!$A$2:$AJ$301,36,FALSE)</f>
        <v/>
      </c>
      <c r="O114" s="215">
        <f>VLOOKUP($A114,MAR!$A$2:$AP$301,39,FALSE)</f>
        <v/>
      </c>
      <c r="P114" s="215">
        <f>VLOOKUP($A114,MAR!$A$2:$AP$301,42,FALSE)</f>
        <v/>
      </c>
      <c r="Q114" s="215">
        <f>VLOOKUP($A114,APR!$A$2:$AL$301,38,FALSE)</f>
        <v/>
      </c>
      <c r="R114" s="215">
        <f>VLOOKUP(A114,MAY!$A$2:$AM$301,39,FALSE)</f>
        <v/>
      </c>
      <c r="S114" s="215">
        <f>VLOOKUP($A114,JUN!$A$2:$AO$301,38,FALSE)</f>
        <v/>
      </c>
      <c r="T114" s="215">
        <f>VLOOKUP($A114,JUN!$A$2:$AO$301,41,FALSE)</f>
        <v/>
      </c>
      <c r="U114" s="216">
        <f>L114+P114+T114+H114</f>
        <v/>
      </c>
      <c r="V114" s="217">
        <f>SUM(VLOOKUP(A114,SEP!$A$2:$AP$301,42,FALSE),VLOOKUP(A114,DEC!$A$2:$AQ$301,43,FALSE),VLOOKUP(A114,MAR!$A$2:$AQ$301,43,FALSE),VLOOKUP(A114,JUN!$A$2:$AP$301,42,FALSE))</f>
        <v/>
      </c>
      <c r="W114" s="218">
        <f>U114/V114</f>
        <v/>
      </c>
    </row>
    <row r="115">
      <c r="A115" s="59" t="n">
        <v>114</v>
      </c>
      <c r="B115" s="157">
        <f>VLOOKUP($A115,Table2[[No]:[Date Student Last Attended Program
(mm/dd/yyyy)]],2,FALSE)</f>
        <v/>
      </c>
      <c r="C115" s="157">
        <f>VLOOKUP($A115,Table2[[No]:[Date Student Last Attended Program
(mm/dd/yyyy)]],4,FALSE)</f>
        <v/>
      </c>
      <c r="D115" s="157">
        <f>VLOOKUP($A115,Table2[[No]:[Date Student Last Attended Program
(mm/dd/yyyy)]],14,FALSE)</f>
        <v/>
      </c>
      <c r="E115" s="58">
        <f>COUNTIF(JUL!E115:AI115,"1")</f>
        <v/>
      </c>
      <c r="F115" s="58">
        <f>COUNTIF(AUG!E115:AI115,"1")</f>
        <v/>
      </c>
      <c r="G115" s="58">
        <f>VLOOKUP(A115,SEP!$A$2:$AL$301,38,FALSE)</f>
        <v/>
      </c>
      <c r="H115" s="58">
        <f>VLOOKUP(A115,SEP!$A$2:$AP$301,41,FALSE)</f>
        <v/>
      </c>
      <c r="I115" s="58">
        <f>VLOOKUP(A115,OCT!$A$2:$AM$301,39,FALSE)</f>
        <v/>
      </c>
      <c r="J115" s="57">
        <f>VLOOKUP(A115,NOV!$A$2:$AL$301,38,FALSE)</f>
        <v/>
      </c>
      <c r="K115" s="57">
        <f>VLOOKUP(A115,DEC!$A$2:$AM$301,39,FALSE)</f>
        <v/>
      </c>
      <c r="L115" s="57">
        <f>VLOOKUP(A115,DEC!$A$2:$AP$301,42,FALSE)</f>
        <v/>
      </c>
      <c r="M115" s="57">
        <f>VLOOKUP($A115,JAN!$A$2:$AM$301,39,FALSE)</f>
        <v/>
      </c>
      <c r="N115" s="57">
        <f>VLOOKUP(A115,FEB!$A$2:$AJ$301,36,FALSE)</f>
        <v/>
      </c>
      <c r="O115" s="215">
        <f>VLOOKUP($A115,MAR!$A$2:$AP$301,39,FALSE)</f>
        <v/>
      </c>
      <c r="P115" s="215">
        <f>VLOOKUP($A115,MAR!$A$2:$AP$301,42,FALSE)</f>
        <v/>
      </c>
      <c r="Q115" s="215">
        <f>VLOOKUP($A115,APR!$A$2:$AL$301,38,FALSE)</f>
        <v/>
      </c>
      <c r="R115" s="215">
        <f>VLOOKUP(A115,MAY!$A$2:$AM$301,39,FALSE)</f>
        <v/>
      </c>
      <c r="S115" s="215">
        <f>VLOOKUP($A115,JUN!$A$2:$AO$301,38,FALSE)</f>
        <v/>
      </c>
      <c r="T115" s="215">
        <f>VLOOKUP($A115,JUN!$A$2:$AO$301,41,FALSE)</f>
        <v/>
      </c>
      <c r="U115" s="216">
        <f>L115+P115+T115+H115</f>
        <v/>
      </c>
      <c r="V115" s="217">
        <f>SUM(VLOOKUP(A115,SEP!$A$2:$AP$301,42,FALSE),VLOOKUP(A115,DEC!$A$2:$AQ$301,43,FALSE),VLOOKUP(A115,MAR!$A$2:$AQ$301,43,FALSE),VLOOKUP(A115,JUN!$A$2:$AP$301,42,FALSE))</f>
        <v/>
      </c>
      <c r="W115" s="218">
        <f>U115/V115</f>
        <v/>
      </c>
    </row>
    <row r="116">
      <c r="A116" s="59" t="n">
        <v>115</v>
      </c>
      <c r="B116" s="157">
        <f>VLOOKUP($A116,Table2[[No]:[Date Student Last Attended Program
(mm/dd/yyyy)]],2,FALSE)</f>
        <v/>
      </c>
      <c r="C116" s="157">
        <f>VLOOKUP($A116,Table2[[No]:[Date Student Last Attended Program
(mm/dd/yyyy)]],4,FALSE)</f>
        <v/>
      </c>
      <c r="D116" s="157">
        <f>VLOOKUP($A116,Table2[[No]:[Date Student Last Attended Program
(mm/dd/yyyy)]],14,FALSE)</f>
        <v/>
      </c>
      <c r="E116" s="58">
        <f>COUNTIF(JUL!E116:AI116,"1")</f>
        <v/>
      </c>
      <c r="F116" s="58">
        <f>COUNTIF(AUG!E116:AI116,"1")</f>
        <v/>
      </c>
      <c r="G116" s="58">
        <f>VLOOKUP(A116,SEP!$A$2:$AL$301,38,FALSE)</f>
        <v/>
      </c>
      <c r="H116" s="58">
        <f>VLOOKUP(A116,SEP!$A$2:$AP$301,41,FALSE)</f>
        <v/>
      </c>
      <c r="I116" s="58">
        <f>VLOOKUP(A116,OCT!$A$2:$AM$301,39,FALSE)</f>
        <v/>
      </c>
      <c r="J116" s="57">
        <f>VLOOKUP(A116,NOV!$A$2:$AL$301,38,FALSE)</f>
        <v/>
      </c>
      <c r="K116" s="57">
        <f>VLOOKUP(A116,DEC!$A$2:$AM$301,39,FALSE)</f>
        <v/>
      </c>
      <c r="L116" s="57">
        <f>VLOOKUP(A116,DEC!$A$2:$AP$301,42,FALSE)</f>
        <v/>
      </c>
      <c r="M116" s="57">
        <f>VLOOKUP($A116,JAN!$A$2:$AM$301,39,FALSE)</f>
        <v/>
      </c>
      <c r="N116" s="57">
        <f>VLOOKUP(A116,FEB!$A$2:$AJ$301,36,FALSE)</f>
        <v/>
      </c>
      <c r="O116" s="215">
        <f>VLOOKUP($A116,MAR!$A$2:$AP$301,39,FALSE)</f>
        <v/>
      </c>
      <c r="P116" s="215">
        <f>VLOOKUP($A116,MAR!$A$2:$AP$301,42,FALSE)</f>
        <v/>
      </c>
      <c r="Q116" s="215">
        <f>VLOOKUP($A116,APR!$A$2:$AL$301,38,FALSE)</f>
        <v/>
      </c>
      <c r="R116" s="215">
        <f>VLOOKUP(A116,MAY!$A$2:$AM$301,39,FALSE)</f>
        <v/>
      </c>
      <c r="S116" s="215">
        <f>VLOOKUP($A116,JUN!$A$2:$AO$301,38,FALSE)</f>
        <v/>
      </c>
      <c r="T116" s="215">
        <f>VLOOKUP($A116,JUN!$A$2:$AO$301,41,FALSE)</f>
        <v/>
      </c>
      <c r="U116" s="216">
        <f>L116+P116+T116+H116</f>
        <v/>
      </c>
      <c r="V116" s="217">
        <f>SUM(VLOOKUP(A116,SEP!$A$2:$AP$301,42,FALSE),VLOOKUP(A116,DEC!$A$2:$AQ$301,43,FALSE),VLOOKUP(A116,MAR!$A$2:$AQ$301,43,FALSE),VLOOKUP(A116,JUN!$A$2:$AP$301,42,FALSE))</f>
        <v/>
      </c>
      <c r="W116" s="218">
        <f>U116/V116</f>
        <v/>
      </c>
    </row>
    <row r="117">
      <c r="A117" s="59" t="n">
        <v>116</v>
      </c>
      <c r="B117" s="157">
        <f>VLOOKUP($A117,Table2[[No]:[Date Student Last Attended Program
(mm/dd/yyyy)]],2,FALSE)</f>
        <v/>
      </c>
      <c r="C117" s="157">
        <f>VLOOKUP($A117,Table2[[No]:[Date Student Last Attended Program
(mm/dd/yyyy)]],4,FALSE)</f>
        <v/>
      </c>
      <c r="D117" s="157">
        <f>VLOOKUP($A117,Table2[[No]:[Date Student Last Attended Program
(mm/dd/yyyy)]],14,FALSE)</f>
        <v/>
      </c>
      <c r="E117" s="58">
        <f>COUNTIF(JUL!E117:AI117,"1")</f>
        <v/>
      </c>
      <c r="F117" s="58">
        <f>COUNTIF(AUG!E117:AI117,"1")</f>
        <v/>
      </c>
      <c r="G117" s="58">
        <f>VLOOKUP(A117,SEP!$A$2:$AL$301,38,FALSE)</f>
        <v/>
      </c>
      <c r="H117" s="58">
        <f>VLOOKUP(A117,SEP!$A$2:$AP$301,41,FALSE)</f>
        <v/>
      </c>
      <c r="I117" s="58">
        <f>VLOOKUP(A117,OCT!$A$2:$AM$301,39,FALSE)</f>
        <v/>
      </c>
      <c r="J117" s="57">
        <f>VLOOKUP(A117,NOV!$A$2:$AL$301,38,FALSE)</f>
        <v/>
      </c>
      <c r="K117" s="57">
        <f>VLOOKUP(A117,DEC!$A$2:$AM$301,39,FALSE)</f>
        <v/>
      </c>
      <c r="L117" s="57">
        <f>VLOOKUP(A117,DEC!$A$2:$AP$301,42,FALSE)</f>
        <v/>
      </c>
      <c r="M117" s="57">
        <f>VLOOKUP($A117,JAN!$A$2:$AM$301,39,FALSE)</f>
        <v/>
      </c>
      <c r="N117" s="57">
        <f>VLOOKUP(A117,FEB!$A$2:$AJ$301,36,FALSE)</f>
        <v/>
      </c>
      <c r="O117" s="215">
        <f>VLOOKUP($A117,MAR!$A$2:$AP$301,39,FALSE)</f>
        <v/>
      </c>
      <c r="P117" s="215">
        <f>VLOOKUP($A117,MAR!$A$2:$AP$301,42,FALSE)</f>
        <v/>
      </c>
      <c r="Q117" s="215">
        <f>VLOOKUP($A117,APR!$A$2:$AL$301,38,FALSE)</f>
        <v/>
      </c>
      <c r="R117" s="215">
        <f>VLOOKUP(A117,MAY!$A$2:$AM$301,39,FALSE)</f>
        <v/>
      </c>
      <c r="S117" s="215">
        <f>VLOOKUP($A117,JUN!$A$2:$AO$301,38,FALSE)</f>
        <v/>
      </c>
      <c r="T117" s="215">
        <f>VLOOKUP($A117,JUN!$A$2:$AO$301,41,FALSE)</f>
        <v/>
      </c>
      <c r="U117" s="216">
        <f>L117+P117+T117+H117</f>
        <v/>
      </c>
      <c r="V117" s="217">
        <f>SUM(VLOOKUP(A117,SEP!$A$2:$AP$301,42,FALSE),VLOOKUP(A117,DEC!$A$2:$AQ$301,43,FALSE),VLOOKUP(A117,MAR!$A$2:$AQ$301,43,FALSE),VLOOKUP(A117,JUN!$A$2:$AP$301,42,FALSE))</f>
        <v/>
      </c>
      <c r="W117" s="218">
        <f>U117/V117</f>
        <v/>
      </c>
    </row>
    <row r="118">
      <c r="A118" s="59" t="n">
        <v>117</v>
      </c>
      <c r="B118" s="157">
        <f>VLOOKUP($A118,Table2[[No]:[Date Student Last Attended Program
(mm/dd/yyyy)]],2,FALSE)</f>
        <v/>
      </c>
      <c r="C118" s="157">
        <f>VLOOKUP($A118,Table2[[No]:[Date Student Last Attended Program
(mm/dd/yyyy)]],4,FALSE)</f>
        <v/>
      </c>
      <c r="D118" s="157">
        <f>VLOOKUP($A118,Table2[[No]:[Date Student Last Attended Program
(mm/dd/yyyy)]],14,FALSE)</f>
        <v/>
      </c>
      <c r="E118" s="58">
        <f>COUNTIF(JUL!E118:AI118,"1")</f>
        <v/>
      </c>
      <c r="F118" s="58">
        <f>COUNTIF(AUG!E118:AI118,"1")</f>
        <v/>
      </c>
      <c r="G118" s="58">
        <f>VLOOKUP(A118,SEP!$A$2:$AL$301,38,FALSE)</f>
        <v/>
      </c>
      <c r="H118" s="58">
        <f>VLOOKUP(A118,SEP!$A$2:$AP$301,41,FALSE)</f>
        <v/>
      </c>
      <c r="I118" s="58">
        <f>VLOOKUP(A118,OCT!$A$2:$AM$301,39,FALSE)</f>
        <v/>
      </c>
      <c r="J118" s="57">
        <f>VLOOKUP(A118,NOV!$A$2:$AL$301,38,FALSE)</f>
        <v/>
      </c>
      <c r="K118" s="57">
        <f>VLOOKUP(A118,DEC!$A$2:$AM$301,39,FALSE)</f>
        <v/>
      </c>
      <c r="L118" s="57">
        <f>VLOOKUP(A118,DEC!$A$2:$AP$301,42,FALSE)</f>
        <v/>
      </c>
      <c r="M118" s="57">
        <f>VLOOKUP($A118,JAN!$A$2:$AM$301,39,FALSE)</f>
        <v/>
      </c>
      <c r="N118" s="57">
        <f>VLOOKUP(A118,FEB!$A$2:$AJ$301,36,FALSE)</f>
        <v/>
      </c>
      <c r="O118" s="215">
        <f>VLOOKUP($A118,MAR!$A$2:$AP$301,39,FALSE)</f>
        <v/>
      </c>
      <c r="P118" s="215">
        <f>VLOOKUP($A118,MAR!$A$2:$AP$301,42,FALSE)</f>
        <v/>
      </c>
      <c r="Q118" s="215">
        <f>VLOOKUP($A118,APR!$A$2:$AL$301,38,FALSE)</f>
        <v/>
      </c>
      <c r="R118" s="215">
        <f>VLOOKUP(A118,MAY!$A$2:$AM$301,39,FALSE)</f>
        <v/>
      </c>
      <c r="S118" s="215">
        <f>VLOOKUP($A118,JUN!$A$2:$AO$301,38,FALSE)</f>
        <v/>
      </c>
      <c r="T118" s="215">
        <f>VLOOKUP($A118,JUN!$A$2:$AO$301,41,FALSE)</f>
        <v/>
      </c>
      <c r="U118" s="216">
        <f>L118+P118+T118+H118</f>
        <v/>
      </c>
      <c r="V118" s="217">
        <f>SUM(VLOOKUP(A118,SEP!$A$2:$AP$301,42,FALSE),VLOOKUP(A118,DEC!$A$2:$AQ$301,43,FALSE),VLOOKUP(A118,MAR!$A$2:$AQ$301,43,FALSE),VLOOKUP(A118,JUN!$A$2:$AP$301,42,FALSE))</f>
        <v/>
      </c>
      <c r="W118" s="218">
        <f>U118/V118</f>
        <v/>
      </c>
    </row>
    <row r="119">
      <c r="A119" s="59" t="n">
        <v>118</v>
      </c>
      <c r="B119" s="157">
        <f>VLOOKUP($A119,Table2[[No]:[Date Student Last Attended Program
(mm/dd/yyyy)]],2,FALSE)</f>
        <v/>
      </c>
      <c r="C119" s="157">
        <f>VLOOKUP($A119,Table2[[No]:[Date Student Last Attended Program
(mm/dd/yyyy)]],4,FALSE)</f>
        <v/>
      </c>
      <c r="D119" s="157">
        <f>VLOOKUP($A119,Table2[[No]:[Date Student Last Attended Program
(mm/dd/yyyy)]],14,FALSE)</f>
        <v/>
      </c>
      <c r="E119" s="58">
        <f>COUNTIF(JUL!E119:AI119,"1")</f>
        <v/>
      </c>
      <c r="F119" s="58">
        <f>COUNTIF(AUG!E119:AI119,"1")</f>
        <v/>
      </c>
      <c r="G119" s="58">
        <f>VLOOKUP(A119,SEP!$A$2:$AL$301,38,FALSE)</f>
        <v/>
      </c>
      <c r="H119" s="58">
        <f>VLOOKUP(A119,SEP!$A$2:$AP$301,41,FALSE)</f>
        <v/>
      </c>
      <c r="I119" s="58">
        <f>VLOOKUP(A119,OCT!$A$2:$AM$301,39,FALSE)</f>
        <v/>
      </c>
      <c r="J119" s="57">
        <f>VLOOKUP(A119,NOV!$A$2:$AL$301,38,FALSE)</f>
        <v/>
      </c>
      <c r="K119" s="57">
        <f>VLOOKUP(A119,DEC!$A$2:$AM$301,39,FALSE)</f>
        <v/>
      </c>
      <c r="L119" s="57">
        <f>VLOOKUP(A119,DEC!$A$2:$AP$301,42,FALSE)</f>
        <v/>
      </c>
      <c r="M119" s="57">
        <f>VLOOKUP($A119,JAN!$A$2:$AM$301,39,FALSE)</f>
        <v/>
      </c>
      <c r="N119" s="57">
        <f>VLOOKUP(A119,FEB!$A$2:$AJ$301,36,FALSE)</f>
        <v/>
      </c>
      <c r="O119" s="215">
        <f>VLOOKUP($A119,MAR!$A$2:$AP$301,39,FALSE)</f>
        <v/>
      </c>
      <c r="P119" s="215">
        <f>VLOOKUP($A119,MAR!$A$2:$AP$301,42,FALSE)</f>
        <v/>
      </c>
      <c r="Q119" s="215">
        <f>VLOOKUP($A119,APR!$A$2:$AL$301,38,FALSE)</f>
        <v/>
      </c>
      <c r="R119" s="215">
        <f>VLOOKUP(A119,MAY!$A$2:$AM$301,39,FALSE)</f>
        <v/>
      </c>
      <c r="S119" s="215">
        <f>VLOOKUP($A119,JUN!$A$2:$AO$301,38,FALSE)</f>
        <v/>
      </c>
      <c r="T119" s="215">
        <f>VLOOKUP($A119,JUN!$A$2:$AO$301,41,FALSE)</f>
        <v/>
      </c>
      <c r="U119" s="216">
        <f>L119+P119+T119+H119</f>
        <v/>
      </c>
      <c r="V119" s="217">
        <f>SUM(VLOOKUP(A119,SEP!$A$2:$AP$301,42,FALSE),VLOOKUP(A119,DEC!$A$2:$AQ$301,43,FALSE),VLOOKUP(A119,MAR!$A$2:$AQ$301,43,FALSE),VLOOKUP(A119,JUN!$A$2:$AP$301,42,FALSE))</f>
        <v/>
      </c>
      <c r="W119" s="218">
        <f>U119/V119</f>
        <v/>
      </c>
    </row>
    <row r="120">
      <c r="A120" s="59" t="n">
        <v>119</v>
      </c>
      <c r="B120" s="157">
        <f>VLOOKUP($A120,Table2[[No]:[Date Student Last Attended Program
(mm/dd/yyyy)]],2,FALSE)</f>
        <v/>
      </c>
      <c r="C120" s="157">
        <f>VLOOKUP($A120,Table2[[No]:[Date Student Last Attended Program
(mm/dd/yyyy)]],4,FALSE)</f>
        <v/>
      </c>
      <c r="D120" s="157">
        <f>VLOOKUP($A120,Table2[[No]:[Date Student Last Attended Program
(mm/dd/yyyy)]],14,FALSE)</f>
        <v/>
      </c>
      <c r="E120" s="58">
        <f>COUNTIF(JUL!E120:AI120,"1")</f>
        <v/>
      </c>
      <c r="F120" s="58">
        <f>COUNTIF(AUG!E120:AI120,"1")</f>
        <v/>
      </c>
      <c r="G120" s="58">
        <f>VLOOKUP(A120,SEP!$A$2:$AL$301,38,FALSE)</f>
        <v/>
      </c>
      <c r="H120" s="58">
        <f>VLOOKUP(A120,SEP!$A$2:$AP$301,41,FALSE)</f>
        <v/>
      </c>
      <c r="I120" s="58">
        <f>VLOOKUP(A120,OCT!$A$2:$AM$301,39,FALSE)</f>
        <v/>
      </c>
      <c r="J120" s="57">
        <f>VLOOKUP(A120,NOV!$A$2:$AL$301,38,FALSE)</f>
        <v/>
      </c>
      <c r="K120" s="57">
        <f>VLOOKUP(A120,DEC!$A$2:$AM$301,39,FALSE)</f>
        <v/>
      </c>
      <c r="L120" s="57">
        <f>VLOOKUP(A120,DEC!$A$2:$AP$301,42,FALSE)</f>
        <v/>
      </c>
      <c r="M120" s="57">
        <f>VLOOKUP($A120,JAN!$A$2:$AM$301,39,FALSE)</f>
        <v/>
      </c>
      <c r="N120" s="57">
        <f>VLOOKUP(A120,FEB!$A$2:$AJ$301,36,FALSE)</f>
        <v/>
      </c>
      <c r="O120" s="215">
        <f>VLOOKUP($A120,MAR!$A$2:$AP$301,39,FALSE)</f>
        <v/>
      </c>
      <c r="P120" s="215">
        <f>VLOOKUP($A120,MAR!$A$2:$AP$301,42,FALSE)</f>
        <v/>
      </c>
      <c r="Q120" s="215">
        <f>VLOOKUP($A120,APR!$A$2:$AL$301,38,FALSE)</f>
        <v/>
      </c>
      <c r="R120" s="215">
        <f>VLOOKUP(A120,MAY!$A$2:$AM$301,39,FALSE)</f>
        <v/>
      </c>
      <c r="S120" s="215">
        <f>VLOOKUP($A120,JUN!$A$2:$AO$301,38,FALSE)</f>
        <v/>
      </c>
      <c r="T120" s="215">
        <f>VLOOKUP($A120,JUN!$A$2:$AO$301,41,FALSE)</f>
        <v/>
      </c>
      <c r="U120" s="216">
        <f>L120+P120+T120+H120</f>
        <v/>
      </c>
      <c r="V120" s="217">
        <f>SUM(VLOOKUP(A120,SEP!$A$2:$AP$301,42,FALSE),VLOOKUP(A120,DEC!$A$2:$AQ$301,43,FALSE),VLOOKUP(A120,MAR!$A$2:$AQ$301,43,FALSE),VLOOKUP(A120,JUN!$A$2:$AP$301,42,FALSE))</f>
        <v/>
      </c>
      <c r="W120" s="218">
        <f>U120/V120</f>
        <v/>
      </c>
    </row>
    <row r="121">
      <c r="A121" s="59" t="n">
        <v>120</v>
      </c>
      <c r="B121" s="157">
        <f>VLOOKUP($A121,Table2[[No]:[Date Student Last Attended Program
(mm/dd/yyyy)]],2,FALSE)</f>
        <v/>
      </c>
      <c r="C121" s="157">
        <f>VLOOKUP($A121,Table2[[No]:[Date Student Last Attended Program
(mm/dd/yyyy)]],4,FALSE)</f>
        <v/>
      </c>
      <c r="D121" s="157">
        <f>VLOOKUP($A121,Table2[[No]:[Date Student Last Attended Program
(mm/dd/yyyy)]],14,FALSE)</f>
        <v/>
      </c>
      <c r="E121" s="58">
        <f>COUNTIF(JUL!E121:AI121,"1")</f>
        <v/>
      </c>
      <c r="F121" s="58">
        <f>COUNTIF(AUG!E121:AI121,"1")</f>
        <v/>
      </c>
      <c r="G121" s="58">
        <f>VLOOKUP(A121,SEP!$A$2:$AL$301,38,FALSE)</f>
        <v/>
      </c>
      <c r="H121" s="58">
        <f>VLOOKUP(A121,SEP!$A$2:$AP$301,41,FALSE)</f>
        <v/>
      </c>
      <c r="I121" s="58">
        <f>VLOOKUP(A121,OCT!$A$2:$AM$301,39,FALSE)</f>
        <v/>
      </c>
      <c r="J121" s="57">
        <f>VLOOKUP(A121,NOV!$A$2:$AL$301,38,FALSE)</f>
        <v/>
      </c>
      <c r="K121" s="57">
        <f>VLOOKUP(A121,DEC!$A$2:$AM$301,39,FALSE)</f>
        <v/>
      </c>
      <c r="L121" s="57">
        <f>VLOOKUP(A121,DEC!$A$2:$AP$301,42,FALSE)</f>
        <v/>
      </c>
      <c r="M121" s="57">
        <f>VLOOKUP($A121,JAN!$A$2:$AM$301,39,FALSE)</f>
        <v/>
      </c>
      <c r="N121" s="57">
        <f>VLOOKUP(A121,FEB!$A$2:$AJ$301,36,FALSE)</f>
        <v/>
      </c>
      <c r="O121" s="215">
        <f>VLOOKUP($A121,MAR!$A$2:$AP$301,39,FALSE)</f>
        <v/>
      </c>
      <c r="P121" s="215">
        <f>VLOOKUP($A121,MAR!$A$2:$AP$301,42,FALSE)</f>
        <v/>
      </c>
      <c r="Q121" s="215">
        <f>VLOOKUP($A121,APR!$A$2:$AL$301,38,FALSE)</f>
        <v/>
      </c>
      <c r="R121" s="215">
        <f>VLOOKUP(A121,MAY!$A$2:$AM$301,39,FALSE)</f>
        <v/>
      </c>
      <c r="S121" s="215">
        <f>VLOOKUP($A121,JUN!$A$2:$AO$301,38,FALSE)</f>
        <v/>
      </c>
      <c r="T121" s="215">
        <f>VLOOKUP($A121,JUN!$A$2:$AO$301,41,FALSE)</f>
        <v/>
      </c>
      <c r="U121" s="216">
        <f>L121+P121+T121+H121</f>
        <v/>
      </c>
      <c r="V121" s="217">
        <f>SUM(VLOOKUP(A121,SEP!$A$2:$AP$301,42,FALSE),VLOOKUP(A121,DEC!$A$2:$AQ$301,43,FALSE),VLOOKUP(A121,MAR!$A$2:$AQ$301,43,FALSE),VLOOKUP(A121,JUN!$A$2:$AP$301,42,FALSE))</f>
        <v/>
      </c>
      <c r="W121" s="218">
        <f>U121/V121</f>
        <v/>
      </c>
    </row>
    <row r="122">
      <c r="A122" s="59" t="n">
        <v>121</v>
      </c>
      <c r="B122" s="157">
        <f>VLOOKUP($A122,Table2[[No]:[Date Student Last Attended Program
(mm/dd/yyyy)]],2,FALSE)</f>
        <v/>
      </c>
      <c r="C122" s="157">
        <f>VLOOKUP($A122,Table2[[No]:[Date Student Last Attended Program
(mm/dd/yyyy)]],4,FALSE)</f>
        <v/>
      </c>
      <c r="D122" s="157">
        <f>VLOOKUP($A122,Table2[[No]:[Date Student Last Attended Program
(mm/dd/yyyy)]],14,FALSE)</f>
        <v/>
      </c>
      <c r="E122" s="58">
        <f>COUNTIF(JUL!E122:AI122,"1")</f>
        <v/>
      </c>
      <c r="F122" s="58">
        <f>COUNTIF(AUG!E122:AI122,"1")</f>
        <v/>
      </c>
      <c r="G122" s="58">
        <f>VLOOKUP(A122,SEP!$A$2:$AL$301,38,FALSE)</f>
        <v/>
      </c>
      <c r="H122" s="58">
        <f>VLOOKUP(A122,SEP!$A$2:$AP$301,41,FALSE)</f>
        <v/>
      </c>
      <c r="I122" s="58">
        <f>VLOOKUP(A122,OCT!$A$2:$AM$301,39,FALSE)</f>
        <v/>
      </c>
      <c r="J122" s="57">
        <f>VLOOKUP(A122,NOV!$A$2:$AL$301,38,FALSE)</f>
        <v/>
      </c>
      <c r="K122" s="57">
        <f>VLOOKUP(A122,DEC!$A$2:$AM$301,39,FALSE)</f>
        <v/>
      </c>
      <c r="L122" s="57">
        <f>VLOOKUP(A122,DEC!$A$2:$AP$301,42,FALSE)</f>
        <v/>
      </c>
      <c r="M122" s="57">
        <f>VLOOKUP($A122,JAN!$A$2:$AM$301,39,FALSE)</f>
        <v/>
      </c>
      <c r="N122" s="57">
        <f>VLOOKUP(A122,FEB!$A$2:$AJ$301,36,FALSE)</f>
        <v/>
      </c>
      <c r="O122" s="215">
        <f>VLOOKUP($A122,MAR!$A$2:$AP$301,39,FALSE)</f>
        <v/>
      </c>
      <c r="P122" s="215">
        <f>VLOOKUP($A122,MAR!$A$2:$AP$301,42,FALSE)</f>
        <v/>
      </c>
      <c r="Q122" s="215">
        <f>VLOOKUP($A122,APR!$A$2:$AL$301,38,FALSE)</f>
        <v/>
      </c>
      <c r="R122" s="215">
        <f>VLOOKUP(A122,MAY!$A$2:$AM$301,39,FALSE)</f>
        <v/>
      </c>
      <c r="S122" s="215">
        <f>VLOOKUP($A122,JUN!$A$2:$AO$301,38,FALSE)</f>
        <v/>
      </c>
      <c r="T122" s="215">
        <f>VLOOKUP($A122,JUN!$A$2:$AO$301,41,FALSE)</f>
        <v/>
      </c>
      <c r="U122" s="216">
        <f>L122+P122+T122+H122</f>
        <v/>
      </c>
      <c r="V122" s="217">
        <f>SUM(VLOOKUP(A122,SEP!$A$2:$AP$301,42,FALSE),VLOOKUP(A122,DEC!$A$2:$AQ$301,43,FALSE),VLOOKUP(A122,MAR!$A$2:$AQ$301,43,FALSE),VLOOKUP(A122,JUN!$A$2:$AP$301,42,FALSE))</f>
        <v/>
      </c>
      <c r="W122" s="218">
        <f>U122/V122</f>
        <v/>
      </c>
    </row>
    <row r="123">
      <c r="A123" s="59" t="n">
        <v>122</v>
      </c>
      <c r="B123" s="157">
        <f>VLOOKUP($A123,Table2[[No]:[Date Student Last Attended Program
(mm/dd/yyyy)]],2,FALSE)</f>
        <v/>
      </c>
      <c r="C123" s="157">
        <f>VLOOKUP($A123,Table2[[No]:[Date Student Last Attended Program
(mm/dd/yyyy)]],4,FALSE)</f>
        <v/>
      </c>
      <c r="D123" s="157">
        <f>VLOOKUP($A123,Table2[[No]:[Date Student Last Attended Program
(mm/dd/yyyy)]],14,FALSE)</f>
        <v/>
      </c>
      <c r="E123" s="58">
        <f>COUNTIF(JUL!E123:AI123,"1")</f>
        <v/>
      </c>
      <c r="F123" s="58">
        <f>COUNTIF(AUG!E123:AI123,"1")</f>
        <v/>
      </c>
      <c r="G123" s="58">
        <f>VLOOKUP(A123,SEP!$A$2:$AL$301,38,FALSE)</f>
        <v/>
      </c>
      <c r="H123" s="58">
        <f>VLOOKUP(A123,SEP!$A$2:$AP$301,41,FALSE)</f>
        <v/>
      </c>
      <c r="I123" s="58">
        <f>VLOOKUP(A123,OCT!$A$2:$AM$301,39,FALSE)</f>
        <v/>
      </c>
      <c r="J123" s="57">
        <f>VLOOKUP(A123,NOV!$A$2:$AL$301,38,FALSE)</f>
        <v/>
      </c>
      <c r="K123" s="57">
        <f>VLOOKUP(A123,DEC!$A$2:$AM$301,39,FALSE)</f>
        <v/>
      </c>
      <c r="L123" s="57">
        <f>VLOOKUP(A123,DEC!$A$2:$AP$301,42,FALSE)</f>
        <v/>
      </c>
      <c r="M123" s="57">
        <f>VLOOKUP($A123,JAN!$A$2:$AM$301,39,FALSE)</f>
        <v/>
      </c>
      <c r="N123" s="57">
        <f>VLOOKUP(A123,FEB!$A$2:$AJ$301,36,FALSE)</f>
        <v/>
      </c>
      <c r="O123" s="215">
        <f>VLOOKUP($A123,MAR!$A$2:$AP$301,39,FALSE)</f>
        <v/>
      </c>
      <c r="P123" s="215">
        <f>VLOOKUP($A123,MAR!$A$2:$AP$301,42,FALSE)</f>
        <v/>
      </c>
      <c r="Q123" s="215">
        <f>VLOOKUP($A123,APR!$A$2:$AL$301,38,FALSE)</f>
        <v/>
      </c>
      <c r="R123" s="215">
        <f>VLOOKUP(A123,MAY!$A$2:$AM$301,39,FALSE)</f>
        <v/>
      </c>
      <c r="S123" s="215">
        <f>VLOOKUP($A123,JUN!$A$2:$AO$301,38,FALSE)</f>
        <v/>
      </c>
      <c r="T123" s="215">
        <f>VLOOKUP($A123,JUN!$A$2:$AO$301,41,FALSE)</f>
        <v/>
      </c>
      <c r="U123" s="216">
        <f>L123+P123+T123+H123</f>
        <v/>
      </c>
      <c r="V123" s="217">
        <f>SUM(VLOOKUP(A123,SEP!$A$2:$AP$301,42,FALSE),VLOOKUP(A123,DEC!$A$2:$AQ$301,43,FALSE),VLOOKUP(A123,MAR!$A$2:$AQ$301,43,FALSE),VLOOKUP(A123,JUN!$A$2:$AP$301,42,FALSE))</f>
        <v/>
      </c>
      <c r="W123" s="218">
        <f>U123/V123</f>
        <v/>
      </c>
    </row>
    <row r="124">
      <c r="A124" s="59" t="n">
        <v>123</v>
      </c>
      <c r="B124" s="157">
        <f>VLOOKUP($A124,Table2[[No]:[Date Student Last Attended Program
(mm/dd/yyyy)]],2,FALSE)</f>
        <v/>
      </c>
      <c r="C124" s="157">
        <f>VLOOKUP($A124,Table2[[No]:[Date Student Last Attended Program
(mm/dd/yyyy)]],4,FALSE)</f>
        <v/>
      </c>
      <c r="D124" s="157">
        <f>VLOOKUP($A124,Table2[[No]:[Date Student Last Attended Program
(mm/dd/yyyy)]],14,FALSE)</f>
        <v/>
      </c>
      <c r="E124" s="58">
        <f>COUNTIF(JUL!E124:AI124,"1")</f>
        <v/>
      </c>
      <c r="F124" s="58">
        <f>COUNTIF(AUG!E124:AI124,"1")</f>
        <v/>
      </c>
      <c r="G124" s="58">
        <f>VLOOKUP(A124,SEP!$A$2:$AL$301,38,FALSE)</f>
        <v/>
      </c>
      <c r="H124" s="58">
        <f>VLOOKUP(A124,SEP!$A$2:$AP$301,41,FALSE)</f>
        <v/>
      </c>
      <c r="I124" s="58">
        <f>VLOOKUP(A124,OCT!$A$2:$AM$301,39,FALSE)</f>
        <v/>
      </c>
      <c r="J124" s="57">
        <f>VLOOKUP(A124,NOV!$A$2:$AL$301,38,FALSE)</f>
        <v/>
      </c>
      <c r="K124" s="57">
        <f>VLOOKUP(A124,DEC!$A$2:$AM$301,39,FALSE)</f>
        <v/>
      </c>
      <c r="L124" s="57">
        <f>VLOOKUP(A124,DEC!$A$2:$AP$301,42,FALSE)</f>
        <v/>
      </c>
      <c r="M124" s="57">
        <f>VLOOKUP($A124,JAN!$A$2:$AM$301,39,FALSE)</f>
        <v/>
      </c>
      <c r="N124" s="57">
        <f>VLOOKUP(A124,FEB!$A$2:$AJ$301,36,FALSE)</f>
        <v/>
      </c>
      <c r="O124" s="215">
        <f>VLOOKUP($A124,MAR!$A$2:$AP$301,39,FALSE)</f>
        <v/>
      </c>
      <c r="P124" s="215">
        <f>VLOOKUP($A124,MAR!$A$2:$AP$301,42,FALSE)</f>
        <v/>
      </c>
      <c r="Q124" s="215">
        <f>VLOOKUP($A124,APR!$A$2:$AL$301,38,FALSE)</f>
        <v/>
      </c>
      <c r="R124" s="215">
        <f>VLOOKUP(A124,MAY!$A$2:$AM$301,39,FALSE)</f>
        <v/>
      </c>
      <c r="S124" s="215">
        <f>VLOOKUP($A124,JUN!$A$2:$AO$301,38,FALSE)</f>
        <v/>
      </c>
      <c r="T124" s="215">
        <f>VLOOKUP($A124,JUN!$A$2:$AO$301,41,FALSE)</f>
        <v/>
      </c>
      <c r="U124" s="216">
        <f>L124+P124+T124+H124</f>
        <v/>
      </c>
      <c r="V124" s="217">
        <f>SUM(VLOOKUP(A124,SEP!$A$2:$AP$301,42,FALSE),VLOOKUP(A124,DEC!$A$2:$AQ$301,43,FALSE),VLOOKUP(A124,MAR!$A$2:$AQ$301,43,FALSE),VLOOKUP(A124,JUN!$A$2:$AP$301,42,FALSE))</f>
        <v/>
      </c>
      <c r="W124" s="218">
        <f>U124/V124</f>
        <v/>
      </c>
    </row>
    <row r="125">
      <c r="A125" s="59" t="n">
        <v>124</v>
      </c>
      <c r="B125" s="157">
        <f>VLOOKUP($A125,Table2[[No]:[Date Student Last Attended Program
(mm/dd/yyyy)]],2,FALSE)</f>
        <v/>
      </c>
      <c r="C125" s="157">
        <f>VLOOKUP($A125,Table2[[No]:[Date Student Last Attended Program
(mm/dd/yyyy)]],4,FALSE)</f>
        <v/>
      </c>
      <c r="D125" s="157">
        <f>VLOOKUP($A125,Table2[[No]:[Date Student Last Attended Program
(mm/dd/yyyy)]],14,FALSE)</f>
        <v/>
      </c>
      <c r="E125" s="58">
        <f>COUNTIF(JUL!E125:AI125,"1")</f>
        <v/>
      </c>
      <c r="F125" s="58">
        <f>COUNTIF(AUG!E125:AI125,"1")</f>
        <v/>
      </c>
      <c r="G125" s="58">
        <f>VLOOKUP(A125,SEP!$A$2:$AL$301,38,FALSE)</f>
        <v/>
      </c>
      <c r="H125" s="58">
        <f>VLOOKUP(A125,SEP!$A$2:$AP$301,41,FALSE)</f>
        <v/>
      </c>
      <c r="I125" s="58">
        <f>VLOOKUP(A125,OCT!$A$2:$AM$301,39,FALSE)</f>
        <v/>
      </c>
      <c r="J125" s="57">
        <f>VLOOKUP(A125,NOV!$A$2:$AL$301,38,FALSE)</f>
        <v/>
      </c>
      <c r="K125" s="57">
        <f>VLOOKUP(A125,DEC!$A$2:$AM$301,39,FALSE)</f>
        <v/>
      </c>
      <c r="L125" s="57">
        <f>VLOOKUP(A125,DEC!$A$2:$AP$301,42,FALSE)</f>
        <v/>
      </c>
      <c r="M125" s="57">
        <f>VLOOKUP($A125,JAN!$A$2:$AM$301,39,FALSE)</f>
        <v/>
      </c>
      <c r="N125" s="57">
        <f>VLOOKUP(A125,FEB!$A$2:$AJ$301,36,FALSE)</f>
        <v/>
      </c>
      <c r="O125" s="215">
        <f>VLOOKUP($A125,MAR!$A$2:$AP$301,39,FALSE)</f>
        <v/>
      </c>
      <c r="P125" s="215">
        <f>VLOOKUP($A125,MAR!$A$2:$AP$301,42,FALSE)</f>
        <v/>
      </c>
      <c r="Q125" s="215">
        <f>VLOOKUP($A125,APR!$A$2:$AL$301,38,FALSE)</f>
        <v/>
      </c>
      <c r="R125" s="215">
        <f>VLOOKUP(A125,MAY!$A$2:$AM$301,39,FALSE)</f>
        <v/>
      </c>
      <c r="S125" s="215">
        <f>VLOOKUP($A125,JUN!$A$2:$AO$301,38,FALSE)</f>
        <v/>
      </c>
      <c r="T125" s="215">
        <f>VLOOKUP($A125,JUN!$A$2:$AO$301,41,FALSE)</f>
        <v/>
      </c>
      <c r="U125" s="216">
        <f>L125+P125+T125+H125</f>
        <v/>
      </c>
      <c r="V125" s="217">
        <f>SUM(VLOOKUP(A125,SEP!$A$2:$AP$301,42,FALSE),VLOOKUP(A125,DEC!$A$2:$AQ$301,43,FALSE),VLOOKUP(A125,MAR!$A$2:$AQ$301,43,FALSE),VLOOKUP(A125,JUN!$A$2:$AP$301,42,FALSE))</f>
        <v/>
      </c>
      <c r="W125" s="218">
        <f>U125/V125</f>
        <v/>
      </c>
    </row>
    <row r="126">
      <c r="A126" s="59" t="n">
        <v>125</v>
      </c>
      <c r="B126" s="157">
        <f>VLOOKUP($A126,Table2[[No]:[Date Student Last Attended Program
(mm/dd/yyyy)]],2,FALSE)</f>
        <v/>
      </c>
      <c r="C126" s="157">
        <f>VLOOKUP($A126,Table2[[No]:[Date Student Last Attended Program
(mm/dd/yyyy)]],4,FALSE)</f>
        <v/>
      </c>
      <c r="D126" s="157">
        <f>VLOOKUP($A126,Table2[[No]:[Date Student Last Attended Program
(mm/dd/yyyy)]],14,FALSE)</f>
        <v/>
      </c>
      <c r="E126" s="58">
        <f>COUNTIF(JUL!E126:AI126,"1")</f>
        <v/>
      </c>
      <c r="F126" s="58">
        <f>COUNTIF(AUG!E126:AI126,"1")</f>
        <v/>
      </c>
      <c r="G126" s="58">
        <f>VLOOKUP(A126,SEP!$A$2:$AL$301,38,FALSE)</f>
        <v/>
      </c>
      <c r="H126" s="58">
        <f>VLOOKUP(A126,SEP!$A$2:$AP$301,41,FALSE)</f>
        <v/>
      </c>
      <c r="I126" s="58">
        <f>VLOOKUP(A126,OCT!$A$2:$AM$301,39,FALSE)</f>
        <v/>
      </c>
      <c r="J126" s="57">
        <f>VLOOKUP(A126,NOV!$A$2:$AL$301,38,FALSE)</f>
        <v/>
      </c>
      <c r="K126" s="57">
        <f>VLOOKUP(A126,DEC!$A$2:$AM$301,39,FALSE)</f>
        <v/>
      </c>
      <c r="L126" s="57">
        <f>VLOOKUP(A126,DEC!$A$2:$AP$301,42,FALSE)</f>
        <v/>
      </c>
      <c r="M126" s="57">
        <f>VLOOKUP($A126,JAN!$A$2:$AM$301,39,FALSE)</f>
        <v/>
      </c>
      <c r="N126" s="57">
        <f>VLOOKUP(A126,FEB!$A$2:$AJ$301,36,FALSE)</f>
        <v/>
      </c>
      <c r="O126" s="215">
        <f>VLOOKUP($A126,MAR!$A$2:$AP$301,39,FALSE)</f>
        <v/>
      </c>
      <c r="P126" s="215">
        <f>VLOOKUP($A126,MAR!$A$2:$AP$301,42,FALSE)</f>
        <v/>
      </c>
      <c r="Q126" s="215">
        <f>VLOOKUP($A126,APR!$A$2:$AL$301,38,FALSE)</f>
        <v/>
      </c>
      <c r="R126" s="215">
        <f>VLOOKUP(A126,MAY!$A$2:$AM$301,39,FALSE)</f>
        <v/>
      </c>
      <c r="S126" s="215">
        <f>VLOOKUP($A126,JUN!$A$2:$AO$301,38,FALSE)</f>
        <v/>
      </c>
      <c r="T126" s="215">
        <f>VLOOKUP($A126,JUN!$A$2:$AO$301,41,FALSE)</f>
        <v/>
      </c>
      <c r="U126" s="216">
        <f>L126+P126+T126+H126</f>
        <v/>
      </c>
      <c r="V126" s="217">
        <f>SUM(VLOOKUP(A126,SEP!$A$2:$AP$301,42,FALSE),VLOOKUP(A126,DEC!$A$2:$AQ$301,43,FALSE),VLOOKUP(A126,MAR!$A$2:$AQ$301,43,FALSE),VLOOKUP(A126,JUN!$A$2:$AP$301,42,FALSE))</f>
        <v/>
      </c>
      <c r="W126" s="218">
        <f>U126/V126</f>
        <v/>
      </c>
    </row>
    <row r="127">
      <c r="A127" s="59" t="n">
        <v>126</v>
      </c>
      <c r="B127" s="157">
        <f>VLOOKUP($A127,Table2[[No]:[Date Student Last Attended Program
(mm/dd/yyyy)]],2,FALSE)</f>
        <v/>
      </c>
      <c r="C127" s="157">
        <f>VLOOKUP($A127,Table2[[No]:[Date Student Last Attended Program
(mm/dd/yyyy)]],4,FALSE)</f>
        <v/>
      </c>
      <c r="D127" s="157">
        <f>VLOOKUP($A127,Table2[[No]:[Date Student Last Attended Program
(mm/dd/yyyy)]],14,FALSE)</f>
        <v/>
      </c>
      <c r="E127" s="58">
        <f>COUNTIF(JUL!E127:AI127,"1")</f>
        <v/>
      </c>
      <c r="F127" s="58">
        <f>COUNTIF(AUG!E127:AI127,"1")</f>
        <v/>
      </c>
      <c r="G127" s="58">
        <f>VLOOKUP(A127,SEP!$A$2:$AL$301,38,FALSE)</f>
        <v/>
      </c>
      <c r="H127" s="58">
        <f>VLOOKUP(A127,SEP!$A$2:$AP$301,41,FALSE)</f>
        <v/>
      </c>
      <c r="I127" s="58">
        <f>VLOOKUP(A127,OCT!$A$2:$AM$301,39,FALSE)</f>
        <v/>
      </c>
      <c r="J127" s="57">
        <f>VLOOKUP(A127,NOV!$A$2:$AL$301,38,FALSE)</f>
        <v/>
      </c>
      <c r="K127" s="57">
        <f>VLOOKUP(A127,DEC!$A$2:$AM$301,39,FALSE)</f>
        <v/>
      </c>
      <c r="L127" s="57">
        <f>VLOOKUP(A127,DEC!$A$2:$AP$301,42,FALSE)</f>
        <v/>
      </c>
      <c r="M127" s="57">
        <f>VLOOKUP($A127,JAN!$A$2:$AM$301,39,FALSE)</f>
        <v/>
      </c>
      <c r="N127" s="57">
        <f>VLOOKUP(A127,FEB!$A$2:$AJ$301,36,FALSE)</f>
        <v/>
      </c>
      <c r="O127" s="215">
        <f>VLOOKUP($A127,MAR!$A$2:$AP$301,39,FALSE)</f>
        <v/>
      </c>
      <c r="P127" s="215">
        <f>VLOOKUP($A127,MAR!$A$2:$AP$301,42,FALSE)</f>
        <v/>
      </c>
      <c r="Q127" s="215">
        <f>VLOOKUP($A127,APR!$A$2:$AL$301,38,FALSE)</f>
        <v/>
      </c>
      <c r="R127" s="215">
        <f>VLOOKUP(A127,MAY!$A$2:$AM$301,39,FALSE)</f>
        <v/>
      </c>
      <c r="S127" s="215">
        <f>VLOOKUP($A127,JUN!$A$2:$AO$301,38,FALSE)</f>
        <v/>
      </c>
      <c r="T127" s="215">
        <f>VLOOKUP($A127,JUN!$A$2:$AO$301,41,FALSE)</f>
        <v/>
      </c>
      <c r="U127" s="216">
        <f>L127+P127+T127+H127</f>
        <v/>
      </c>
      <c r="V127" s="217">
        <f>SUM(VLOOKUP(A127,SEP!$A$2:$AP$301,42,FALSE),VLOOKUP(A127,DEC!$A$2:$AQ$301,43,FALSE),VLOOKUP(A127,MAR!$A$2:$AQ$301,43,FALSE),VLOOKUP(A127,JUN!$A$2:$AP$301,42,FALSE))</f>
        <v/>
      </c>
      <c r="W127" s="218">
        <f>U127/V127</f>
        <v/>
      </c>
    </row>
    <row r="128">
      <c r="A128" s="59" t="n">
        <v>127</v>
      </c>
      <c r="B128" s="157">
        <f>VLOOKUP($A128,Table2[[No]:[Date Student Last Attended Program
(mm/dd/yyyy)]],2,FALSE)</f>
        <v/>
      </c>
      <c r="C128" s="157">
        <f>VLOOKUP($A128,Table2[[No]:[Date Student Last Attended Program
(mm/dd/yyyy)]],4,FALSE)</f>
        <v/>
      </c>
      <c r="D128" s="157">
        <f>VLOOKUP($A128,Table2[[No]:[Date Student Last Attended Program
(mm/dd/yyyy)]],14,FALSE)</f>
        <v/>
      </c>
      <c r="E128" s="58">
        <f>COUNTIF(JUL!E128:AI128,"1")</f>
        <v/>
      </c>
      <c r="F128" s="58">
        <f>COUNTIF(AUG!E128:AI128,"1")</f>
        <v/>
      </c>
      <c r="G128" s="58">
        <f>VLOOKUP(A128,SEP!$A$2:$AL$301,38,FALSE)</f>
        <v/>
      </c>
      <c r="H128" s="58">
        <f>VLOOKUP(A128,SEP!$A$2:$AP$301,41,FALSE)</f>
        <v/>
      </c>
      <c r="I128" s="58">
        <f>VLOOKUP(A128,OCT!$A$2:$AM$301,39,FALSE)</f>
        <v/>
      </c>
      <c r="J128" s="57">
        <f>VLOOKUP(A128,NOV!$A$2:$AL$301,38,FALSE)</f>
        <v/>
      </c>
      <c r="K128" s="57">
        <f>VLOOKUP(A128,DEC!$A$2:$AM$301,39,FALSE)</f>
        <v/>
      </c>
      <c r="L128" s="57">
        <f>VLOOKUP(A128,DEC!$A$2:$AP$301,42,FALSE)</f>
        <v/>
      </c>
      <c r="M128" s="57">
        <f>VLOOKUP($A128,JAN!$A$2:$AM$301,39,FALSE)</f>
        <v/>
      </c>
      <c r="N128" s="57">
        <f>VLOOKUP(A128,FEB!$A$2:$AJ$301,36,FALSE)</f>
        <v/>
      </c>
      <c r="O128" s="215">
        <f>VLOOKUP($A128,MAR!$A$2:$AP$301,39,FALSE)</f>
        <v/>
      </c>
      <c r="P128" s="215">
        <f>VLOOKUP($A128,MAR!$A$2:$AP$301,42,FALSE)</f>
        <v/>
      </c>
      <c r="Q128" s="215">
        <f>VLOOKUP($A128,APR!$A$2:$AL$301,38,FALSE)</f>
        <v/>
      </c>
      <c r="R128" s="215">
        <f>VLOOKUP(A128,MAY!$A$2:$AM$301,39,FALSE)</f>
        <v/>
      </c>
      <c r="S128" s="215">
        <f>VLOOKUP($A128,JUN!$A$2:$AO$301,38,FALSE)</f>
        <v/>
      </c>
      <c r="T128" s="215">
        <f>VLOOKUP($A128,JUN!$A$2:$AO$301,41,FALSE)</f>
        <v/>
      </c>
      <c r="U128" s="216">
        <f>L128+P128+T128+H128</f>
        <v/>
      </c>
      <c r="V128" s="217">
        <f>SUM(VLOOKUP(A128,SEP!$A$2:$AP$301,42,FALSE),VLOOKUP(A128,DEC!$A$2:$AQ$301,43,FALSE),VLOOKUP(A128,MAR!$A$2:$AQ$301,43,FALSE),VLOOKUP(A128,JUN!$A$2:$AP$301,42,FALSE))</f>
        <v/>
      </c>
      <c r="W128" s="218">
        <f>U128/V128</f>
        <v/>
      </c>
    </row>
    <row r="129">
      <c r="A129" s="59" t="n">
        <v>128</v>
      </c>
      <c r="B129" s="157">
        <f>VLOOKUP($A129,Table2[[No]:[Date Student Last Attended Program
(mm/dd/yyyy)]],2,FALSE)</f>
        <v/>
      </c>
      <c r="C129" s="157">
        <f>VLOOKUP($A129,Table2[[No]:[Date Student Last Attended Program
(mm/dd/yyyy)]],4,FALSE)</f>
        <v/>
      </c>
      <c r="D129" s="157">
        <f>VLOOKUP($A129,Table2[[No]:[Date Student Last Attended Program
(mm/dd/yyyy)]],14,FALSE)</f>
        <v/>
      </c>
      <c r="E129" s="58">
        <f>COUNTIF(JUL!E129:AI129,"1")</f>
        <v/>
      </c>
      <c r="F129" s="58">
        <f>COUNTIF(AUG!E129:AI129,"1")</f>
        <v/>
      </c>
      <c r="G129" s="58">
        <f>VLOOKUP(A129,SEP!$A$2:$AL$301,38,FALSE)</f>
        <v/>
      </c>
      <c r="H129" s="58">
        <f>VLOOKUP(A129,SEP!$A$2:$AP$301,41,FALSE)</f>
        <v/>
      </c>
      <c r="I129" s="58">
        <f>VLOOKUP(A129,OCT!$A$2:$AM$301,39,FALSE)</f>
        <v/>
      </c>
      <c r="J129" s="57">
        <f>VLOOKUP(A129,NOV!$A$2:$AL$301,38,FALSE)</f>
        <v/>
      </c>
      <c r="K129" s="57">
        <f>VLOOKUP(A129,DEC!$A$2:$AM$301,39,FALSE)</f>
        <v/>
      </c>
      <c r="L129" s="57">
        <f>VLOOKUP(A129,DEC!$A$2:$AP$301,42,FALSE)</f>
        <v/>
      </c>
      <c r="M129" s="57">
        <f>VLOOKUP($A129,JAN!$A$2:$AM$301,39,FALSE)</f>
        <v/>
      </c>
      <c r="N129" s="57">
        <f>VLOOKUP(A129,FEB!$A$2:$AJ$301,36,FALSE)</f>
        <v/>
      </c>
      <c r="O129" s="215">
        <f>VLOOKUP($A129,MAR!$A$2:$AP$301,39,FALSE)</f>
        <v/>
      </c>
      <c r="P129" s="215">
        <f>VLOOKUP($A129,MAR!$A$2:$AP$301,42,FALSE)</f>
        <v/>
      </c>
      <c r="Q129" s="215">
        <f>VLOOKUP($A129,APR!$A$2:$AL$301,38,FALSE)</f>
        <v/>
      </c>
      <c r="R129" s="215">
        <f>VLOOKUP(A129,MAY!$A$2:$AM$301,39,FALSE)</f>
        <v/>
      </c>
      <c r="S129" s="215">
        <f>VLOOKUP($A129,JUN!$A$2:$AO$301,38,FALSE)</f>
        <v/>
      </c>
      <c r="T129" s="215">
        <f>VLOOKUP($A129,JUN!$A$2:$AO$301,41,FALSE)</f>
        <v/>
      </c>
      <c r="U129" s="216">
        <f>L129+P129+T129+H129</f>
        <v/>
      </c>
      <c r="V129" s="217">
        <f>SUM(VLOOKUP(A129,SEP!$A$2:$AP$301,42,FALSE),VLOOKUP(A129,DEC!$A$2:$AQ$301,43,FALSE),VLOOKUP(A129,MAR!$A$2:$AQ$301,43,FALSE),VLOOKUP(A129,JUN!$A$2:$AP$301,42,FALSE))</f>
        <v/>
      </c>
      <c r="W129" s="218">
        <f>U129/V129</f>
        <v/>
      </c>
    </row>
    <row r="130">
      <c r="A130" s="59" t="n">
        <v>129</v>
      </c>
      <c r="B130" s="157">
        <f>VLOOKUP($A130,Table2[[No]:[Date Student Last Attended Program
(mm/dd/yyyy)]],2,FALSE)</f>
        <v/>
      </c>
      <c r="C130" s="157">
        <f>VLOOKUP($A130,Table2[[No]:[Date Student Last Attended Program
(mm/dd/yyyy)]],4,FALSE)</f>
        <v/>
      </c>
      <c r="D130" s="157">
        <f>VLOOKUP($A130,Table2[[No]:[Date Student Last Attended Program
(mm/dd/yyyy)]],14,FALSE)</f>
        <v/>
      </c>
      <c r="E130" s="58">
        <f>COUNTIF(JUL!E130:AI130,"1")</f>
        <v/>
      </c>
      <c r="F130" s="58">
        <f>COUNTIF(AUG!E130:AI130,"1")</f>
        <v/>
      </c>
      <c r="G130" s="58">
        <f>VLOOKUP(A130,SEP!$A$2:$AL$301,38,FALSE)</f>
        <v/>
      </c>
      <c r="H130" s="58">
        <f>VLOOKUP(A130,SEP!$A$2:$AP$301,41,FALSE)</f>
        <v/>
      </c>
      <c r="I130" s="58">
        <f>VLOOKUP(A130,OCT!$A$2:$AM$301,39,FALSE)</f>
        <v/>
      </c>
      <c r="J130" s="57">
        <f>VLOOKUP(A130,NOV!$A$2:$AL$301,38,FALSE)</f>
        <v/>
      </c>
      <c r="K130" s="57">
        <f>VLOOKUP(A130,DEC!$A$2:$AM$301,39,FALSE)</f>
        <v/>
      </c>
      <c r="L130" s="57">
        <f>VLOOKUP(A130,DEC!$A$2:$AP$301,42,FALSE)</f>
        <v/>
      </c>
      <c r="M130" s="57">
        <f>VLOOKUP($A130,JAN!$A$2:$AM$301,39,FALSE)</f>
        <v/>
      </c>
      <c r="N130" s="57">
        <f>VLOOKUP(A130,FEB!$A$2:$AJ$301,36,FALSE)</f>
        <v/>
      </c>
      <c r="O130" s="215">
        <f>VLOOKUP($A130,MAR!$A$2:$AP$301,39,FALSE)</f>
        <v/>
      </c>
      <c r="P130" s="215">
        <f>VLOOKUP($A130,MAR!$A$2:$AP$301,42,FALSE)</f>
        <v/>
      </c>
      <c r="Q130" s="215">
        <f>VLOOKUP($A130,APR!$A$2:$AL$301,38,FALSE)</f>
        <v/>
      </c>
      <c r="R130" s="215">
        <f>VLOOKUP(A130,MAY!$A$2:$AM$301,39,FALSE)</f>
        <v/>
      </c>
      <c r="S130" s="215">
        <f>VLOOKUP($A130,JUN!$A$2:$AO$301,38,FALSE)</f>
        <v/>
      </c>
      <c r="T130" s="215">
        <f>VLOOKUP($A130,JUN!$A$2:$AO$301,41,FALSE)</f>
        <v/>
      </c>
      <c r="U130" s="216">
        <f>L130+P130+T130+H130</f>
        <v/>
      </c>
      <c r="V130" s="217">
        <f>SUM(VLOOKUP(A130,SEP!$A$2:$AP$301,42,FALSE),VLOOKUP(A130,DEC!$A$2:$AQ$301,43,FALSE),VLOOKUP(A130,MAR!$A$2:$AQ$301,43,FALSE),VLOOKUP(A130,JUN!$A$2:$AP$301,42,FALSE))</f>
        <v/>
      </c>
      <c r="W130" s="218">
        <f>U130/V130</f>
        <v/>
      </c>
    </row>
    <row r="131">
      <c r="A131" s="59" t="n">
        <v>130</v>
      </c>
      <c r="B131" s="157">
        <f>VLOOKUP($A131,Table2[[No]:[Date Student Last Attended Program
(mm/dd/yyyy)]],2,FALSE)</f>
        <v/>
      </c>
      <c r="C131" s="157">
        <f>VLOOKUP($A131,Table2[[No]:[Date Student Last Attended Program
(mm/dd/yyyy)]],4,FALSE)</f>
        <v/>
      </c>
      <c r="D131" s="157">
        <f>VLOOKUP($A131,Table2[[No]:[Date Student Last Attended Program
(mm/dd/yyyy)]],14,FALSE)</f>
        <v/>
      </c>
      <c r="E131" s="58">
        <f>COUNTIF(JUL!E131:AI131,"1")</f>
        <v/>
      </c>
      <c r="F131" s="58">
        <f>COUNTIF(AUG!E131:AI131,"1")</f>
        <v/>
      </c>
      <c r="G131" s="58">
        <f>VLOOKUP(A131,SEP!$A$2:$AL$301,38,FALSE)</f>
        <v/>
      </c>
      <c r="H131" s="58">
        <f>VLOOKUP(A131,SEP!$A$2:$AP$301,41,FALSE)</f>
        <v/>
      </c>
      <c r="I131" s="58">
        <f>VLOOKUP(A131,OCT!$A$2:$AM$301,39,FALSE)</f>
        <v/>
      </c>
      <c r="J131" s="57">
        <f>VLOOKUP(A131,NOV!$A$2:$AL$301,38,FALSE)</f>
        <v/>
      </c>
      <c r="K131" s="57">
        <f>VLOOKUP(A131,DEC!$A$2:$AM$301,39,FALSE)</f>
        <v/>
      </c>
      <c r="L131" s="57">
        <f>VLOOKUP(A131,DEC!$A$2:$AP$301,42,FALSE)</f>
        <v/>
      </c>
      <c r="M131" s="57">
        <f>VLOOKUP($A131,JAN!$A$2:$AM$301,39,FALSE)</f>
        <v/>
      </c>
      <c r="N131" s="57">
        <f>VLOOKUP(A131,FEB!$A$2:$AJ$301,36,FALSE)</f>
        <v/>
      </c>
      <c r="O131" s="215">
        <f>VLOOKUP($A131,MAR!$A$2:$AP$301,39,FALSE)</f>
        <v/>
      </c>
      <c r="P131" s="215">
        <f>VLOOKUP($A131,MAR!$A$2:$AP$301,42,FALSE)</f>
        <v/>
      </c>
      <c r="Q131" s="215">
        <f>VLOOKUP($A131,APR!$A$2:$AL$301,38,FALSE)</f>
        <v/>
      </c>
      <c r="R131" s="215">
        <f>VLOOKUP(A131,MAY!$A$2:$AM$301,39,FALSE)</f>
        <v/>
      </c>
      <c r="S131" s="215">
        <f>VLOOKUP($A131,JUN!$A$2:$AO$301,38,FALSE)</f>
        <v/>
      </c>
      <c r="T131" s="215">
        <f>VLOOKUP($A131,JUN!$A$2:$AO$301,41,FALSE)</f>
        <v/>
      </c>
      <c r="U131" s="216">
        <f>L131+P131+T131+H131</f>
        <v/>
      </c>
      <c r="V131" s="217">
        <f>SUM(VLOOKUP(A131,SEP!$A$2:$AP$301,42,FALSE),VLOOKUP(A131,DEC!$A$2:$AQ$301,43,FALSE),VLOOKUP(A131,MAR!$A$2:$AQ$301,43,FALSE),VLOOKUP(A131,JUN!$A$2:$AP$301,42,FALSE))</f>
        <v/>
      </c>
      <c r="W131" s="218">
        <f>U131/V131</f>
        <v/>
      </c>
    </row>
    <row r="132">
      <c r="A132" s="59" t="n">
        <v>131</v>
      </c>
      <c r="B132" s="157">
        <f>VLOOKUP($A132,Table2[[No]:[Date Student Last Attended Program
(mm/dd/yyyy)]],2,FALSE)</f>
        <v/>
      </c>
      <c r="C132" s="157">
        <f>VLOOKUP($A132,Table2[[No]:[Date Student Last Attended Program
(mm/dd/yyyy)]],4,FALSE)</f>
        <v/>
      </c>
      <c r="D132" s="157">
        <f>VLOOKUP($A132,Table2[[No]:[Date Student Last Attended Program
(mm/dd/yyyy)]],14,FALSE)</f>
        <v/>
      </c>
      <c r="E132" s="58">
        <f>COUNTIF(JUL!E132:AI132,"1")</f>
        <v/>
      </c>
      <c r="F132" s="58">
        <f>COUNTIF(AUG!E132:AI132,"1")</f>
        <v/>
      </c>
      <c r="G132" s="58">
        <f>VLOOKUP(A132,SEP!$A$2:$AL$301,38,FALSE)</f>
        <v/>
      </c>
      <c r="H132" s="58">
        <f>VLOOKUP(A132,SEP!$A$2:$AP$301,41,FALSE)</f>
        <v/>
      </c>
      <c r="I132" s="58">
        <f>VLOOKUP(A132,OCT!$A$2:$AM$301,39,FALSE)</f>
        <v/>
      </c>
      <c r="J132" s="57">
        <f>VLOOKUP(A132,NOV!$A$2:$AL$301,38,FALSE)</f>
        <v/>
      </c>
      <c r="K132" s="57">
        <f>VLOOKUP(A132,DEC!$A$2:$AM$301,39,FALSE)</f>
        <v/>
      </c>
      <c r="L132" s="57">
        <f>VLOOKUP(A132,DEC!$A$2:$AP$301,42,FALSE)</f>
        <v/>
      </c>
      <c r="M132" s="57">
        <f>VLOOKUP($A132,JAN!$A$2:$AM$301,39,FALSE)</f>
        <v/>
      </c>
      <c r="N132" s="57">
        <f>VLOOKUP(A132,FEB!$A$2:$AJ$301,36,FALSE)</f>
        <v/>
      </c>
      <c r="O132" s="215">
        <f>VLOOKUP($A132,MAR!$A$2:$AP$301,39,FALSE)</f>
        <v/>
      </c>
      <c r="P132" s="215">
        <f>VLOOKUP($A132,MAR!$A$2:$AP$301,42,FALSE)</f>
        <v/>
      </c>
      <c r="Q132" s="215">
        <f>VLOOKUP($A132,APR!$A$2:$AL$301,38,FALSE)</f>
        <v/>
      </c>
      <c r="R132" s="215">
        <f>VLOOKUP(A132,MAY!$A$2:$AM$301,39,FALSE)</f>
        <v/>
      </c>
      <c r="S132" s="215">
        <f>VLOOKUP($A132,JUN!$A$2:$AO$301,38,FALSE)</f>
        <v/>
      </c>
      <c r="T132" s="215">
        <f>VLOOKUP($A132,JUN!$A$2:$AO$301,41,FALSE)</f>
        <v/>
      </c>
      <c r="U132" s="216">
        <f>L132+P132+T132+H132</f>
        <v/>
      </c>
      <c r="V132" s="217">
        <f>SUM(VLOOKUP(A132,SEP!$A$2:$AP$301,42,FALSE),VLOOKUP(A132,DEC!$A$2:$AQ$301,43,FALSE),VLOOKUP(A132,MAR!$A$2:$AQ$301,43,FALSE),VLOOKUP(A132,JUN!$A$2:$AP$301,42,FALSE))</f>
        <v/>
      </c>
      <c r="W132" s="218">
        <f>U132/V132</f>
        <v/>
      </c>
    </row>
    <row r="133">
      <c r="A133" s="59" t="n">
        <v>132</v>
      </c>
      <c r="B133" s="157">
        <f>VLOOKUP($A133,Table2[[No]:[Date Student Last Attended Program
(mm/dd/yyyy)]],2,FALSE)</f>
        <v/>
      </c>
      <c r="C133" s="157">
        <f>VLOOKUP($A133,Table2[[No]:[Date Student Last Attended Program
(mm/dd/yyyy)]],4,FALSE)</f>
        <v/>
      </c>
      <c r="D133" s="157">
        <f>VLOOKUP($A133,Table2[[No]:[Date Student Last Attended Program
(mm/dd/yyyy)]],14,FALSE)</f>
        <v/>
      </c>
      <c r="E133" s="58">
        <f>COUNTIF(JUL!E133:AI133,"1")</f>
        <v/>
      </c>
      <c r="F133" s="58">
        <f>COUNTIF(AUG!E133:AI133,"1")</f>
        <v/>
      </c>
      <c r="G133" s="58">
        <f>VLOOKUP(A133,SEP!$A$2:$AL$301,38,FALSE)</f>
        <v/>
      </c>
      <c r="H133" s="58">
        <f>VLOOKUP(A133,SEP!$A$2:$AP$301,41,FALSE)</f>
        <v/>
      </c>
      <c r="I133" s="58">
        <f>VLOOKUP(A133,OCT!$A$2:$AM$301,39,FALSE)</f>
        <v/>
      </c>
      <c r="J133" s="57">
        <f>VLOOKUP(A133,NOV!$A$2:$AL$301,38,FALSE)</f>
        <v/>
      </c>
      <c r="K133" s="57">
        <f>VLOOKUP(A133,DEC!$A$2:$AM$301,39,FALSE)</f>
        <v/>
      </c>
      <c r="L133" s="57">
        <f>VLOOKUP(A133,DEC!$A$2:$AP$301,42,FALSE)</f>
        <v/>
      </c>
      <c r="M133" s="57">
        <f>VLOOKUP($A133,JAN!$A$2:$AM$301,39,FALSE)</f>
        <v/>
      </c>
      <c r="N133" s="57">
        <f>VLOOKUP(A133,FEB!$A$2:$AJ$301,36,FALSE)</f>
        <v/>
      </c>
      <c r="O133" s="215">
        <f>VLOOKUP($A133,MAR!$A$2:$AP$301,39,FALSE)</f>
        <v/>
      </c>
      <c r="P133" s="215">
        <f>VLOOKUP($A133,MAR!$A$2:$AP$301,42,FALSE)</f>
        <v/>
      </c>
      <c r="Q133" s="215">
        <f>VLOOKUP($A133,APR!$A$2:$AL$301,38,FALSE)</f>
        <v/>
      </c>
      <c r="R133" s="215">
        <f>VLOOKUP(A133,MAY!$A$2:$AM$301,39,FALSE)</f>
        <v/>
      </c>
      <c r="S133" s="215">
        <f>VLOOKUP($A133,JUN!$A$2:$AO$301,38,FALSE)</f>
        <v/>
      </c>
      <c r="T133" s="215">
        <f>VLOOKUP($A133,JUN!$A$2:$AO$301,41,FALSE)</f>
        <v/>
      </c>
      <c r="U133" s="216">
        <f>L133+P133+T133+H133</f>
        <v/>
      </c>
      <c r="V133" s="217">
        <f>SUM(VLOOKUP(A133,SEP!$A$2:$AP$301,42,FALSE),VLOOKUP(A133,DEC!$A$2:$AQ$301,43,FALSE),VLOOKUP(A133,MAR!$A$2:$AQ$301,43,FALSE),VLOOKUP(A133,JUN!$A$2:$AP$301,42,FALSE))</f>
        <v/>
      </c>
      <c r="W133" s="218">
        <f>U133/V133</f>
        <v/>
      </c>
    </row>
    <row r="134">
      <c r="A134" s="59" t="n">
        <v>133</v>
      </c>
      <c r="B134" s="157">
        <f>VLOOKUP($A134,Table2[[No]:[Date Student Last Attended Program
(mm/dd/yyyy)]],2,FALSE)</f>
        <v/>
      </c>
      <c r="C134" s="157">
        <f>VLOOKUP($A134,Table2[[No]:[Date Student Last Attended Program
(mm/dd/yyyy)]],4,FALSE)</f>
        <v/>
      </c>
      <c r="D134" s="157">
        <f>VLOOKUP($A134,Table2[[No]:[Date Student Last Attended Program
(mm/dd/yyyy)]],14,FALSE)</f>
        <v/>
      </c>
      <c r="E134" s="58">
        <f>COUNTIF(JUL!E134:AI134,"1")</f>
        <v/>
      </c>
      <c r="F134" s="58">
        <f>COUNTIF(AUG!E134:AI134,"1")</f>
        <v/>
      </c>
      <c r="G134" s="58">
        <f>VLOOKUP(A134,SEP!$A$2:$AL$301,38,FALSE)</f>
        <v/>
      </c>
      <c r="H134" s="58">
        <f>VLOOKUP(A134,SEP!$A$2:$AP$301,41,FALSE)</f>
        <v/>
      </c>
      <c r="I134" s="58">
        <f>VLOOKUP(A134,OCT!$A$2:$AM$301,39,FALSE)</f>
        <v/>
      </c>
      <c r="J134" s="57">
        <f>VLOOKUP(A134,NOV!$A$2:$AL$301,38,FALSE)</f>
        <v/>
      </c>
      <c r="K134" s="57">
        <f>VLOOKUP(A134,DEC!$A$2:$AM$301,39,FALSE)</f>
        <v/>
      </c>
      <c r="L134" s="57">
        <f>VLOOKUP(A134,DEC!$A$2:$AP$301,42,FALSE)</f>
        <v/>
      </c>
      <c r="M134" s="57">
        <f>VLOOKUP($A134,JAN!$A$2:$AM$301,39,FALSE)</f>
        <v/>
      </c>
      <c r="N134" s="57">
        <f>VLOOKUP(A134,FEB!$A$2:$AJ$301,36,FALSE)</f>
        <v/>
      </c>
      <c r="O134" s="215">
        <f>VLOOKUP($A134,MAR!$A$2:$AP$301,39,FALSE)</f>
        <v/>
      </c>
      <c r="P134" s="215">
        <f>VLOOKUP($A134,MAR!$A$2:$AP$301,42,FALSE)</f>
        <v/>
      </c>
      <c r="Q134" s="215">
        <f>VLOOKUP($A134,APR!$A$2:$AL$301,38,FALSE)</f>
        <v/>
      </c>
      <c r="R134" s="215">
        <f>VLOOKUP(A134,MAY!$A$2:$AM$301,39,FALSE)</f>
        <v/>
      </c>
      <c r="S134" s="215">
        <f>VLOOKUP($A134,JUN!$A$2:$AO$301,38,FALSE)</f>
        <v/>
      </c>
      <c r="T134" s="215">
        <f>VLOOKUP($A134,JUN!$A$2:$AO$301,41,FALSE)</f>
        <v/>
      </c>
      <c r="U134" s="216">
        <f>L134+P134+T134+H134</f>
        <v/>
      </c>
      <c r="V134" s="217">
        <f>SUM(VLOOKUP(A134,SEP!$A$2:$AP$301,42,FALSE),VLOOKUP(A134,DEC!$A$2:$AQ$301,43,FALSE),VLOOKUP(A134,MAR!$A$2:$AQ$301,43,FALSE),VLOOKUP(A134,JUN!$A$2:$AP$301,42,FALSE))</f>
        <v/>
      </c>
      <c r="W134" s="218">
        <f>U134/V134</f>
        <v/>
      </c>
    </row>
    <row r="135">
      <c r="A135" s="59" t="n">
        <v>134</v>
      </c>
      <c r="B135" s="157">
        <f>VLOOKUP($A135,Table2[[No]:[Date Student Last Attended Program
(mm/dd/yyyy)]],2,FALSE)</f>
        <v/>
      </c>
      <c r="C135" s="157">
        <f>VLOOKUP($A135,Table2[[No]:[Date Student Last Attended Program
(mm/dd/yyyy)]],4,FALSE)</f>
        <v/>
      </c>
      <c r="D135" s="157">
        <f>VLOOKUP($A135,Table2[[No]:[Date Student Last Attended Program
(mm/dd/yyyy)]],14,FALSE)</f>
        <v/>
      </c>
      <c r="E135" s="58">
        <f>COUNTIF(JUL!E135:AI135,"1")</f>
        <v/>
      </c>
      <c r="F135" s="58">
        <f>COUNTIF(AUG!E135:AI135,"1")</f>
        <v/>
      </c>
      <c r="G135" s="58">
        <f>VLOOKUP(A135,SEP!$A$2:$AL$301,38,FALSE)</f>
        <v/>
      </c>
      <c r="H135" s="58">
        <f>VLOOKUP(A135,SEP!$A$2:$AP$301,41,FALSE)</f>
        <v/>
      </c>
      <c r="I135" s="58">
        <f>VLOOKUP(A135,OCT!$A$2:$AM$301,39,FALSE)</f>
        <v/>
      </c>
      <c r="J135" s="57">
        <f>VLOOKUP(A135,NOV!$A$2:$AL$301,38,FALSE)</f>
        <v/>
      </c>
      <c r="K135" s="57">
        <f>VLOOKUP(A135,DEC!$A$2:$AM$301,39,FALSE)</f>
        <v/>
      </c>
      <c r="L135" s="57">
        <f>VLOOKUP(A135,DEC!$A$2:$AP$301,42,FALSE)</f>
        <v/>
      </c>
      <c r="M135" s="57">
        <f>VLOOKUP($A135,JAN!$A$2:$AM$301,39,FALSE)</f>
        <v/>
      </c>
      <c r="N135" s="57">
        <f>VLOOKUP(A135,FEB!$A$2:$AJ$301,36,FALSE)</f>
        <v/>
      </c>
      <c r="O135" s="215">
        <f>VLOOKUP($A135,MAR!$A$2:$AP$301,39,FALSE)</f>
        <v/>
      </c>
      <c r="P135" s="215">
        <f>VLOOKUP($A135,MAR!$A$2:$AP$301,42,FALSE)</f>
        <v/>
      </c>
      <c r="Q135" s="215">
        <f>VLOOKUP($A135,APR!$A$2:$AL$301,38,FALSE)</f>
        <v/>
      </c>
      <c r="R135" s="215">
        <f>VLOOKUP(A135,MAY!$A$2:$AM$301,39,FALSE)</f>
        <v/>
      </c>
      <c r="S135" s="215">
        <f>VLOOKUP($A135,JUN!$A$2:$AO$301,38,FALSE)</f>
        <v/>
      </c>
      <c r="T135" s="215">
        <f>VLOOKUP($A135,JUN!$A$2:$AO$301,41,FALSE)</f>
        <v/>
      </c>
      <c r="U135" s="216">
        <f>L135+P135+T135+H135</f>
        <v/>
      </c>
      <c r="V135" s="217">
        <f>SUM(VLOOKUP(A135,SEP!$A$2:$AP$301,42,FALSE),VLOOKUP(A135,DEC!$A$2:$AQ$301,43,FALSE),VLOOKUP(A135,MAR!$A$2:$AQ$301,43,FALSE),VLOOKUP(A135,JUN!$A$2:$AP$301,42,FALSE))</f>
        <v/>
      </c>
      <c r="W135" s="218">
        <f>U135/V135</f>
        <v/>
      </c>
    </row>
    <row r="136">
      <c r="A136" s="59" t="n">
        <v>135</v>
      </c>
      <c r="B136" s="157">
        <f>VLOOKUP($A136,Table2[[No]:[Date Student Last Attended Program
(mm/dd/yyyy)]],2,FALSE)</f>
        <v/>
      </c>
      <c r="C136" s="157">
        <f>VLOOKUP($A136,Table2[[No]:[Date Student Last Attended Program
(mm/dd/yyyy)]],4,FALSE)</f>
        <v/>
      </c>
      <c r="D136" s="157">
        <f>VLOOKUP($A136,Table2[[No]:[Date Student Last Attended Program
(mm/dd/yyyy)]],14,FALSE)</f>
        <v/>
      </c>
      <c r="E136" s="58">
        <f>COUNTIF(JUL!E136:AI136,"1")</f>
        <v/>
      </c>
      <c r="F136" s="58">
        <f>COUNTIF(AUG!E136:AI136,"1")</f>
        <v/>
      </c>
      <c r="G136" s="58">
        <f>VLOOKUP(A136,SEP!$A$2:$AL$301,38,FALSE)</f>
        <v/>
      </c>
      <c r="H136" s="58">
        <f>VLOOKUP(A136,SEP!$A$2:$AP$301,41,FALSE)</f>
        <v/>
      </c>
      <c r="I136" s="58">
        <f>VLOOKUP(A136,OCT!$A$2:$AM$301,39,FALSE)</f>
        <v/>
      </c>
      <c r="J136" s="57">
        <f>VLOOKUP(A136,NOV!$A$2:$AL$301,38,FALSE)</f>
        <v/>
      </c>
      <c r="K136" s="57">
        <f>VLOOKUP(A136,DEC!$A$2:$AM$301,39,FALSE)</f>
        <v/>
      </c>
      <c r="L136" s="57">
        <f>VLOOKUP(A136,DEC!$A$2:$AP$301,42,FALSE)</f>
        <v/>
      </c>
      <c r="M136" s="57">
        <f>VLOOKUP($A136,JAN!$A$2:$AM$301,39,FALSE)</f>
        <v/>
      </c>
      <c r="N136" s="57">
        <f>VLOOKUP(A136,FEB!$A$2:$AJ$301,36,FALSE)</f>
        <v/>
      </c>
      <c r="O136" s="215">
        <f>VLOOKUP($A136,MAR!$A$2:$AP$301,39,FALSE)</f>
        <v/>
      </c>
      <c r="P136" s="215">
        <f>VLOOKUP($A136,MAR!$A$2:$AP$301,42,FALSE)</f>
        <v/>
      </c>
      <c r="Q136" s="215">
        <f>VLOOKUP($A136,APR!$A$2:$AL$301,38,FALSE)</f>
        <v/>
      </c>
      <c r="R136" s="215">
        <f>VLOOKUP(A136,MAY!$A$2:$AM$301,39,FALSE)</f>
        <v/>
      </c>
      <c r="S136" s="215">
        <f>VLOOKUP($A136,JUN!$A$2:$AO$301,38,FALSE)</f>
        <v/>
      </c>
      <c r="T136" s="215">
        <f>VLOOKUP($A136,JUN!$A$2:$AO$301,41,FALSE)</f>
        <v/>
      </c>
      <c r="U136" s="216">
        <f>L136+P136+T136+H136</f>
        <v/>
      </c>
      <c r="V136" s="217">
        <f>SUM(VLOOKUP(A136,SEP!$A$2:$AP$301,42,FALSE),VLOOKUP(A136,DEC!$A$2:$AQ$301,43,FALSE),VLOOKUP(A136,MAR!$A$2:$AQ$301,43,FALSE),VLOOKUP(A136,JUN!$A$2:$AP$301,42,FALSE))</f>
        <v/>
      </c>
      <c r="W136" s="218">
        <f>U136/V136</f>
        <v/>
      </c>
    </row>
    <row r="137">
      <c r="A137" s="59" t="n">
        <v>136</v>
      </c>
      <c r="B137" s="157">
        <f>VLOOKUP($A137,Table2[[No]:[Date Student Last Attended Program
(mm/dd/yyyy)]],2,FALSE)</f>
        <v/>
      </c>
      <c r="C137" s="157">
        <f>VLOOKUP($A137,Table2[[No]:[Date Student Last Attended Program
(mm/dd/yyyy)]],4,FALSE)</f>
        <v/>
      </c>
      <c r="D137" s="157">
        <f>VLOOKUP($A137,Table2[[No]:[Date Student Last Attended Program
(mm/dd/yyyy)]],14,FALSE)</f>
        <v/>
      </c>
      <c r="E137" s="58">
        <f>COUNTIF(JUL!E137:AI137,"1")</f>
        <v/>
      </c>
      <c r="F137" s="58">
        <f>COUNTIF(AUG!E137:AI137,"1")</f>
        <v/>
      </c>
      <c r="G137" s="58">
        <f>VLOOKUP(A137,SEP!$A$2:$AL$301,38,FALSE)</f>
        <v/>
      </c>
      <c r="H137" s="58">
        <f>VLOOKUP(A137,SEP!$A$2:$AP$301,41,FALSE)</f>
        <v/>
      </c>
      <c r="I137" s="58">
        <f>VLOOKUP(A137,OCT!$A$2:$AM$301,39,FALSE)</f>
        <v/>
      </c>
      <c r="J137" s="57">
        <f>VLOOKUP(A137,NOV!$A$2:$AL$301,38,FALSE)</f>
        <v/>
      </c>
      <c r="K137" s="57">
        <f>VLOOKUP(A137,DEC!$A$2:$AM$301,39,FALSE)</f>
        <v/>
      </c>
      <c r="L137" s="57">
        <f>VLOOKUP(A137,DEC!$A$2:$AP$301,42,FALSE)</f>
        <v/>
      </c>
      <c r="M137" s="57">
        <f>VLOOKUP($A137,JAN!$A$2:$AM$301,39,FALSE)</f>
        <v/>
      </c>
      <c r="N137" s="57">
        <f>VLOOKUP(A137,FEB!$A$2:$AJ$301,36,FALSE)</f>
        <v/>
      </c>
      <c r="O137" s="215">
        <f>VLOOKUP($A137,MAR!$A$2:$AP$301,39,FALSE)</f>
        <v/>
      </c>
      <c r="P137" s="215">
        <f>VLOOKUP($A137,MAR!$A$2:$AP$301,42,FALSE)</f>
        <v/>
      </c>
      <c r="Q137" s="215">
        <f>VLOOKUP($A137,APR!$A$2:$AL$301,38,FALSE)</f>
        <v/>
      </c>
      <c r="R137" s="215">
        <f>VLOOKUP(A137,MAY!$A$2:$AM$301,39,FALSE)</f>
        <v/>
      </c>
      <c r="S137" s="215">
        <f>VLOOKUP($A137,JUN!$A$2:$AO$301,38,FALSE)</f>
        <v/>
      </c>
      <c r="T137" s="215">
        <f>VLOOKUP($A137,JUN!$A$2:$AO$301,41,FALSE)</f>
        <v/>
      </c>
      <c r="U137" s="216">
        <f>L137+P137+T137+H137</f>
        <v/>
      </c>
      <c r="V137" s="217">
        <f>SUM(VLOOKUP(A137,SEP!$A$2:$AP$301,42,FALSE),VLOOKUP(A137,DEC!$A$2:$AQ$301,43,FALSE),VLOOKUP(A137,MAR!$A$2:$AQ$301,43,FALSE),VLOOKUP(A137,JUN!$A$2:$AP$301,42,FALSE))</f>
        <v/>
      </c>
      <c r="W137" s="218">
        <f>U137/V137</f>
        <v/>
      </c>
    </row>
    <row r="138">
      <c r="A138" s="59" t="n">
        <v>137</v>
      </c>
      <c r="B138" s="157">
        <f>VLOOKUP($A138,Table2[[No]:[Date Student Last Attended Program
(mm/dd/yyyy)]],2,FALSE)</f>
        <v/>
      </c>
      <c r="C138" s="157">
        <f>VLOOKUP($A138,Table2[[No]:[Date Student Last Attended Program
(mm/dd/yyyy)]],4,FALSE)</f>
        <v/>
      </c>
      <c r="D138" s="157">
        <f>VLOOKUP($A138,Table2[[No]:[Date Student Last Attended Program
(mm/dd/yyyy)]],14,FALSE)</f>
        <v/>
      </c>
      <c r="E138" s="58">
        <f>COUNTIF(JUL!E138:AI138,"1")</f>
        <v/>
      </c>
      <c r="F138" s="58">
        <f>COUNTIF(AUG!E138:AI138,"1")</f>
        <v/>
      </c>
      <c r="G138" s="58">
        <f>VLOOKUP(A138,SEP!$A$2:$AL$301,38,FALSE)</f>
        <v/>
      </c>
      <c r="H138" s="58">
        <f>VLOOKUP(A138,SEP!$A$2:$AP$301,41,FALSE)</f>
        <v/>
      </c>
      <c r="I138" s="58">
        <f>VLOOKUP(A138,OCT!$A$2:$AM$301,39,FALSE)</f>
        <v/>
      </c>
      <c r="J138" s="57">
        <f>VLOOKUP(A138,NOV!$A$2:$AL$301,38,FALSE)</f>
        <v/>
      </c>
      <c r="K138" s="57">
        <f>VLOOKUP(A138,DEC!$A$2:$AM$301,39,FALSE)</f>
        <v/>
      </c>
      <c r="L138" s="57">
        <f>VLOOKUP(A138,DEC!$A$2:$AP$301,42,FALSE)</f>
        <v/>
      </c>
      <c r="M138" s="57">
        <f>VLOOKUP($A138,JAN!$A$2:$AM$301,39,FALSE)</f>
        <v/>
      </c>
      <c r="N138" s="57">
        <f>VLOOKUP(A138,FEB!$A$2:$AJ$301,36,FALSE)</f>
        <v/>
      </c>
      <c r="O138" s="215">
        <f>VLOOKUP($A138,MAR!$A$2:$AP$301,39,FALSE)</f>
        <v/>
      </c>
      <c r="P138" s="215">
        <f>VLOOKUP($A138,MAR!$A$2:$AP$301,42,FALSE)</f>
        <v/>
      </c>
      <c r="Q138" s="215">
        <f>VLOOKUP($A138,APR!$A$2:$AL$301,38,FALSE)</f>
        <v/>
      </c>
      <c r="R138" s="215">
        <f>VLOOKUP(A138,MAY!$A$2:$AM$301,39,FALSE)</f>
        <v/>
      </c>
      <c r="S138" s="215">
        <f>VLOOKUP($A138,JUN!$A$2:$AO$301,38,FALSE)</f>
        <v/>
      </c>
      <c r="T138" s="215">
        <f>VLOOKUP($A138,JUN!$A$2:$AO$301,41,FALSE)</f>
        <v/>
      </c>
      <c r="U138" s="216">
        <f>L138+P138+T138+H138</f>
        <v/>
      </c>
      <c r="V138" s="217">
        <f>SUM(VLOOKUP(A138,SEP!$A$2:$AP$301,42,FALSE),VLOOKUP(A138,DEC!$A$2:$AQ$301,43,FALSE),VLOOKUP(A138,MAR!$A$2:$AQ$301,43,FALSE),VLOOKUP(A138,JUN!$A$2:$AP$301,42,FALSE))</f>
        <v/>
      </c>
      <c r="W138" s="218">
        <f>U138/V138</f>
        <v/>
      </c>
    </row>
    <row r="139">
      <c r="A139" s="59" t="n">
        <v>138</v>
      </c>
      <c r="B139" s="157">
        <f>VLOOKUP($A139,Table2[[No]:[Date Student Last Attended Program
(mm/dd/yyyy)]],2,FALSE)</f>
        <v/>
      </c>
      <c r="C139" s="157">
        <f>VLOOKUP($A139,Table2[[No]:[Date Student Last Attended Program
(mm/dd/yyyy)]],4,FALSE)</f>
        <v/>
      </c>
      <c r="D139" s="157">
        <f>VLOOKUP($A139,Table2[[No]:[Date Student Last Attended Program
(mm/dd/yyyy)]],14,FALSE)</f>
        <v/>
      </c>
      <c r="E139" s="58">
        <f>COUNTIF(JUL!E139:AI139,"1")</f>
        <v/>
      </c>
      <c r="F139" s="58">
        <f>COUNTIF(AUG!E139:AI139,"1")</f>
        <v/>
      </c>
      <c r="G139" s="58">
        <f>VLOOKUP(A139,SEP!$A$2:$AL$301,38,FALSE)</f>
        <v/>
      </c>
      <c r="H139" s="58">
        <f>VLOOKUP(A139,SEP!$A$2:$AP$301,41,FALSE)</f>
        <v/>
      </c>
      <c r="I139" s="58">
        <f>VLOOKUP(A139,OCT!$A$2:$AM$301,39,FALSE)</f>
        <v/>
      </c>
      <c r="J139" s="57">
        <f>VLOOKUP(A139,NOV!$A$2:$AL$301,38,FALSE)</f>
        <v/>
      </c>
      <c r="K139" s="57">
        <f>VLOOKUP(A139,DEC!$A$2:$AM$301,39,FALSE)</f>
        <v/>
      </c>
      <c r="L139" s="57">
        <f>VLOOKUP(A139,DEC!$A$2:$AP$301,42,FALSE)</f>
        <v/>
      </c>
      <c r="M139" s="57">
        <f>VLOOKUP($A139,JAN!$A$2:$AM$301,39,FALSE)</f>
        <v/>
      </c>
      <c r="N139" s="57">
        <f>VLOOKUP(A139,FEB!$A$2:$AJ$301,36,FALSE)</f>
        <v/>
      </c>
      <c r="O139" s="215">
        <f>VLOOKUP($A139,MAR!$A$2:$AP$301,39,FALSE)</f>
        <v/>
      </c>
      <c r="P139" s="215">
        <f>VLOOKUP($A139,MAR!$A$2:$AP$301,42,FALSE)</f>
        <v/>
      </c>
      <c r="Q139" s="215">
        <f>VLOOKUP($A139,APR!$A$2:$AL$301,38,FALSE)</f>
        <v/>
      </c>
      <c r="R139" s="215">
        <f>VLOOKUP(A139,MAY!$A$2:$AM$301,39,FALSE)</f>
        <v/>
      </c>
      <c r="S139" s="215">
        <f>VLOOKUP($A139,JUN!$A$2:$AO$301,38,FALSE)</f>
        <v/>
      </c>
      <c r="T139" s="215">
        <f>VLOOKUP($A139,JUN!$A$2:$AO$301,41,FALSE)</f>
        <v/>
      </c>
      <c r="U139" s="216">
        <f>L139+P139+T139+H139</f>
        <v/>
      </c>
      <c r="V139" s="217">
        <f>SUM(VLOOKUP(A139,SEP!$A$2:$AP$301,42,FALSE),VLOOKUP(A139,DEC!$A$2:$AQ$301,43,FALSE),VLOOKUP(A139,MAR!$A$2:$AQ$301,43,FALSE),VLOOKUP(A139,JUN!$A$2:$AP$301,42,FALSE))</f>
        <v/>
      </c>
      <c r="W139" s="218">
        <f>U139/V139</f>
        <v/>
      </c>
    </row>
    <row r="140">
      <c r="A140" s="59" t="n">
        <v>139</v>
      </c>
      <c r="B140" s="157">
        <f>VLOOKUP($A140,Table2[[No]:[Date Student Last Attended Program
(mm/dd/yyyy)]],2,FALSE)</f>
        <v/>
      </c>
      <c r="C140" s="157">
        <f>VLOOKUP($A140,Table2[[No]:[Date Student Last Attended Program
(mm/dd/yyyy)]],4,FALSE)</f>
        <v/>
      </c>
      <c r="D140" s="157">
        <f>VLOOKUP($A140,Table2[[No]:[Date Student Last Attended Program
(mm/dd/yyyy)]],14,FALSE)</f>
        <v/>
      </c>
      <c r="E140" s="58">
        <f>COUNTIF(JUL!E140:AI140,"1")</f>
        <v/>
      </c>
      <c r="F140" s="58">
        <f>COUNTIF(AUG!E140:AI140,"1")</f>
        <v/>
      </c>
      <c r="G140" s="58">
        <f>VLOOKUP(A140,SEP!$A$2:$AL$301,38,FALSE)</f>
        <v/>
      </c>
      <c r="H140" s="58">
        <f>VLOOKUP(A140,SEP!$A$2:$AP$301,41,FALSE)</f>
        <v/>
      </c>
      <c r="I140" s="58">
        <f>VLOOKUP(A140,OCT!$A$2:$AM$301,39,FALSE)</f>
        <v/>
      </c>
      <c r="J140" s="57">
        <f>VLOOKUP(A140,NOV!$A$2:$AL$301,38,FALSE)</f>
        <v/>
      </c>
      <c r="K140" s="57">
        <f>VLOOKUP(A140,DEC!$A$2:$AM$301,39,FALSE)</f>
        <v/>
      </c>
      <c r="L140" s="57">
        <f>VLOOKUP(A140,DEC!$A$2:$AP$301,42,FALSE)</f>
        <v/>
      </c>
      <c r="M140" s="57">
        <f>VLOOKUP($A140,JAN!$A$2:$AM$301,39,FALSE)</f>
        <v/>
      </c>
      <c r="N140" s="57">
        <f>VLOOKUP(A140,FEB!$A$2:$AJ$301,36,FALSE)</f>
        <v/>
      </c>
      <c r="O140" s="215">
        <f>VLOOKUP($A140,MAR!$A$2:$AP$301,39,FALSE)</f>
        <v/>
      </c>
      <c r="P140" s="215">
        <f>VLOOKUP($A140,MAR!$A$2:$AP$301,42,FALSE)</f>
        <v/>
      </c>
      <c r="Q140" s="215">
        <f>VLOOKUP($A140,APR!$A$2:$AL$301,38,FALSE)</f>
        <v/>
      </c>
      <c r="R140" s="215">
        <f>VLOOKUP(A140,MAY!$A$2:$AM$301,39,FALSE)</f>
        <v/>
      </c>
      <c r="S140" s="215">
        <f>VLOOKUP($A140,JUN!$A$2:$AO$301,38,FALSE)</f>
        <v/>
      </c>
      <c r="T140" s="215">
        <f>VLOOKUP($A140,JUN!$A$2:$AO$301,41,FALSE)</f>
        <v/>
      </c>
      <c r="U140" s="216">
        <f>L140+P140+T140+H140</f>
        <v/>
      </c>
      <c r="V140" s="217">
        <f>SUM(VLOOKUP(A140,SEP!$A$2:$AP$301,42,FALSE),VLOOKUP(A140,DEC!$A$2:$AQ$301,43,FALSE),VLOOKUP(A140,MAR!$A$2:$AQ$301,43,FALSE),VLOOKUP(A140,JUN!$A$2:$AP$301,42,FALSE))</f>
        <v/>
      </c>
      <c r="W140" s="218">
        <f>U140/V140</f>
        <v/>
      </c>
    </row>
    <row r="141">
      <c r="A141" s="59" t="n">
        <v>140</v>
      </c>
      <c r="B141" s="157">
        <f>VLOOKUP($A141,Table2[[No]:[Date Student Last Attended Program
(mm/dd/yyyy)]],2,FALSE)</f>
        <v/>
      </c>
      <c r="C141" s="157">
        <f>VLOOKUP($A141,Table2[[No]:[Date Student Last Attended Program
(mm/dd/yyyy)]],4,FALSE)</f>
        <v/>
      </c>
      <c r="D141" s="157">
        <f>VLOOKUP($A141,Table2[[No]:[Date Student Last Attended Program
(mm/dd/yyyy)]],14,FALSE)</f>
        <v/>
      </c>
      <c r="E141" s="58">
        <f>COUNTIF(JUL!E141:AI141,"1")</f>
        <v/>
      </c>
      <c r="F141" s="58">
        <f>COUNTIF(AUG!E141:AI141,"1")</f>
        <v/>
      </c>
      <c r="G141" s="58">
        <f>VLOOKUP(A141,SEP!$A$2:$AL$301,38,FALSE)</f>
        <v/>
      </c>
      <c r="H141" s="58">
        <f>VLOOKUP(A141,SEP!$A$2:$AP$301,41,FALSE)</f>
        <v/>
      </c>
      <c r="I141" s="58">
        <f>VLOOKUP(A141,OCT!$A$2:$AM$301,39,FALSE)</f>
        <v/>
      </c>
      <c r="J141" s="57">
        <f>VLOOKUP(A141,NOV!$A$2:$AL$301,38,FALSE)</f>
        <v/>
      </c>
      <c r="K141" s="57">
        <f>VLOOKUP(A141,DEC!$A$2:$AM$301,39,FALSE)</f>
        <v/>
      </c>
      <c r="L141" s="57">
        <f>VLOOKUP(A141,DEC!$A$2:$AP$301,42,FALSE)</f>
        <v/>
      </c>
      <c r="M141" s="57">
        <f>VLOOKUP($A141,JAN!$A$2:$AM$301,39,FALSE)</f>
        <v/>
      </c>
      <c r="N141" s="57">
        <f>VLOOKUP(A141,FEB!$A$2:$AJ$301,36,FALSE)</f>
        <v/>
      </c>
      <c r="O141" s="215">
        <f>VLOOKUP($A141,MAR!$A$2:$AP$301,39,FALSE)</f>
        <v/>
      </c>
      <c r="P141" s="215">
        <f>VLOOKUP($A141,MAR!$A$2:$AP$301,42,FALSE)</f>
        <v/>
      </c>
      <c r="Q141" s="215">
        <f>VLOOKUP($A141,APR!$A$2:$AL$301,38,FALSE)</f>
        <v/>
      </c>
      <c r="R141" s="215">
        <f>VLOOKUP(A141,MAY!$A$2:$AM$301,39,FALSE)</f>
        <v/>
      </c>
      <c r="S141" s="215">
        <f>VLOOKUP($A141,JUN!$A$2:$AO$301,38,FALSE)</f>
        <v/>
      </c>
      <c r="T141" s="215">
        <f>VLOOKUP($A141,JUN!$A$2:$AO$301,41,FALSE)</f>
        <v/>
      </c>
      <c r="U141" s="216">
        <f>L141+P141+T141+H141</f>
        <v/>
      </c>
      <c r="V141" s="217">
        <f>SUM(VLOOKUP(A141,SEP!$A$2:$AP$301,42,FALSE),VLOOKUP(A141,DEC!$A$2:$AQ$301,43,FALSE),VLOOKUP(A141,MAR!$A$2:$AQ$301,43,FALSE),VLOOKUP(A141,JUN!$A$2:$AP$301,42,FALSE))</f>
        <v/>
      </c>
      <c r="W141" s="218">
        <f>U141/V141</f>
        <v/>
      </c>
    </row>
    <row r="142">
      <c r="A142" s="59" t="n">
        <v>141</v>
      </c>
      <c r="B142" s="157">
        <f>VLOOKUP($A142,Table2[[No]:[Date Student Last Attended Program
(mm/dd/yyyy)]],2,FALSE)</f>
        <v/>
      </c>
      <c r="C142" s="157">
        <f>VLOOKUP($A142,Table2[[No]:[Date Student Last Attended Program
(mm/dd/yyyy)]],4,FALSE)</f>
        <v/>
      </c>
      <c r="D142" s="157">
        <f>VLOOKUP($A142,Table2[[No]:[Date Student Last Attended Program
(mm/dd/yyyy)]],14,FALSE)</f>
        <v/>
      </c>
      <c r="E142" s="58">
        <f>COUNTIF(JUL!E142:AI142,"1")</f>
        <v/>
      </c>
      <c r="F142" s="58">
        <f>COUNTIF(AUG!E142:AI142,"1")</f>
        <v/>
      </c>
      <c r="G142" s="58">
        <f>VLOOKUP(A142,SEP!$A$2:$AL$301,38,FALSE)</f>
        <v/>
      </c>
      <c r="H142" s="58">
        <f>VLOOKUP(A142,SEP!$A$2:$AP$301,41,FALSE)</f>
        <v/>
      </c>
      <c r="I142" s="58">
        <f>VLOOKUP(A142,OCT!$A$2:$AM$301,39,FALSE)</f>
        <v/>
      </c>
      <c r="J142" s="57">
        <f>VLOOKUP(A142,NOV!$A$2:$AL$301,38,FALSE)</f>
        <v/>
      </c>
      <c r="K142" s="57">
        <f>VLOOKUP(A142,DEC!$A$2:$AM$301,39,FALSE)</f>
        <v/>
      </c>
      <c r="L142" s="57">
        <f>VLOOKUP(A142,DEC!$A$2:$AP$301,42,FALSE)</f>
        <v/>
      </c>
      <c r="M142" s="57">
        <f>VLOOKUP($A142,JAN!$A$2:$AM$301,39,FALSE)</f>
        <v/>
      </c>
      <c r="N142" s="57">
        <f>VLOOKUP(A142,FEB!$A$2:$AJ$301,36,FALSE)</f>
        <v/>
      </c>
      <c r="O142" s="215">
        <f>VLOOKUP($A142,MAR!$A$2:$AP$301,39,FALSE)</f>
        <v/>
      </c>
      <c r="P142" s="215">
        <f>VLOOKUP($A142,MAR!$A$2:$AP$301,42,FALSE)</f>
        <v/>
      </c>
      <c r="Q142" s="215">
        <f>VLOOKUP($A142,APR!$A$2:$AL$301,38,FALSE)</f>
        <v/>
      </c>
      <c r="R142" s="215">
        <f>VLOOKUP(A142,MAY!$A$2:$AM$301,39,FALSE)</f>
        <v/>
      </c>
      <c r="S142" s="215">
        <f>VLOOKUP($A142,JUN!$A$2:$AO$301,38,FALSE)</f>
        <v/>
      </c>
      <c r="T142" s="215">
        <f>VLOOKUP($A142,JUN!$A$2:$AO$301,41,FALSE)</f>
        <v/>
      </c>
      <c r="U142" s="216">
        <f>L142+P142+T142+H142</f>
        <v/>
      </c>
      <c r="V142" s="217">
        <f>SUM(VLOOKUP(A142,SEP!$A$2:$AP$301,42,FALSE),VLOOKUP(A142,DEC!$A$2:$AQ$301,43,FALSE),VLOOKUP(A142,MAR!$A$2:$AQ$301,43,FALSE),VLOOKUP(A142,JUN!$A$2:$AP$301,42,FALSE))</f>
        <v/>
      </c>
      <c r="W142" s="218">
        <f>U142/V142</f>
        <v/>
      </c>
    </row>
    <row r="143">
      <c r="A143" s="59" t="n">
        <v>142</v>
      </c>
      <c r="B143" s="157">
        <f>VLOOKUP($A143,Table2[[No]:[Date Student Last Attended Program
(mm/dd/yyyy)]],2,FALSE)</f>
        <v/>
      </c>
      <c r="C143" s="157">
        <f>VLOOKUP($A143,Table2[[No]:[Date Student Last Attended Program
(mm/dd/yyyy)]],4,FALSE)</f>
        <v/>
      </c>
      <c r="D143" s="157">
        <f>VLOOKUP($A143,Table2[[No]:[Date Student Last Attended Program
(mm/dd/yyyy)]],14,FALSE)</f>
        <v/>
      </c>
      <c r="E143" s="58">
        <f>COUNTIF(JUL!E143:AI143,"1")</f>
        <v/>
      </c>
      <c r="F143" s="58">
        <f>COUNTIF(AUG!E143:AI143,"1")</f>
        <v/>
      </c>
      <c r="G143" s="58">
        <f>VLOOKUP(A143,SEP!$A$2:$AL$301,38,FALSE)</f>
        <v/>
      </c>
      <c r="H143" s="58">
        <f>VLOOKUP(A143,SEP!$A$2:$AP$301,41,FALSE)</f>
        <v/>
      </c>
      <c r="I143" s="58">
        <f>VLOOKUP(A143,OCT!$A$2:$AM$301,39,FALSE)</f>
        <v/>
      </c>
      <c r="J143" s="57">
        <f>VLOOKUP(A143,NOV!$A$2:$AL$301,38,FALSE)</f>
        <v/>
      </c>
      <c r="K143" s="57">
        <f>VLOOKUP(A143,DEC!$A$2:$AM$301,39,FALSE)</f>
        <v/>
      </c>
      <c r="L143" s="57">
        <f>VLOOKUP(A143,DEC!$A$2:$AP$301,42,FALSE)</f>
        <v/>
      </c>
      <c r="M143" s="57">
        <f>VLOOKUP($A143,JAN!$A$2:$AM$301,39,FALSE)</f>
        <v/>
      </c>
      <c r="N143" s="57">
        <f>VLOOKUP(A143,FEB!$A$2:$AJ$301,36,FALSE)</f>
        <v/>
      </c>
      <c r="O143" s="215">
        <f>VLOOKUP($A143,MAR!$A$2:$AP$301,39,FALSE)</f>
        <v/>
      </c>
      <c r="P143" s="215">
        <f>VLOOKUP($A143,MAR!$A$2:$AP$301,42,FALSE)</f>
        <v/>
      </c>
      <c r="Q143" s="215">
        <f>VLOOKUP($A143,APR!$A$2:$AL$301,38,FALSE)</f>
        <v/>
      </c>
      <c r="R143" s="215">
        <f>VLOOKUP(A143,MAY!$A$2:$AM$301,39,FALSE)</f>
        <v/>
      </c>
      <c r="S143" s="215">
        <f>VLOOKUP($A143,JUN!$A$2:$AO$301,38,FALSE)</f>
        <v/>
      </c>
      <c r="T143" s="215">
        <f>VLOOKUP($A143,JUN!$A$2:$AO$301,41,FALSE)</f>
        <v/>
      </c>
      <c r="U143" s="216">
        <f>L143+P143+T143+H143</f>
        <v/>
      </c>
      <c r="V143" s="217">
        <f>SUM(VLOOKUP(A143,SEP!$A$2:$AP$301,42,FALSE),VLOOKUP(A143,DEC!$A$2:$AQ$301,43,FALSE),VLOOKUP(A143,MAR!$A$2:$AQ$301,43,FALSE),VLOOKUP(A143,JUN!$A$2:$AP$301,42,FALSE))</f>
        <v/>
      </c>
      <c r="W143" s="218">
        <f>U143/V143</f>
        <v/>
      </c>
    </row>
    <row r="144">
      <c r="A144" s="59" t="n">
        <v>143</v>
      </c>
      <c r="B144" s="157">
        <f>VLOOKUP($A144,Table2[[No]:[Date Student Last Attended Program
(mm/dd/yyyy)]],2,FALSE)</f>
        <v/>
      </c>
      <c r="C144" s="157">
        <f>VLOOKUP($A144,Table2[[No]:[Date Student Last Attended Program
(mm/dd/yyyy)]],4,FALSE)</f>
        <v/>
      </c>
      <c r="D144" s="157">
        <f>VLOOKUP($A144,Table2[[No]:[Date Student Last Attended Program
(mm/dd/yyyy)]],14,FALSE)</f>
        <v/>
      </c>
      <c r="E144" s="58">
        <f>COUNTIF(JUL!E144:AI144,"1")</f>
        <v/>
      </c>
      <c r="F144" s="58">
        <f>COUNTIF(AUG!E144:AI144,"1")</f>
        <v/>
      </c>
      <c r="G144" s="58">
        <f>VLOOKUP(A144,SEP!$A$2:$AL$301,38,FALSE)</f>
        <v/>
      </c>
      <c r="H144" s="58">
        <f>VLOOKUP(A144,SEP!$A$2:$AP$301,41,FALSE)</f>
        <v/>
      </c>
      <c r="I144" s="58">
        <f>VLOOKUP(A144,OCT!$A$2:$AM$301,39,FALSE)</f>
        <v/>
      </c>
      <c r="J144" s="57">
        <f>VLOOKUP(A144,NOV!$A$2:$AL$301,38,FALSE)</f>
        <v/>
      </c>
      <c r="K144" s="57">
        <f>VLOOKUP(A144,DEC!$A$2:$AM$301,39,FALSE)</f>
        <v/>
      </c>
      <c r="L144" s="57">
        <f>VLOOKUP(A144,DEC!$A$2:$AP$301,42,FALSE)</f>
        <v/>
      </c>
      <c r="M144" s="57">
        <f>VLOOKUP($A144,JAN!$A$2:$AM$301,39,FALSE)</f>
        <v/>
      </c>
      <c r="N144" s="57">
        <f>VLOOKUP(A144,FEB!$A$2:$AJ$301,36,FALSE)</f>
        <v/>
      </c>
      <c r="O144" s="215">
        <f>VLOOKUP($A144,MAR!$A$2:$AP$301,39,FALSE)</f>
        <v/>
      </c>
      <c r="P144" s="215">
        <f>VLOOKUP($A144,MAR!$A$2:$AP$301,42,FALSE)</f>
        <v/>
      </c>
      <c r="Q144" s="215">
        <f>VLOOKUP($A144,APR!$A$2:$AL$301,38,FALSE)</f>
        <v/>
      </c>
      <c r="R144" s="215">
        <f>VLOOKUP(A144,MAY!$A$2:$AM$301,39,FALSE)</f>
        <v/>
      </c>
      <c r="S144" s="215">
        <f>VLOOKUP($A144,JUN!$A$2:$AO$301,38,FALSE)</f>
        <v/>
      </c>
      <c r="T144" s="215">
        <f>VLOOKUP($A144,JUN!$A$2:$AO$301,41,FALSE)</f>
        <v/>
      </c>
      <c r="U144" s="216">
        <f>L144+P144+T144+H144</f>
        <v/>
      </c>
      <c r="V144" s="217">
        <f>SUM(VLOOKUP(A144,SEP!$A$2:$AP$301,42,FALSE),VLOOKUP(A144,DEC!$A$2:$AQ$301,43,FALSE),VLOOKUP(A144,MAR!$A$2:$AQ$301,43,FALSE),VLOOKUP(A144,JUN!$A$2:$AP$301,42,FALSE))</f>
        <v/>
      </c>
      <c r="W144" s="218">
        <f>U144/V144</f>
        <v/>
      </c>
    </row>
    <row r="145">
      <c r="A145" s="59" t="n">
        <v>144</v>
      </c>
      <c r="B145" s="157">
        <f>VLOOKUP($A145,Table2[[No]:[Date Student Last Attended Program
(mm/dd/yyyy)]],2,FALSE)</f>
        <v/>
      </c>
      <c r="C145" s="157">
        <f>VLOOKUP($A145,Table2[[No]:[Date Student Last Attended Program
(mm/dd/yyyy)]],4,FALSE)</f>
        <v/>
      </c>
      <c r="D145" s="157">
        <f>VLOOKUP($A145,Table2[[No]:[Date Student Last Attended Program
(mm/dd/yyyy)]],14,FALSE)</f>
        <v/>
      </c>
      <c r="E145" s="58">
        <f>COUNTIF(JUL!E145:AI145,"1")</f>
        <v/>
      </c>
      <c r="F145" s="58">
        <f>COUNTIF(AUG!E145:AI145,"1")</f>
        <v/>
      </c>
      <c r="G145" s="58">
        <f>VLOOKUP(A145,SEP!$A$2:$AL$301,38,FALSE)</f>
        <v/>
      </c>
      <c r="H145" s="58">
        <f>VLOOKUP(A145,SEP!$A$2:$AP$301,41,FALSE)</f>
        <v/>
      </c>
      <c r="I145" s="58">
        <f>VLOOKUP(A145,OCT!$A$2:$AM$301,39,FALSE)</f>
        <v/>
      </c>
      <c r="J145" s="57">
        <f>VLOOKUP(A145,NOV!$A$2:$AL$301,38,FALSE)</f>
        <v/>
      </c>
      <c r="K145" s="57">
        <f>VLOOKUP(A145,DEC!$A$2:$AM$301,39,FALSE)</f>
        <v/>
      </c>
      <c r="L145" s="57">
        <f>VLOOKUP(A145,DEC!$A$2:$AP$301,42,FALSE)</f>
        <v/>
      </c>
      <c r="M145" s="57">
        <f>VLOOKUP($A145,JAN!$A$2:$AM$301,39,FALSE)</f>
        <v/>
      </c>
      <c r="N145" s="57">
        <f>VLOOKUP(A145,FEB!$A$2:$AJ$301,36,FALSE)</f>
        <v/>
      </c>
      <c r="O145" s="215">
        <f>VLOOKUP($A145,MAR!$A$2:$AP$301,39,FALSE)</f>
        <v/>
      </c>
      <c r="P145" s="215">
        <f>VLOOKUP($A145,MAR!$A$2:$AP$301,42,FALSE)</f>
        <v/>
      </c>
      <c r="Q145" s="215">
        <f>VLOOKUP($A145,APR!$A$2:$AL$301,38,FALSE)</f>
        <v/>
      </c>
      <c r="R145" s="215">
        <f>VLOOKUP(A145,MAY!$A$2:$AM$301,39,FALSE)</f>
        <v/>
      </c>
      <c r="S145" s="215">
        <f>VLOOKUP($A145,JUN!$A$2:$AO$301,38,FALSE)</f>
        <v/>
      </c>
      <c r="T145" s="215">
        <f>VLOOKUP($A145,JUN!$A$2:$AO$301,41,FALSE)</f>
        <v/>
      </c>
      <c r="U145" s="216">
        <f>L145+P145+T145+H145</f>
        <v/>
      </c>
      <c r="V145" s="217">
        <f>SUM(VLOOKUP(A145,SEP!$A$2:$AP$301,42,FALSE),VLOOKUP(A145,DEC!$A$2:$AQ$301,43,FALSE),VLOOKUP(A145,MAR!$A$2:$AQ$301,43,FALSE),VLOOKUP(A145,JUN!$A$2:$AP$301,42,FALSE))</f>
        <v/>
      </c>
      <c r="W145" s="218">
        <f>U145/V145</f>
        <v/>
      </c>
    </row>
    <row r="146">
      <c r="A146" s="59" t="n">
        <v>145</v>
      </c>
      <c r="B146" s="157">
        <f>VLOOKUP($A146,Table2[[No]:[Date Student Last Attended Program
(mm/dd/yyyy)]],2,FALSE)</f>
        <v/>
      </c>
      <c r="C146" s="157">
        <f>VLOOKUP($A146,Table2[[No]:[Date Student Last Attended Program
(mm/dd/yyyy)]],4,FALSE)</f>
        <v/>
      </c>
      <c r="D146" s="157">
        <f>VLOOKUP($A146,Table2[[No]:[Date Student Last Attended Program
(mm/dd/yyyy)]],14,FALSE)</f>
        <v/>
      </c>
      <c r="E146" s="58">
        <f>COUNTIF(JUL!E146:AI146,"1")</f>
        <v/>
      </c>
      <c r="F146" s="58">
        <f>COUNTIF(AUG!E146:AI146,"1")</f>
        <v/>
      </c>
      <c r="G146" s="58">
        <f>VLOOKUP(A146,SEP!$A$2:$AL$301,38,FALSE)</f>
        <v/>
      </c>
      <c r="H146" s="58">
        <f>VLOOKUP(A146,SEP!$A$2:$AP$301,41,FALSE)</f>
        <v/>
      </c>
      <c r="I146" s="58">
        <f>VLOOKUP(A146,OCT!$A$2:$AM$301,39,FALSE)</f>
        <v/>
      </c>
      <c r="J146" s="57">
        <f>VLOOKUP(A146,NOV!$A$2:$AL$301,38,FALSE)</f>
        <v/>
      </c>
      <c r="K146" s="57">
        <f>VLOOKUP(A146,DEC!$A$2:$AM$301,39,FALSE)</f>
        <v/>
      </c>
      <c r="L146" s="57">
        <f>VLOOKUP(A146,DEC!$A$2:$AP$301,42,FALSE)</f>
        <v/>
      </c>
      <c r="M146" s="57">
        <f>VLOOKUP($A146,JAN!$A$2:$AM$301,39,FALSE)</f>
        <v/>
      </c>
      <c r="N146" s="57">
        <f>VLOOKUP(A146,FEB!$A$2:$AJ$301,36,FALSE)</f>
        <v/>
      </c>
      <c r="O146" s="215">
        <f>VLOOKUP($A146,MAR!$A$2:$AP$301,39,FALSE)</f>
        <v/>
      </c>
      <c r="P146" s="215">
        <f>VLOOKUP($A146,MAR!$A$2:$AP$301,42,FALSE)</f>
        <v/>
      </c>
      <c r="Q146" s="215">
        <f>VLOOKUP($A146,APR!$A$2:$AL$301,38,FALSE)</f>
        <v/>
      </c>
      <c r="R146" s="215">
        <f>VLOOKUP(A146,MAY!$A$2:$AM$301,39,FALSE)</f>
        <v/>
      </c>
      <c r="S146" s="215">
        <f>VLOOKUP($A146,JUN!$A$2:$AO$301,38,FALSE)</f>
        <v/>
      </c>
      <c r="T146" s="215">
        <f>VLOOKUP($A146,JUN!$A$2:$AO$301,41,FALSE)</f>
        <v/>
      </c>
      <c r="U146" s="216">
        <f>L146+P146+T146+H146</f>
        <v/>
      </c>
      <c r="V146" s="217">
        <f>SUM(VLOOKUP(A146,SEP!$A$2:$AP$301,42,FALSE),VLOOKUP(A146,DEC!$A$2:$AQ$301,43,FALSE),VLOOKUP(A146,MAR!$A$2:$AQ$301,43,FALSE),VLOOKUP(A146,JUN!$A$2:$AP$301,42,FALSE))</f>
        <v/>
      </c>
      <c r="W146" s="218">
        <f>U146/V146</f>
        <v/>
      </c>
    </row>
    <row r="147">
      <c r="A147" s="59" t="n">
        <v>146</v>
      </c>
      <c r="B147" s="157">
        <f>VLOOKUP($A147,Table2[[No]:[Date Student Last Attended Program
(mm/dd/yyyy)]],2,FALSE)</f>
        <v/>
      </c>
      <c r="C147" s="157">
        <f>VLOOKUP($A147,Table2[[No]:[Date Student Last Attended Program
(mm/dd/yyyy)]],4,FALSE)</f>
        <v/>
      </c>
      <c r="D147" s="157">
        <f>VLOOKUP($A147,Table2[[No]:[Date Student Last Attended Program
(mm/dd/yyyy)]],14,FALSE)</f>
        <v/>
      </c>
      <c r="E147" s="58">
        <f>COUNTIF(JUL!E147:AI147,"1")</f>
        <v/>
      </c>
      <c r="F147" s="58">
        <f>COUNTIF(AUG!E147:AI147,"1")</f>
        <v/>
      </c>
      <c r="G147" s="58">
        <f>VLOOKUP(A147,SEP!$A$2:$AL$301,38,FALSE)</f>
        <v/>
      </c>
      <c r="H147" s="58">
        <f>VLOOKUP(A147,SEP!$A$2:$AP$301,41,FALSE)</f>
        <v/>
      </c>
      <c r="I147" s="58">
        <f>VLOOKUP(A147,OCT!$A$2:$AM$301,39,FALSE)</f>
        <v/>
      </c>
      <c r="J147" s="57">
        <f>VLOOKUP(A147,NOV!$A$2:$AL$301,38,FALSE)</f>
        <v/>
      </c>
      <c r="K147" s="57">
        <f>VLOOKUP(A147,DEC!$A$2:$AM$301,39,FALSE)</f>
        <v/>
      </c>
      <c r="L147" s="57">
        <f>VLOOKUP(A147,DEC!$A$2:$AP$301,42,FALSE)</f>
        <v/>
      </c>
      <c r="M147" s="57">
        <f>VLOOKUP($A147,JAN!$A$2:$AM$301,39,FALSE)</f>
        <v/>
      </c>
      <c r="N147" s="57">
        <f>VLOOKUP(A147,FEB!$A$2:$AJ$301,36,FALSE)</f>
        <v/>
      </c>
      <c r="O147" s="215">
        <f>VLOOKUP($A147,MAR!$A$2:$AP$301,39,FALSE)</f>
        <v/>
      </c>
      <c r="P147" s="215">
        <f>VLOOKUP($A147,MAR!$A$2:$AP$301,42,FALSE)</f>
        <v/>
      </c>
      <c r="Q147" s="215">
        <f>VLOOKUP($A147,APR!$A$2:$AL$301,38,FALSE)</f>
        <v/>
      </c>
      <c r="R147" s="215">
        <f>VLOOKUP(A147,MAY!$A$2:$AM$301,39,FALSE)</f>
        <v/>
      </c>
      <c r="S147" s="215">
        <f>VLOOKUP($A147,JUN!$A$2:$AO$301,38,FALSE)</f>
        <v/>
      </c>
      <c r="T147" s="215">
        <f>VLOOKUP($A147,JUN!$A$2:$AO$301,41,FALSE)</f>
        <v/>
      </c>
      <c r="U147" s="216">
        <f>L147+P147+T147+H147</f>
        <v/>
      </c>
      <c r="V147" s="217">
        <f>SUM(VLOOKUP(A147,SEP!$A$2:$AP$301,42,FALSE),VLOOKUP(A147,DEC!$A$2:$AQ$301,43,FALSE),VLOOKUP(A147,MAR!$A$2:$AQ$301,43,FALSE),VLOOKUP(A147,JUN!$A$2:$AP$301,42,FALSE))</f>
        <v/>
      </c>
      <c r="W147" s="218">
        <f>U147/V147</f>
        <v/>
      </c>
    </row>
    <row r="148">
      <c r="A148" s="59" t="n">
        <v>147</v>
      </c>
      <c r="B148" s="157">
        <f>VLOOKUP($A148,Table2[[No]:[Date Student Last Attended Program
(mm/dd/yyyy)]],2,FALSE)</f>
        <v/>
      </c>
      <c r="C148" s="157">
        <f>VLOOKUP($A148,Table2[[No]:[Date Student Last Attended Program
(mm/dd/yyyy)]],4,FALSE)</f>
        <v/>
      </c>
      <c r="D148" s="157">
        <f>VLOOKUP($A148,Table2[[No]:[Date Student Last Attended Program
(mm/dd/yyyy)]],14,FALSE)</f>
        <v/>
      </c>
      <c r="E148" s="58">
        <f>COUNTIF(JUL!E148:AI148,"1")</f>
        <v/>
      </c>
      <c r="F148" s="58">
        <f>COUNTIF(AUG!E148:AI148,"1")</f>
        <v/>
      </c>
      <c r="G148" s="58">
        <f>VLOOKUP(A148,SEP!$A$2:$AL$301,38,FALSE)</f>
        <v/>
      </c>
      <c r="H148" s="58">
        <f>VLOOKUP(A148,SEP!$A$2:$AP$301,41,FALSE)</f>
        <v/>
      </c>
      <c r="I148" s="58">
        <f>VLOOKUP(A148,OCT!$A$2:$AM$301,39,FALSE)</f>
        <v/>
      </c>
      <c r="J148" s="57">
        <f>VLOOKUP(A148,NOV!$A$2:$AL$301,38,FALSE)</f>
        <v/>
      </c>
      <c r="K148" s="57">
        <f>VLOOKUP(A148,DEC!$A$2:$AM$301,39,FALSE)</f>
        <v/>
      </c>
      <c r="L148" s="57">
        <f>VLOOKUP(A148,DEC!$A$2:$AP$301,42,FALSE)</f>
        <v/>
      </c>
      <c r="M148" s="57">
        <f>VLOOKUP($A148,JAN!$A$2:$AM$301,39,FALSE)</f>
        <v/>
      </c>
      <c r="N148" s="57">
        <f>VLOOKUP(A148,FEB!$A$2:$AJ$301,36,FALSE)</f>
        <v/>
      </c>
      <c r="O148" s="215">
        <f>VLOOKUP($A148,MAR!$A$2:$AP$301,39,FALSE)</f>
        <v/>
      </c>
      <c r="P148" s="215">
        <f>VLOOKUP($A148,MAR!$A$2:$AP$301,42,FALSE)</f>
        <v/>
      </c>
      <c r="Q148" s="215">
        <f>VLOOKUP($A148,APR!$A$2:$AL$301,38,FALSE)</f>
        <v/>
      </c>
      <c r="R148" s="215">
        <f>VLOOKUP(A148,MAY!$A$2:$AM$301,39,FALSE)</f>
        <v/>
      </c>
      <c r="S148" s="215">
        <f>VLOOKUP($A148,JUN!$A$2:$AO$301,38,FALSE)</f>
        <v/>
      </c>
      <c r="T148" s="215">
        <f>VLOOKUP($A148,JUN!$A$2:$AO$301,41,FALSE)</f>
        <v/>
      </c>
      <c r="U148" s="216">
        <f>L148+P148+T148+H148</f>
        <v/>
      </c>
      <c r="V148" s="217">
        <f>SUM(VLOOKUP(A148,SEP!$A$2:$AP$301,42,FALSE),VLOOKUP(A148,DEC!$A$2:$AQ$301,43,FALSE),VLOOKUP(A148,MAR!$A$2:$AQ$301,43,FALSE),VLOOKUP(A148,JUN!$A$2:$AP$301,42,FALSE))</f>
        <v/>
      </c>
      <c r="W148" s="218">
        <f>U148/V148</f>
        <v/>
      </c>
    </row>
    <row r="149">
      <c r="A149" s="59" t="n">
        <v>148</v>
      </c>
      <c r="B149" s="157">
        <f>VLOOKUP($A149,Table2[[No]:[Date Student Last Attended Program
(mm/dd/yyyy)]],2,FALSE)</f>
        <v/>
      </c>
      <c r="C149" s="157">
        <f>VLOOKUP($A149,Table2[[No]:[Date Student Last Attended Program
(mm/dd/yyyy)]],4,FALSE)</f>
        <v/>
      </c>
      <c r="D149" s="157">
        <f>VLOOKUP($A149,Table2[[No]:[Date Student Last Attended Program
(mm/dd/yyyy)]],14,FALSE)</f>
        <v/>
      </c>
      <c r="E149" s="58">
        <f>COUNTIF(JUL!E149:AI149,"1")</f>
        <v/>
      </c>
      <c r="F149" s="58">
        <f>COUNTIF(AUG!E149:AI149,"1")</f>
        <v/>
      </c>
      <c r="G149" s="58">
        <f>VLOOKUP(A149,SEP!$A$2:$AL$301,38,FALSE)</f>
        <v/>
      </c>
      <c r="H149" s="58">
        <f>VLOOKUP(A149,SEP!$A$2:$AP$301,41,FALSE)</f>
        <v/>
      </c>
      <c r="I149" s="58">
        <f>VLOOKUP(A149,OCT!$A$2:$AM$301,39,FALSE)</f>
        <v/>
      </c>
      <c r="J149" s="57">
        <f>VLOOKUP(A149,NOV!$A$2:$AL$301,38,FALSE)</f>
        <v/>
      </c>
      <c r="K149" s="57">
        <f>VLOOKUP(A149,DEC!$A$2:$AM$301,39,FALSE)</f>
        <v/>
      </c>
      <c r="L149" s="57">
        <f>VLOOKUP(A149,DEC!$A$2:$AP$301,42,FALSE)</f>
        <v/>
      </c>
      <c r="M149" s="57">
        <f>VLOOKUP($A149,JAN!$A$2:$AM$301,39,FALSE)</f>
        <v/>
      </c>
      <c r="N149" s="57">
        <f>VLOOKUP(A149,FEB!$A$2:$AJ$301,36,FALSE)</f>
        <v/>
      </c>
      <c r="O149" s="215">
        <f>VLOOKUP($A149,MAR!$A$2:$AP$301,39,FALSE)</f>
        <v/>
      </c>
      <c r="P149" s="215">
        <f>VLOOKUP($A149,MAR!$A$2:$AP$301,42,FALSE)</f>
        <v/>
      </c>
      <c r="Q149" s="215">
        <f>VLOOKUP($A149,APR!$A$2:$AL$301,38,FALSE)</f>
        <v/>
      </c>
      <c r="R149" s="215">
        <f>VLOOKUP(A149,MAY!$A$2:$AM$301,39,FALSE)</f>
        <v/>
      </c>
      <c r="S149" s="215">
        <f>VLOOKUP($A149,JUN!$A$2:$AO$301,38,FALSE)</f>
        <v/>
      </c>
      <c r="T149" s="215">
        <f>VLOOKUP($A149,JUN!$A$2:$AO$301,41,FALSE)</f>
        <v/>
      </c>
      <c r="U149" s="216">
        <f>L149+P149+T149+H149</f>
        <v/>
      </c>
      <c r="V149" s="217">
        <f>SUM(VLOOKUP(A149,SEP!$A$2:$AP$301,42,FALSE),VLOOKUP(A149,DEC!$A$2:$AQ$301,43,FALSE),VLOOKUP(A149,MAR!$A$2:$AQ$301,43,FALSE),VLOOKUP(A149,JUN!$A$2:$AP$301,42,FALSE))</f>
        <v/>
      </c>
      <c r="W149" s="218">
        <f>U149/V149</f>
        <v/>
      </c>
    </row>
    <row r="150">
      <c r="A150" s="59" t="n">
        <v>149</v>
      </c>
      <c r="B150" s="157">
        <f>VLOOKUP($A150,Table2[[No]:[Date Student Last Attended Program
(mm/dd/yyyy)]],2,FALSE)</f>
        <v/>
      </c>
      <c r="C150" s="157">
        <f>VLOOKUP($A150,Table2[[No]:[Date Student Last Attended Program
(mm/dd/yyyy)]],4,FALSE)</f>
        <v/>
      </c>
      <c r="D150" s="157">
        <f>VLOOKUP($A150,Table2[[No]:[Date Student Last Attended Program
(mm/dd/yyyy)]],14,FALSE)</f>
        <v/>
      </c>
      <c r="E150" s="58">
        <f>COUNTIF(JUL!E150:AI150,"1")</f>
        <v/>
      </c>
      <c r="F150" s="58">
        <f>COUNTIF(AUG!E150:AI150,"1")</f>
        <v/>
      </c>
      <c r="G150" s="58">
        <f>VLOOKUP(A150,SEP!$A$2:$AL$301,38,FALSE)</f>
        <v/>
      </c>
      <c r="H150" s="58">
        <f>VLOOKUP(A150,SEP!$A$2:$AP$301,41,FALSE)</f>
        <v/>
      </c>
      <c r="I150" s="58">
        <f>VLOOKUP(A150,OCT!$A$2:$AM$301,39,FALSE)</f>
        <v/>
      </c>
      <c r="J150" s="57">
        <f>VLOOKUP(A150,NOV!$A$2:$AL$301,38,FALSE)</f>
        <v/>
      </c>
      <c r="K150" s="57">
        <f>VLOOKUP(A150,DEC!$A$2:$AM$301,39,FALSE)</f>
        <v/>
      </c>
      <c r="L150" s="57">
        <f>VLOOKUP(A150,DEC!$A$2:$AP$301,42,FALSE)</f>
        <v/>
      </c>
      <c r="M150" s="57">
        <f>VLOOKUP($A150,JAN!$A$2:$AM$301,39,FALSE)</f>
        <v/>
      </c>
      <c r="N150" s="57">
        <f>VLOOKUP(A150,FEB!$A$2:$AJ$301,36,FALSE)</f>
        <v/>
      </c>
      <c r="O150" s="215">
        <f>VLOOKUP($A150,MAR!$A$2:$AP$301,39,FALSE)</f>
        <v/>
      </c>
      <c r="P150" s="215">
        <f>VLOOKUP($A150,MAR!$A$2:$AP$301,42,FALSE)</f>
        <v/>
      </c>
      <c r="Q150" s="215">
        <f>VLOOKUP($A150,APR!$A$2:$AL$301,38,FALSE)</f>
        <v/>
      </c>
      <c r="R150" s="215">
        <f>VLOOKUP(A150,MAY!$A$2:$AM$301,39,FALSE)</f>
        <v/>
      </c>
      <c r="S150" s="215">
        <f>VLOOKUP($A150,JUN!$A$2:$AO$301,38,FALSE)</f>
        <v/>
      </c>
      <c r="T150" s="215">
        <f>VLOOKUP($A150,JUN!$A$2:$AO$301,41,FALSE)</f>
        <v/>
      </c>
      <c r="U150" s="216">
        <f>L150+P150+T150+H150</f>
        <v/>
      </c>
      <c r="V150" s="217">
        <f>SUM(VLOOKUP(A150,SEP!$A$2:$AP$301,42,FALSE),VLOOKUP(A150,DEC!$A$2:$AQ$301,43,FALSE),VLOOKUP(A150,MAR!$A$2:$AQ$301,43,FALSE),VLOOKUP(A150,JUN!$A$2:$AP$301,42,FALSE))</f>
        <v/>
      </c>
      <c r="W150" s="218">
        <f>U150/V150</f>
        <v/>
      </c>
    </row>
    <row r="151">
      <c r="A151" s="59" t="n">
        <v>150</v>
      </c>
      <c r="B151" s="157">
        <f>VLOOKUP($A151,Table2[[No]:[Date Student Last Attended Program
(mm/dd/yyyy)]],2,FALSE)</f>
        <v/>
      </c>
      <c r="C151" s="157">
        <f>VLOOKUP($A151,Table2[[No]:[Date Student Last Attended Program
(mm/dd/yyyy)]],4,FALSE)</f>
        <v/>
      </c>
      <c r="D151" s="157">
        <f>VLOOKUP($A151,Table2[[No]:[Date Student Last Attended Program
(mm/dd/yyyy)]],14,FALSE)</f>
        <v/>
      </c>
      <c r="E151" s="58">
        <f>COUNTIF(JUL!E151:AI151,"1")</f>
        <v/>
      </c>
      <c r="F151" s="58">
        <f>COUNTIF(AUG!E151:AI151,"1")</f>
        <v/>
      </c>
      <c r="G151" s="58">
        <f>VLOOKUP(A151,SEP!$A$2:$AL$301,38,FALSE)</f>
        <v/>
      </c>
      <c r="H151" s="58">
        <f>VLOOKUP(A151,SEP!$A$2:$AP$301,41,FALSE)</f>
        <v/>
      </c>
      <c r="I151" s="58">
        <f>VLOOKUP(A151,OCT!$A$2:$AM$301,39,FALSE)</f>
        <v/>
      </c>
      <c r="J151" s="57">
        <f>VLOOKUP(A151,NOV!$A$2:$AL$301,38,FALSE)</f>
        <v/>
      </c>
      <c r="K151" s="57">
        <f>VLOOKUP(A151,DEC!$A$2:$AM$301,39,FALSE)</f>
        <v/>
      </c>
      <c r="L151" s="57">
        <f>VLOOKUP(A151,DEC!$A$2:$AP$301,42,FALSE)</f>
        <v/>
      </c>
      <c r="M151" s="57">
        <f>VLOOKUP($A151,JAN!$A$2:$AM$301,39,FALSE)</f>
        <v/>
      </c>
      <c r="N151" s="57">
        <f>VLOOKUP(A151,FEB!$A$2:$AJ$301,36,FALSE)</f>
        <v/>
      </c>
      <c r="O151" s="215">
        <f>VLOOKUP($A151,MAR!$A$2:$AP$301,39,FALSE)</f>
        <v/>
      </c>
      <c r="P151" s="215">
        <f>VLOOKUP($A151,MAR!$A$2:$AP$301,42,FALSE)</f>
        <v/>
      </c>
      <c r="Q151" s="215">
        <f>VLOOKUP($A151,APR!$A$2:$AL$301,38,FALSE)</f>
        <v/>
      </c>
      <c r="R151" s="215">
        <f>VLOOKUP(A151,MAY!$A$2:$AM$301,39,FALSE)</f>
        <v/>
      </c>
      <c r="S151" s="215">
        <f>VLOOKUP($A151,JUN!$A$2:$AO$301,38,FALSE)</f>
        <v/>
      </c>
      <c r="T151" s="215">
        <f>VLOOKUP($A151,JUN!$A$2:$AO$301,41,FALSE)</f>
        <v/>
      </c>
      <c r="U151" s="216">
        <f>L151+P151+T151+H151</f>
        <v/>
      </c>
      <c r="V151" s="217">
        <f>SUM(VLOOKUP(A151,SEP!$A$2:$AP$301,42,FALSE),VLOOKUP(A151,DEC!$A$2:$AQ$301,43,FALSE),VLOOKUP(A151,MAR!$A$2:$AQ$301,43,FALSE),VLOOKUP(A151,JUN!$A$2:$AP$301,42,FALSE))</f>
        <v/>
      </c>
      <c r="W151" s="218">
        <f>U151/V151</f>
        <v/>
      </c>
    </row>
    <row r="152">
      <c r="A152" s="59" t="n">
        <v>151</v>
      </c>
      <c r="B152" s="157">
        <f>VLOOKUP($A152,Table2[[No]:[Date Student Last Attended Program
(mm/dd/yyyy)]],2,FALSE)</f>
        <v/>
      </c>
      <c r="C152" s="157">
        <f>VLOOKUP($A152,Table2[[No]:[Date Student Last Attended Program
(mm/dd/yyyy)]],4,FALSE)</f>
        <v/>
      </c>
      <c r="D152" s="157">
        <f>VLOOKUP($A152,Table2[[No]:[Date Student Last Attended Program
(mm/dd/yyyy)]],14,FALSE)</f>
        <v/>
      </c>
      <c r="E152" s="58">
        <f>COUNTIF(JUL!E152:AI152,"1")</f>
        <v/>
      </c>
      <c r="F152" s="58">
        <f>COUNTIF(AUG!E152:AI152,"1")</f>
        <v/>
      </c>
      <c r="G152" s="58">
        <f>VLOOKUP(A152,SEP!$A$2:$AL$301,38,FALSE)</f>
        <v/>
      </c>
      <c r="H152" s="58">
        <f>VLOOKUP(A152,SEP!$A$2:$AP$301,41,FALSE)</f>
        <v/>
      </c>
      <c r="I152" s="58">
        <f>VLOOKUP(A152,OCT!$A$2:$AM$301,39,FALSE)</f>
        <v/>
      </c>
      <c r="J152" s="57">
        <f>VLOOKUP(A152,NOV!$A$2:$AL$301,38,FALSE)</f>
        <v/>
      </c>
      <c r="K152" s="57">
        <f>VLOOKUP(A152,DEC!$A$2:$AM$301,39,FALSE)</f>
        <v/>
      </c>
      <c r="L152" s="57">
        <f>VLOOKUP(A152,DEC!$A$2:$AP$301,42,FALSE)</f>
        <v/>
      </c>
      <c r="M152" s="57">
        <f>VLOOKUP($A152,JAN!$A$2:$AM$301,39,FALSE)</f>
        <v/>
      </c>
      <c r="N152" s="57">
        <f>VLOOKUP(A152,FEB!$A$2:$AJ$301,36,FALSE)</f>
        <v/>
      </c>
      <c r="O152" s="215">
        <f>VLOOKUP($A152,MAR!$A$2:$AP$301,39,FALSE)</f>
        <v/>
      </c>
      <c r="P152" s="215">
        <f>VLOOKUP($A152,MAR!$A$2:$AP$301,42,FALSE)</f>
        <v/>
      </c>
      <c r="Q152" s="215">
        <f>VLOOKUP($A152,APR!$A$2:$AL$301,38,FALSE)</f>
        <v/>
      </c>
      <c r="R152" s="215">
        <f>VLOOKUP(A152,MAY!$A$2:$AM$301,39,FALSE)</f>
        <v/>
      </c>
      <c r="S152" s="215">
        <f>VLOOKUP($A152,JUN!$A$2:$AO$301,38,FALSE)</f>
        <v/>
      </c>
      <c r="T152" s="215">
        <f>VLOOKUP($A152,JUN!$A$2:$AO$301,41,FALSE)</f>
        <v/>
      </c>
      <c r="U152" s="216">
        <f>L152+P152+T152+H152</f>
        <v/>
      </c>
      <c r="V152" s="217">
        <f>SUM(VLOOKUP(A152,SEP!$A$2:$AP$301,42,FALSE),VLOOKUP(A152,DEC!$A$2:$AQ$301,43,FALSE),VLOOKUP(A152,MAR!$A$2:$AQ$301,43,FALSE),VLOOKUP(A152,JUN!$A$2:$AP$301,42,FALSE))</f>
        <v/>
      </c>
      <c r="W152" s="218">
        <f>U152/V152</f>
        <v/>
      </c>
    </row>
    <row r="153">
      <c r="A153" s="59" t="n">
        <v>152</v>
      </c>
      <c r="B153" s="157">
        <f>VLOOKUP($A153,Table2[[No]:[Date Student Last Attended Program
(mm/dd/yyyy)]],2,FALSE)</f>
        <v/>
      </c>
      <c r="C153" s="157">
        <f>VLOOKUP($A153,Table2[[No]:[Date Student Last Attended Program
(mm/dd/yyyy)]],4,FALSE)</f>
        <v/>
      </c>
      <c r="D153" s="157">
        <f>VLOOKUP($A153,Table2[[No]:[Date Student Last Attended Program
(mm/dd/yyyy)]],14,FALSE)</f>
        <v/>
      </c>
      <c r="E153" s="58">
        <f>COUNTIF(JUL!E153:AI153,"1")</f>
        <v/>
      </c>
      <c r="F153" s="58">
        <f>COUNTIF(AUG!E153:AI153,"1")</f>
        <v/>
      </c>
      <c r="G153" s="58">
        <f>VLOOKUP(A153,SEP!$A$2:$AL$301,38,FALSE)</f>
        <v/>
      </c>
      <c r="H153" s="58">
        <f>VLOOKUP(A153,SEP!$A$2:$AP$301,41,FALSE)</f>
        <v/>
      </c>
      <c r="I153" s="58">
        <f>VLOOKUP(A153,OCT!$A$2:$AM$301,39,FALSE)</f>
        <v/>
      </c>
      <c r="J153" s="57">
        <f>VLOOKUP(A153,NOV!$A$2:$AL$301,38,FALSE)</f>
        <v/>
      </c>
      <c r="K153" s="57">
        <f>VLOOKUP(A153,DEC!$A$2:$AM$301,39,FALSE)</f>
        <v/>
      </c>
      <c r="L153" s="57">
        <f>VLOOKUP(A153,DEC!$A$2:$AP$301,42,FALSE)</f>
        <v/>
      </c>
      <c r="M153" s="57">
        <f>VLOOKUP($A153,JAN!$A$2:$AM$301,39,FALSE)</f>
        <v/>
      </c>
      <c r="N153" s="57">
        <f>VLOOKUP(A153,FEB!$A$2:$AJ$301,36,FALSE)</f>
        <v/>
      </c>
      <c r="O153" s="215">
        <f>VLOOKUP($A153,MAR!$A$2:$AP$301,39,FALSE)</f>
        <v/>
      </c>
      <c r="P153" s="215">
        <f>VLOOKUP($A153,MAR!$A$2:$AP$301,42,FALSE)</f>
        <v/>
      </c>
      <c r="Q153" s="215">
        <f>VLOOKUP($A153,APR!$A$2:$AL$301,38,FALSE)</f>
        <v/>
      </c>
      <c r="R153" s="215">
        <f>VLOOKUP(A153,MAY!$A$2:$AM$301,39,FALSE)</f>
        <v/>
      </c>
      <c r="S153" s="215">
        <f>VLOOKUP($A153,JUN!$A$2:$AO$301,38,FALSE)</f>
        <v/>
      </c>
      <c r="T153" s="215">
        <f>VLOOKUP($A153,JUN!$A$2:$AO$301,41,FALSE)</f>
        <v/>
      </c>
      <c r="U153" s="216">
        <f>L153+P153+T153+H153</f>
        <v/>
      </c>
      <c r="V153" s="217">
        <f>SUM(VLOOKUP(A153,SEP!$A$2:$AP$301,42,FALSE),VLOOKUP(A153,DEC!$A$2:$AQ$301,43,FALSE),VLOOKUP(A153,MAR!$A$2:$AQ$301,43,FALSE),VLOOKUP(A153,JUN!$A$2:$AP$301,42,FALSE))</f>
        <v/>
      </c>
      <c r="W153" s="218">
        <f>U153/V153</f>
        <v/>
      </c>
    </row>
    <row r="154">
      <c r="A154" s="59" t="n">
        <v>153</v>
      </c>
      <c r="B154" s="157">
        <f>VLOOKUP($A154,Table2[[No]:[Date Student Last Attended Program
(mm/dd/yyyy)]],2,FALSE)</f>
        <v/>
      </c>
      <c r="C154" s="157">
        <f>VLOOKUP($A154,Table2[[No]:[Date Student Last Attended Program
(mm/dd/yyyy)]],4,FALSE)</f>
        <v/>
      </c>
      <c r="D154" s="157">
        <f>VLOOKUP($A154,Table2[[No]:[Date Student Last Attended Program
(mm/dd/yyyy)]],14,FALSE)</f>
        <v/>
      </c>
      <c r="E154" s="58">
        <f>COUNTIF(JUL!E154:AI154,"1")</f>
        <v/>
      </c>
      <c r="F154" s="58">
        <f>COUNTIF(AUG!E154:AI154,"1")</f>
        <v/>
      </c>
      <c r="G154" s="58">
        <f>VLOOKUP(A154,SEP!$A$2:$AL$301,38,FALSE)</f>
        <v/>
      </c>
      <c r="H154" s="58">
        <f>VLOOKUP(A154,SEP!$A$2:$AP$301,41,FALSE)</f>
        <v/>
      </c>
      <c r="I154" s="58">
        <f>VLOOKUP(A154,OCT!$A$2:$AM$301,39,FALSE)</f>
        <v/>
      </c>
      <c r="J154" s="57">
        <f>VLOOKUP(A154,NOV!$A$2:$AL$301,38,FALSE)</f>
        <v/>
      </c>
      <c r="K154" s="57">
        <f>VLOOKUP(A154,DEC!$A$2:$AM$301,39,FALSE)</f>
        <v/>
      </c>
      <c r="L154" s="57">
        <f>VLOOKUP(A154,DEC!$A$2:$AP$301,42,FALSE)</f>
        <v/>
      </c>
      <c r="M154" s="57">
        <f>VLOOKUP($A154,JAN!$A$2:$AM$301,39,FALSE)</f>
        <v/>
      </c>
      <c r="N154" s="57">
        <f>VLOOKUP(A154,FEB!$A$2:$AJ$301,36,FALSE)</f>
        <v/>
      </c>
      <c r="O154" s="215">
        <f>VLOOKUP($A154,MAR!$A$2:$AP$301,39,FALSE)</f>
        <v/>
      </c>
      <c r="P154" s="215">
        <f>VLOOKUP($A154,MAR!$A$2:$AP$301,42,FALSE)</f>
        <v/>
      </c>
      <c r="Q154" s="215">
        <f>VLOOKUP($A154,APR!$A$2:$AL$301,38,FALSE)</f>
        <v/>
      </c>
      <c r="R154" s="215">
        <f>VLOOKUP(A154,MAY!$A$2:$AM$301,39,FALSE)</f>
        <v/>
      </c>
      <c r="S154" s="215">
        <f>VLOOKUP($A154,JUN!$A$2:$AO$301,38,FALSE)</f>
        <v/>
      </c>
      <c r="T154" s="215">
        <f>VLOOKUP($A154,JUN!$A$2:$AO$301,41,FALSE)</f>
        <v/>
      </c>
      <c r="U154" s="216">
        <f>L154+P154+T154+H154</f>
        <v/>
      </c>
      <c r="V154" s="217">
        <f>SUM(VLOOKUP(A154,SEP!$A$2:$AP$301,42,FALSE),VLOOKUP(A154,DEC!$A$2:$AQ$301,43,FALSE),VLOOKUP(A154,MAR!$A$2:$AQ$301,43,FALSE),VLOOKUP(A154,JUN!$A$2:$AP$301,42,FALSE))</f>
        <v/>
      </c>
      <c r="W154" s="218">
        <f>U154/V154</f>
        <v/>
      </c>
    </row>
    <row r="155">
      <c r="A155" s="59" t="n">
        <v>154</v>
      </c>
      <c r="B155" s="157">
        <f>VLOOKUP($A155,Table2[[No]:[Date Student Last Attended Program
(mm/dd/yyyy)]],2,FALSE)</f>
        <v/>
      </c>
      <c r="C155" s="157">
        <f>VLOOKUP($A155,Table2[[No]:[Date Student Last Attended Program
(mm/dd/yyyy)]],4,FALSE)</f>
        <v/>
      </c>
      <c r="D155" s="157">
        <f>VLOOKUP($A155,Table2[[No]:[Date Student Last Attended Program
(mm/dd/yyyy)]],14,FALSE)</f>
        <v/>
      </c>
      <c r="E155" s="58">
        <f>COUNTIF(JUL!E155:AI155,"1")</f>
        <v/>
      </c>
      <c r="F155" s="58">
        <f>COUNTIF(AUG!E155:AI155,"1")</f>
        <v/>
      </c>
      <c r="G155" s="58">
        <f>VLOOKUP(A155,SEP!$A$2:$AL$301,38,FALSE)</f>
        <v/>
      </c>
      <c r="H155" s="58">
        <f>VLOOKUP(A155,SEP!$A$2:$AP$301,41,FALSE)</f>
        <v/>
      </c>
      <c r="I155" s="58">
        <f>VLOOKUP(A155,OCT!$A$2:$AM$301,39,FALSE)</f>
        <v/>
      </c>
      <c r="J155" s="57">
        <f>VLOOKUP(A155,NOV!$A$2:$AL$301,38,FALSE)</f>
        <v/>
      </c>
      <c r="K155" s="57">
        <f>VLOOKUP(A155,DEC!$A$2:$AM$301,39,FALSE)</f>
        <v/>
      </c>
      <c r="L155" s="57">
        <f>VLOOKUP(A155,DEC!$A$2:$AP$301,42,FALSE)</f>
        <v/>
      </c>
      <c r="M155" s="57">
        <f>VLOOKUP($A155,JAN!$A$2:$AM$301,39,FALSE)</f>
        <v/>
      </c>
      <c r="N155" s="57">
        <f>VLOOKUP(A155,FEB!$A$2:$AJ$301,36,FALSE)</f>
        <v/>
      </c>
      <c r="O155" s="215">
        <f>VLOOKUP($A155,MAR!$A$2:$AP$301,39,FALSE)</f>
        <v/>
      </c>
      <c r="P155" s="215">
        <f>VLOOKUP($A155,MAR!$A$2:$AP$301,42,FALSE)</f>
        <v/>
      </c>
      <c r="Q155" s="215">
        <f>VLOOKUP($A155,APR!$A$2:$AL$301,38,FALSE)</f>
        <v/>
      </c>
      <c r="R155" s="215">
        <f>VLOOKUP(A155,MAY!$A$2:$AM$301,39,FALSE)</f>
        <v/>
      </c>
      <c r="S155" s="215">
        <f>VLOOKUP($A155,JUN!$A$2:$AO$301,38,FALSE)</f>
        <v/>
      </c>
      <c r="T155" s="215">
        <f>VLOOKUP($A155,JUN!$A$2:$AO$301,41,FALSE)</f>
        <v/>
      </c>
      <c r="U155" s="216">
        <f>L155+P155+T155+H155</f>
        <v/>
      </c>
      <c r="V155" s="217">
        <f>SUM(VLOOKUP(A155,SEP!$A$2:$AP$301,42,FALSE),VLOOKUP(A155,DEC!$A$2:$AQ$301,43,FALSE),VLOOKUP(A155,MAR!$A$2:$AQ$301,43,FALSE),VLOOKUP(A155,JUN!$A$2:$AP$301,42,FALSE))</f>
        <v/>
      </c>
      <c r="W155" s="218">
        <f>U155/V155</f>
        <v/>
      </c>
    </row>
    <row r="156">
      <c r="A156" s="59" t="n">
        <v>155</v>
      </c>
      <c r="B156" s="157">
        <f>VLOOKUP($A156,Table2[[No]:[Date Student Last Attended Program
(mm/dd/yyyy)]],2,FALSE)</f>
        <v/>
      </c>
      <c r="C156" s="157">
        <f>VLOOKUP($A156,Table2[[No]:[Date Student Last Attended Program
(mm/dd/yyyy)]],4,FALSE)</f>
        <v/>
      </c>
      <c r="D156" s="157">
        <f>VLOOKUP($A156,Table2[[No]:[Date Student Last Attended Program
(mm/dd/yyyy)]],14,FALSE)</f>
        <v/>
      </c>
      <c r="E156" s="58">
        <f>COUNTIF(JUL!E156:AI156,"1")</f>
        <v/>
      </c>
      <c r="F156" s="58">
        <f>COUNTIF(AUG!E156:AI156,"1")</f>
        <v/>
      </c>
      <c r="G156" s="58">
        <f>VLOOKUP(A156,SEP!$A$2:$AL$301,38,FALSE)</f>
        <v/>
      </c>
      <c r="H156" s="58">
        <f>VLOOKUP(A156,SEP!$A$2:$AP$301,41,FALSE)</f>
        <v/>
      </c>
      <c r="I156" s="58">
        <f>VLOOKUP(A156,OCT!$A$2:$AM$301,39,FALSE)</f>
        <v/>
      </c>
      <c r="J156" s="57">
        <f>VLOOKUP(A156,NOV!$A$2:$AL$301,38,FALSE)</f>
        <v/>
      </c>
      <c r="K156" s="57">
        <f>VLOOKUP(A156,DEC!$A$2:$AM$301,39,FALSE)</f>
        <v/>
      </c>
      <c r="L156" s="57">
        <f>VLOOKUP(A156,DEC!$A$2:$AP$301,42,FALSE)</f>
        <v/>
      </c>
      <c r="M156" s="57">
        <f>VLOOKUP($A156,JAN!$A$2:$AM$301,39,FALSE)</f>
        <v/>
      </c>
      <c r="N156" s="57">
        <f>VLOOKUP(A156,FEB!$A$2:$AJ$301,36,FALSE)</f>
        <v/>
      </c>
      <c r="O156" s="215">
        <f>VLOOKUP($A156,MAR!$A$2:$AP$301,39,FALSE)</f>
        <v/>
      </c>
      <c r="P156" s="215">
        <f>VLOOKUP($A156,MAR!$A$2:$AP$301,42,FALSE)</f>
        <v/>
      </c>
      <c r="Q156" s="215">
        <f>VLOOKUP($A156,APR!$A$2:$AL$301,38,FALSE)</f>
        <v/>
      </c>
      <c r="R156" s="215">
        <f>VLOOKUP(A156,MAY!$A$2:$AM$301,39,FALSE)</f>
        <v/>
      </c>
      <c r="S156" s="215">
        <f>VLOOKUP($A156,JUN!$A$2:$AO$301,38,FALSE)</f>
        <v/>
      </c>
      <c r="T156" s="215">
        <f>VLOOKUP($A156,JUN!$A$2:$AO$301,41,FALSE)</f>
        <v/>
      </c>
      <c r="U156" s="216">
        <f>L156+P156+T156+H156</f>
        <v/>
      </c>
      <c r="V156" s="217">
        <f>SUM(VLOOKUP(A156,SEP!$A$2:$AP$301,42,FALSE),VLOOKUP(A156,DEC!$A$2:$AQ$301,43,FALSE),VLOOKUP(A156,MAR!$A$2:$AQ$301,43,FALSE),VLOOKUP(A156,JUN!$A$2:$AP$301,42,FALSE))</f>
        <v/>
      </c>
      <c r="W156" s="218">
        <f>U156/V156</f>
        <v/>
      </c>
    </row>
    <row r="157">
      <c r="A157" s="59" t="n">
        <v>156</v>
      </c>
      <c r="B157" s="157">
        <f>VLOOKUP($A157,Table2[[No]:[Date Student Last Attended Program
(mm/dd/yyyy)]],2,FALSE)</f>
        <v/>
      </c>
      <c r="C157" s="157">
        <f>VLOOKUP($A157,Table2[[No]:[Date Student Last Attended Program
(mm/dd/yyyy)]],4,FALSE)</f>
        <v/>
      </c>
      <c r="D157" s="157">
        <f>VLOOKUP($A157,Table2[[No]:[Date Student Last Attended Program
(mm/dd/yyyy)]],14,FALSE)</f>
        <v/>
      </c>
      <c r="E157" s="58">
        <f>COUNTIF(JUL!E157:AI157,"1")</f>
        <v/>
      </c>
      <c r="F157" s="58">
        <f>COUNTIF(AUG!E157:AI157,"1")</f>
        <v/>
      </c>
      <c r="G157" s="58">
        <f>VLOOKUP(A157,SEP!$A$2:$AL$301,38,FALSE)</f>
        <v/>
      </c>
      <c r="H157" s="58">
        <f>VLOOKUP(A157,SEP!$A$2:$AP$301,41,FALSE)</f>
        <v/>
      </c>
      <c r="I157" s="58">
        <f>VLOOKUP(A157,OCT!$A$2:$AM$301,39,FALSE)</f>
        <v/>
      </c>
      <c r="J157" s="57">
        <f>VLOOKUP(A157,NOV!$A$2:$AL$301,38,FALSE)</f>
        <v/>
      </c>
      <c r="K157" s="57">
        <f>VLOOKUP(A157,DEC!$A$2:$AM$301,39,FALSE)</f>
        <v/>
      </c>
      <c r="L157" s="57">
        <f>VLOOKUP(A157,DEC!$A$2:$AP$301,42,FALSE)</f>
        <v/>
      </c>
      <c r="M157" s="57">
        <f>VLOOKUP($A157,JAN!$A$2:$AM$301,39,FALSE)</f>
        <v/>
      </c>
      <c r="N157" s="57">
        <f>VLOOKUP(A157,FEB!$A$2:$AJ$301,36,FALSE)</f>
        <v/>
      </c>
      <c r="O157" s="215">
        <f>VLOOKUP($A157,MAR!$A$2:$AP$301,39,FALSE)</f>
        <v/>
      </c>
      <c r="P157" s="215">
        <f>VLOOKUP($A157,MAR!$A$2:$AP$301,42,FALSE)</f>
        <v/>
      </c>
      <c r="Q157" s="215">
        <f>VLOOKUP($A157,APR!$A$2:$AL$301,38,FALSE)</f>
        <v/>
      </c>
      <c r="R157" s="215">
        <f>VLOOKUP(A157,MAY!$A$2:$AM$301,39,FALSE)</f>
        <v/>
      </c>
      <c r="S157" s="215">
        <f>VLOOKUP($A157,JUN!$A$2:$AO$301,38,FALSE)</f>
        <v/>
      </c>
      <c r="T157" s="215">
        <f>VLOOKUP($A157,JUN!$A$2:$AO$301,41,FALSE)</f>
        <v/>
      </c>
      <c r="U157" s="216">
        <f>L157+P157+T157+H157</f>
        <v/>
      </c>
      <c r="V157" s="217">
        <f>SUM(VLOOKUP(A157,SEP!$A$2:$AP$301,42,FALSE),VLOOKUP(A157,DEC!$A$2:$AQ$301,43,FALSE),VLOOKUP(A157,MAR!$A$2:$AQ$301,43,FALSE),VLOOKUP(A157,JUN!$A$2:$AP$301,42,FALSE))</f>
        <v/>
      </c>
      <c r="W157" s="218">
        <f>U157/V157</f>
        <v/>
      </c>
    </row>
    <row r="158">
      <c r="A158" s="59" t="n">
        <v>157</v>
      </c>
      <c r="B158" s="157">
        <f>VLOOKUP($A158,Table2[[No]:[Date Student Last Attended Program
(mm/dd/yyyy)]],2,FALSE)</f>
        <v/>
      </c>
      <c r="C158" s="157">
        <f>VLOOKUP($A158,Table2[[No]:[Date Student Last Attended Program
(mm/dd/yyyy)]],4,FALSE)</f>
        <v/>
      </c>
      <c r="D158" s="157">
        <f>VLOOKUP($A158,Table2[[No]:[Date Student Last Attended Program
(mm/dd/yyyy)]],14,FALSE)</f>
        <v/>
      </c>
      <c r="E158" s="58">
        <f>COUNTIF(JUL!E158:AI158,"1")</f>
        <v/>
      </c>
      <c r="F158" s="58">
        <f>COUNTIF(AUG!E158:AI158,"1")</f>
        <v/>
      </c>
      <c r="G158" s="58">
        <f>VLOOKUP(A158,SEP!$A$2:$AL$301,38,FALSE)</f>
        <v/>
      </c>
      <c r="H158" s="58">
        <f>VLOOKUP(A158,SEP!$A$2:$AP$301,41,FALSE)</f>
        <v/>
      </c>
      <c r="I158" s="58">
        <f>VLOOKUP(A158,OCT!$A$2:$AM$301,39,FALSE)</f>
        <v/>
      </c>
      <c r="J158" s="57">
        <f>VLOOKUP(A158,NOV!$A$2:$AL$301,38,FALSE)</f>
        <v/>
      </c>
      <c r="K158" s="57">
        <f>VLOOKUP(A158,DEC!$A$2:$AM$301,39,FALSE)</f>
        <v/>
      </c>
      <c r="L158" s="57">
        <f>VLOOKUP(A158,DEC!$A$2:$AP$301,42,FALSE)</f>
        <v/>
      </c>
      <c r="M158" s="57">
        <f>VLOOKUP($A158,JAN!$A$2:$AM$301,39,FALSE)</f>
        <v/>
      </c>
      <c r="N158" s="57">
        <f>VLOOKUP(A158,FEB!$A$2:$AJ$301,36,FALSE)</f>
        <v/>
      </c>
      <c r="O158" s="215">
        <f>VLOOKUP($A158,MAR!$A$2:$AP$301,39,FALSE)</f>
        <v/>
      </c>
      <c r="P158" s="215">
        <f>VLOOKUP($A158,MAR!$A$2:$AP$301,42,FALSE)</f>
        <v/>
      </c>
      <c r="Q158" s="215">
        <f>VLOOKUP($A158,APR!$A$2:$AL$301,38,FALSE)</f>
        <v/>
      </c>
      <c r="R158" s="215">
        <f>VLOOKUP(A158,MAY!$A$2:$AM$301,39,FALSE)</f>
        <v/>
      </c>
      <c r="S158" s="215">
        <f>VLOOKUP($A158,JUN!$A$2:$AO$301,38,FALSE)</f>
        <v/>
      </c>
      <c r="T158" s="215">
        <f>VLOOKUP($A158,JUN!$A$2:$AO$301,41,FALSE)</f>
        <v/>
      </c>
      <c r="U158" s="216">
        <f>L158+P158+T158+H158</f>
        <v/>
      </c>
      <c r="V158" s="217">
        <f>SUM(VLOOKUP(A158,SEP!$A$2:$AP$301,42,FALSE),VLOOKUP(A158,DEC!$A$2:$AQ$301,43,FALSE),VLOOKUP(A158,MAR!$A$2:$AQ$301,43,FALSE),VLOOKUP(A158,JUN!$A$2:$AP$301,42,FALSE))</f>
        <v/>
      </c>
      <c r="W158" s="218">
        <f>U158/V158</f>
        <v/>
      </c>
    </row>
    <row r="159">
      <c r="A159" s="59" t="n">
        <v>158</v>
      </c>
      <c r="B159" s="157">
        <f>VLOOKUP($A159,Table2[[No]:[Date Student Last Attended Program
(mm/dd/yyyy)]],2,FALSE)</f>
        <v/>
      </c>
      <c r="C159" s="157">
        <f>VLOOKUP($A159,Table2[[No]:[Date Student Last Attended Program
(mm/dd/yyyy)]],4,FALSE)</f>
        <v/>
      </c>
      <c r="D159" s="157">
        <f>VLOOKUP($A159,Table2[[No]:[Date Student Last Attended Program
(mm/dd/yyyy)]],14,FALSE)</f>
        <v/>
      </c>
      <c r="E159" s="58">
        <f>COUNTIF(JUL!E159:AI159,"1")</f>
        <v/>
      </c>
      <c r="F159" s="58">
        <f>COUNTIF(AUG!E159:AI159,"1")</f>
        <v/>
      </c>
      <c r="G159" s="58">
        <f>VLOOKUP(A159,SEP!$A$2:$AL$301,38,FALSE)</f>
        <v/>
      </c>
      <c r="H159" s="58">
        <f>VLOOKUP(A159,SEP!$A$2:$AP$301,41,FALSE)</f>
        <v/>
      </c>
      <c r="I159" s="58">
        <f>VLOOKUP(A159,OCT!$A$2:$AM$301,39,FALSE)</f>
        <v/>
      </c>
      <c r="J159" s="57">
        <f>VLOOKUP(A159,NOV!$A$2:$AL$301,38,FALSE)</f>
        <v/>
      </c>
      <c r="K159" s="57">
        <f>VLOOKUP(A159,DEC!$A$2:$AM$301,39,FALSE)</f>
        <v/>
      </c>
      <c r="L159" s="57">
        <f>VLOOKUP(A159,DEC!$A$2:$AP$301,42,FALSE)</f>
        <v/>
      </c>
      <c r="M159" s="57">
        <f>VLOOKUP($A159,JAN!$A$2:$AM$301,39,FALSE)</f>
        <v/>
      </c>
      <c r="N159" s="57">
        <f>VLOOKUP(A159,FEB!$A$2:$AJ$301,36,FALSE)</f>
        <v/>
      </c>
      <c r="O159" s="215">
        <f>VLOOKUP($A159,MAR!$A$2:$AP$301,39,FALSE)</f>
        <v/>
      </c>
      <c r="P159" s="215">
        <f>VLOOKUP($A159,MAR!$A$2:$AP$301,42,FALSE)</f>
        <v/>
      </c>
      <c r="Q159" s="215">
        <f>VLOOKUP($A159,APR!$A$2:$AL$301,38,FALSE)</f>
        <v/>
      </c>
      <c r="R159" s="215">
        <f>VLOOKUP(A159,MAY!$A$2:$AM$301,39,FALSE)</f>
        <v/>
      </c>
      <c r="S159" s="215">
        <f>VLOOKUP($A159,JUN!$A$2:$AO$301,38,FALSE)</f>
        <v/>
      </c>
      <c r="T159" s="215">
        <f>VLOOKUP($A159,JUN!$A$2:$AO$301,41,FALSE)</f>
        <v/>
      </c>
      <c r="U159" s="216">
        <f>L159+P159+T159+H159</f>
        <v/>
      </c>
      <c r="V159" s="217">
        <f>SUM(VLOOKUP(A159,SEP!$A$2:$AP$301,42,FALSE),VLOOKUP(A159,DEC!$A$2:$AQ$301,43,FALSE),VLOOKUP(A159,MAR!$A$2:$AQ$301,43,FALSE),VLOOKUP(A159,JUN!$A$2:$AP$301,42,FALSE))</f>
        <v/>
      </c>
      <c r="W159" s="218">
        <f>U159/V159</f>
        <v/>
      </c>
    </row>
    <row r="160">
      <c r="A160" s="59" t="n">
        <v>159</v>
      </c>
      <c r="B160" s="157">
        <f>VLOOKUP($A160,Table2[[No]:[Date Student Last Attended Program
(mm/dd/yyyy)]],2,FALSE)</f>
        <v/>
      </c>
      <c r="C160" s="157">
        <f>VLOOKUP($A160,Table2[[No]:[Date Student Last Attended Program
(mm/dd/yyyy)]],4,FALSE)</f>
        <v/>
      </c>
      <c r="D160" s="157">
        <f>VLOOKUP($A160,Table2[[No]:[Date Student Last Attended Program
(mm/dd/yyyy)]],14,FALSE)</f>
        <v/>
      </c>
      <c r="E160" s="58">
        <f>COUNTIF(JUL!E160:AI160,"1")</f>
        <v/>
      </c>
      <c r="F160" s="58">
        <f>COUNTIF(AUG!E160:AI160,"1")</f>
        <v/>
      </c>
      <c r="G160" s="58">
        <f>VLOOKUP(A160,SEP!$A$2:$AL$301,38,FALSE)</f>
        <v/>
      </c>
      <c r="H160" s="58">
        <f>VLOOKUP(A160,SEP!$A$2:$AP$301,41,FALSE)</f>
        <v/>
      </c>
      <c r="I160" s="58">
        <f>VLOOKUP(A160,OCT!$A$2:$AM$301,39,FALSE)</f>
        <v/>
      </c>
      <c r="J160" s="57">
        <f>VLOOKUP(A160,NOV!$A$2:$AL$301,38,FALSE)</f>
        <v/>
      </c>
      <c r="K160" s="57">
        <f>VLOOKUP(A160,DEC!$A$2:$AM$301,39,FALSE)</f>
        <v/>
      </c>
      <c r="L160" s="57">
        <f>VLOOKUP(A160,DEC!$A$2:$AP$301,42,FALSE)</f>
        <v/>
      </c>
      <c r="M160" s="57">
        <f>VLOOKUP($A160,JAN!$A$2:$AM$301,39,FALSE)</f>
        <v/>
      </c>
      <c r="N160" s="57">
        <f>VLOOKUP(A160,FEB!$A$2:$AJ$301,36,FALSE)</f>
        <v/>
      </c>
      <c r="O160" s="215">
        <f>VLOOKUP($A160,MAR!$A$2:$AP$301,39,FALSE)</f>
        <v/>
      </c>
      <c r="P160" s="215">
        <f>VLOOKUP($A160,MAR!$A$2:$AP$301,42,FALSE)</f>
        <v/>
      </c>
      <c r="Q160" s="215">
        <f>VLOOKUP($A160,APR!$A$2:$AL$301,38,FALSE)</f>
        <v/>
      </c>
      <c r="R160" s="215">
        <f>VLOOKUP(A160,MAY!$A$2:$AM$301,39,FALSE)</f>
        <v/>
      </c>
      <c r="S160" s="215">
        <f>VLOOKUP($A160,JUN!$A$2:$AO$301,38,FALSE)</f>
        <v/>
      </c>
      <c r="T160" s="215">
        <f>VLOOKUP($A160,JUN!$A$2:$AO$301,41,FALSE)</f>
        <v/>
      </c>
      <c r="U160" s="216">
        <f>L160+P160+T160+H160</f>
        <v/>
      </c>
      <c r="V160" s="217">
        <f>SUM(VLOOKUP(A160,SEP!$A$2:$AP$301,42,FALSE),VLOOKUP(A160,DEC!$A$2:$AQ$301,43,FALSE),VLOOKUP(A160,MAR!$A$2:$AQ$301,43,FALSE),VLOOKUP(A160,JUN!$A$2:$AP$301,42,FALSE))</f>
        <v/>
      </c>
      <c r="W160" s="218">
        <f>U160/V160</f>
        <v/>
      </c>
    </row>
    <row r="161">
      <c r="A161" s="59" t="n">
        <v>160</v>
      </c>
      <c r="B161" s="157">
        <f>VLOOKUP($A161,Table2[[No]:[Date Student Last Attended Program
(mm/dd/yyyy)]],2,FALSE)</f>
        <v/>
      </c>
      <c r="C161" s="157">
        <f>VLOOKUP($A161,Table2[[No]:[Date Student Last Attended Program
(mm/dd/yyyy)]],4,FALSE)</f>
        <v/>
      </c>
      <c r="D161" s="157">
        <f>VLOOKUP($A161,Table2[[No]:[Date Student Last Attended Program
(mm/dd/yyyy)]],14,FALSE)</f>
        <v/>
      </c>
      <c r="E161" s="58">
        <f>COUNTIF(JUL!E161:AI161,"1")</f>
        <v/>
      </c>
      <c r="F161" s="58">
        <f>COUNTIF(AUG!E161:AI161,"1")</f>
        <v/>
      </c>
      <c r="G161" s="58">
        <f>VLOOKUP(A161,SEP!$A$2:$AL$301,38,FALSE)</f>
        <v/>
      </c>
      <c r="H161" s="58">
        <f>VLOOKUP(A161,SEP!$A$2:$AP$301,41,FALSE)</f>
        <v/>
      </c>
      <c r="I161" s="58">
        <f>VLOOKUP(A161,OCT!$A$2:$AM$301,39,FALSE)</f>
        <v/>
      </c>
      <c r="J161" s="57">
        <f>VLOOKUP(A161,NOV!$A$2:$AL$301,38,FALSE)</f>
        <v/>
      </c>
      <c r="K161" s="57">
        <f>VLOOKUP(A161,DEC!$A$2:$AM$301,39,FALSE)</f>
        <v/>
      </c>
      <c r="L161" s="57">
        <f>VLOOKUP(A161,DEC!$A$2:$AP$301,42,FALSE)</f>
        <v/>
      </c>
      <c r="M161" s="57">
        <f>VLOOKUP($A161,JAN!$A$2:$AM$301,39,FALSE)</f>
        <v/>
      </c>
      <c r="N161" s="57">
        <f>VLOOKUP(A161,FEB!$A$2:$AJ$301,36,FALSE)</f>
        <v/>
      </c>
      <c r="O161" s="215">
        <f>VLOOKUP($A161,MAR!$A$2:$AP$301,39,FALSE)</f>
        <v/>
      </c>
      <c r="P161" s="215">
        <f>VLOOKUP($A161,MAR!$A$2:$AP$301,42,FALSE)</f>
        <v/>
      </c>
      <c r="Q161" s="215">
        <f>VLOOKUP($A161,APR!$A$2:$AL$301,38,FALSE)</f>
        <v/>
      </c>
      <c r="R161" s="215">
        <f>VLOOKUP(A161,MAY!$A$2:$AM$301,39,FALSE)</f>
        <v/>
      </c>
      <c r="S161" s="215">
        <f>VLOOKUP($A161,JUN!$A$2:$AO$301,38,FALSE)</f>
        <v/>
      </c>
      <c r="T161" s="215">
        <f>VLOOKUP($A161,JUN!$A$2:$AO$301,41,FALSE)</f>
        <v/>
      </c>
      <c r="U161" s="216">
        <f>L161+P161+T161+H161</f>
        <v/>
      </c>
      <c r="V161" s="217">
        <f>SUM(VLOOKUP(A161,SEP!$A$2:$AP$301,42,FALSE),VLOOKUP(A161,DEC!$A$2:$AQ$301,43,FALSE),VLOOKUP(A161,MAR!$A$2:$AQ$301,43,FALSE),VLOOKUP(A161,JUN!$A$2:$AP$301,42,FALSE))</f>
        <v/>
      </c>
      <c r="W161" s="218">
        <f>U161/V161</f>
        <v/>
      </c>
    </row>
    <row r="162">
      <c r="A162" s="59" t="n">
        <v>161</v>
      </c>
      <c r="B162" s="157">
        <f>VLOOKUP($A162,Table2[[No]:[Date Student Last Attended Program
(mm/dd/yyyy)]],2,FALSE)</f>
        <v/>
      </c>
      <c r="C162" s="157">
        <f>VLOOKUP($A162,Table2[[No]:[Date Student Last Attended Program
(mm/dd/yyyy)]],4,FALSE)</f>
        <v/>
      </c>
      <c r="D162" s="157">
        <f>VLOOKUP($A162,Table2[[No]:[Date Student Last Attended Program
(mm/dd/yyyy)]],14,FALSE)</f>
        <v/>
      </c>
      <c r="E162" s="58">
        <f>COUNTIF(JUL!E162:AI162,"1")</f>
        <v/>
      </c>
      <c r="F162" s="58">
        <f>COUNTIF(AUG!E162:AI162,"1")</f>
        <v/>
      </c>
      <c r="G162" s="58">
        <f>VLOOKUP(A162,SEP!$A$2:$AL$301,38,FALSE)</f>
        <v/>
      </c>
      <c r="H162" s="58">
        <f>VLOOKUP(A162,SEP!$A$2:$AP$301,41,FALSE)</f>
        <v/>
      </c>
      <c r="I162" s="58">
        <f>VLOOKUP(A162,OCT!$A$2:$AM$301,39,FALSE)</f>
        <v/>
      </c>
      <c r="J162" s="57">
        <f>VLOOKUP(A162,NOV!$A$2:$AL$301,38,FALSE)</f>
        <v/>
      </c>
      <c r="K162" s="57">
        <f>VLOOKUP(A162,DEC!$A$2:$AM$301,39,FALSE)</f>
        <v/>
      </c>
      <c r="L162" s="57">
        <f>VLOOKUP(A162,DEC!$A$2:$AP$301,42,FALSE)</f>
        <v/>
      </c>
      <c r="M162" s="57">
        <f>VLOOKUP($A162,JAN!$A$2:$AM$301,39,FALSE)</f>
        <v/>
      </c>
      <c r="N162" s="57">
        <f>VLOOKUP(A162,FEB!$A$2:$AJ$301,36,FALSE)</f>
        <v/>
      </c>
      <c r="O162" s="215">
        <f>VLOOKUP($A162,MAR!$A$2:$AP$301,39,FALSE)</f>
        <v/>
      </c>
      <c r="P162" s="215">
        <f>VLOOKUP($A162,MAR!$A$2:$AP$301,42,FALSE)</f>
        <v/>
      </c>
      <c r="Q162" s="215">
        <f>VLOOKUP($A162,APR!$A$2:$AL$301,38,FALSE)</f>
        <v/>
      </c>
      <c r="R162" s="215">
        <f>VLOOKUP(A162,MAY!$A$2:$AM$301,39,FALSE)</f>
        <v/>
      </c>
      <c r="S162" s="215">
        <f>VLOOKUP($A162,JUN!$A$2:$AO$301,38,FALSE)</f>
        <v/>
      </c>
      <c r="T162" s="215">
        <f>VLOOKUP($A162,JUN!$A$2:$AO$301,41,FALSE)</f>
        <v/>
      </c>
      <c r="U162" s="216">
        <f>L162+P162+T162+H162</f>
        <v/>
      </c>
      <c r="V162" s="217">
        <f>SUM(VLOOKUP(A162,SEP!$A$2:$AP$301,42,FALSE),VLOOKUP(A162,DEC!$A$2:$AQ$301,43,FALSE),VLOOKUP(A162,MAR!$A$2:$AQ$301,43,FALSE),VLOOKUP(A162,JUN!$A$2:$AP$301,42,FALSE))</f>
        <v/>
      </c>
      <c r="W162" s="218">
        <f>U162/V162</f>
        <v/>
      </c>
    </row>
    <row r="163">
      <c r="A163" s="59" t="n">
        <v>162</v>
      </c>
      <c r="B163" s="157">
        <f>VLOOKUP($A163,Table2[[No]:[Date Student Last Attended Program
(mm/dd/yyyy)]],2,FALSE)</f>
        <v/>
      </c>
      <c r="C163" s="157">
        <f>VLOOKUP($A163,Table2[[No]:[Date Student Last Attended Program
(mm/dd/yyyy)]],4,FALSE)</f>
        <v/>
      </c>
      <c r="D163" s="157">
        <f>VLOOKUP($A163,Table2[[No]:[Date Student Last Attended Program
(mm/dd/yyyy)]],14,FALSE)</f>
        <v/>
      </c>
      <c r="E163" s="58">
        <f>COUNTIF(JUL!E163:AI163,"1")</f>
        <v/>
      </c>
      <c r="F163" s="58">
        <f>COUNTIF(AUG!E163:AI163,"1")</f>
        <v/>
      </c>
      <c r="G163" s="58">
        <f>VLOOKUP(A163,SEP!$A$2:$AL$301,38,FALSE)</f>
        <v/>
      </c>
      <c r="H163" s="58">
        <f>VLOOKUP(A163,SEP!$A$2:$AP$301,41,FALSE)</f>
        <v/>
      </c>
      <c r="I163" s="58">
        <f>VLOOKUP(A163,OCT!$A$2:$AM$301,39,FALSE)</f>
        <v/>
      </c>
      <c r="J163" s="57">
        <f>VLOOKUP(A163,NOV!$A$2:$AL$301,38,FALSE)</f>
        <v/>
      </c>
      <c r="K163" s="57">
        <f>VLOOKUP(A163,DEC!$A$2:$AM$301,39,FALSE)</f>
        <v/>
      </c>
      <c r="L163" s="57">
        <f>VLOOKUP(A163,DEC!$A$2:$AP$301,42,FALSE)</f>
        <v/>
      </c>
      <c r="M163" s="57">
        <f>VLOOKUP($A163,JAN!$A$2:$AM$301,39,FALSE)</f>
        <v/>
      </c>
      <c r="N163" s="57">
        <f>VLOOKUP(A163,FEB!$A$2:$AJ$301,36,FALSE)</f>
        <v/>
      </c>
      <c r="O163" s="215">
        <f>VLOOKUP($A163,MAR!$A$2:$AP$301,39,FALSE)</f>
        <v/>
      </c>
      <c r="P163" s="215">
        <f>VLOOKUP($A163,MAR!$A$2:$AP$301,42,FALSE)</f>
        <v/>
      </c>
      <c r="Q163" s="215">
        <f>VLOOKUP($A163,APR!$A$2:$AL$301,38,FALSE)</f>
        <v/>
      </c>
      <c r="R163" s="215">
        <f>VLOOKUP(A163,MAY!$A$2:$AM$301,39,FALSE)</f>
        <v/>
      </c>
      <c r="S163" s="215">
        <f>VLOOKUP($A163,JUN!$A$2:$AO$301,38,FALSE)</f>
        <v/>
      </c>
      <c r="T163" s="215">
        <f>VLOOKUP($A163,JUN!$A$2:$AO$301,41,FALSE)</f>
        <v/>
      </c>
      <c r="U163" s="216">
        <f>L163+P163+T163+H163</f>
        <v/>
      </c>
      <c r="V163" s="217">
        <f>SUM(VLOOKUP(A163,SEP!$A$2:$AP$301,42,FALSE),VLOOKUP(A163,DEC!$A$2:$AQ$301,43,FALSE),VLOOKUP(A163,MAR!$A$2:$AQ$301,43,FALSE),VLOOKUP(A163,JUN!$A$2:$AP$301,42,FALSE))</f>
        <v/>
      </c>
      <c r="W163" s="218">
        <f>U163/V163</f>
        <v/>
      </c>
    </row>
    <row r="164">
      <c r="A164" s="59" t="n">
        <v>163</v>
      </c>
      <c r="B164" s="157">
        <f>VLOOKUP($A164,Table2[[No]:[Date Student Last Attended Program
(mm/dd/yyyy)]],2,FALSE)</f>
        <v/>
      </c>
      <c r="C164" s="157">
        <f>VLOOKUP($A164,Table2[[No]:[Date Student Last Attended Program
(mm/dd/yyyy)]],4,FALSE)</f>
        <v/>
      </c>
      <c r="D164" s="157">
        <f>VLOOKUP($A164,Table2[[No]:[Date Student Last Attended Program
(mm/dd/yyyy)]],14,FALSE)</f>
        <v/>
      </c>
      <c r="E164" s="58">
        <f>COUNTIF(JUL!E164:AI164,"1")</f>
        <v/>
      </c>
      <c r="F164" s="58">
        <f>COUNTIF(AUG!E164:AI164,"1")</f>
        <v/>
      </c>
      <c r="G164" s="58">
        <f>VLOOKUP(A164,SEP!$A$2:$AL$301,38,FALSE)</f>
        <v/>
      </c>
      <c r="H164" s="58">
        <f>VLOOKUP(A164,SEP!$A$2:$AP$301,41,FALSE)</f>
        <v/>
      </c>
      <c r="I164" s="58">
        <f>VLOOKUP(A164,OCT!$A$2:$AM$301,39,FALSE)</f>
        <v/>
      </c>
      <c r="J164" s="57">
        <f>VLOOKUP(A164,NOV!$A$2:$AL$301,38,FALSE)</f>
        <v/>
      </c>
      <c r="K164" s="57">
        <f>VLOOKUP(A164,DEC!$A$2:$AM$301,39,FALSE)</f>
        <v/>
      </c>
      <c r="L164" s="57">
        <f>VLOOKUP(A164,DEC!$A$2:$AP$301,42,FALSE)</f>
        <v/>
      </c>
      <c r="M164" s="57">
        <f>VLOOKUP($A164,JAN!$A$2:$AM$301,39,FALSE)</f>
        <v/>
      </c>
      <c r="N164" s="57">
        <f>VLOOKUP(A164,FEB!$A$2:$AJ$301,36,FALSE)</f>
        <v/>
      </c>
      <c r="O164" s="215">
        <f>VLOOKUP($A164,MAR!$A$2:$AP$301,39,FALSE)</f>
        <v/>
      </c>
      <c r="P164" s="215">
        <f>VLOOKUP($A164,MAR!$A$2:$AP$301,42,FALSE)</f>
        <v/>
      </c>
      <c r="Q164" s="215">
        <f>VLOOKUP($A164,APR!$A$2:$AL$301,38,FALSE)</f>
        <v/>
      </c>
      <c r="R164" s="215">
        <f>VLOOKUP(A164,MAY!$A$2:$AM$301,39,FALSE)</f>
        <v/>
      </c>
      <c r="S164" s="215">
        <f>VLOOKUP($A164,JUN!$A$2:$AO$301,38,FALSE)</f>
        <v/>
      </c>
      <c r="T164" s="215">
        <f>VLOOKUP($A164,JUN!$A$2:$AO$301,41,FALSE)</f>
        <v/>
      </c>
      <c r="U164" s="216">
        <f>L164+P164+T164+H164</f>
        <v/>
      </c>
      <c r="V164" s="217">
        <f>SUM(VLOOKUP(A164,SEP!$A$2:$AP$301,42,FALSE),VLOOKUP(A164,DEC!$A$2:$AQ$301,43,FALSE),VLOOKUP(A164,MAR!$A$2:$AQ$301,43,FALSE),VLOOKUP(A164,JUN!$A$2:$AP$301,42,FALSE))</f>
        <v/>
      </c>
      <c r="W164" s="218">
        <f>U164/V164</f>
        <v/>
      </c>
    </row>
    <row r="165">
      <c r="A165" s="59" t="n">
        <v>164</v>
      </c>
      <c r="B165" s="157">
        <f>VLOOKUP($A165,Table2[[No]:[Date Student Last Attended Program
(mm/dd/yyyy)]],2,FALSE)</f>
        <v/>
      </c>
      <c r="C165" s="157">
        <f>VLOOKUP($A165,Table2[[No]:[Date Student Last Attended Program
(mm/dd/yyyy)]],4,FALSE)</f>
        <v/>
      </c>
      <c r="D165" s="157">
        <f>VLOOKUP($A165,Table2[[No]:[Date Student Last Attended Program
(mm/dd/yyyy)]],14,FALSE)</f>
        <v/>
      </c>
      <c r="E165" s="58">
        <f>COUNTIF(JUL!E165:AI165,"1")</f>
        <v/>
      </c>
      <c r="F165" s="58">
        <f>COUNTIF(AUG!E165:AI165,"1")</f>
        <v/>
      </c>
      <c r="G165" s="58">
        <f>VLOOKUP(A165,SEP!$A$2:$AL$301,38,FALSE)</f>
        <v/>
      </c>
      <c r="H165" s="58">
        <f>VLOOKUP(A165,SEP!$A$2:$AP$301,41,FALSE)</f>
        <v/>
      </c>
      <c r="I165" s="58">
        <f>VLOOKUP(A165,OCT!$A$2:$AM$301,39,FALSE)</f>
        <v/>
      </c>
      <c r="J165" s="57">
        <f>VLOOKUP(A165,NOV!$A$2:$AL$301,38,FALSE)</f>
        <v/>
      </c>
      <c r="K165" s="57">
        <f>VLOOKUP(A165,DEC!$A$2:$AM$301,39,FALSE)</f>
        <v/>
      </c>
      <c r="L165" s="57">
        <f>VLOOKUP(A165,DEC!$A$2:$AP$301,42,FALSE)</f>
        <v/>
      </c>
      <c r="M165" s="57">
        <f>VLOOKUP($A165,JAN!$A$2:$AM$301,39,FALSE)</f>
        <v/>
      </c>
      <c r="N165" s="57">
        <f>VLOOKUP(A165,FEB!$A$2:$AJ$301,36,FALSE)</f>
        <v/>
      </c>
      <c r="O165" s="215">
        <f>VLOOKUP($A165,MAR!$A$2:$AP$301,39,FALSE)</f>
        <v/>
      </c>
      <c r="P165" s="215">
        <f>VLOOKUP($A165,MAR!$A$2:$AP$301,42,FALSE)</f>
        <v/>
      </c>
      <c r="Q165" s="215">
        <f>VLOOKUP($A165,APR!$A$2:$AL$301,38,FALSE)</f>
        <v/>
      </c>
      <c r="R165" s="215">
        <f>VLOOKUP(A165,MAY!$A$2:$AM$301,39,FALSE)</f>
        <v/>
      </c>
      <c r="S165" s="215">
        <f>VLOOKUP($A165,JUN!$A$2:$AO$301,38,FALSE)</f>
        <v/>
      </c>
      <c r="T165" s="215">
        <f>VLOOKUP($A165,JUN!$A$2:$AO$301,41,FALSE)</f>
        <v/>
      </c>
      <c r="U165" s="216">
        <f>L165+P165+T165+H165</f>
        <v/>
      </c>
      <c r="V165" s="217">
        <f>SUM(VLOOKUP(A165,SEP!$A$2:$AP$301,42,FALSE),VLOOKUP(A165,DEC!$A$2:$AQ$301,43,FALSE),VLOOKUP(A165,MAR!$A$2:$AQ$301,43,FALSE),VLOOKUP(A165,JUN!$A$2:$AP$301,42,FALSE))</f>
        <v/>
      </c>
      <c r="W165" s="218">
        <f>U165/V165</f>
        <v/>
      </c>
    </row>
    <row r="166">
      <c r="A166" s="59" t="n">
        <v>165</v>
      </c>
      <c r="B166" s="157">
        <f>VLOOKUP($A166,Table2[[No]:[Date Student Last Attended Program
(mm/dd/yyyy)]],2,FALSE)</f>
        <v/>
      </c>
      <c r="C166" s="157">
        <f>VLOOKUP($A166,Table2[[No]:[Date Student Last Attended Program
(mm/dd/yyyy)]],4,FALSE)</f>
        <v/>
      </c>
      <c r="D166" s="157">
        <f>VLOOKUP($A166,Table2[[No]:[Date Student Last Attended Program
(mm/dd/yyyy)]],14,FALSE)</f>
        <v/>
      </c>
      <c r="E166" s="58">
        <f>COUNTIF(JUL!E166:AI166,"1")</f>
        <v/>
      </c>
      <c r="F166" s="58">
        <f>COUNTIF(AUG!E166:AI166,"1")</f>
        <v/>
      </c>
      <c r="G166" s="58">
        <f>VLOOKUP(A166,SEP!$A$2:$AL$301,38,FALSE)</f>
        <v/>
      </c>
      <c r="H166" s="58">
        <f>VLOOKUP(A166,SEP!$A$2:$AP$301,41,FALSE)</f>
        <v/>
      </c>
      <c r="I166" s="58">
        <f>VLOOKUP(A166,OCT!$A$2:$AM$301,39,FALSE)</f>
        <v/>
      </c>
      <c r="J166" s="57">
        <f>VLOOKUP(A166,NOV!$A$2:$AL$301,38,FALSE)</f>
        <v/>
      </c>
      <c r="K166" s="57">
        <f>VLOOKUP(A166,DEC!$A$2:$AM$301,39,FALSE)</f>
        <v/>
      </c>
      <c r="L166" s="57">
        <f>VLOOKUP(A166,DEC!$A$2:$AP$301,42,FALSE)</f>
        <v/>
      </c>
      <c r="M166" s="57">
        <f>VLOOKUP($A166,JAN!$A$2:$AM$301,39,FALSE)</f>
        <v/>
      </c>
      <c r="N166" s="57">
        <f>VLOOKUP(A166,FEB!$A$2:$AJ$301,36,FALSE)</f>
        <v/>
      </c>
      <c r="O166" s="215">
        <f>VLOOKUP($A166,MAR!$A$2:$AP$301,39,FALSE)</f>
        <v/>
      </c>
      <c r="P166" s="215">
        <f>VLOOKUP($A166,MAR!$A$2:$AP$301,42,FALSE)</f>
        <v/>
      </c>
      <c r="Q166" s="215">
        <f>VLOOKUP($A166,APR!$A$2:$AL$301,38,FALSE)</f>
        <v/>
      </c>
      <c r="R166" s="215">
        <f>VLOOKUP(A166,MAY!$A$2:$AM$301,39,FALSE)</f>
        <v/>
      </c>
      <c r="S166" s="215">
        <f>VLOOKUP($A166,JUN!$A$2:$AO$301,38,FALSE)</f>
        <v/>
      </c>
      <c r="T166" s="215">
        <f>VLOOKUP($A166,JUN!$A$2:$AO$301,41,FALSE)</f>
        <v/>
      </c>
      <c r="U166" s="216">
        <f>L166+P166+T166+H166</f>
        <v/>
      </c>
      <c r="V166" s="217">
        <f>SUM(VLOOKUP(A166,SEP!$A$2:$AP$301,42,FALSE),VLOOKUP(A166,DEC!$A$2:$AQ$301,43,FALSE),VLOOKUP(A166,MAR!$A$2:$AQ$301,43,FALSE),VLOOKUP(A166,JUN!$A$2:$AP$301,42,FALSE))</f>
        <v/>
      </c>
      <c r="W166" s="218">
        <f>U166/V166</f>
        <v/>
      </c>
    </row>
    <row r="167">
      <c r="A167" s="59" t="n">
        <v>166</v>
      </c>
      <c r="B167" s="157">
        <f>VLOOKUP($A167,Table2[[No]:[Date Student Last Attended Program
(mm/dd/yyyy)]],2,FALSE)</f>
        <v/>
      </c>
      <c r="C167" s="157">
        <f>VLOOKUP($A167,Table2[[No]:[Date Student Last Attended Program
(mm/dd/yyyy)]],4,FALSE)</f>
        <v/>
      </c>
      <c r="D167" s="157">
        <f>VLOOKUP($A167,Table2[[No]:[Date Student Last Attended Program
(mm/dd/yyyy)]],14,FALSE)</f>
        <v/>
      </c>
      <c r="E167" s="58">
        <f>COUNTIF(JUL!E167:AI167,"1")</f>
        <v/>
      </c>
      <c r="F167" s="58">
        <f>COUNTIF(AUG!E167:AI167,"1")</f>
        <v/>
      </c>
      <c r="G167" s="58">
        <f>VLOOKUP(A167,SEP!$A$2:$AL$301,38,FALSE)</f>
        <v/>
      </c>
      <c r="H167" s="58">
        <f>VLOOKUP(A167,SEP!$A$2:$AP$301,41,FALSE)</f>
        <v/>
      </c>
      <c r="I167" s="58">
        <f>VLOOKUP(A167,OCT!$A$2:$AM$301,39,FALSE)</f>
        <v/>
      </c>
      <c r="J167" s="57">
        <f>VLOOKUP(A167,NOV!$A$2:$AL$301,38,FALSE)</f>
        <v/>
      </c>
      <c r="K167" s="57">
        <f>VLOOKUP(A167,DEC!$A$2:$AM$301,39,FALSE)</f>
        <v/>
      </c>
      <c r="L167" s="57">
        <f>VLOOKUP(A167,DEC!$A$2:$AP$301,42,FALSE)</f>
        <v/>
      </c>
      <c r="M167" s="57">
        <f>VLOOKUP($A167,JAN!$A$2:$AM$301,39,FALSE)</f>
        <v/>
      </c>
      <c r="N167" s="57">
        <f>VLOOKUP(A167,FEB!$A$2:$AJ$301,36,FALSE)</f>
        <v/>
      </c>
      <c r="O167" s="215">
        <f>VLOOKUP($A167,MAR!$A$2:$AP$301,39,FALSE)</f>
        <v/>
      </c>
      <c r="P167" s="215">
        <f>VLOOKUP($A167,MAR!$A$2:$AP$301,42,FALSE)</f>
        <v/>
      </c>
      <c r="Q167" s="215">
        <f>VLOOKUP($A167,APR!$A$2:$AL$301,38,FALSE)</f>
        <v/>
      </c>
      <c r="R167" s="215">
        <f>VLOOKUP(A167,MAY!$A$2:$AM$301,39,FALSE)</f>
        <v/>
      </c>
      <c r="S167" s="215">
        <f>VLOOKUP($A167,JUN!$A$2:$AO$301,38,FALSE)</f>
        <v/>
      </c>
      <c r="T167" s="215">
        <f>VLOOKUP($A167,JUN!$A$2:$AO$301,41,FALSE)</f>
        <v/>
      </c>
      <c r="U167" s="216">
        <f>L167+P167+T167+H167</f>
        <v/>
      </c>
      <c r="V167" s="217">
        <f>SUM(VLOOKUP(A167,SEP!$A$2:$AP$301,42,FALSE),VLOOKUP(A167,DEC!$A$2:$AQ$301,43,FALSE),VLOOKUP(A167,MAR!$A$2:$AQ$301,43,FALSE),VLOOKUP(A167,JUN!$A$2:$AP$301,42,FALSE))</f>
        <v/>
      </c>
      <c r="W167" s="218">
        <f>U167/V167</f>
        <v/>
      </c>
    </row>
    <row r="168">
      <c r="A168" s="59" t="n">
        <v>167</v>
      </c>
      <c r="B168" s="157">
        <f>VLOOKUP($A168,Table2[[No]:[Date Student Last Attended Program
(mm/dd/yyyy)]],2,FALSE)</f>
        <v/>
      </c>
      <c r="C168" s="157">
        <f>VLOOKUP($A168,Table2[[No]:[Date Student Last Attended Program
(mm/dd/yyyy)]],4,FALSE)</f>
        <v/>
      </c>
      <c r="D168" s="157">
        <f>VLOOKUP($A168,Table2[[No]:[Date Student Last Attended Program
(mm/dd/yyyy)]],14,FALSE)</f>
        <v/>
      </c>
      <c r="E168" s="58">
        <f>COUNTIF(JUL!E168:AI168,"1")</f>
        <v/>
      </c>
      <c r="F168" s="58">
        <f>COUNTIF(AUG!E168:AI168,"1")</f>
        <v/>
      </c>
      <c r="G168" s="58">
        <f>VLOOKUP(A168,SEP!$A$2:$AL$301,38,FALSE)</f>
        <v/>
      </c>
      <c r="H168" s="58">
        <f>VLOOKUP(A168,SEP!$A$2:$AP$301,41,FALSE)</f>
        <v/>
      </c>
      <c r="I168" s="58">
        <f>VLOOKUP(A168,OCT!$A$2:$AM$301,39,FALSE)</f>
        <v/>
      </c>
      <c r="J168" s="57">
        <f>VLOOKUP(A168,NOV!$A$2:$AL$301,38,FALSE)</f>
        <v/>
      </c>
      <c r="K168" s="57">
        <f>VLOOKUP(A168,DEC!$A$2:$AM$301,39,FALSE)</f>
        <v/>
      </c>
      <c r="L168" s="57">
        <f>VLOOKUP(A168,DEC!$A$2:$AP$301,42,FALSE)</f>
        <v/>
      </c>
      <c r="M168" s="57">
        <f>VLOOKUP($A168,JAN!$A$2:$AM$301,39,FALSE)</f>
        <v/>
      </c>
      <c r="N168" s="57">
        <f>VLOOKUP(A168,FEB!$A$2:$AJ$301,36,FALSE)</f>
        <v/>
      </c>
      <c r="O168" s="215">
        <f>VLOOKUP($A168,MAR!$A$2:$AP$301,39,FALSE)</f>
        <v/>
      </c>
      <c r="P168" s="215">
        <f>VLOOKUP($A168,MAR!$A$2:$AP$301,42,FALSE)</f>
        <v/>
      </c>
      <c r="Q168" s="215">
        <f>VLOOKUP($A168,APR!$A$2:$AL$301,38,FALSE)</f>
        <v/>
      </c>
      <c r="R168" s="215">
        <f>VLOOKUP(A168,MAY!$A$2:$AM$301,39,FALSE)</f>
        <v/>
      </c>
      <c r="S168" s="215">
        <f>VLOOKUP($A168,JUN!$A$2:$AO$301,38,FALSE)</f>
        <v/>
      </c>
      <c r="T168" s="215">
        <f>VLOOKUP($A168,JUN!$A$2:$AO$301,41,FALSE)</f>
        <v/>
      </c>
      <c r="U168" s="216">
        <f>L168+P168+T168+H168</f>
        <v/>
      </c>
      <c r="V168" s="217">
        <f>SUM(VLOOKUP(A168,SEP!$A$2:$AP$301,42,FALSE),VLOOKUP(A168,DEC!$A$2:$AQ$301,43,FALSE),VLOOKUP(A168,MAR!$A$2:$AQ$301,43,FALSE),VLOOKUP(A168,JUN!$A$2:$AP$301,42,FALSE))</f>
        <v/>
      </c>
      <c r="W168" s="218">
        <f>U168/V168</f>
        <v/>
      </c>
    </row>
    <row r="169">
      <c r="A169" s="59" t="n">
        <v>168</v>
      </c>
      <c r="B169" s="157">
        <f>VLOOKUP($A169,Table2[[No]:[Date Student Last Attended Program
(mm/dd/yyyy)]],2,FALSE)</f>
        <v/>
      </c>
      <c r="C169" s="157">
        <f>VLOOKUP($A169,Table2[[No]:[Date Student Last Attended Program
(mm/dd/yyyy)]],4,FALSE)</f>
        <v/>
      </c>
      <c r="D169" s="157">
        <f>VLOOKUP($A169,Table2[[No]:[Date Student Last Attended Program
(mm/dd/yyyy)]],14,FALSE)</f>
        <v/>
      </c>
      <c r="E169" s="58">
        <f>COUNTIF(JUL!E169:AI169,"1")</f>
        <v/>
      </c>
      <c r="F169" s="58">
        <f>COUNTIF(AUG!E169:AI169,"1")</f>
        <v/>
      </c>
      <c r="G169" s="58">
        <f>VLOOKUP(A169,SEP!$A$2:$AL$301,38,FALSE)</f>
        <v/>
      </c>
      <c r="H169" s="58">
        <f>VLOOKUP(A169,SEP!$A$2:$AP$301,41,FALSE)</f>
        <v/>
      </c>
      <c r="I169" s="58">
        <f>VLOOKUP(A169,OCT!$A$2:$AM$301,39,FALSE)</f>
        <v/>
      </c>
      <c r="J169" s="57">
        <f>VLOOKUP(A169,NOV!$A$2:$AL$301,38,FALSE)</f>
        <v/>
      </c>
      <c r="K169" s="57">
        <f>VLOOKUP(A169,DEC!$A$2:$AM$301,39,FALSE)</f>
        <v/>
      </c>
      <c r="L169" s="57">
        <f>VLOOKUP(A169,DEC!$A$2:$AP$301,42,FALSE)</f>
        <v/>
      </c>
      <c r="M169" s="57">
        <f>VLOOKUP($A169,JAN!$A$2:$AM$301,39,FALSE)</f>
        <v/>
      </c>
      <c r="N169" s="57">
        <f>VLOOKUP(A169,FEB!$A$2:$AJ$301,36,FALSE)</f>
        <v/>
      </c>
      <c r="O169" s="215">
        <f>VLOOKUP($A169,MAR!$A$2:$AP$301,39,FALSE)</f>
        <v/>
      </c>
      <c r="P169" s="215">
        <f>VLOOKUP($A169,MAR!$A$2:$AP$301,42,FALSE)</f>
        <v/>
      </c>
      <c r="Q169" s="215">
        <f>VLOOKUP($A169,APR!$A$2:$AL$301,38,FALSE)</f>
        <v/>
      </c>
      <c r="R169" s="215">
        <f>VLOOKUP(A169,MAY!$A$2:$AM$301,39,FALSE)</f>
        <v/>
      </c>
      <c r="S169" s="215">
        <f>VLOOKUP($A169,JUN!$A$2:$AO$301,38,FALSE)</f>
        <v/>
      </c>
      <c r="T169" s="215">
        <f>VLOOKUP($A169,JUN!$A$2:$AO$301,41,FALSE)</f>
        <v/>
      </c>
      <c r="U169" s="216">
        <f>L169+P169+T169+H169</f>
        <v/>
      </c>
      <c r="V169" s="217">
        <f>SUM(VLOOKUP(A169,SEP!$A$2:$AP$301,42,FALSE),VLOOKUP(A169,DEC!$A$2:$AQ$301,43,FALSE),VLOOKUP(A169,MAR!$A$2:$AQ$301,43,FALSE),VLOOKUP(A169,JUN!$A$2:$AP$301,42,FALSE))</f>
        <v/>
      </c>
      <c r="W169" s="218">
        <f>U169/V169</f>
        <v/>
      </c>
    </row>
    <row r="170">
      <c r="A170" s="59" t="n">
        <v>169</v>
      </c>
      <c r="B170" s="157">
        <f>VLOOKUP($A170,Table2[[No]:[Date Student Last Attended Program
(mm/dd/yyyy)]],2,FALSE)</f>
        <v/>
      </c>
      <c r="C170" s="157">
        <f>VLOOKUP($A170,Table2[[No]:[Date Student Last Attended Program
(mm/dd/yyyy)]],4,FALSE)</f>
        <v/>
      </c>
      <c r="D170" s="157">
        <f>VLOOKUP($A170,Table2[[No]:[Date Student Last Attended Program
(mm/dd/yyyy)]],14,FALSE)</f>
        <v/>
      </c>
      <c r="E170" s="58">
        <f>COUNTIF(JUL!E170:AI170,"1")</f>
        <v/>
      </c>
      <c r="F170" s="58">
        <f>COUNTIF(AUG!E170:AI170,"1")</f>
        <v/>
      </c>
      <c r="G170" s="58">
        <f>VLOOKUP(A170,SEP!$A$2:$AL$301,38,FALSE)</f>
        <v/>
      </c>
      <c r="H170" s="58">
        <f>VLOOKUP(A170,SEP!$A$2:$AP$301,41,FALSE)</f>
        <v/>
      </c>
      <c r="I170" s="58">
        <f>VLOOKUP(A170,OCT!$A$2:$AM$301,39,FALSE)</f>
        <v/>
      </c>
      <c r="J170" s="57">
        <f>VLOOKUP(A170,NOV!$A$2:$AL$301,38,FALSE)</f>
        <v/>
      </c>
      <c r="K170" s="57">
        <f>VLOOKUP(A170,DEC!$A$2:$AM$301,39,FALSE)</f>
        <v/>
      </c>
      <c r="L170" s="57">
        <f>VLOOKUP(A170,DEC!$A$2:$AP$301,42,FALSE)</f>
        <v/>
      </c>
      <c r="M170" s="57">
        <f>VLOOKUP($A170,JAN!$A$2:$AM$301,39,FALSE)</f>
        <v/>
      </c>
      <c r="N170" s="57">
        <f>VLOOKUP(A170,FEB!$A$2:$AJ$301,36,FALSE)</f>
        <v/>
      </c>
      <c r="O170" s="215">
        <f>VLOOKUP($A170,MAR!$A$2:$AP$301,39,FALSE)</f>
        <v/>
      </c>
      <c r="P170" s="215">
        <f>VLOOKUP($A170,MAR!$A$2:$AP$301,42,FALSE)</f>
        <v/>
      </c>
      <c r="Q170" s="215">
        <f>VLOOKUP($A170,APR!$A$2:$AL$301,38,FALSE)</f>
        <v/>
      </c>
      <c r="R170" s="215">
        <f>VLOOKUP(A170,MAY!$A$2:$AM$301,39,FALSE)</f>
        <v/>
      </c>
      <c r="S170" s="215">
        <f>VLOOKUP($A170,JUN!$A$2:$AO$301,38,FALSE)</f>
        <v/>
      </c>
      <c r="T170" s="215">
        <f>VLOOKUP($A170,JUN!$A$2:$AO$301,41,FALSE)</f>
        <v/>
      </c>
      <c r="U170" s="216">
        <f>L170+P170+T170+H170</f>
        <v/>
      </c>
      <c r="V170" s="217">
        <f>SUM(VLOOKUP(A170,SEP!$A$2:$AP$301,42,FALSE),VLOOKUP(A170,DEC!$A$2:$AQ$301,43,FALSE),VLOOKUP(A170,MAR!$A$2:$AQ$301,43,FALSE),VLOOKUP(A170,JUN!$A$2:$AP$301,42,FALSE))</f>
        <v/>
      </c>
      <c r="W170" s="218">
        <f>U170/V170</f>
        <v/>
      </c>
    </row>
    <row r="171">
      <c r="A171" s="59" t="n">
        <v>170</v>
      </c>
      <c r="B171" s="157">
        <f>VLOOKUP($A171,Table2[[No]:[Date Student Last Attended Program
(mm/dd/yyyy)]],2,FALSE)</f>
        <v/>
      </c>
      <c r="C171" s="157">
        <f>VLOOKUP($A171,Table2[[No]:[Date Student Last Attended Program
(mm/dd/yyyy)]],4,FALSE)</f>
        <v/>
      </c>
      <c r="D171" s="157">
        <f>VLOOKUP($A171,Table2[[No]:[Date Student Last Attended Program
(mm/dd/yyyy)]],14,FALSE)</f>
        <v/>
      </c>
      <c r="E171" s="58">
        <f>COUNTIF(JUL!E171:AI171,"1")</f>
        <v/>
      </c>
      <c r="F171" s="58">
        <f>COUNTIF(AUG!E171:AI171,"1")</f>
        <v/>
      </c>
      <c r="G171" s="58">
        <f>VLOOKUP(A171,SEP!$A$2:$AL$301,38,FALSE)</f>
        <v/>
      </c>
      <c r="H171" s="58">
        <f>VLOOKUP(A171,SEP!$A$2:$AP$301,41,FALSE)</f>
        <v/>
      </c>
      <c r="I171" s="58">
        <f>VLOOKUP(A171,OCT!$A$2:$AM$301,39,FALSE)</f>
        <v/>
      </c>
      <c r="J171" s="57">
        <f>VLOOKUP(A171,NOV!$A$2:$AL$301,38,FALSE)</f>
        <v/>
      </c>
      <c r="K171" s="57">
        <f>VLOOKUP(A171,DEC!$A$2:$AM$301,39,FALSE)</f>
        <v/>
      </c>
      <c r="L171" s="57">
        <f>VLOOKUP(A171,DEC!$A$2:$AP$301,42,FALSE)</f>
        <v/>
      </c>
      <c r="M171" s="57">
        <f>VLOOKUP($A171,JAN!$A$2:$AM$301,39,FALSE)</f>
        <v/>
      </c>
      <c r="N171" s="57">
        <f>VLOOKUP(A171,FEB!$A$2:$AJ$301,36,FALSE)</f>
        <v/>
      </c>
      <c r="O171" s="215">
        <f>VLOOKUP($A171,MAR!$A$2:$AP$301,39,FALSE)</f>
        <v/>
      </c>
      <c r="P171" s="215">
        <f>VLOOKUP($A171,MAR!$A$2:$AP$301,42,FALSE)</f>
        <v/>
      </c>
      <c r="Q171" s="215">
        <f>VLOOKUP($A171,APR!$A$2:$AL$301,38,FALSE)</f>
        <v/>
      </c>
      <c r="R171" s="215">
        <f>VLOOKUP(A171,MAY!$A$2:$AM$301,39,FALSE)</f>
        <v/>
      </c>
      <c r="S171" s="215">
        <f>VLOOKUP($A171,JUN!$A$2:$AO$301,38,FALSE)</f>
        <v/>
      </c>
      <c r="T171" s="215">
        <f>VLOOKUP($A171,JUN!$A$2:$AO$301,41,FALSE)</f>
        <v/>
      </c>
      <c r="U171" s="216">
        <f>L171+P171+T171+H171</f>
        <v/>
      </c>
      <c r="V171" s="217">
        <f>SUM(VLOOKUP(A171,SEP!$A$2:$AP$301,42,FALSE),VLOOKUP(A171,DEC!$A$2:$AQ$301,43,FALSE),VLOOKUP(A171,MAR!$A$2:$AQ$301,43,FALSE),VLOOKUP(A171,JUN!$A$2:$AP$301,42,FALSE))</f>
        <v/>
      </c>
      <c r="W171" s="218">
        <f>U171/V171</f>
        <v/>
      </c>
    </row>
    <row r="172">
      <c r="A172" s="59" t="n">
        <v>171</v>
      </c>
      <c r="B172" s="157">
        <f>VLOOKUP($A172,Table2[[No]:[Date Student Last Attended Program
(mm/dd/yyyy)]],2,FALSE)</f>
        <v/>
      </c>
      <c r="C172" s="157">
        <f>VLOOKUP($A172,Table2[[No]:[Date Student Last Attended Program
(mm/dd/yyyy)]],4,FALSE)</f>
        <v/>
      </c>
      <c r="D172" s="157">
        <f>VLOOKUP($A172,Table2[[No]:[Date Student Last Attended Program
(mm/dd/yyyy)]],14,FALSE)</f>
        <v/>
      </c>
      <c r="E172" s="58">
        <f>COUNTIF(JUL!E172:AI172,"1")</f>
        <v/>
      </c>
      <c r="F172" s="58">
        <f>COUNTIF(AUG!E172:AI172,"1")</f>
        <v/>
      </c>
      <c r="G172" s="58">
        <f>VLOOKUP(A172,SEP!$A$2:$AL$301,38,FALSE)</f>
        <v/>
      </c>
      <c r="H172" s="58">
        <f>VLOOKUP(A172,SEP!$A$2:$AP$301,41,FALSE)</f>
        <v/>
      </c>
      <c r="I172" s="58">
        <f>VLOOKUP(A172,OCT!$A$2:$AM$301,39,FALSE)</f>
        <v/>
      </c>
      <c r="J172" s="57">
        <f>VLOOKUP(A172,NOV!$A$2:$AL$301,38,FALSE)</f>
        <v/>
      </c>
      <c r="K172" s="57">
        <f>VLOOKUP(A172,DEC!$A$2:$AM$301,39,FALSE)</f>
        <v/>
      </c>
      <c r="L172" s="57">
        <f>VLOOKUP(A172,DEC!$A$2:$AP$301,42,FALSE)</f>
        <v/>
      </c>
      <c r="M172" s="57">
        <f>VLOOKUP($A172,JAN!$A$2:$AM$301,39,FALSE)</f>
        <v/>
      </c>
      <c r="N172" s="57">
        <f>VLOOKUP(A172,FEB!$A$2:$AJ$301,36,FALSE)</f>
        <v/>
      </c>
      <c r="O172" s="215">
        <f>VLOOKUP($A172,MAR!$A$2:$AP$301,39,FALSE)</f>
        <v/>
      </c>
      <c r="P172" s="215">
        <f>VLOOKUP($A172,MAR!$A$2:$AP$301,42,FALSE)</f>
        <v/>
      </c>
      <c r="Q172" s="215">
        <f>VLOOKUP($A172,APR!$A$2:$AL$301,38,FALSE)</f>
        <v/>
      </c>
      <c r="R172" s="215">
        <f>VLOOKUP(A172,MAY!$A$2:$AM$301,39,FALSE)</f>
        <v/>
      </c>
      <c r="S172" s="215">
        <f>VLOOKUP($A172,JUN!$A$2:$AO$301,38,FALSE)</f>
        <v/>
      </c>
      <c r="T172" s="215">
        <f>VLOOKUP($A172,JUN!$A$2:$AO$301,41,FALSE)</f>
        <v/>
      </c>
      <c r="U172" s="216">
        <f>L172+P172+T172+H172</f>
        <v/>
      </c>
      <c r="V172" s="217">
        <f>SUM(VLOOKUP(A172,SEP!$A$2:$AP$301,42,FALSE),VLOOKUP(A172,DEC!$A$2:$AQ$301,43,FALSE),VLOOKUP(A172,MAR!$A$2:$AQ$301,43,FALSE),VLOOKUP(A172,JUN!$A$2:$AP$301,42,FALSE))</f>
        <v/>
      </c>
      <c r="W172" s="218">
        <f>U172/V172</f>
        <v/>
      </c>
    </row>
    <row r="173">
      <c r="A173" s="59" t="n">
        <v>172</v>
      </c>
      <c r="B173" s="157">
        <f>VLOOKUP($A173,Table2[[No]:[Date Student Last Attended Program
(mm/dd/yyyy)]],2,FALSE)</f>
        <v/>
      </c>
      <c r="C173" s="157">
        <f>VLOOKUP($A173,Table2[[No]:[Date Student Last Attended Program
(mm/dd/yyyy)]],4,FALSE)</f>
        <v/>
      </c>
      <c r="D173" s="157">
        <f>VLOOKUP($A173,Table2[[No]:[Date Student Last Attended Program
(mm/dd/yyyy)]],14,FALSE)</f>
        <v/>
      </c>
      <c r="E173" s="58">
        <f>COUNTIF(JUL!E173:AI173,"1")</f>
        <v/>
      </c>
      <c r="F173" s="58">
        <f>COUNTIF(AUG!E173:AI173,"1")</f>
        <v/>
      </c>
      <c r="G173" s="58">
        <f>VLOOKUP(A173,SEP!$A$2:$AL$301,38,FALSE)</f>
        <v/>
      </c>
      <c r="H173" s="58">
        <f>VLOOKUP(A173,SEP!$A$2:$AP$301,41,FALSE)</f>
        <v/>
      </c>
      <c r="I173" s="58">
        <f>VLOOKUP(A173,OCT!$A$2:$AM$301,39,FALSE)</f>
        <v/>
      </c>
      <c r="J173" s="57">
        <f>VLOOKUP(A173,NOV!$A$2:$AL$301,38,FALSE)</f>
        <v/>
      </c>
      <c r="K173" s="57">
        <f>VLOOKUP(A173,DEC!$A$2:$AM$301,39,FALSE)</f>
        <v/>
      </c>
      <c r="L173" s="57">
        <f>VLOOKUP(A173,DEC!$A$2:$AP$301,42,FALSE)</f>
        <v/>
      </c>
      <c r="M173" s="57">
        <f>VLOOKUP($A173,JAN!$A$2:$AM$301,39,FALSE)</f>
        <v/>
      </c>
      <c r="N173" s="57">
        <f>VLOOKUP(A173,FEB!$A$2:$AJ$301,36,FALSE)</f>
        <v/>
      </c>
      <c r="O173" s="215">
        <f>VLOOKUP($A173,MAR!$A$2:$AP$301,39,FALSE)</f>
        <v/>
      </c>
      <c r="P173" s="215">
        <f>VLOOKUP($A173,MAR!$A$2:$AP$301,42,FALSE)</f>
        <v/>
      </c>
      <c r="Q173" s="215">
        <f>VLOOKUP($A173,APR!$A$2:$AL$301,38,FALSE)</f>
        <v/>
      </c>
      <c r="R173" s="215">
        <f>VLOOKUP(A173,MAY!$A$2:$AM$301,39,FALSE)</f>
        <v/>
      </c>
      <c r="S173" s="215">
        <f>VLOOKUP($A173,JUN!$A$2:$AO$301,38,FALSE)</f>
        <v/>
      </c>
      <c r="T173" s="215">
        <f>VLOOKUP($A173,JUN!$A$2:$AO$301,41,FALSE)</f>
        <v/>
      </c>
      <c r="U173" s="216">
        <f>L173+P173+T173+H173</f>
        <v/>
      </c>
      <c r="V173" s="217">
        <f>SUM(VLOOKUP(A173,SEP!$A$2:$AP$301,42,FALSE),VLOOKUP(A173,DEC!$A$2:$AQ$301,43,FALSE),VLOOKUP(A173,MAR!$A$2:$AQ$301,43,FALSE),VLOOKUP(A173,JUN!$A$2:$AP$301,42,FALSE))</f>
        <v/>
      </c>
      <c r="W173" s="218">
        <f>U173/V173</f>
        <v/>
      </c>
    </row>
    <row r="174">
      <c r="A174" s="59" t="n">
        <v>173</v>
      </c>
      <c r="B174" s="157">
        <f>VLOOKUP($A174,Table2[[No]:[Date Student Last Attended Program
(mm/dd/yyyy)]],2,FALSE)</f>
        <v/>
      </c>
      <c r="C174" s="157">
        <f>VLOOKUP($A174,Table2[[No]:[Date Student Last Attended Program
(mm/dd/yyyy)]],4,FALSE)</f>
        <v/>
      </c>
      <c r="D174" s="157">
        <f>VLOOKUP($A174,Table2[[No]:[Date Student Last Attended Program
(mm/dd/yyyy)]],14,FALSE)</f>
        <v/>
      </c>
      <c r="E174" s="58">
        <f>COUNTIF(JUL!E174:AI174,"1")</f>
        <v/>
      </c>
      <c r="F174" s="58">
        <f>COUNTIF(AUG!E174:AI174,"1")</f>
        <v/>
      </c>
      <c r="G174" s="58">
        <f>VLOOKUP(A174,SEP!$A$2:$AL$301,38,FALSE)</f>
        <v/>
      </c>
      <c r="H174" s="58">
        <f>VLOOKUP(A174,SEP!$A$2:$AP$301,41,FALSE)</f>
        <v/>
      </c>
      <c r="I174" s="58">
        <f>VLOOKUP(A174,OCT!$A$2:$AM$301,39,FALSE)</f>
        <v/>
      </c>
      <c r="J174" s="57">
        <f>VLOOKUP(A174,NOV!$A$2:$AL$301,38,FALSE)</f>
        <v/>
      </c>
      <c r="K174" s="57">
        <f>VLOOKUP(A174,DEC!$A$2:$AM$301,39,FALSE)</f>
        <v/>
      </c>
      <c r="L174" s="57">
        <f>VLOOKUP(A174,DEC!$A$2:$AP$301,42,FALSE)</f>
        <v/>
      </c>
      <c r="M174" s="57">
        <f>VLOOKUP($A174,JAN!$A$2:$AM$301,39,FALSE)</f>
        <v/>
      </c>
      <c r="N174" s="57">
        <f>VLOOKUP(A174,FEB!$A$2:$AJ$301,36,FALSE)</f>
        <v/>
      </c>
      <c r="O174" s="215">
        <f>VLOOKUP($A174,MAR!$A$2:$AP$301,39,FALSE)</f>
        <v/>
      </c>
      <c r="P174" s="215">
        <f>VLOOKUP($A174,MAR!$A$2:$AP$301,42,FALSE)</f>
        <v/>
      </c>
      <c r="Q174" s="215">
        <f>VLOOKUP($A174,APR!$A$2:$AL$301,38,FALSE)</f>
        <v/>
      </c>
      <c r="R174" s="215">
        <f>VLOOKUP(A174,MAY!$A$2:$AM$301,39,FALSE)</f>
        <v/>
      </c>
      <c r="S174" s="215">
        <f>VLOOKUP($A174,JUN!$A$2:$AO$301,38,FALSE)</f>
        <v/>
      </c>
      <c r="T174" s="215">
        <f>VLOOKUP($A174,JUN!$A$2:$AO$301,41,FALSE)</f>
        <v/>
      </c>
      <c r="U174" s="216">
        <f>L174+P174+T174+H174</f>
        <v/>
      </c>
      <c r="V174" s="217">
        <f>SUM(VLOOKUP(A174,SEP!$A$2:$AP$301,42,FALSE),VLOOKUP(A174,DEC!$A$2:$AQ$301,43,FALSE),VLOOKUP(A174,MAR!$A$2:$AQ$301,43,FALSE),VLOOKUP(A174,JUN!$A$2:$AP$301,42,FALSE))</f>
        <v/>
      </c>
      <c r="W174" s="218">
        <f>U174/V174</f>
        <v/>
      </c>
    </row>
    <row r="175">
      <c r="A175" s="59" t="n">
        <v>174</v>
      </c>
      <c r="B175" s="157">
        <f>VLOOKUP($A175,Table2[[No]:[Date Student Last Attended Program
(mm/dd/yyyy)]],2,FALSE)</f>
        <v/>
      </c>
      <c r="C175" s="157">
        <f>VLOOKUP($A175,Table2[[No]:[Date Student Last Attended Program
(mm/dd/yyyy)]],4,FALSE)</f>
        <v/>
      </c>
      <c r="D175" s="157">
        <f>VLOOKUP($A175,Table2[[No]:[Date Student Last Attended Program
(mm/dd/yyyy)]],14,FALSE)</f>
        <v/>
      </c>
      <c r="E175" s="58">
        <f>COUNTIF(JUL!E175:AI175,"1")</f>
        <v/>
      </c>
      <c r="F175" s="58">
        <f>COUNTIF(AUG!E175:AI175,"1")</f>
        <v/>
      </c>
      <c r="G175" s="58">
        <f>VLOOKUP(A175,SEP!$A$2:$AL$301,38,FALSE)</f>
        <v/>
      </c>
      <c r="H175" s="58">
        <f>VLOOKUP(A175,SEP!$A$2:$AP$301,41,FALSE)</f>
        <v/>
      </c>
      <c r="I175" s="58">
        <f>VLOOKUP(A175,OCT!$A$2:$AM$301,39,FALSE)</f>
        <v/>
      </c>
      <c r="J175" s="57">
        <f>VLOOKUP(A175,NOV!$A$2:$AL$301,38,FALSE)</f>
        <v/>
      </c>
      <c r="K175" s="57">
        <f>VLOOKUP(A175,DEC!$A$2:$AM$301,39,FALSE)</f>
        <v/>
      </c>
      <c r="L175" s="57">
        <f>VLOOKUP(A175,DEC!$A$2:$AP$301,42,FALSE)</f>
        <v/>
      </c>
      <c r="M175" s="57">
        <f>VLOOKUP($A175,JAN!$A$2:$AM$301,39,FALSE)</f>
        <v/>
      </c>
      <c r="N175" s="57">
        <f>VLOOKUP(A175,FEB!$A$2:$AJ$301,36,FALSE)</f>
        <v/>
      </c>
      <c r="O175" s="215">
        <f>VLOOKUP($A175,MAR!$A$2:$AP$301,39,FALSE)</f>
        <v/>
      </c>
      <c r="P175" s="215">
        <f>VLOOKUP($A175,MAR!$A$2:$AP$301,42,FALSE)</f>
        <v/>
      </c>
      <c r="Q175" s="215">
        <f>VLOOKUP($A175,APR!$A$2:$AL$301,38,FALSE)</f>
        <v/>
      </c>
      <c r="R175" s="215">
        <f>VLOOKUP(A175,MAY!$A$2:$AM$301,39,FALSE)</f>
        <v/>
      </c>
      <c r="S175" s="215">
        <f>VLOOKUP($A175,JUN!$A$2:$AO$301,38,FALSE)</f>
        <v/>
      </c>
      <c r="T175" s="215">
        <f>VLOOKUP($A175,JUN!$A$2:$AO$301,41,FALSE)</f>
        <v/>
      </c>
      <c r="U175" s="216">
        <f>L175+P175+T175+H175</f>
        <v/>
      </c>
      <c r="V175" s="217">
        <f>SUM(VLOOKUP(A175,SEP!$A$2:$AP$301,42,FALSE),VLOOKUP(A175,DEC!$A$2:$AQ$301,43,FALSE),VLOOKUP(A175,MAR!$A$2:$AQ$301,43,FALSE),VLOOKUP(A175,JUN!$A$2:$AP$301,42,FALSE))</f>
        <v/>
      </c>
      <c r="W175" s="218">
        <f>U175/V175</f>
        <v/>
      </c>
    </row>
    <row r="176">
      <c r="A176" s="59" t="n">
        <v>175</v>
      </c>
      <c r="B176" s="157">
        <f>VLOOKUP($A176,Table2[[No]:[Date Student Last Attended Program
(mm/dd/yyyy)]],2,FALSE)</f>
        <v/>
      </c>
      <c r="C176" s="157">
        <f>VLOOKUP($A176,Table2[[No]:[Date Student Last Attended Program
(mm/dd/yyyy)]],4,FALSE)</f>
        <v/>
      </c>
      <c r="D176" s="157">
        <f>VLOOKUP($A176,Table2[[No]:[Date Student Last Attended Program
(mm/dd/yyyy)]],14,FALSE)</f>
        <v/>
      </c>
      <c r="E176" s="58">
        <f>COUNTIF(JUL!E176:AI176,"1")</f>
        <v/>
      </c>
      <c r="F176" s="58">
        <f>COUNTIF(AUG!E176:AI176,"1")</f>
        <v/>
      </c>
      <c r="G176" s="58">
        <f>VLOOKUP(A176,SEP!$A$2:$AL$301,38,FALSE)</f>
        <v/>
      </c>
      <c r="H176" s="58">
        <f>VLOOKUP(A176,SEP!$A$2:$AP$301,41,FALSE)</f>
        <v/>
      </c>
      <c r="I176" s="58">
        <f>VLOOKUP(A176,OCT!$A$2:$AM$301,39,FALSE)</f>
        <v/>
      </c>
      <c r="J176" s="57">
        <f>VLOOKUP(A176,NOV!$A$2:$AL$301,38,FALSE)</f>
        <v/>
      </c>
      <c r="K176" s="57">
        <f>VLOOKUP(A176,DEC!$A$2:$AM$301,39,FALSE)</f>
        <v/>
      </c>
      <c r="L176" s="57">
        <f>VLOOKUP(A176,DEC!$A$2:$AP$301,42,FALSE)</f>
        <v/>
      </c>
      <c r="M176" s="57">
        <f>VLOOKUP($A176,JAN!$A$2:$AM$301,39,FALSE)</f>
        <v/>
      </c>
      <c r="N176" s="57">
        <f>VLOOKUP(A176,FEB!$A$2:$AJ$301,36,FALSE)</f>
        <v/>
      </c>
      <c r="O176" s="215">
        <f>VLOOKUP($A176,MAR!$A$2:$AP$301,39,FALSE)</f>
        <v/>
      </c>
      <c r="P176" s="215">
        <f>VLOOKUP($A176,MAR!$A$2:$AP$301,42,FALSE)</f>
        <v/>
      </c>
      <c r="Q176" s="215">
        <f>VLOOKUP($A176,APR!$A$2:$AL$301,38,FALSE)</f>
        <v/>
      </c>
      <c r="R176" s="215">
        <f>VLOOKUP(A176,MAY!$A$2:$AM$301,39,FALSE)</f>
        <v/>
      </c>
      <c r="S176" s="215">
        <f>VLOOKUP($A176,JUN!$A$2:$AO$301,38,FALSE)</f>
        <v/>
      </c>
      <c r="T176" s="215">
        <f>VLOOKUP($A176,JUN!$A$2:$AO$301,41,FALSE)</f>
        <v/>
      </c>
      <c r="U176" s="216">
        <f>L176+P176+T176+H176</f>
        <v/>
      </c>
      <c r="V176" s="217">
        <f>SUM(VLOOKUP(A176,SEP!$A$2:$AP$301,42,FALSE),VLOOKUP(A176,DEC!$A$2:$AQ$301,43,FALSE),VLOOKUP(A176,MAR!$A$2:$AQ$301,43,FALSE),VLOOKUP(A176,JUN!$A$2:$AP$301,42,FALSE))</f>
        <v/>
      </c>
      <c r="W176" s="218">
        <f>U176/V176</f>
        <v/>
      </c>
    </row>
    <row r="177">
      <c r="A177" s="59" t="n">
        <v>176</v>
      </c>
      <c r="B177" s="157">
        <f>VLOOKUP($A177,Table2[[No]:[Date Student Last Attended Program
(mm/dd/yyyy)]],2,FALSE)</f>
        <v/>
      </c>
      <c r="C177" s="157">
        <f>VLOOKUP($A177,Table2[[No]:[Date Student Last Attended Program
(mm/dd/yyyy)]],4,FALSE)</f>
        <v/>
      </c>
      <c r="D177" s="157">
        <f>VLOOKUP($A177,Table2[[No]:[Date Student Last Attended Program
(mm/dd/yyyy)]],14,FALSE)</f>
        <v/>
      </c>
      <c r="E177" s="58">
        <f>COUNTIF(JUL!E177:AI177,"1")</f>
        <v/>
      </c>
      <c r="F177" s="58">
        <f>COUNTIF(AUG!E177:AI177,"1")</f>
        <v/>
      </c>
      <c r="G177" s="58">
        <f>VLOOKUP(A177,SEP!$A$2:$AL$301,38,FALSE)</f>
        <v/>
      </c>
      <c r="H177" s="58">
        <f>VLOOKUP(A177,SEP!$A$2:$AP$301,41,FALSE)</f>
        <v/>
      </c>
      <c r="I177" s="58">
        <f>VLOOKUP(A177,OCT!$A$2:$AM$301,39,FALSE)</f>
        <v/>
      </c>
      <c r="J177" s="57">
        <f>VLOOKUP(A177,NOV!$A$2:$AL$301,38,FALSE)</f>
        <v/>
      </c>
      <c r="K177" s="57">
        <f>VLOOKUP(A177,DEC!$A$2:$AM$301,39,FALSE)</f>
        <v/>
      </c>
      <c r="L177" s="57">
        <f>VLOOKUP(A177,DEC!$A$2:$AP$301,42,FALSE)</f>
        <v/>
      </c>
      <c r="M177" s="57">
        <f>VLOOKUP($A177,JAN!$A$2:$AM$301,39,FALSE)</f>
        <v/>
      </c>
      <c r="N177" s="57">
        <f>VLOOKUP(A177,FEB!$A$2:$AJ$301,36,FALSE)</f>
        <v/>
      </c>
      <c r="O177" s="215">
        <f>VLOOKUP($A177,MAR!$A$2:$AP$301,39,FALSE)</f>
        <v/>
      </c>
      <c r="P177" s="215">
        <f>VLOOKUP($A177,MAR!$A$2:$AP$301,42,FALSE)</f>
        <v/>
      </c>
      <c r="Q177" s="215">
        <f>VLOOKUP($A177,APR!$A$2:$AL$301,38,FALSE)</f>
        <v/>
      </c>
      <c r="R177" s="215">
        <f>VLOOKUP(A177,MAY!$A$2:$AM$301,39,FALSE)</f>
        <v/>
      </c>
      <c r="S177" s="215">
        <f>VLOOKUP($A177,JUN!$A$2:$AO$301,38,FALSE)</f>
        <v/>
      </c>
      <c r="T177" s="215">
        <f>VLOOKUP($A177,JUN!$A$2:$AO$301,41,FALSE)</f>
        <v/>
      </c>
      <c r="U177" s="216">
        <f>L177+P177+T177+H177</f>
        <v/>
      </c>
      <c r="V177" s="217">
        <f>SUM(VLOOKUP(A177,SEP!$A$2:$AP$301,42,FALSE),VLOOKUP(A177,DEC!$A$2:$AQ$301,43,FALSE),VLOOKUP(A177,MAR!$A$2:$AQ$301,43,FALSE),VLOOKUP(A177,JUN!$A$2:$AP$301,42,FALSE))</f>
        <v/>
      </c>
      <c r="W177" s="218">
        <f>U177/V177</f>
        <v/>
      </c>
    </row>
    <row r="178">
      <c r="A178" s="59" t="n">
        <v>177</v>
      </c>
      <c r="B178" s="157">
        <f>VLOOKUP($A178,Table2[[No]:[Date Student Last Attended Program
(mm/dd/yyyy)]],2,FALSE)</f>
        <v/>
      </c>
      <c r="C178" s="157">
        <f>VLOOKUP($A178,Table2[[No]:[Date Student Last Attended Program
(mm/dd/yyyy)]],4,FALSE)</f>
        <v/>
      </c>
      <c r="D178" s="157">
        <f>VLOOKUP($A178,Table2[[No]:[Date Student Last Attended Program
(mm/dd/yyyy)]],14,FALSE)</f>
        <v/>
      </c>
      <c r="E178" s="58">
        <f>COUNTIF(JUL!E178:AI178,"1")</f>
        <v/>
      </c>
      <c r="F178" s="58">
        <f>COUNTIF(AUG!E178:AI178,"1")</f>
        <v/>
      </c>
      <c r="G178" s="58">
        <f>VLOOKUP(A178,SEP!$A$2:$AL$301,38,FALSE)</f>
        <v/>
      </c>
      <c r="H178" s="58">
        <f>VLOOKUP(A178,SEP!$A$2:$AP$301,41,FALSE)</f>
        <v/>
      </c>
      <c r="I178" s="58">
        <f>VLOOKUP(A178,OCT!$A$2:$AM$301,39,FALSE)</f>
        <v/>
      </c>
      <c r="J178" s="57">
        <f>VLOOKUP(A178,NOV!$A$2:$AL$301,38,FALSE)</f>
        <v/>
      </c>
      <c r="K178" s="57">
        <f>VLOOKUP(A178,DEC!$A$2:$AM$301,39,FALSE)</f>
        <v/>
      </c>
      <c r="L178" s="57">
        <f>VLOOKUP(A178,DEC!$A$2:$AP$301,42,FALSE)</f>
        <v/>
      </c>
      <c r="M178" s="57">
        <f>VLOOKUP($A178,JAN!$A$2:$AM$301,39,FALSE)</f>
        <v/>
      </c>
      <c r="N178" s="57">
        <f>VLOOKUP(A178,FEB!$A$2:$AJ$301,36,FALSE)</f>
        <v/>
      </c>
      <c r="O178" s="215">
        <f>VLOOKUP($A178,MAR!$A$2:$AP$301,39,FALSE)</f>
        <v/>
      </c>
      <c r="P178" s="215">
        <f>VLOOKUP($A178,MAR!$A$2:$AP$301,42,FALSE)</f>
        <v/>
      </c>
      <c r="Q178" s="215">
        <f>VLOOKUP($A178,APR!$A$2:$AL$301,38,FALSE)</f>
        <v/>
      </c>
      <c r="R178" s="215">
        <f>VLOOKUP(A178,MAY!$A$2:$AM$301,39,FALSE)</f>
        <v/>
      </c>
      <c r="S178" s="215">
        <f>VLOOKUP($A178,JUN!$A$2:$AO$301,38,FALSE)</f>
        <v/>
      </c>
      <c r="T178" s="215">
        <f>VLOOKUP($A178,JUN!$A$2:$AO$301,41,FALSE)</f>
        <v/>
      </c>
      <c r="U178" s="216">
        <f>L178+P178+T178+H178</f>
        <v/>
      </c>
      <c r="V178" s="217">
        <f>SUM(VLOOKUP(A178,SEP!$A$2:$AP$301,42,FALSE),VLOOKUP(A178,DEC!$A$2:$AQ$301,43,FALSE),VLOOKUP(A178,MAR!$A$2:$AQ$301,43,FALSE),VLOOKUP(A178,JUN!$A$2:$AP$301,42,FALSE))</f>
        <v/>
      </c>
      <c r="W178" s="218">
        <f>U178/V178</f>
        <v/>
      </c>
    </row>
    <row r="179">
      <c r="A179" s="59" t="n">
        <v>178</v>
      </c>
      <c r="B179" s="157">
        <f>VLOOKUP($A179,Table2[[No]:[Date Student Last Attended Program
(mm/dd/yyyy)]],2,FALSE)</f>
        <v/>
      </c>
      <c r="C179" s="157">
        <f>VLOOKUP($A179,Table2[[No]:[Date Student Last Attended Program
(mm/dd/yyyy)]],4,FALSE)</f>
        <v/>
      </c>
      <c r="D179" s="157">
        <f>VLOOKUP($A179,Table2[[No]:[Date Student Last Attended Program
(mm/dd/yyyy)]],14,FALSE)</f>
        <v/>
      </c>
      <c r="E179" s="58">
        <f>COUNTIF(JUL!E179:AI179,"1")</f>
        <v/>
      </c>
      <c r="F179" s="58">
        <f>COUNTIF(AUG!E179:AI179,"1")</f>
        <v/>
      </c>
      <c r="G179" s="58">
        <f>VLOOKUP(A179,SEP!$A$2:$AL$301,38,FALSE)</f>
        <v/>
      </c>
      <c r="H179" s="58">
        <f>VLOOKUP(A179,SEP!$A$2:$AP$301,41,FALSE)</f>
        <v/>
      </c>
      <c r="I179" s="58">
        <f>VLOOKUP(A179,OCT!$A$2:$AM$301,39,FALSE)</f>
        <v/>
      </c>
      <c r="J179" s="57">
        <f>VLOOKUP(A179,NOV!$A$2:$AL$301,38,FALSE)</f>
        <v/>
      </c>
      <c r="K179" s="57">
        <f>VLOOKUP(A179,DEC!$A$2:$AM$301,39,FALSE)</f>
        <v/>
      </c>
      <c r="L179" s="57">
        <f>VLOOKUP(A179,DEC!$A$2:$AP$301,42,FALSE)</f>
        <v/>
      </c>
      <c r="M179" s="57">
        <f>VLOOKUP($A179,JAN!$A$2:$AM$301,39,FALSE)</f>
        <v/>
      </c>
      <c r="N179" s="57">
        <f>VLOOKUP(A179,FEB!$A$2:$AJ$301,36,FALSE)</f>
        <v/>
      </c>
      <c r="O179" s="215">
        <f>VLOOKUP($A179,MAR!$A$2:$AP$301,39,FALSE)</f>
        <v/>
      </c>
      <c r="P179" s="215">
        <f>VLOOKUP($A179,MAR!$A$2:$AP$301,42,FALSE)</f>
        <v/>
      </c>
      <c r="Q179" s="215">
        <f>VLOOKUP($A179,APR!$A$2:$AL$301,38,FALSE)</f>
        <v/>
      </c>
      <c r="R179" s="215">
        <f>VLOOKUP(A179,MAY!$A$2:$AM$301,39,FALSE)</f>
        <v/>
      </c>
      <c r="S179" s="215">
        <f>VLOOKUP($A179,JUN!$A$2:$AO$301,38,FALSE)</f>
        <v/>
      </c>
      <c r="T179" s="215">
        <f>VLOOKUP($A179,JUN!$A$2:$AO$301,41,FALSE)</f>
        <v/>
      </c>
      <c r="U179" s="216">
        <f>L179+P179+T179+H179</f>
        <v/>
      </c>
      <c r="V179" s="217">
        <f>SUM(VLOOKUP(A179,SEP!$A$2:$AP$301,42,FALSE),VLOOKUP(A179,DEC!$A$2:$AQ$301,43,FALSE),VLOOKUP(A179,MAR!$A$2:$AQ$301,43,FALSE),VLOOKUP(A179,JUN!$A$2:$AP$301,42,FALSE))</f>
        <v/>
      </c>
      <c r="W179" s="218">
        <f>U179/V179</f>
        <v/>
      </c>
    </row>
    <row r="180">
      <c r="A180" s="59" t="n">
        <v>179</v>
      </c>
      <c r="B180" s="157">
        <f>VLOOKUP($A180,Table2[[No]:[Date Student Last Attended Program
(mm/dd/yyyy)]],2,FALSE)</f>
        <v/>
      </c>
      <c r="C180" s="157">
        <f>VLOOKUP($A180,Table2[[No]:[Date Student Last Attended Program
(mm/dd/yyyy)]],4,FALSE)</f>
        <v/>
      </c>
      <c r="D180" s="157">
        <f>VLOOKUP($A180,Table2[[No]:[Date Student Last Attended Program
(mm/dd/yyyy)]],14,FALSE)</f>
        <v/>
      </c>
      <c r="E180" s="58">
        <f>COUNTIF(JUL!E180:AI180,"1")</f>
        <v/>
      </c>
      <c r="F180" s="58">
        <f>COUNTIF(AUG!E180:AI180,"1")</f>
        <v/>
      </c>
      <c r="G180" s="58">
        <f>VLOOKUP(A180,SEP!$A$2:$AL$301,38,FALSE)</f>
        <v/>
      </c>
      <c r="H180" s="58">
        <f>VLOOKUP(A180,SEP!$A$2:$AP$301,41,FALSE)</f>
        <v/>
      </c>
      <c r="I180" s="58">
        <f>VLOOKUP(A180,OCT!$A$2:$AM$301,39,FALSE)</f>
        <v/>
      </c>
      <c r="J180" s="57">
        <f>VLOOKUP(A180,NOV!$A$2:$AL$301,38,FALSE)</f>
        <v/>
      </c>
      <c r="K180" s="57">
        <f>VLOOKUP(A180,DEC!$A$2:$AM$301,39,FALSE)</f>
        <v/>
      </c>
      <c r="L180" s="57">
        <f>VLOOKUP(A180,DEC!$A$2:$AP$301,42,FALSE)</f>
        <v/>
      </c>
      <c r="M180" s="57">
        <f>VLOOKUP($A180,JAN!$A$2:$AM$301,39,FALSE)</f>
        <v/>
      </c>
      <c r="N180" s="57">
        <f>VLOOKUP(A180,FEB!$A$2:$AJ$301,36,FALSE)</f>
        <v/>
      </c>
      <c r="O180" s="215">
        <f>VLOOKUP($A180,MAR!$A$2:$AP$301,39,FALSE)</f>
        <v/>
      </c>
      <c r="P180" s="215">
        <f>VLOOKUP($A180,MAR!$A$2:$AP$301,42,FALSE)</f>
        <v/>
      </c>
      <c r="Q180" s="215">
        <f>VLOOKUP($A180,APR!$A$2:$AL$301,38,FALSE)</f>
        <v/>
      </c>
      <c r="R180" s="215">
        <f>VLOOKUP(A180,MAY!$A$2:$AM$301,39,FALSE)</f>
        <v/>
      </c>
      <c r="S180" s="215">
        <f>VLOOKUP($A180,JUN!$A$2:$AO$301,38,FALSE)</f>
        <v/>
      </c>
      <c r="T180" s="215">
        <f>VLOOKUP($A180,JUN!$A$2:$AO$301,41,FALSE)</f>
        <v/>
      </c>
      <c r="U180" s="216">
        <f>L180+P180+T180+H180</f>
        <v/>
      </c>
      <c r="V180" s="217">
        <f>SUM(VLOOKUP(A180,SEP!$A$2:$AP$301,42,FALSE),VLOOKUP(A180,DEC!$A$2:$AQ$301,43,FALSE),VLOOKUP(A180,MAR!$A$2:$AQ$301,43,FALSE),VLOOKUP(A180,JUN!$A$2:$AP$301,42,FALSE))</f>
        <v/>
      </c>
      <c r="W180" s="218">
        <f>U180/V180</f>
        <v/>
      </c>
    </row>
    <row r="181">
      <c r="A181" s="59" t="n">
        <v>180</v>
      </c>
      <c r="B181" s="157">
        <f>VLOOKUP($A181,Table2[[No]:[Date Student Last Attended Program
(mm/dd/yyyy)]],2,FALSE)</f>
        <v/>
      </c>
      <c r="C181" s="157">
        <f>VLOOKUP($A181,Table2[[No]:[Date Student Last Attended Program
(mm/dd/yyyy)]],4,FALSE)</f>
        <v/>
      </c>
      <c r="D181" s="157">
        <f>VLOOKUP($A181,Table2[[No]:[Date Student Last Attended Program
(mm/dd/yyyy)]],14,FALSE)</f>
        <v/>
      </c>
      <c r="E181" s="58">
        <f>COUNTIF(JUL!E181:AI181,"1")</f>
        <v/>
      </c>
      <c r="F181" s="58">
        <f>COUNTIF(AUG!E181:AI181,"1")</f>
        <v/>
      </c>
      <c r="G181" s="58">
        <f>VLOOKUP(A181,SEP!$A$2:$AL$301,38,FALSE)</f>
        <v/>
      </c>
      <c r="H181" s="58">
        <f>VLOOKUP(A181,SEP!$A$2:$AP$301,41,FALSE)</f>
        <v/>
      </c>
      <c r="I181" s="58">
        <f>VLOOKUP(A181,OCT!$A$2:$AM$301,39,FALSE)</f>
        <v/>
      </c>
      <c r="J181" s="57">
        <f>VLOOKUP(A181,NOV!$A$2:$AL$301,38,FALSE)</f>
        <v/>
      </c>
      <c r="K181" s="57">
        <f>VLOOKUP(A181,DEC!$A$2:$AM$301,39,FALSE)</f>
        <v/>
      </c>
      <c r="L181" s="57">
        <f>VLOOKUP(A181,DEC!$A$2:$AP$301,42,FALSE)</f>
        <v/>
      </c>
      <c r="M181" s="57">
        <f>VLOOKUP($A181,JAN!$A$2:$AM$301,39,FALSE)</f>
        <v/>
      </c>
      <c r="N181" s="57">
        <f>VLOOKUP(A181,FEB!$A$2:$AJ$301,36,FALSE)</f>
        <v/>
      </c>
      <c r="O181" s="215">
        <f>VLOOKUP($A181,MAR!$A$2:$AP$301,39,FALSE)</f>
        <v/>
      </c>
      <c r="P181" s="215">
        <f>VLOOKUP($A181,MAR!$A$2:$AP$301,42,FALSE)</f>
        <v/>
      </c>
      <c r="Q181" s="215">
        <f>VLOOKUP($A181,APR!$A$2:$AL$301,38,FALSE)</f>
        <v/>
      </c>
      <c r="R181" s="215">
        <f>VLOOKUP(A181,MAY!$A$2:$AM$301,39,FALSE)</f>
        <v/>
      </c>
      <c r="S181" s="215">
        <f>VLOOKUP($A181,JUN!$A$2:$AO$301,38,FALSE)</f>
        <v/>
      </c>
      <c r="T181" s="215">
        <f>VLOOKUP($A181,JUN!$A$2:$AO$301,41,FALSE)</f>
        <v/>
      </c>
      <c r="U181" s="216">
        <f>L181+P181+T181+H181</f>
        <v/>
      </c>
      <c r="V181" s="217">
        <f>SUM(VLOOKUP(A181,SEP!$A$2:$AP$301,42,FALSE),VLOOKUP(A181,DEC!$A$2:$AQ$301,43,FALSE),VLOOKUP(A181,MAR!$A$2:$AQ$301,43,FALSE),VLOOKUP(A181,JUN!$A$2:$AP$301,42,FALSE))</f>
        <v/>
      </c>
      <c r="W181" s="218">
        <f>U181/V181</f>
        <v/>
      </c>
    </row>
    <row r="182">
      <c r="A182" s="59" t="n">
        <v>181</v>
      </c>
      <c r="B182" s="157">
        <f>VLOOKUP($A182,Table2[[No]:[Date Student Last Attended Program
(mm/dd/yyyy)]],2,FALSE)</f>
        <v/>
      </c>
      <c r="C182" s="157">
        <f>VLOOKUP($A182,Table2[[No]:[Date Student Last Attended Program
(mm/dd/yyyy)]],4,FALSE)</f>
        <v/>
      </c>
      <c r="D182" s="157">
        <f>VLOOKUP($A182,Table2[[No]:[Date Student Last Attended Program
(mm/dd/yyyy)]],14,FALSE)</f>
        <v/>
      </c>
      <c r="E182" s="58">
        <f>COUNTIF(JUL!E182:AI182,"1")</f>
        <v/>
      </c>
      <c r="F182" s="58">
        <f>COUNTIF(AUG!E182:AI182,"1")</f>
        <v/>
      </c>
      <c r="G182" s="58">
        <f>VLOOKUP(A182,SEP!$A$2:$AL$301,38,FALSE)</f>
        <v/>
      </c>
      <c r="H182" s="58">
        <f>VLOOKUP(A182,SEP!$A$2:$AP$301,41,FALSE)</f>
        <v/>
      </c>
      <c r="I182" s="58">
        <f>VLOOKUP(A182,OCT!$A$2:$AM$301,39,FALSE)</f>
        <v/>
      </c>
      <c r="J182" s="57">
        <f>VLOOKUP(A182,NOV!$A$2:$AL$301,38,FALSE)</f>
        <v/>
      </c>
      <c r="K182" s="57">
        <f>VLOOKUP(A182,DEC!$A$2:$AM$301,39,FALSE)</f>
        <v/>
      </c>
      <c r="L182" s="57">
        <f>VLOOKUP(A182,DEC!$A$2:$AP$301,42,FALSE)</f>
        <v/>
      </c>
      <c r="M182" s="57">
        <f>VLOOKUP($A182,JAN!$A$2:$AM$301,39,FALSE)</f>
        <v/>
      </c>
      <c r="N182" s="57">
        <f>VLOOKUP(A182,FEB!$A$2:$AJ$301,36,FALSE)</f>
        <v/>
      </c>
      <c r="O182" s="215">
        <f>VLOOKUP($A182,MAR!$A$2:$AP$301,39,FALSE)</f>
        <v/>
      </c>
      <c r="P182" s="215">
        <f>VLOOKUP($A182,MAR!$A$2:$AP$301,42,FALSE)</f>
        <v/>
      </c>
      <c r="Q182" s="215">
        <f>VLOOKUP($A182,APR!$A$2:$AL$301,38,FALSE)</f>
        <v/>
      </c>
      <c r="R182" s="215">
        <f>VLOOKUP(A182,MAY!$A$2:$AM$301,39,FALSE)</f>
        <v/>
      </c>
      <c r="S182" s="215">
        <f>VLOOKUP($A182,JUN!$A$2:$AO$301,38,FALSE)</f>
        <v/>
      </c>
      <c r="T182" s="215">
        <f>VLOOKUP($A182,JUN!$A$2:$AO$301,41,FALSE)</f>
        <v/>
      </c>
      <c r="U182" s="216">
        <f>L182+P182+T182+H182</f>
        <v/>
      </c>
      <c r="V182" s="217">
        <f>SUM(VLOOKUP(A182,SEP!$A$2:$AP$301,42,FALSE),VLOOKUP(A182,DEC!$A$2:$AQ$301,43,FALSE),VLOOKUP(A182,MAR!$A$2:$AQ$301,43,FALSE),VLOOKUP(A182,JUN!$A$2:$AP$301,42,FALSE))</f>
        <v/>
      </c>
      <c r="W182" s="218">
        <f>U182/V182</f>
        <v/>
      </c>
    </row>
    <row r="183">
      <c r="A183" s="59" t="n">
        <v>182</v>
      </c>
      <c r="B183" s="157">
        <f>VLOOKUP($A183,Table2[[No]:[Date Student Last Attended Program
(mm/dd/yyyy)]],2,FALSE)</f>
        <v/>
      </c>
      <c r="C183" s="157">
        <f>VLOOKUP($A183,Table2[[No]:[Date Student Last Attended Program
(mm/dd/yyyy)]],4,FALSE)</f>
        <v/>
      </c>
      <c r="D183" s="157">
        <f>VLOOKUP($A183,Table2[[No]:[Date Student Last Attended Program
(mm/dd/yyyy)]],14,FALSE)</f>
        <v/>
      </c>
      <c r="E183" s="58">
        <f>COUNTIF(JUL!E183:AI183,"1")</f>
        <v/>
      </c>
      <c r="F183" s="58">
        <f>COUNTIF(AUG!E183:AI183,"1")</f>
        <v/>
      </c>
      <c r="G183" s="58">
        <f>VLOOKUP(A183,SEP!$A$2:$AL$301,38,FALSE)</f>
        <v/>
      </c>
      <c r="H183" s="58">
        <f>VLOOKUP(A183,SEP!$A$2:$AP$301,41,FALSE)</f>
        <v/>
      </c>
      <c r="I183" s="58">
        <f>VLOOKUP(A183,OCT!$A$2:$AM$301,39,FALSE)</f>
        <v/>
      </c>
      <c r="J183" s="57">
        <f>VLOOKUP(A183,NOV!$A$2:$AL$301,38,FALSE)</f>
        <v/>
      </c>
      <c r="K183" s="57">
        <f>VLOOKUP(A183,DEC!$A$2:$AM$301,39,FALSE)</f>
        <v/>
      </c>
      <c r="L183" s="57">
        <f>VLOOKUP(A183,DEC!$A$2:$AP$301,42,FALSE)</f>
        <v/>
      </c>
      <c r="M183" s="57">
        <f>VLOOKUP($A183,JAN!$A$2:$AM$301,39,FALSE)</f>
        <v/>
      </c>
      <c r="N183" s="57">
        <f>VLOOKUP(A183,FEB!$A$2:$AJ$301,36,FALSE)</f>
        <v/>
      </c>
      <c r="O183" s="215">
        <f>VLOOKUP($A183,MAR!$A$2:$AP$301,39,FALSE)</f>
        <v/>
      </c>
      <c r="P183" s="215">
        <f>VLOOKUP($A183,MAR!$A$2:$AP$301,42,FALSE)</f>
        <v/>
      </c>
      <c r="Q183" s="215">
        <f>VLOOKUP($A183,APR!$A$2:$AL$301,38,FALSE)</f>
        <v/>
      </c>
      <c r="R183" s="215">
        <f>VLOOKUP(A183,MAY!$A$2:$AM$301,39,FALSE)</f>
        <v/>
      </c>
      <c r="S183" s="215">
        <f>VLOOKUP($A183,JUN!$A$2:$AO$301,38,FALSE)</f>
        <v/>
      </c>
      <c r="T183" s="215">
        <f>VLOOKUP($A183,JUN!$A$2:$AO$301,41,FALSE)</f>
        <v/>
      </c>
      <c r="U183" s="216">
        <f>L183+P183+T183+H183</f>
        <v/>
      </c>
      <c r="V183" s="217">
        <f>SUM(VLOOKUP(A183,SEP!$A$2:$AP$301,42,FALSE),VLOOKUP(A183,DEC!$A$2:$AQ$301,43,FALSE),VLOOKUP(A183,MAR!$A$2:$AQ$301,43,FALSE),VLOOKUP(A183,JUN!$A$2:$AP$301,42,FALSE))</f>
        <v/>
      </c>
      <c r="W183" s="218">
        <f>U183/V183</f>
        <v/>
      </c>
    </row>
    <row r="184">
      <c r="A184" s="59" t="n">
        <v>183</v>
      </c>
      <c r="B184" s="157">
        <f>VLOOKUP($A184,Table2[[No]:[Date Student Last Attended Program
(mm/dd/yyyy)]],2,FALSE)</f>
        <v/>
      </c>
      <c r="C184" s="157">
        <f>VLOOKUP($A184,Table2[[No]:[Date Student Last Attended Program
(mm/dd/yyyy)]],4,FALSE)</f>
        <v/>
      </c>
      <c r="D184" s="157">
        <f>VLOOKUP($A184,Table2[[No]:[Date Student Last Attended Program
(mm/dd/yyyy)]],14,FALSE)</f>
        <v/>
      </c>
      <c r="E184" s="58">
        <f>COUNTIF(JUL!E184:AI184,"1")</f>
        <v/>
      </c>
      <c r="F184" s="58">
        <f>COUNTIF(AUG!E184:AI184,"1")</f>
        <v/>
      </c>
      <c r="G184" s="58">
        <f>VLOOKUP(A184,SEP!$A$2:$AL$301,38,FALSE)</f>
        <v/>
      </c>
      <c r="H184" s="58">
        <f>VLOOKUP(A184,SEP!$A$2:$AP$301,41,FALSE)</f>
        <v/>
      </c>
      <c r="I184" s="58">
        <f>VLOOKUP(A184,OCT!$A$2:$AM$301,39,FALSE)</f>
        <v/>
      </c>
      <c r="J184" s="57">
        <f>VLOOKUP(A184,NOV!$A$2:$AL$301,38,FALSE)</f>
        <v/>
      </c>
      <c r="K184" s="57">
        <f>VLOOKUP(A184,DEC!$A$2:$AM$301,39,FALSE)</f>
        <v/>
      </c>
      <c r="L184" s="57">
        <f>VLOOKUP(A184,DEC!$A$2:$AP$301,42,FALSE)</f>
        <v/>
      </c>
      <c r="M184" s="57">
        <f>VLOOKUP($A184,JAN!$A$2:$AM$301,39,FALSE)</f>
        <v/>
      </c>
      <c r="N184" s="57">
        <f>VLOOKUP(A184,FEB!$A$2:$AJ$301,36,FALSE)</f>
        <v/>
      </c>
      <c r="O184" s="215">
        <f>VLOOKUP($A184,MAR!$A$2:$AP$301,39,FALSE)</f>
        <v/>
      </c>
      <c r="P184" s="215">
        <f>VLOOKUP($A184,MAR!$A$2:$AP$301,42,FALSE)</f>
        <v/>
      </c>
      <c r="Q184" s="215">
        <f>VLOOKUP($A184,APR!$A$2:$AL$301,38,FALSE)</f>
        <v/>
      </c>
      <c r="R184" s="215">
        <f>VLOOKUP(A184,MAY!$A$2:$AM$301,39,FALSE)</f>
        <v/>
      </c>
      <c r="S184" s="215">
        <f>VLOOKUP($A184,JUN!$A$2:$AO$301,38,FALSE)</f>
        <v/>
      </c>
      <c r="T184" s="215">
        <f>VLOOKUP($A184,JUN!$A$2:$AO$301,41,FALSE)</f>
        <v/>
      </c>
      <c r="U184" s="216">
        <f>L184+P184+T184+H184</f>
        <v/>
      </c>
      <c r="V184" s="217">
        <f>SUM(VLOOKUP(A184,SEP!$A$2:$AP$301,42,FALSE),VLOOKUP(A184,DEC!$A$2:$AQ$301,43,FALSE),VLOOKUP(A184,MAR!$A$2:$AQ$301,43,FALSE),VLOOKUP(A184,JUN!$A$2:$AP$301,42,FALSE))</f>
        <v/>
      </c>
      <c r="W184" s="218">
        <f>U184/V184</f>
        <v/>
      </c>
    </row>
    <row r="185">
      <c r="A185" s="59" t="n">
        <v>184</v>
      </c>
      <c r="B185" s="157">
        <f>VLOOKUP($A185,Table2[[No]:[Date Student Last Attended Program
(mm/dd/yyyy)]],2,FALSE)</f>
        <v/>
      </c>
      <c r="C185" s="157">
        <f>VLOOKUP($A185,Table2[[No]:[Date Student Last Attended Program
(mm/dd/yyyy)]],4,FALSE)</f>
        <v/>
      </c>
      <c r="D185" s="157">
        <f>VLOOKUP($A185,Table2[[No]:[Date Student Last Attended Program
(mm/dd/yyyy)]],14,FALSE)</f>
        <v/>
      </c>
      <c r="E185" s="58">
        <f>COUNTIF(JUL!E185:AI185,"1")</f>
        <v/>
      </c>
      <c r="F185" s="58">
        <f>COUNTIF(AUG!E185:AI185,"1")</f>
        <v/>
      </c>
      <c r="G185" s="58">
        <f>VLOOKUP(A185,SEP!$A$2:$AL$301,38,FALSE)</f>
        <v/>
      </c>
      <c r="H185" s="58">
        <f>VLOOKUP(A185,SEP!$A$2:$AP$301,41,FALSE)</f>
        <v/>
      </c>
      <c r="I185" s="58">
        <f>VLOOKUP(A185,OCT!$A$2:$AM$301,39,FALSE)</f>
        <v/>
      </c>
      <c r="J185" s="57">
        <f>VLOOKUP(A185,NOV!$A$2:$AL$301,38,FALSE)</f>
        <v/>
      </c>
      <c r="K185" s="57">
        <f>VLOOKUP(A185,DEC!$A$2:$AM$301,39,FALSE)</f>
        <v/>
      </c>
      <c r="L185" s="57">
        <f>VLOOKUP(A185,DEC!$A$2:$AP$301,42,FALSE)</f>
        <v/>
      </c>
      <c r="M185" s="57">
        <f>VLOOKUP($A185,JAN!$A$2:$AM$301,39,FALSE)</f>
        <v/>
      </c>
      <c r="N185" s="57">
        <f>VLOOKUP(A185,FEB!$A$2:$AJ$301,36,FALSE)</f>
        <v/>
      </c>
      <c r="O185" s="215">
        <f>VLOOKUP($A185,MAR!$A$2:$AP$301,39,FALSE)</f>
        <v/>
      </c>
      <c r="P185" s="215">
        <f>VLOOKUP($A185,MAR!$A$2:$AP$301,42,FALSE)</f>
        <v/>
      </c>
      <c r="Q185" s="215">
        <f>VLOOKUP($A185,APR!$A$2:$AL$301,38,FALSE)</f>
        <v/>
      </c>
      <c r="R185" s="215">
        <f>VLOOKUP(A185,MAY!$A$2:$AM$301,39,FALSE)</f>
        <v/>
      </c>
      <c r="S185" s="215">
        <f>VLOOKUP($A185,JUN!$A$2:$AO$301,38,FALSE)</f>
        <v/>
      </c>
      <c r="T185" s="215">
        <f>VLOOKUP($A185,JUN!$A$2:$AO$301,41,FALSE)</f>
        <v/>
      </c>
      <c r="U185" s="216">
        <f>L185+P185+T185+H185</f>
        <v/>
      </c>
      <c r="V185" s="217">
        <f>SUM(VLOOKUP(A185,SEP!$A$2:$AP$301,42,FALSE),VLOOKUP(A185,DEC!$A$2:$AQ$301,43,FALSE),VLOOKUP(A185,MAR!$A$2:$AQ$301,43,FALSE),VLOOKUP(A185,JUN!$A$2:$AP$301,42,FALSE))</f>
        <v/>
      </c>
      <c r="W185" s="218">
        <f>U185/V185</f>
        <v/>
      </c>
    </row>
    <row r="186">
      <c r="A186" s="59" t="n">
        <v>185</v>
      </c>
      <c r="B186" s="157">
        <f>VLOOKUP($A186,Table2[[No]:[Date Student Last Attended Program
(mm/dd/yyyy)]],2,FALSE)</f>
        <v/>
      </c>
      <c r="C186" s="157">
        <f>VLOOKUP($A186,Table2[[No]:[Date Student Last Attended Program
(mm/dd/yyyy)]],4,FALSE)</f>
        <v/>
      </c>
      <c r="D186" s="157">
        <f>VLOOKUP($A186,Table2[[No]:[Date Student Last Attended Program
(mm/dd/yyyy)]],14,FALSE)</f>
        <v/>
      </c>
      <c r="E186" s="58">
        <f>COUNTIF(JUL!E186:AI186,"1")</f>
        <v/>
      </c>
      <c r="F186" s="58">
        <f>COUNTIF(AUG!E186:AI186,"1")</f>
        <v/>
      </c>
      <c r="G186" s="58">
        <f>VLOOKUP(A186,SEP!$A$2:$AL$301,38,FALSE)</f>
        <v/>
      </c>
      <c r="H186" s="58">
        <f>VLOOKUP(A186,SEP!$A$2:$AP$301,41,FALSE)</f>
        <v/>
      </c>
      <c r="I186" s="58">
        <f>VLOOKUP(A186,OCT!$A$2:$AM$301,39,FALSE)</f>
        <v/>
      </c>
      <c r="J186" s="57">
        <f>VLOOKUP(A186,NOV!$A$2:$AL$301,38,FALSE)</f>
        <v/>
      </c>
      <c r="K186" s="57">
        <f>VLOOKUP(A186,DEC!$A$2:$AM$301,39,FALSE)</f>
        <v/>
      </c>
      <c r="L186" s="57">
        <f>VLOOKUP(A186,DEC!$A$2:$AP$301,42,FALSE)</f>
        <v/>
      </c>
      <c r="M186" s="57">
        <f>VLOOKUP($A186,JAN!$A$2:$AM$301,39,FALSE)</f>
        <v/>
      </c>
      <c r="N186" s="57">
        <f>VLOOKUP(A186,FEB!$A$2:$AJ$301,36,FALSE)</f>
        <v/>
      </c>
      <c r="O186" s="215">
        <f>VLOOKUP($A186,MAR!$A$2:$AP$301,39,FALSE)</f>
        <v/>
      </c>
      <c r="P186" s="215">
        <f>VLOOKUP($A186,MAR!$A$2:$AP$301,42,FALSE)</f>
        <v/>
      </c>
      <c r="Q186" s="215">
        <f>VLOOKUP($A186,APR!$A$2:$AL$301,38,FALSE)</f>
        <v/>
      </c>
      <c r="R186" s="215">
        <f>VLOOKUP(A186,MAY!$A$2:$AM$301,39,FALSE)</f>
        <v/>
      </c>
      <c r="S186" s="215">
        <f>VLOOKUP($A186,JUN!$A$2:$AO$301,38,FALSE)</f>
        <v/>
      </c>
      <c r="T186" s="215">
        <f>VLOOKUP($A186,JUN!$A$2:$AO$301,41,FALSE)</f>
        <v/>
      </c>
      <c r="U186" s="216">
        <f>L186+P186+T186+H186</f>
        <v/>
      </c>
      <c r="V186" s="217">
        <f>SUM(VLOOKUP(A186,SEP!$A$2:$AP$301,42,FALSE),VLOOKUP(A186,DEC!$A$2:$AQ$301,43,FALSE),VLOOKUP(A186,MAR!$A$2:$AQ$301,43,FALSE),VLOOKUP(A186,JUN!$A$2:$AP$301,42,FALSE))</f>
        <v/>
      </c>
      <c r="W186" s="218">
        <f>U186/V186</f>
        <v/>
      </c>
    </row>
    <row r="187">
      <c r="A187" s="59" t="n">
        <v>186</v>
      </c>
      <c r="B187" s="157">
        <f>VLOOKUP($A187,Table2[[No]:[Date Student Last Attended Program
(mm/dd/yyyy)]],2,FALSE)</f>
        <v/>
      </c>
      <c r="C187" s="157">
        <f>VLOOKUP($A187,Table2[[No]:[Date Student Last Attended Program
(mm/dd/yyyy)]],4,FALSE)</f>
        <v/>
      </c>
      <c r="D187" s="157">
        <f>VLOOKUP($A187,Table2[[No]:[Date Student Last Attended Program
(mm/dd/yyyy)]],14,FALSE)</f>
        <v/>
      </c>
      <c r="E187" s="58">
        <f>COUNTIF(JUL!E187:AI187,"1")</f>
        <v/>
      </c>
      <c r="F187" s="58">
        <f>COUNTIF(AUG!E187:AI187,"1")</f>
        <v/>
      </c>
      <c r="G187" s="58">
        <f>VLOOKUP(A187,SEP!$A$2:$AL$301,38,FALSE)</f>
        <v/>
      </c>
      <c r="H187" s="58">
        <f>VLOOKUP(A187,SEP!$A$2:$AP$301,41,FALSE)</f>
        <v/>
      </c>
      <c r="I187" s="58">
        <f>VLOOKUP(A187,OCT!$A$2:$AM$301,39,FALSE)</f>
        <v/>
      </c>
      <c r="J187" s="57">
        <f>VLOOKUP(A187,NOV!$A$2:$AL$301,38,FALSE)</f>
        <v/>
      </c>
      <c r="K187" s="57">
        <f>VLOOKUP(A187,DEC!$A$2:$AM$301,39,FALSE)</f>
        <v/>
      </c>
      <c r="L187" s="57">
        <f>VLOOKUP(A187,DEC!$A$2:$AP$301,42,FALSE)</f>
        <v/>
      </c>
      <c r="M187" s="57">
        <f>VLOOKUP($A187,JAN!$A$2:$AM$301,39,FALSE)</f>
        <v/>
      </c>
      <c r="N187" s="57">
        <f>VLOOKUP(A187,FEB!$A$2:$AJ$301,36,FALSE)</f>
        <v/>
      </c>
      <c r="O187" s="215">
        <f>VLOOKUP($A187,MAR!$A$2:$AP$301,39,FALSE)</f>
        <v/>
      </c>
      <c r="P187" s="215">
        <f>VLOOKUP($A187,MAR!$A$2:$AP$301,42,FALSE)</f>
        <v/>
      </c>
      <c r="Q187" s="215">
        <f>VLOOKUP($A187,APR!$A$2:$AL$301,38,FALSE)</f>
        <v/>
      </c>
      <c r="R187" s="215">
        <f>VLOOKUP(A187,MAY!$A$2:$AM$301,39,FALSE)</f>
        <v/>
      </c>
      <c r="S187" s="215">
        <f>VLOOKUP($A187,JUN!$A$2:$AO$301,38,FALSE)</f>
        <v/>
      </c>
      <c r="T187" s="215">
        <f>VLOOKUP($A187,JUN!$A$2:$AO$301,41,FALSE)</f>
        <v/>
      </c>
      <c r="U187" s="216">
        <f>L187+P187+T187+H187</f>
        <v/>
      </c>
      <c r="V187" s="217">
        <f>SUM(VLOOKUP(A187,SEP!$A$2:$AP$301,42,FALSE),VLOOKUP(A187,DEC!$A$2:$AQ$301,43,FALSE),VLOOKUP(A187,MAR!$A$2:$AQ$301,43,FALSE),VLOOKUP(A187,JUN!$A$2:$AP$301,42,FALSE))</f>
        <v/>
      </c>
      <c r="W187" s="218">
        <f>U187/V187</f>
        <v/>
      </c>
    </row>
    <row r="188">
      <c r="A188" s="59" t="n">
        <v>187</v>
      </c>
      <c r="B188" s="157">
        <f>VLOOKUP($A188,Table2[[No]:[Date Student Last Attended Program
(mm/dd/yyyy)]],2,FALSE)</f>
        <v/>
      </c>
      <c r="C188" s="157">
        <f>VLOOKUP($A188,Table2[[No]:[Date Student Last Attended Program
(mm/dd/yyyy)]],4,FALSE)</f>
        <v/>
      </c>
      <c r="D188" s="157">
        <f>VLOOKUP($A188,Table2[[No]:[Date Student Last Attended Program
(mm/dd/yyyy)]],14,FALSE)</f>
        <v/>
      </c>
      <c r="E188" s="58">
        <f>COUNTIF(JUL!E188:AI188,"1")</f>
        <v/>
      </c>
      <c r="F188" s="58">
        <f>COUNTIF(AUG!E188:AI188,"1")</f>
        <v/>
      </c>
      <c r="G188" s="58">
        <f>VLOOKUP(A188,SEP!$A$2:$AL$301,38,FALSE)</f>
        <v/>
      </c>
      <c r="H188" s="58">
        <f>VLOOKUP(A188,SEP!$A$2:$AP$301,41,FALSE)</f>
        <v/>
      </c>
      <c r="I188" s="58">
        <f>VLOOKUP(A188,OCT!$A$2:$AM$301,39,FALSE)</f>
        <v/>
      </c>
      <c r="J188" s="57">
        <f>VLOOKUP(A188,NOV!$A$2:$AL$301,38,FALSE)</f>
        <v/>
      </c>
      <c r="K188" s="57">
        <f>VLOOKUP(A188,DEC!$A$2:$AM$301,39,FALSE)</f>
        <v/>
      </c>
      <c r="L188" s="57">
        <f>VLOOKUP(A188,DEC!$A$2:$AP$301,42,FALSE)</f>
        <v/>
      </c>
      <c r="M188" s="57">
        <f>VLOOKUP($A188,JAN!$A$2:$AM$301,39,FALSE)</f>
        <v/>
      </c>
      <c r="N188" s="57">
        <f>VLOOKUP(A188,FEB!$A$2:$AJ$301,36,FALSE)</f>
        <v/>
      </c>
      <c r="O188" s="215">
        <f>VLOOKUP($A188,MAR!$A$2:$AP$301,39,FALSE)</f>
        <v/>
      </c>
      <c r="P188" s="215">
        <f>VLOOKUP($A188,MAR!$A$2:$AP$301,42,FALSE)</f>
        <v/>
      </c>
      <c r="Q188" s="215">
        <f>VLOOKUP($A188,APR!$A$2:$AL$301,38,FALSE)</f>
        <v/>
      </c>
      <c r="R188" s="215">
        <f>VLOOKUP(A188,MAY!$A$2:$AM$301,39,FALSE)</f>
        <v/>
      </c>
      <c r="S188" s="215">
        <f>VLOOKUP($A188,JUN!$A$2:$AO$301,38,FALSE)</f>
        <v/>
      </c>
      <c r="T188" s="215">
        <f>VLOOKUP($A188,JUN!$A$2:$AO$301,41,FALSE)</f>
        <v/>
      </c>
      <c r="U188" s="216">
        <f>L188+P188+T188+H188</f>
        <v/>
      </c>
      <c r="V188" s="217">
        <f>SUM(VLOOKUP(A188,SEP!$A$2:$AP$301,42,FALSE),VLOOKUP(A188,DEC!$A$2:$AQ$301,43,FALSE),VLOOKUP(A188,MAR!$A$2:$AQ$301,43,FALSE),VLOOKUP(A188,JUN!$A$2:$AP$301,42,FALSE))</f>
        <v/>
      </c>
      <c r="W188" s="218">
        <f>U188/V188</f>
        <v/>
      </c>
    </row>
    <row r="189">
      <c r="A189" s="59" t="n">
        <v>188</v>
      </c>
      <c r="B189" s="157">
        <f>VLOOKUP($A189,Table2[[No]:[Date Student Last Attended Program
(mm/dd/yyyy)]],2,FALSE)</f>
        <v/>
      </c>
      <c r="C189" s="157">
        <f>VLOOKUP($A189,Table2[[No]:[Date Student Last Attended Program
(mm/dd/yyyy)]],4,FALSE)</f>
        <v/>
      </c>
      <c r="D189" s="157">
        <f>VLOOKUP($A189,Table2[[No]:[Date Student Last Attended Program
(mm/dd/yyyy)]],14,FALSE)</f>
        <v/>
      </c>
      <c r="E189" s="58">
        <f>COUNTIF(JUL!E189:AI189,"1")</f>
        <v/>
      </c>
      <c r="F189" s="58">
        <f>COUNTIF(AUG!E189:AI189,"1")</f>
        <v/>
      </c>
      <c r="G189" s="58">
        <f>VLOOKUP(A189,SEP!$A$2:$AL$301,38,FALSE)</f>
        <v/>
      </c>
      <c r="H189" s="58">
        <f>VLOOKUP(A189,SEP!$A$2:$AP$301,41,FALSE)</f>
        <v/>
      </c>
      <c r="I189" s="58">
        <f>VLOOKUP(A189,OCT!$A$2:$AM$301,39,FALSE)</f>
        <v/>
      </c>
      <c r="J189" s="57">
        <f>VLOOKUP(A189,NOV!$A$2:$AL$301,38,FALSE)</f>
        <v/>
      </c>
      <c r="K189" s="57">
        <f>VLOOKUP(A189,DEC!$A$2:$AM$301,39,FALSE)</f>
        <v/>
      </c>
      <c r="L189" s="57">
        <f>VLOOKUP(A189,DEC!$A$2:$AP$301,42,FALSE)</f>
        <v/>
      </c>
      <c r="M189" s="57">
        <f>VLOOKUP($A189,JAN!$A$2:$AM$301,39,FALSE)</f>
        <v/>
      </c>
      <c r="N189" s="57">
        <f>VLOOKUP(A189,FEB!$A$2:$AJ$301,36,FALSE)</f>
        <v/>
      </c>
      <c r="O189" s="215">
        <f>VLOOKUP($A189,MAR!$A$2:$AP$301,39,FALSE)</f>
        <v/>
      </c>
      <c r="P189" s="215">
        <f>VLOOKUP($A189,MAR!$A$2:$AP$301,42,FALSE)</f>
        <v/>
      </c>
      <c r="Q189" s="215">
        <f>VLOOKUP($A189,APR!$A$2:$AL$301,38,FALSE)</f>
        <v/>
      </c>
      <c r="R189" s="215">
        <f>VLOOKUP(A189,MAY!$A$2:$AM$301,39,FALSE)</f>
        <v/>
      </c>
      <c r="S189" s="215">
        <f>VLOOKUP($A189,JUN!$A$2:$AO$301,38,FALSE)</f>
        <v/>
      </c>
      <c r="T189" s="215">
        <f>VLOOKUP($A189,JUN!$A$2:$AO$301,41,FALSE)</f>
        <v/>
      </c>
      <c r="U189" s="216">
        <f>L189+P189+T189+H189</f>
        <v/>
      </c>
      <c r="V189" s="217">
        <f>SUM(VLOOKUP(A189,SEP!$A$2:$AP$301,42,FALSE),VLOOKUP(A189,DEC!$A$2:$AQ$301,43,FALSE),VLOOKUP(A189,MAR!$A$2:$AQ$301,43,FALSE),VLOOKUP(A189,JUN!$A$2:$AP$301,42,FALSE))</f>
        <v/>
      </c>
      <c r="W189" s="218">
        <f>U189/V189</f>
        <v/>
      </c>
    </row>
    <row r="190">
      <c r="A190" s="59" t="n">
        <v>189</v>
      </c>
      <c r="B190" s="157">
        <f>VLOOKUP($A190,Table2[[No]:[Date Student Last Attended Program
(mm/dd/yyyy)]],2,FALSE)</f>
        <v/>
      </c>
      <c r="C190" s="157">
        <f>VLOOKUP($A190,Table2[[No]:[Date Student Last Attended Program
(mm/dd/yyyy)]],4,FALSE)</f>
        <v/>
      </c>
      <c r="D190" s="157">
        <f>VLOOKUP($A190,Table2[[No]:[Date Student Last Attended Program
(mm/dd/yyyy)]],14,FALSE)</f>
        <v/>
      </c>
      <c r="E190" s="58">
        <f>COUNTIF(JUL!E190:AI190,"1")</f>
        <v/>
      </c>
      <c r="F190" s="58">
        <f>COUNTIF(AUG!E190:AI190,"1")</f>
        <v/>
      </c>
      <c r="G190" s="58">
        <f>VLOOKUP(A190,SEP!$A$2:$AL$301,38,FALSE)</f>
        <v/>
      </c>
      <c r="H190" s="58">
        <f>VLOOKUP(A190,SEP!$A$2:$AP$301,41,FALSE)</f>
        <v/>
      </c>
      <c r="I190" s="58">
        <f>VLOOKUP(A190,OCT!$A$2:$AM$301,39,FALSE)</f>
        <v/>
      </c>
      <c r="J190" s="57">
        <f>VLOOKUP(A190,NOV!$A$2:$AL$301,38,FALSE)</f>
        <v/>
      </c>
      <c r="K190" s="57">
        <f>VLOOKUP(A190,DEC!$A$2:$AM$301,39,FALSE)</f>
        <v/>
      </c>
      <c r="L190" s="57">
        <f>VLOOKUP(A190,DEC!$A$2:$AP$301,42,FALSE)</f>
        <v/>
      </c>
      <c r="M190" s="57">
        <f>VLOOKUP($A190,JAN!$A$2:$AM$301,39,FALSE)</f>
        <v/>
      </c>
      <c r="N190" s="57">
        <f>VLOOKUP(A190,FEB!$A$2:$AJ$301,36,FALSE)</f>
        <v/>
      </c>
      <c r="O190" s="215">
        <f>VLOOKUP($A190,MAR!$A$2:$AP$301,39,FALSE)</f>
        <v/>
      </c>
      <c r="P190" s="215">
        <f>VLOOKUP($A190,MAR!$A$2:$AP$301,42,FALSE)</f>
        <v/>
      </c>
      <c r="Q190" s="215">
        <f>VLOOKUP($A190,APR!$A$2:$AL$301,38,FALSE)</f>
        <v/>
      </c>
      <c r="R190" s="215">
        <f>VLOOKUP(A190,MAY!$A$2:$AM$301,39,FALSE)</f>
        <v/>
      </c>
      <c r="S190" s="215">
        <f>VLOOKUP($A190,JUN!$A$2:$AO$301,38,FALSE)</f>
        <v/>
      </c>
      <c r="T190" s="215">
        <f>VLOOKUP($A190,JUN!$A$2:$AO$301,41,FALSE)</f>
        <v/>
      </c>
      <c r="U190" s="216">
        <f>L190+P190+T190+H190</f>
        <v/>
      </c>
      <c r="V190" s="217">
        <f>SUM(VLOOKUP(A190,SEP!$A$2:$AP$301,42,FALSE),VLOOKUP(A190,DEC!$A$2:$AQ$301,43,FALSE),VLOOKUP(A190,MAR!$A$2:$AQ$301,43,FALSE),VLOOKUP(A190,JUN!$A$2:$AP$301,42,FALSE))</f>
        <v/>
      </c>
      <c r="W190" s="218">
        <f>U190/V190</f>
        <v/>
      </c>
    </row>
    <row r="191">
      <c r="A191" s="59" t="n">
        <v>190</v>
      </c>
      <c r="B191" s="157">
        <f>VLOOKUP($A191,Table2[[No]:[Date Student Last Attended Program
(mm/dd/yyyy)]],2,FALSE)</f>
        <v/>
      </c>
      <c r="C191" s="157">
        <f>VLOOKUP($A191,Table2[[No]:[Date Student Last Attended Program
(mm/dd/yyyy)]],4,FALSE)</f>
        <v/>
      </c>
      <c r="D191" s="157">
        <f>VLOOKUP($A191,Table2[[No]:[Date Student Last Attended Program
(mm/dd/yyyy)]],14,FALSE)</f>
        <v/>
      </c>
      <c r="E191" s="58">
        <f>COUNTIF(JUL!E191:AI191,"1")</f>
        <v/>
      </c>
      <c r="F191" s="58">
        <f>COUNTIF(AUG!E191:AI191,"1")</f>
        <v/>
      </c>
      <c r="G191" s="58">
        <f>VLOOKUP(A191,SEP!$A$2:$AL$301,38,FALSE)</f>
        <v/>
      </c>
      <c r="H191" s="58">
        <f>VLOOKUP(A191,SEP!$A$2:$AP$301,41,FALSE)</f>
        <v/>
      </c>
      <c r="I191" s="58">
        <f>VLOOKUP(A191,OCT!$A$2:$AM$301,39,FALSE)</f>
        <v/>
      </c>
      <c r="J191" s="57">
        <f>VLOOKUP(A191,NOV!$A$2:$AL$301,38,FALSE)</f>
        <v/>
      </c>
      <c r="K191" s="57">
        <f>VLOOKUP(A191,DEC!$A$2:$AM$301,39,FALSE)</f>
        <v/>
      </c>
      <c r="L191" s="57">
        <f>VLOOKUP(A191,DEC!$A$2:$AP$301,42,FALSE)</f>
        <v/>
      </c>
      <c r="M191" s="57">
        <f>VLOOKUP($A191,JAN!$A$2:$AM$301,39,FALSE)</f>
        <v/>
      </c>
      <c r="N191" s="57">
        <f>VLOOKUP(A191,FEB!$A$2:$AJ$301,36,FALSE)</f>
        <v/>
      </c>
      <c r="O191" s="215">
        <f>VLOOKUP($A191,MAR!$A$2:$AP$301,39,FALSE)</f>
        <v/>
      </c>
      <c r="P191" s="215">
        <f>VLOOKUP($A191,MAR!$A$2:$AP$301,42,FALSE)</f>
        <v/>
      </c>
      <c r="Q191" s="215">
        <f>VLOOKUP($A191,APR!$A$2:$AL$301,38,FALSE)</f>
        <v/>
      </c>
      <c r="R191" s="215">
        <f>VLOOKUP(A191,MAY!$A$2:$AM$301,39,FALSE)</f>
        <v/>
      </c>
      <c r="S191" s="215">
        <f>VLOOKUP($A191,JUN!$A$2:$AO$301,38,FALSE)</f>
        <v/>
      </c>
      <c r="T191" s="215">
        <f>VLOOKUP($A191,JUN!$A$2:$AO$301,41,FALSE)</f>
        <v/>
      </c>
      <c r="U191" s="216">
        <f>L191+P191+T191+H191</f>
        <v/>
      </c>
      <c r="V191" s="217">
        <f>SUM(VLOOKUP(A191,SEP!$A$2:$AP$301,42,FALSE),VLOOKUP(A191,DEC!$A$2:$AQ$301,43,FALSE),VLOOKUP(A191,MAR!$A$2:$AQ$301,43,FALSE),VLOOKUP(A191,JUN!$A$2:$AP$301,42,FALSE))</f>
        <v/>
      </c>
      <c r="W191" s="218">
        <f>U191/V191</f>
        <v/>
      </c>
    </row>
    <row r="192">
      <c r="A192" s="59" t="n">
        <v>191</v>
      </c>
      <c r="B192" s="157">
        <f>VLOOKUP($A192,Table2[[No]:[Date Student Last Attended Program
(mm/dd/yyyy)]],2,FALSE)</f>
        <v/>
      </c>
      <c r="C192" s="157">
        <f>VLOOKUP($A192,Table2[[No]:[Date Student Last Attended Program
(mm/dd/yyyy)]],4,FALSE)</f>
        <v/>
      </c>
      <c r="D192" s="157">
        <f>VLOOKUP($A192,Table2[[No]:[Date Student Last Attended Program
(mm/dd/yyyy)]],14,FALSE)</f>
        <v/>
      </c>
      <c r="E192" s="58">
        <f>COUNTIF(JUL!E192:AI192,"1")</f>
        <v/>
      </c>
      <c r="F192" s="58">
        <f>COUNTIF(AUG!E192:AI192,"1")</f>
        <v/>
      </c>
      <c r="G192" s="58">
        <f>VLOOKUP(A192,SEP!$A$2:$AL$301,38,FALSE)</f>
        <v/>
      </c>
      <c r="H192" s="58">
        <f>VLOOKUP(A192,SEP!$A$2:$AP$301,41,FALSE)</f>
        <v/>
      </c>
      <c r="I192" s="58">
        <f>VLOOKUP(A192,OCT!$A$2:$AM$301,39,FALSE)</f>
        <v/>
      </c>
      <c r="J192" s="57">
        <f>VLOOKUP(A192,NOV!$A$2:$AL$301,38,FALSE)</f>
        <v/>
      </c>
      <c r="K192" s="57">
        <f>VLOOKUP(A192,DEC!$A$2:$AM$301,39,FALSE)</f>
        <v/>
      </c>
      <c r="L192" s="57">
        <f>VLOOKUP(A192,DEC!$A$2:$AP$301,42,FALSE)</f>
        <v/>
      </c>
      <c r="M192" s="57">
        <f>VLOOKUP($A192,JAN!$A$2:$AM$301,39,FALSE)</f>
        <v/>
      </c>
      <c r="N192" s="57">
        <f>VLOOKUP(A192,FEB!$A$2:$AJ$301,36,FALSE)</f>
        <v/>
      </c>
      <c r="O192" s="215">
        <f>VLOOKUP($A192,MAR!$A$2:$AP$301,39,FALSE)</f>
        <v/>
      </c>
      <c r="P192" s="215">
        <f>VLOOKUP($A192,MAR!$A$2:$AP$301,42,FALSE)</f>
        <v/>
      </c>
      <c r="Q192" s="215">
        <f>VLOOKUP($A192,APR!$A$2:$AL$301,38,FALSE)</f>
        <v/>
      </c>
      <c r="R192" s="215">
        <f>VLOOKUP(A192,MAY!$A$2:$AM$301,39,FALSE)</f>
        <v/>
      </c>
      <c r="S192" s="215">
        <f>VLOOKUP($A192,JUN!$A$2:$AO$301,38,FALSE)</f>
        <v/>
      </c>
      <c r="T192" s="215">
        <f>VLOOKUP($A192,JUN!$A$2:$AO$301,41,FALSE)</f>
        <v/>
      </c>
      <c r="U192" s="216">
        <f>L192+P192+T192+H192</f>
        <v/>
      </c>
      <c r="V192" s="217">
        <f>SUM(VLOOKUP(A192,SEP!$A$2:$AP$301,42,FALSE),VLOOKUP(A192,DEC!$A$2:$AQ$301,43,FALSE),VLOOKUP(A192,MAR!$A$2:$AQ$301,43,FALSE),VLOOKUP(A192,JUN!$A$2:$AP$301,42,FALSE))</f>
        <v/>
      </c>
      <c r="W192" s="218">
        <f>U192/V192</f>
        <v/>
      </c>
    </row>
    <row r="193">
      <c r="A193" s="59" t="n">
        <v>192</v>
      </c>
      <c r="B193" s="157">
        <f>VLOOKUP($A193,Table2[[No]:[Date Student Last Attended Program
(mm/dd/yyyy)]],2,FALSE)</f>
        <v/>
      </c>
      <c r="C193" s="157">
        <f>VLOOKUP($A193,Table2[[No]:[Date Student Last Attended Program
(mm/dd/yyyy)]],4,FALSE)</f>
        <v/>
      </c>
      <c r="D193" s="157">
        <f>VLOOKUP($A193,Table2[[No]:[Date Student Last Attended Program
(mm/dd/yyyy)]],14,FALSE)</f>
        <v/>
      </c>
      <c r="E193" s="58">
        <f>COUNTIF(JUL!E193:AI193,"1")</f>
        <v/>
      </c>
      <c r="F193" s="58">
        <f>COUNTIF(AUG!E193:AI193,"1")</f>
        <v/>
      </c>
      <c r="G193" s="58">
        <f>VLOOKUP(A193,SEP!$A$2:$AL$301,38,FALSE)</f>
        <v/>
      </c>
      <c r="H193" s="58">
        <f>VLOOKUP(A193,SEP!$A$2:$AP$301,41,FALSE)</f>
        <v/>
      </c>
      <c r="I193" s="58">
        <f>VLOOKUP(A193,OCT!$A$2:$AM$301,39,FALSE)</f>
        <v/>
      </c>
      <c r="J193" s="57">
        <f>VLOOKUP(A193,NOV!$A$2:$AL$301,38,FALSE)</f>
        <v/>
      </c>
      <c r="K193" s="57">
        <f>VLOOKUP(A193,DEC!$A$2:$AM$301,39,FALSE)</f>
        <v/>
      </c>
      <c r="L193" s="57">
        <f>VLOOKUP(A193,DEC!$A$2:$AP$301,42,FALSE)</f>
        <v/>
      </c>
      <c r="M193" s="57">
        <f>VLOOKUP($A193,JAN!$A$2:$AM$301,39,FALSE)</f>
        <v/>
      </c>
      <c r="N193" s="57">
        <f>VLOOKUP(A193,FEB!$A$2:$AJ$301,36,FALSE)</f>
        <v/>
      </c>
      <c r="O193" s="215">
        <f>VLOOKUP($A193,MAR!$A$2:$AP$301,39,FALSE)</f>
        <v/>
      </c>
      <c r="P193" s="215">
        <f>VLOOKUP($A193,MAR!$A$2:$AP$301,42,FALSE)</f>
        <v/>
      </c>
      <c r="Q193" s="215">
        <f>VLOOKUP($A193,APR!$A$2:$AL$301,38,FALSE)</f>
        <v/>
      </c>
      <c r="R193" s="215">
        <f>VLOOKUP(A193,MAY!$A$2:$AM$301,39,FALSE)</f>
        <v/>
      </c>
      <c r="S193" s="215">
        <f>VLOOKUP($A193,JUN!$A$2:$AO$301,38,FALSE)</f>
        <v/>
      </c>
      <c r="T193" s="215">
        <f>VLOOKUP($A193,JUN!$A$2:$AO$301,41,FALSE)</f>
        <v/>
      </c>
      <c r="U193" s="216">
        <f>L193+P193+T193+H193</f>
        <v/>
      </c>
      <c r="V193" s="217">
        <f>SUM(VLOOKUP(A193,SEP!$A$2:$AP$301,42,FALSE),VLOOKUP(A193,DEC!$A$2:$AQ$301,43,FALSE),VLOOKUP(A193,MAR!$A$2:$AQ$301,43,FALSE),VLOOKUP(A193,JUN!$A$2:$AP$301,42,FALSE))</f>
        <v/>
      </c>
      <c r="W193" s="218">
        <f>U193/V193</f>
        <v/>
      </c>
    </row>
    <row r="194">
      <c r="A194" s="59" t="n">
        <v>193</v>
      </c>
      <c r="B194" s="157">
        <f>VLOOKUP($A194,Table2[[No]:[Date Student Last Attended Program
(mm/dd/yyyy)]],2,FALSE)</f>
        <v/>
      </c>
      <c r="C194" s="157">
        <f>VLOOKUP($A194,Table2[[No]:[Date Student Last Attended Program
(mm/dd/yyyy)]],4,FALSE)</f>
        <v/>
      </c>
      <c r="D194" s="157">
        <f>VLOOKUP($A194,Table2[[No]:[Date Student Last Attended Program
(mm/dd/yyyy)]],14,FALSE)</f>
        <v/>
      </c>
      <c r="E194" s="58">
        <f>COUNTIF(JUL!E194:AI194,"1")</f>
        <v/>
      </c>
      <c r="F194" s="58">
        <f>COUNTIF(AUG!E194:AI194,"1")</f>
        <v/>
      </c>
      <c r="G194" s="58">
        <f>VLOOKUP(A194,SEP!$A$2:$AL$301,38,FALSE)</f>
        <v/>
      </c>
      <c r="H194" s="58">
        <f>VLOOKUP(A194,SEP!$A$2:$AP$301,41,FALSE)</f>
        <v/>
      </c>
      <c r="I194" s="58">
        <f>VLOOKUP(A194,OCT!$A$2:$AM$301,39,FALSE)</f>
        <v/>
      </c>
      <c r="J194" s="57">
        <f>VLOOKUP(A194,NOV!$A$2:$AL$301,38,FALSE)</f>
        <v/>
      </c>
      <c r="K194" s="57">
        <f>VLOOKUP(A194,DEC!$A$2:$AM$301,39,FALSE)</f>
        <v/>
      </c>
      <c r="L194" s="57">
        <f>VLOOKUP(A194,DEC!$A$2:$AP$301,42,FALSE)</f>
        <v/>
      </c>
      <c r="M194" s="57">
        <f>VLOOKUP($A194,JAN!$A$2:$AM$301,39,FALSE)</f>
        <v/>
      </c>
      <c r="N194" s="57">
        <f>VLOOKUP(A194,FEB!$A$2:$AJ$301,36,FALSE)</f>
        <v/>
      </c>
      <c r="O194" s="215">
        <f>VLOOKUP($A194,MAR!$A$2:$AP$301,39,FALSE)</f>
        <v/>
      </c>
      <c r="P194" s="215">
        <f>VLOOKUP($A194,MAR!$A$2:$AP$301,42,FALSE)</f>
        <v/>
      </c>
      <c r="Q194" s="215">
        <f>VLOOKUP($A194,APR!$A$2:$AL$301,38,FALSE)</f>
        <v/>
      </c>
      <c r="R194" s="215">
        <f>VLOOKUP(A194,MAY!$A$2:$AM$301,39,FALSE)</f>
        <v/>
      </c>
      <c r="S194" s="215">
        <f>VLOOKUP($A194,JUN!$A$2:$AO$301,38,FALSE)</f>
        <v/>
      </c>
      <c r="T194" s="215">
        <f>VLOOKUP($A194,JUN!$A$2:$AO$301,41,FALSE)</f>
        <v/>
      </c>
      <c r="U194" s="216">
        <f>L194+P194+T194+H194</f>
        <v/>
      </c>
      <c r="V194" s="217">
        <f>SUM(VLOOKUP(A194,SEP!$A$2:$AP$301,42,FALSE),VLOOKUP(A194,DEC!$A$2:$AQ$301,43,FALSE),VLOOKUP(A194,MAR!$A$2:$AQ$301,43,FALSE),VLOOKUP(A194,JUN!$A$2:$AP$301,42,FALSE))</f>
        <v/>
      </c>
      <c r="W194" s="218">
        <f>U194/V194</f>
        <v/>
      </c>
    </row>
    <row r="195">
      <c r="A195" s="59" t="n">
        <v>194</v>
      </c>
      <c r="B195" s="157">
        <f>VLOOKUP($A195,Table2[[No]:[Date Student Last Attended Program
(mm/dd/yyyy)]],2,FALSE)</f>
        <v/>
      </c>
      <c r="C195" s="157">
        <f>VLOOKUP($A195,Table2[[No]:[Date Student Last Attended Program
(mm/dd/yyyy)]],4,FALSE)</f>
        <v/>
      </c>
      <c r="D195" s="157">
        <f>VLOOKUP($A195,Table2[[No]:[Date Student Last Attended Program
(mm/dd/yyyy)]],14,FALSE)</f>
        <v/>
      </c>
      <c r="E195" s="58">
        <f>COUNTIF(JUL!E195:AI195,"1")</f>
        <v/>
      </c>
      <c r="F195" s="58">
        <f>COUNTIF(AUG!E195:AI195,"1")</f>
        <v/>
      </c>
      <c r="G195" s="58">
        <f>VLOOKUP(A195,SEP!$A$2:$AL$301,38,FALSE)</f>
        <v/>
      </c>
      <c r="H195" s="58">
        <f>VLOOKUP(A195,SEP!$A$2:$AP$301,41,FALSE)</f>
        <v/>
      </c>
      <c r="I195" s="58">
        <f>VLOOKUP(A195,OCT!$A$2:$AM$301,39,FALSE)</f>
        <v/>
      </c>
      <c r="J195" s="57">
        <f>VLOOKUP(A195,NOV!$A$2:$AL$301,38,FALSE)</f>
        <v/>
      </c>
      <c r="K195" s="57">
        <f>VLOOKUP(A195,DEC!$A$2:$AM$301,39,FALSE)</f>
        <v/>
      </c>
      <c r="L195" s="57">
        <f>VLOOKUP(A195,DEC!$A$2:$AP$301,42,FALSE)</f>
        <v/>
      </c>
      <c r="M195" s="57">
        <f>VLOOKUP($A195,JAN!$A$2:$AM$301,39,FALSE)</f>
        <v/>
      </c>
      <c r="N195" s="57">
        <f>VLOOKUP(A195,FEB!$A$2:$AJ$301,36,FALSE)</f>
        <v/>
      </c>
      <c r="O195" s="215">
        <f>VLOOKUP($A195,MAR!$A$2:$AP$301,39,FALSE)</f>
        <v/>
      </c>
      <c r="P195" s="215">
        <f>VLOOKUP($A195,MAR!$A$2:$AP$301,42,FALSE)</f>
        <v/>
      </c>
      <c r="Q195" s="215">
        <f>VLOOKUP($A195,APR!$A$2:$AL$301,38,FALSE)</f>
        <v/>
      </c>
      <c r="R195" s="215">
        <f>VLOOKUP(A195,MAY!$A$2:$AM$301,39,FALSE)</f>
        <v/>
      </c>
      <c r="S195" s="215">
        <f>VLOOKUP($A195,JUN!$A$2:$AO$301,38,FALSE)</f>
        <v/>
      </c>
      <c r="T195" s="215">
        <f>VLOOKUP($A195,JUN!$A$2:$AO$301,41,FALSE)</f>
        <v/>
      </c>
      <c r="U195" s="216">
        <f>L195+P195+T195+H195</f>
        <v/>
      </c>
      <c r="V195" s="217">
        <f>SUM(VLOOKUP(A195,SEP!$A$2:$AP$301,42,FALSE),VLOOKUP(A195,DEC!$A$2:$AQ$301,43,FALSE),VLOOKUP(A195,MAR!$A$2:$AQ$301,43,FALSE),VLOOKUP(A195,JUN!$A$2:$AP$301,42,FALSE))</f>
        <v/>
      </c>
      <c r="W195" s="218">
        <f>U195/V195</f>
        <v/>
      </c>
    </row>
    <row r="196">
      <c r="A196" s="59" t="n">
        <v>195</v>
      </c>
      <c r="B196" s="157">
        <f>VLOOKUP($A196,Table2[[No]:[Date Student Last Attended Program
(mm/dd/yyyy)]],2,FALSE)</f>
        <v/>
      </c>
      <c r="C196" s="157">
        <f>VLOOKUP($A196,Table2[[No]:[Date Student Last Attended Program
(mm/dd/yyyy)]],4,FALSE)</f>
        <v/>
      </c>
      <c r="D196" s="157">
        <f>VLOOKUP($A196,Table2[[No]:[Date Student Last Attended Program
(mm/dd/yyyy)]],14,FALSE)</f>
        <v/>
      </c>
      <c r="E196" s="58">
        <f>COUNTIF(JUL!E196:AI196,"1")</f>
        <v/>
      </c>
      <c r="F196" s="58">
        <f>COUNTIF(AUG!E196:AI196,"1")</f>
        <v/>
      </c>
      <c r="G196" s="58">
        <f>VLOOKUP(A196,SEP!$A$2:$AL$301,38,FALSE)</f>
        <v/>
      </c>
      <c r="H196" s="58">
        <f>VLOOKUP(A196,SEP!$A$2:$AP$301,41,FALSE)</f>
        <v/>
      </c>
      <c r="I196" s="58">
        <f>VLOOKUP(A196,OCT!$A$2:$AM$301,39,FALSE)</f>
        <v/>
      </c>
      <c r="J196" s="57">
        <f>VLOOKUP(A196,NOV!$A$2:$AL$301,38,FALSE)</f>
        <v/>
      </c>
      <c r="K196" s="57">
        <f>VLOOKUP(A196,DEC!$A$2:$AM$301,39,FALSE)</f>
        <v/>
      </c>
      <c r="L196" s="57">
        <f>VLOOKUP(A196,DEC!$A$2:$AP$301,42,FALSE)</f>
        <v/>
      </c>
      <c r="M196" s="57">
        <f>VLOOKUP($A196,JAN!$A$2:$AM$301,39,FALSE)</f>
        <v/>
      </c>
      <c r="N196" s="57">
        <f>VLOOKUP(A196,FEB!$A$2:$AJ$301,36,FALSE)</f>
        <v/>
      </c>
      <c r="O196" s="215">
        <f>VLOOKUP($A196,MAR!$A$2:$AP$301,39,FALSE)</f>
        <v/>
      </c>
      <c r="P196" s="215">
        <f>VLOOKUP($A196,MAR!$A$2:$AP$301,42,FALSE)</f>
        <v/>
      </c>
      <c r="Q196" s="215">
        <f>VLOOKUP($A196,APR!$A$2:$AL$301,38,FALSE)</f>
        <v/>
      </c>
      <c r="R196" s="215">
        <f>VLOOKUP(A196,MAY!$A$2:$AM$301,39,FALSE)</f>
        <v/>
      </c>
      <c r="S196" s="215">
        <f>VLOOKUP($A196,JUN!$A$2:$AO$301,38,FALSE)</f>
        <v/>
      </c>
      <c r="T196" s="215">
        <f>VLOOKUP($A196,JUN!$A$2:$AO$301,41,FALSE)</f>
        <v/>
      </c>
      <c r="U196" s="216">
        <f>L196+P196+T196+H196</f>
        <v/>
      </c>
      <c r="V196" s="217">
        <f>SUM(VLOOKUP(A196,SEP!$A$2:$AP$301,42,FALSE),VLOOKUP(A196,DEC!$A$2:$AQ$301,43,FALSE),VLOOKUP(A196,MAR!$A$2:$AQ$301,43,FALSE),VLOOKUP(A196,JUN!$A$2:$AP$301,42,FALSE))</f>
        <v/>
      </c>
      <c r="W196" s="218">
        <f>U196/V196</f>
        <v/>
      </c>
    </row>
    <row r="197">
      <c r="A197" s="59" t="n">
        <v>196</v>
      </c>
      <c r="B197" s="157">
        <f>VLOOKUP($A197,Table2[[No]:[Date Student Last Attended Program
(mm/dd/yyyy)]],2,FALSE)</f>
        <v/>
      </c>
      <c r="C197" s="157">
        <f>VLOOKUP($A197,Table2[[No]:[Date Student Last Attended Program
(mm/dd/yyyy)]],4,FALSE)</f>
        <v/>
      </c>
      <c r="D197" s="157">
        <f>VLOOKUP($A197,Table2[[No]:[Date Student Last Attended Program
(mm/dd/yyyy)]],14,FALSE)</f>
        <v/>
      </c>
      <c r="E197" s="58">
        <f>COUNTIF(JUL!E197:AI197,"1")</f>
        <v/>
      </c>
      <c r="F197" s="58">
        <f>COUNTIF(AUG!E197:AI197,"1")</f>
        <v/>
      </c>
      <c r="G197" s="58">
        <f>VLOOKUP(A197,SEP!$A$2:$AL$301,38,FALSE)</f>
        <v/>
      </c>
      <c r="H197" s="58">
        <f>VLOOKUP(A197,SEP!$A$2:$AP$301,41,FALSE)</f>
        <v/>
      </c>
      <c r="I197" s="58">
        <f>VLOOKUP(A197,OCT!$A$2:$AM$301,39,FALSE)</f>
        <v/>
      </c>
      <c r="J197" s="57">
        <f>VLOOKUP(A197,NOV!$A$2:$AL$301,38,FALSE)</f>
        <v/>
      </c>
      <c r="K197" s="57">
        <f>VLOOKUP(A197,DEC!$A$2:$AM$301,39,FALSE)</f>
        <v/>
      </c>
      <c r="L197" s="57">
        <f>VLOOKUP(A197,DEC!$A$2:$AP$301,42,FALSE)</f>
        <v/>
      </c>
      <c r="M197" s="57">
        <f>VLOOKUP($A197,JAN!$A$2:$AM$301,39,FALSE)</f>
        <v/>
      </c>
      <c r="N197" s="57">
        <f>VLOOKUP(A197,FEB!$A$2:$AJ$301,36,FALSE)</f>
        <v/>
      </c>
      <c r="O197" s="215">
        <f>VLOOKUP($A197,MAR!$A$2:$AP$301,39,FALSE)</f>
        <v/>
      </c>
      <c r="P197" s="215">
        <f>VLOOKUP($A197,MAR!$A$2:$AP$301,42,FALSE)</f>
        <v/>
      </c>
      <c r="Q197" s="215">
        <f>VLOOKUP($A197,APR!$A$2:$AL$301,38,FALSE)</f>
        <v/>
      </c>
      <c r="R197" s="215">
        <f>VLOOKUP(A197,MAY!$A$2:$AM$301,39,FALSE)</f>
        <v/>
      </c>
      <c r="S197" s="215">
        <f>VLOOKUP($A197,JUN!$A$2:$AO$301,38,FALSE)</f>
        <v/>
      </c>
      <c r="T197" s="215">
        <f>VLOOKUP($A197,JUN!$A$2:$AO$301,41,FALSE)</f>
        <v/>
      </c>
      <c r="U197" s="216">
        <f>L197+P197+T197+H197</f>
        <v/>
      </c>
      <c r="V197" s="217">
        <f>SUM(VLOOKUP(A197,SEP!$A$2:$AP$301,42,FALSE),VLOOKUP(A197,DEC!$A$2:$AQ$301,43,FALSE),VLOOKUP(A197,MAR!$A$2:$AQ$301,43,FALSE),VLOOKUP(A197,JUN!$A$2:$AP$301,42,FALSE))</f>
        <v/>
      </c>
      <c r="W197" s="218">
        <f>U197/V197</f>
        <v/>
      </c>
    </row>
    <row r="198">
      <c r="A198" s="59" t="n">
        <v>197</v>
      </c>
      <c r="B198" s="157">
        <f>VLOOKUP($A198,Table2[[No]:[Date Student Last Attended Program
(mm/dd/yyyy)]],2,FALSE)</f>
        <v/>
      </c>
      <c r="C198" s="157">
        <f>VLOOKUP($A198,Table2[[No]:[Date Student Last Attended Program
(mm/dd/yyyy)]],4,FALSE)</f>
        <v/>
      </c>
      <c r="D198" s="157">
        <f>VLOOKUP($A198,Table2[[No]:[Date Student Last Attended Program
(mm/dd/yyyy)]],14,FALSE)</f>
        <v/>
      </c>
      <c r="E198" s="58">
        <f>COUNTIF(JUL!E198:AI198,"1")</f>
        <v/>
      </c>
      <c r="F198" s="58">
        <f>COUNTIF(AUG!E198:AI198,"1")</f>
        <v/>
      </c>
      <c r="G198" s="58">
        <f>VLOOKUP(A198,SEP!$A$2:$AL$301,38,FALSE)</f>
        <v/>
      </c>
      <c r="H198" s="58">
        <f>VLOOKUP(A198,SEP!$A$2:$AP$301,41,FALSE)</f>
        <v/>
      </c>
      <c r="I198" s="58">
        <f>VLOOKUP(A198,OCT!$A$2:$AM$301,39,FALSE)</f>
        <v/>
      </c>
      <c r="J198" s="57">
        <f>VLOOKUP(A198,NOV!$A$2:$AL$301,38,FALSE)</f>
        <v/>
      </c>
      <c r="K198" s="57">
        <f>VLOOKUP(A198,DEC!$A$2:$AM$301,39,FALSE)</f>
        <v/>
      </c>
      <c r="L198" s="57">
        <f>VLOOKUP(A198,DEC!$A$2:$AP$301,42,FALSE)</f>
        <v/>
      </c>
      <c r="M198" s="57">
        <f>VLOOKUP($A198,JAN!$A$2:$AM$301,39,FALSE)</f>
        <v/>
      </c>
      <c r="N198" s="57">
        <f>VLOOKUP(A198,FEB!$A$2:$AJ$301,36,FALSE)</f>
        <v/>
      </c>
      <c r="O198" s="215">
        <f>VLOOKUP($A198,MAR!$A$2:$AP$301,39,FALSE)</f>
        <v/>
      </c>
      <c r="P198" s="215">
        <f>VLOOKUP($A198,MAR!$A$2:$AP$301,42,FALSE)</f>
        <v/>
      </c>
      <c r="Q198" s="215">
        <f>VLOOKUP($A198,APR!$A$2:$AL$301,38,FALSE)</f>
        <v/>
      </c>
      <c r="R198" s="215">
        <f>VLOOKUP(A198,MAY!$A$2:$AM$301,39,FALSE)</f>
        <v/>
      </c>
      <c r="S198" s="215">
        <f>VLOOKUP($A198,JUN!$A$2:$AO$301,38,FALSE)</f>
        <v/>
      </c>
      <c r="T198" s="215">
        <f>VLOOKUP($A198,JUN!$A$2:$AO$301,41,FALSE)</f>
        <v/>
      </c>
      <c r="U198" s="216">
        <f>L198+P198+T198+H198</f>
        <v/>
      </c>
      <c r="V198" s="217">
        <f>SUM(VLOOKUP(A198,SEP!$A$2:$AP$301,42,FALSE),VLOOKUP(A198,DEC!$A$2:$AQ$301,43,FALSE),VLOOKUP(A198,MAR!$A$2:$AQ$301,43,FALSE),VLOOKUP(A198,JUN!$A$2:$AP$301,42,FALSE))</f>
        <v/>
      </c>
      <c r="W198" s="218">
        <f>U198/V198</f>
        <v/>
      </c>
    </row>
    <row r="199">
      <c r="A199" s="59" t="n">
        <v>198</v>
      </c>
      <c r="B199" s="157">
        <f>VLOOKUP($A199,Table2[[No]:[Date Student Last Attended Program
(mm/dd/yyyy)]],2,FALSE)</f>
        <v/>
      </c>
      <c r="C199" s="157">
        <f>VLOOKUP($A199,Table2[[No]:[Date Student Last Attended Program
(mm/dd/yyyy)]],4,FALSE)</f>
        <v/>
      </c>
      <c r="D199" s="157">
        <f>VLOOKUP($A199,Table2[[No]:[Date Student Last Attended Program
(mm/dd/yyyy)]],14,FALSE)</f>
        <v/>
      </c>
      <c r="E199" s="58">
        <f>COUNTIF(JUL!E199:AI199,"1")</f>
        <v/>
      </c>
      <c r="F199" s="58">
        <f>COUNTIF(AUG!E199:AI199,"1")</f>
        <v/>
      </c>
      <c r="G199" s="58">
        <f>VLOOKUP(A199,SEP!$A$2:$AL$301,38,FALSE)</f>
        <v/>
      </c>
      <c r="H199" s="58">
        <f>VLOOKUP(A199,SEP!$A$2:$AP$301,41,FALSE)</f>
        <v/>
      </c>
      <c r="I199" s="58">
        <f>VLOOKUP(A199,OCT!$A$2:$AM$301,39,FALSE)</f>
        <v/>
      </c>
      <c r="J199" s="57">
        <f>VLOOKUP(A199,NOV!$A$2:$AL$301,38,FALSE)</f>
        <v/>
      </c>
      <c r="K199" s="57">
        <f>VLOOKUP(A199,DEC!$A$2:$AM$301,39,FALSE)</f>
        <v/>
      </c>
      <c r="L199" s="57">
        <f>VLOOKUP(A199,DEC!$A$2:$AP$301,42,FALSE)</f>
        <v/>
      </c>
      <c r="M199" s="57">
        <f>VLOOKUP($A199,JAN!$A$2:$AM$301,39,FALSE)</f>
        <v/>
      </c>
      <c r="N199" s="57">
        <f>VLOOKUP(A199,FEB!$A$2:$AJ$301,36,FALSE)</f>
        <v/>
      </c>
      <c r="O199" s="215">
        <f>VLOOKUP($A199,MAR!$A$2:$AP$301,39,FALSE)</f>
        <v/>
      </c>
      <c r="P199" s="215">
        <f>VLOOKUP($A199,MAR!$A$2:$AP$301,42,FALSE)</f>
        <v/>
      </c>
      <c r="Q199" s="215">
        <f>VLOOKUP($A199,APR!$A$2:$AL$301,38,FALSE)</f>
        <v/>
      </c>
      <c r="R199" s="215">
        <f>VLOOKUP(A199,MAY!$A$2:$AM$301,39,FALSE)</f>
        <v/>
      </c>
      <c r="S199" s="215">
        <f>VLOOKUP($A199,JUN!$A$2:$AO$301,38,FALSE)</f>
        <v/>
      </c>
      <c r="T199" s="215">
        <f>VLOOKUP($A199,JUN!$A$2:$AO$301,41,FALSE)</f>
        <v/>
      </c>
      <c r="U199" s="216">
        <f>L199+P199+T199+H199</f>
        <v/>
      </c>
      <c r="V199" s="217">
        <f>SUM(VLOOKUP(A199,SEP!$A$2:$AP$301,42,FALSE),VLOOKUP(A199,DEC!$A$2:$AQ$301,43,FALSE),VLOOKUP(A199,MAR!$A$2:$AQ$301,43,FALSE),VLOOKUP(A199,JUN!$A$2:$AP$301,42,FALSE))</f>
        <v/>
      </c>
      <c r="W199" s="218">
        <f>U199/V199</f>
        <v/>
      </c>
    </row>
    <row r="200">
      <c r="A200" s="59" t="n">
        <v>199</v>
      </c>
      <c r="B200" s="157">
        <f>VLOOKUP($A200,Table2[[No]:[Date Student Last Attended Program
(mm/dd/yyyy)]],2,FALSE)</f>
        <v/>
      </c>
      <c r="C200" s="157">
        <f>VLOOKUP($A200,Table2[[No]:[Date Student Last Attended Program
(mm/dd/yyyy)]],4,FALSE)</f>
        <v/>
      </c>
      <c r="D200" s="157">
        <f>VLOOKUP($A200,Table2[[No]:[Date Student Last Attended Program
(mm/dd/yyyy)]],14,FALSE)</f>
        <v/>
      </c>
      <c r="E200" s="58">
        <f>COUNTIF(JUL!E200:AI200,"1")</f>
        <v/>
      </c>
      <c r="F200" s="58">
        <f>COUNTIF(AUG!E200:AI200,"1")</f>
        <v/>
      </c>
      <c r="G200" s="58">
        <f>VLOOKUP(A200,SEP!$A$2:$AL$301,38,FALSE)</f>
        <v/>
      </c>
      <c r="H200" s="58">
        <f>VLOOKUP(A200,SEP!$A$2:$AP$301,41,FALSE)</f>
        <v/>
      </c>
      <c r="I200" s="58">
        <f>VLOOKUP(A200,OCT!$A$2:$AM$301,39,FALSE)</f>
        <v/>
      </c>
      <c r="J200" s="57">
        <f>VLOOKUP(A200,NOV!$A$2:$AL$301,38,FALSE)</f>
        <v/>
      </c>
      <c r="K200" s="57">
        <f>VLOOKUP(A200,DEC!$A$2:$AM$301,39,FALSE)</f>
        <v/>
      </c>
      <c r="L200" s="57">
        <f>VLOOKUP(A200,DEC!$A$2:$AP$301,42,FALSE)</f>
        <v/>
      </c>
      <c r="M200" s="57">
        <f>VLOOKUP($A200,JAN!$A$2:$AM$301,39,FALSE)</f>
        <v/>
      </c>
      <c r="N200" s="57">
        <f>VLOOKUP(A200,FEB!$A$2:$AJ$301,36,FALSE)</f>
        <v/>
      </c>
      <c r="O200" s="215">
        <f>VLOOKUP($A200,MAR!$A$2:$AP$301,39,FALSE)</f>
        <v/>
      </c>
      <c r="P200" s="215">
        <f>VLOOKUP($A200,MAR!$A$2:$AP$301,42,FALSE)</f>
        <v/>
      </c>
      <c r="Q200" s="215">
        <f>VLOOKUP($A200,APR!$A$2:$AL$301,38,FALSE)</f>
        <v/>
      </c>
      <c r="R200" s="215">
        <f>VLOOKUP(A200,MAY!$A$2:$AM$301,39,FALSE)</f>
        <v/>
      </c>
      <c r="S200" s="215">
        <f>VLOOKUP($A200,JUN!$A$2:$AO$301,38,FALSE)</f>
        <v/>
      </c>
      <c r="T200" s="215">
        <f>VLOOKUP($A200,JUN!$A$2:$AO$301,41,FALSE)</f>
        <v/>
      </c>
      <c r="U200" s="216">
        <f>L200+P200+T200+H200</f>
        <v/>
      </c>
      <c r="V200" s="217">
        <f>SUM(VLOOKUP(A200,SEP!$A$2:$AP$301,42,FALSE),VLOOKUP(A200,DEC!$A$2:$AQ$301,43,FALSE),VLOOKUP(A200,MAR!$A$2:$AQ$301,43,FALSE),VLOOKUP(A200,JUN!$A$2:$AP$301,42,FALSE))</f>
        <v/>
      </c>
      <c r="W200" s="218">
        <f>U200/V200</f>
        <v/>
      </c>
    </row>
    <row r="201">
      <c r="A201" s="59" t="n">
        <v>200</v>
      </c>
      <c r="B201" s="157">
        <f>VLOOKUP($A201,Table2[[No]:[Date Student Last Attended Program
(mm/dd/yyyy)]],2,FALSE)</f>
        <v/>
      </c>
      <c r="C201" s="157">
        <f>VLOOKUP($A201,Table2[[No]:[Date Student Last Attended Program
(mm/dd/yyyy)]],4,FALSE)</f>
        <v/>
      </c>
      <c r="D201" s="157">
        <f>VLOOKUP($A201,Table2[[No]:[Date Student Last Attended Program
(mm/dd/yyyy)]],14,FALSE)</f>
        <v/>
      </c>
      <c r="E201" s="58">
        <f>COUNTIF(JUL!E201:AI201,"1")</f>
        <v/>
      </c>
      <c r="F201" s="58">
        <f>COUNTIF(AUG!E201:AI201,"1")</f>
        <v/>
      </c>
      <c r="G201" s="58">
        <f>VLOOKUP(A201,SEP!$A$2:$AL$301,38,FALSE)</f>
        <v/>
      </c>
      <c r="H201" s="58">
        <f>VLOOKUP(A201,SEP!$A$2:$AP$301,41,FALSE)</f>
        <v/>
      </c>
      <c r="I201" s="58">
        <f>VLOOKUP(A201,OCT!$A$2:$AM$301,39,FALSE)</f>
        <v/>
      </c>
      <c r="J201" s="57">
        <f>VLOOKUP(A201,NOV!$A$2:$AL$301,38,FALSE)</f>
        <v/>
      </c>
      <c r="K201" s="57">
        <f>VLOOKUP(A201,DEC!$A$2:$AM$301,39,FALSE)</f>
        <v/>
      </c>
      <c r="L201" s="57">
        <f>VLOOKUP(A201,DEC!$A$2:$AP$301,42,FALSE)</f>
        <v/>
      </c>
      <c r="M201" s="57">
        <f>VLOOKUP($A201,JAN!$A$2:$AM$301,39,FALSE)</f>
        <v/>
      </c>
      <c r="N201" s="57">
        <f>VLOOKUP(A201,FEB!$A$2:$AJ$301,36,FALSE)</f>
        <v/>
      </c>
      <c r="O201" s="215">
        <f>VLOOKUP($A201,MAR!$A$2:$AP$301,39,FALSE)</f>
        <v/>
      </c>
      <c r="P201" s="215">
        <f>VLOOKUP($A201,MAR!$A$2:$AP$301,42,FALSE)</f>
        <v/>
      </c>
      <c r="Q201" s="215">
        <f>VLOOKUP($A201,APR!$A$2:$AL$301,38,FALSE)</f>
        <v/>
      </c>
      <c r="R201" s="215">
        <f>VLOOKUP(A201,MAY!$A$2:$AM$301,39,FALSE)</f>
        <v/>
      </c>
      <c r="S201" s="215">
        <f>VLOOKUP($A201,JUN!$A$2:$AO$301,38,FALSE)</f>
        <v/>
      </c>
      <c r="T201" s="215">
        <f>VLOOKUP($A201,JUN!$A$2:$AO$301,41,FALSE)</f>
        <v/>
      </c>
      <c r="U201" s="216">
        <f>L201+P201+T201+H201</f>
        <v/>
      </c>
      <c r="V201" s="217">
        <f>SUM(VLOOKUP(A201,SEP!$A$2:$AP$301,42,FALSE),VLOOKUP(A201,DEC!$A$2:$AQ$301,43,FALSE),VLOOKUP(A201,MAR!$A$2:$AQ$301,43,FALSE),VLOOKUP(A201,JUN!$A$2:$AP$301,42,FALSE))</f>
        <v/>
      </c>
      <c r="W201" s="218">
        <f>U201/V201</f>
        <v/>
      </c>
    </row>
    <row r="202">
      <c r="A202" s="59" t="n">
        <v>201</v>
      </c>
      <c r="B202" s="157">
        <f>VLOOKUP($A202,Table2[[No]:[Date Student Last Attended Program
(mm/dd/yyyy)]],2,FALSE)</f>
        <v/>
      </c>
      <c r="C202" s="157">
        <f>VLOOKUP($A202,Table2[[No]:[Date Student Last Attended Program
(mm/dd/yyyy)]],4,FALSE)</f>
        <v/>
      </c>
      <c r="D202" s="157">
        <f>VLOOKUP($A202,Table2[[No]:[Date Student Last Attended Program
(mm/dd/yyyy)]],14,FALSE)</f>
        <v/>
      </c>
      <c r="E202" s="58">
        <f>COUNTIF(JUL!E202:AI202,"1")</f>
        <v/>
      </c>
      <c r="F202" s="58">
        <f>COUNTIF(AUG!E202:AI202,"1")</f>
        <v/>
      </c>
      <c r="G202" s="58">
        <f>VLOOKUP(A202,SEP!$A$2:$AL$301,38,FALSE)</f>
        <v/>
      </c>
      <c r="H202" s="58">
        <f>VLOOKUP(A202,SEP!$A$2:$AP$301,41,FALSE)</f>
        <v/>
      </c>
      <c r="I202" s="58">
        <f>VLOOKUP(A202,OCT!$A$2:$AM$301,39,FALSE)</f>
        <v/>
      </c>
      <c r="J202" s="57">
        <f>VLOOKUP(A202,NOV!$A$2:$AL$301,38,FALSE)</f>
        <v/>
      </c>
      <c r="K202" s="57">
        <f>VLOOKUP(A202,DEC!$A$2:$AM$301,39,FALSE)</f>
        <v/>
      </c>
      <c r="L202" s="57">
        <f>VLOOKUP(A202,DEC!$A$2:$AP$301,42,FALSE)</f>
        <v/>
      </c>
      <c r="M202" s="57">
        <f>VLOOKUP($A202,JAN!$A$2:$AM$301,39,FALSE)</f>
        <v/>
      </c>
      <c r="N202" s="57">
        <f>VLOOKUP(A202,FEB!$A$2:$AJ$301,36,FALSE)</f>
        <v/>
      </c>
      <c r="O202" s="215">
        <f>VLOOKUP($A202,MAR!$A$2:$AP$301,39,FALSE)</f>
        <v/>
      </c>
      <c r="P202" s="215">
        <f>VLOOKUP($A202,MAR!$A$2:$AP$301,42,FALSE)</f>
        <v/>
      </c>
      <c r="Q202" s="215">
        <f>VLOOKUP($A202,APR!$A$2:$AL$301,38,FALSE)</f>
        <v/>
      </c>
      <c r="R202" s="215">
        <f>VLOOKUP(A202,MAY!$A$2:$AM$301,39,FALSE)</f>
        <v/>
      </c>
      <c r="S202" s="215">
        <f>VLOOKUP($A202,JUN!$A$2:$AO$301,38,FALSE)</f>
        <v/>
      </c>
      <c r="T202" s="215">
        <f>VLOOKUP($A202,JUN!$A$2:$AO$301,41,FALSE)</f>
        <v/>
      </c>
      <c r="U202" s="216">
        <f>L202+P202+T202+H202</f>
        <v/>
      </c>
      <c r="V202" s="217">
        <f>SUM(VLOOKUP(A202,SEP!$A$2:$AP$301,42,FALSE),VLOOKUP(A202,DEC!$A$2:$AQ$301,43,FALSE),VLOOKUP(A202,MAR!$A$2:$AQ$301,43,FALSE),VLOOKUP(A202,JUN!$A$2:$AP$301,42,FALSE))</f>
        <v/>
      </c>
      <c r="W202" s="218">
        <f>U202/V202</f>
        <v/>
      </c>
    </row>
    <row r="203">
      <c r="A203" s="59" t="n">
        <v>202</v>
      </c>
      <c r="B203" s="157">
        <f>VLOOKUP($A203,Table2[[No]:[Date Student Last Attended Program
(mm/dd/yyyy)]],2,FALSE)</f>
        <v/>
      </c>
      <c r="C203" s="157">
        <f>VLOOKUP($A203,Table2[[No]:[Date Student Last Attended Program
(mm/dd/yyyy)]],4,FALSE)</f>
        <v/>
      </c>
      <c r="D203" s="157">
        <f>VLOOKUP($A203,Table2[[No]:[Date Student Last Attended Program
(mm/dd/yyyy)]],14,FALSE)</f>
        <v/>
      </c>
      <c r="E203" s="58">
        <f>COUNTIF(JUL!E203:AI203,"1")</f>
        <v/>
      </c>
      <c r="F203" s="58">
        <f>COUNTIF(AUG!E203:AI203,"1")</f>
        <v/>
      </c>
      <c r="G203" s="58">
        <f>VLOOKUP(A203,SEP!$A$2:$AL$301,38,FALSE)</f>
        <v/>
      </c>
      <c r="H203" s="58">
        <f>VLOOKUP(A203,SEP!$A$2:$AP$301,41,FALSE)</f>
        <v/>
      </c>
      <c r="I203" s="58">
        <f>VLOOKUP(A203,OCT!$A$2:$AM$301,39,FALSE)</f>
        <v/>
      </c>
      <c r="J203" s="57">
        <f>VLOOKUP(A203,NOV!$A$2:$AL$301,38,FALSE)</f>
        <v/>
      </c>
      <c r="K203" s="57">
        <f>VLOOKUP(A203,DEC!$A$2:$AM$301,39,FALSE)</f>
        <v/>
      </c>
      <c r="L203" s="57">
        <f>VLOOKUP(A203,DEC!$A$2:$AP$301,42,FALSE)</f>
        <v/>
      </c>
      <c r="M203" s="57">
        <f>VLOOKUP($A203,JAN!$A$2:$AM$301,39,FALSE)</f>
        <v/>
      </c>
      <c r="N203" s="57">
        <f>VLOOKUP(A203,FEB!$A$2:$AJ$301,36,FALSE)</f>
        <v/>
      </c>
      <c r="O203" s="215">
        <f>VLOOKUP($A203,MAR!$A$2:$AP$301,39,FALSE)</f>
        <v/>
      </c>
      <c r="P203" s="215">
        <f>VLOOKUP($A203,MAR!$A$2:$AP$301,42,FALSE)</f>
        <v/>
      </c>
      <c r="Q203" s="215">
        <f>VLOOKUP($A203,APR!$A$2:$AL$301,38,FALSE)</f>
        <v/>
      </c>
      <c r="R203" s="215">
        <f>VLOOKUP(A203,MAY!$A$2:$AM$301,39,FALSE)</f>
        <v/>
      </c>
      <c r="S203" s="215">
        <f>VLOOKUP($A203,JUN!$A$2:$AO$301,38,FALSE)</f>
        <v/>
      </c>
      <c r="T203" s="215">
        <f>VLOOKUP($A203,JUN!$A$2:$AO$301,41,FALSE)</f>
        <v/>
      </c>
      <c r="U203" s="216">
        <f>L203+P203+T203+H203</f>
        <v/>
      </c>
      <c r="V203" s="217">
        <f>SUM(VLOOKUP(A203,SEP!$A$2:$AP$301,42,FALSE),VLOOKUP(A203,DEC!$A$2:$AQ$301,43,FALSE),VLOOKUP(A203,MAR!$A$2:$AQ$301,43,FALSE),VLOOKUP(A203,JUN!$A$2:$AP$301,42,FALSE))</f>
        <v/>
      </c>
      <c r="W203" s="218">
        <f>U203/V203</f>
        <v/>
      </c>
    </row>
    <row r="204">
      <c r="A204" s="59" t="n">
        <v>203</v>
      </c>
      <c r="B204" s="157">
        <f>VLOOKUP($A204,Table2[[No]:[Date Student Last Attended Program
(mm/dd/yyyy)]],2,FALSE)</f>
        <v/>
      </c>
      <c r="C204" s="157">
        <f>VLOOKUP($A204,Table2[[No]:[Date Student Last Attended Program
(mm/dd/yyyy)]],4,FALSE)</f>
        <v/>
      </c>
      <c r="D204" s="157">
        <f>VLOOKUP($A204,Table2[[No]:[Date Student Last Attended Program
(mm/dd/yyyy)]],14,FALSE)</f>
        <v/>
      </c>
      <c r="E204" s="58">
        <f>COUNTIF(JUL!E204:AI204,"1")</f>
        <v/>
      </c>
      <c r="F204" s="58">
        <f>COUNTIF(AUG!E204:AI204,"1")</f>
        <v/>
      </c>
      <c r="G204" s="58">
        <f>VLOOKUP(A204,SEP!$A$2:$AL$301,38,FALSE)</f>
        <v/>
      </c>
      <c r="H204" s="58">
        <f>VLOOKUP(A204,SEP!$A$2:$AP$301,41,FALSE)</f>
        <v/>
      </c>
      <c r="I204" s="58">
        <f>VLOOKUP(A204,OCT!$A$2:$AM$301,39,FALSE)</f>
        <v/>
      </c>
      <c r="J204" s="57">
        <f>VLOOKUP(A204,NOV!$A$2:$AL$301,38,FALSE)</f>
        <v/>
      </c>
      <c r="K204" s="57">
        <f>VLOOKUP(A204,DEC!$A$2:$AM$301,39,FALSE)</f>
        <v/>
      </c>
      <c r="L204" s="57">
        <f>VLOOKUP(A204,DEC!$A$2:$AP$301,42,FALSE)</f>
        <v/>
      </c>
      <c r="M204" s="57">
        <f>VLOOKUP($A204,JAN!$A$2:$AM$301,39,FALSE)</f>
        <v/>
      </c>
      <c r="N204" s="57">
        <f>VLOOKUP(A204,FEB!$A$2:$AJ$301,36,FALSE)</f>
        <v/>
      </c>
      <c r="O204" s="215">
        <f>VLOOKUP($A204,MAR!$A$2:$AP$301,39,FALSE)</f>
        <v/>
      </c>
      <c r="P204" s="215">
        <f>VLOOKUP($A204,MAR!$A$2:$AP$301,42,FALSE)</f>
        <v/>
      </c>
      <c r="Q204" s="215">
        <f>VLOOKUP($A204,APR!$A$2:$AL$301,38,FALSE)</f>
        <v/>
      </c>
      <c r="R204" s="215">
        <f>VLOOKUP(A204,MAY!$A$2:$AM$301,39,FALSE)</f>
        <v/>
      </c>
      <c r="S204" s="215">
        <f>VLOOKUP($A204,JUN!$A$2:$AO$301,38,FALSE)</f>
        <v/>
      </c>
      <c r="T204" s="215">
        <f>VLOOKUP($A204,JUN!$A$2:$AO$301,41,FALSE)</f>
        <v/>
      </c>
      <c r="U204" s="216">
        <f>L204+P204+T204+H204</f>
        <v/>
      </c>
      <c r="V204" s="217">
        <f>SUM(VLOOKUP(A204,SEP!$A$2:$AP$301,42,FALSE),VLOOKUP(A204,DEC!$A$2:$AQ$301,43,FALSE),VLOOKUP(A204,MAR!$A$2:$AQ$301,43,FALSE),VLOOKUP(A204,JUN!$A$2:$AP$301,42,FALSE))</f>
        <v/>
      </c>
      <c r="W204" s="218">
        <f>U204/V204</f>
        <v/>
      </c>
    </row>
    <row r="205">
      <c r="A205" s="59" t="n">
        <v>204</v>
      </c>
      <c r="B205" s="157">
        <f>VLOOKUP($A205,Table2[[No]:[Date Student Last Attended Program
(mm/dd/yyyy)]],2,FALSE)</f>
        <v/>
      </c>
      <c r="C205" s="157">
        <f>VLOOKUP($A205,Table2[[No]:[Date Student Last Attended Program
(mm/dd/yyyy)]],4,FALSE)</f>
        <v/>
      </c>
      <c r="D205" s="157">
        <f>VLOOKUP($A205,Table2[[No]:[Date Student Last Attended Program
(mm/dd/yyyy)]],14,FALSE)</f>
        <v/>
      </c>
      <c r="E205" s="58">
        <f>COUNTIF(JUL!E205:AI205,"1")</f>
        <v/>
      </c>
      <c r="F205" s="58">
        <f>COUNTIF(AUG!E205:AI205,"1")</f>
        <v/>
      </c>
      <c r="G205" s="58">
        <f>VLOOKUP(A205,SEP!$A$2:$AL$301,38,FALSE)</f>
        <v/>
      </c>
      <c r="H205" s="58">
        <f>VLOOKUP(A205,SEP!$A$2:$AP$301,41,FALSE)</f>
        <v/>
      </c>
      <c r="I205" s="58">
        <f>VLOOKUP(A205,OCT!$A$2:$AM$301,39,FALSE)</f>
        <v/>
      </c>
      <c r="J205" s="57">
        <f>VLOOKUP(A205,NOV!$A$2:$AL$301,38,FALSE)</f>
        <v/>
      </c>
      <c r="K205" s="57">
        <f>VLOOKUP(A205,DEC!$A$2:$AM$301,39,FALSE)</f>
        <v/>
      </c>
      <c r="L205" s="57">
        <f>VLOOKUP(A205,DEC!$A$2:$AP$301,42,FALSE)</f>
        <v/>
      </c>
      <c r="M205" s="57">
        <f>VLOOKUP($A205,JAN!$A$2:$AM$301,39,FALSE)</f>
        <v/>
      </c>
      <c r="N205" s="57">
        <f>VLOOKUP(A205,FEB!$A$2:$AJ$301,36,FALSE)</f>
        <v/>
      </c>
      <c r="O205" s="215">
        <f>VLOOKUP($A205,MAR!$A$2:$AP$301,39,FALSE)</f>
        <v/>
      </c>
      <c r="P205" s="215">
        <f>VLOOKUP($A205,MAR!$A$2:$AP$301,42,FALSE)</f>
        <v/>
      </c>
      <c r="Q205" s="215">
        <f>VLOOKUP($A205,APR!$A$2:$AL$301,38,FALSE)</f>
        <v/>
      </c>
      <c r="R205" s="215">
        <f>VLOOKUP(A205,MAY!$A$2:$AM$301,39,FALSE)</f>
        <v/>
      </c>
      <c r="S205" s="215">
        <f>VLOOKUP($A205,JUN!$A$2:$AO$301,38,FALSE)</f>
        <v/>
      </c>
      <c r="T205" s="215">
        <f>VLOOKUP($A205,JUN!$A$2:$AO$301,41,FALSE)</f>
        <v/>
      </c>
      <c r="U205" s="216">
        <f>L205+P205+T205+H205</f>
        <v/>
      </c>
      <c r="V205" s="217">
        <f>SUM(VLOOKUP(A205,SEP!$A$2:$AP$301,42,FALSE),VLOOKUP(A205,DEC!$A$2:$AQ$301,43,FALSE),VLOOKUP(A205,MAR!$A$2:$AQ$301,43,FALSE),VLOOKUP(A205,JUN!$A$2:$AP$301,42,FALSE))</f>
        <v/>
      </c>
      <c r="W205" s="218">
        <f>U205/V205</f>
        <v/>
      </c>
    </row>
    <row r="206">
      <c r="A206" s="59" t="n">
        <v>205</v>
      </c>
      <c r="B206" s="157">
        <f>VLOOKUP($A206,Table2[[No]:[Date Student Last Attended Program
(mm/dd/yyyy)]],2,FALSE)</f>
        <v/>
      </c>
      <c r="C206" s="157">
        <f>VLOOKUP($A206,Table2[[No]:[Date Student Last Attended Program
(mm/dd/yyyy)]],4,FALSE)</f>
        <v/>
      </c>
      <c r="D206" s="157">
        <f>VLOOKUP($A206,Table2[[No]:[Date Student Last Attended Program
(mm/dd/yyyy)]],14,FALSE)</f>
        <v/>
      </c>
      <c r="E206" s="58">
        <f>COUNTIF(JUL!E206:AI206,"1")</f>
        <v/>
      </c>
      <c r="F206" s="58">
        <f>COUNTIF(AUG!E206:AI206,"1")</f>
        <v/>
      </c>
      <c r="G206" s="58">
        <f>VLOOKUP(A206,SEP!$A$2:$AL$301,38,FALSE)</f>
        <v/>
      </c>
      <c r="H206" s="58">
        <f>VLOOKUP(A206,SEP!$A$2:$AP$301,41,FALSE)</f>
        <v/>
      </c>
      <c r="I206" s="58">
        <f>VLOOKUP(A206,OCT!$A$2:$AM$301,39,FALSE)</f>
        <v/>
      </c>
      <c r="J206" s="57">
        <f>VLOOKUP(A206,NOV!$A$2:$AL$301,38,FALSE)</f>
        <v/>
      </c>
      <c r="K206" s="57">
        <f>VLOOKUP(A206,DEC!$A$2:$AM$301,39,FALSE)</f>
        <v/>
      </c>
      <c r="L206" s="57">
        <f>VLOOKUP(A206,DEC!$A$2:$AP$301,42,FALSE)</f>
        <v/>
      </c>
      <c r="M206" s="57">
        <f>VLOOKUP($A206,JAN!$A$2:$AM$301,39,FALSE)</f>
        <v/>
      </c>
      <c r="N206" s="57">
        <f>VLOOKUP(A206,FEB!$A$2:$AJ$301,36,FALSE)</f>
        <v/>
      </c>
      <c r="O206" s="215">
        <f>VLOOKUP($A206,MAR!$A$2:$AP$301,39,FALSE)</f>
        <v/>
      </c>
      <c r="P206" s="215">
        <f>VLOOKUP($A206,MAR!$A$2:$AP$301,42,FALSE)</f>
        <v/>
      </c>
      <c r="Q206" s="215">
        <f>VLOOKUP($A206,APR!$A$2:$AL$301,38,FALSE)</f>
        <v/>
      </c>
      <c r="R206" s="215">
        <f>VLOOKUP(A206,MAY!$A$2:$AM$301,39,FALSE)</f>
        <v/>
      </c>
      <c r="S206" s="215">
        <f>VLOOKUP($A206,JUN!$A$2:$AO$301,38,FALSE)</f>
        <v/>
      </c>
      <c r="T206" s="215">
        <f>VLOOKUP($A206,JUN!$A$2:$AO$301,41,FALSE)</f>
        <v/>
      </c>
      <c r="U206" s="216">
        <f>L206+P206+T206+H206</f>
        <v/>
      </c>
      <c r="V206" s="217">
        <f>SUM(VLOOKUP(A206,SEP!$A$2:$AP$301,42,FALSE),VLOOKUP(A206,DEC!$A$2:$AQ$301,43,FALSE),VLOOKUP(A206,MAR!$A$2:$AQ$301,43,FALSE),VLOOKUP(A206,JUN!$A$2:$AP$301,42,FALSE))</f>
        <v/>
      </c>
      <c r="W206" s="218">
        <f>U206/V206</f>
        <v/>
      </c>
    </row>
    <row r="207">
      <c r="A207" s="59" t="n">
        <v>206</v>
      </c>
      <c r="B207" s="157">
        <f>VLOOKUP($A207,Table2[[No]:[Date Student Last Attended Program
(mm/dd/yyyy)]],2,FALSE)</f>
        <v/>
      </c>
      <c r="C207" s="157">
        <f>VLOOKUP($A207,Table2[[No]:[Date Student Last Attended Program
(mm/dd/yyyy)]],4,FALSE)</f>
        <v/>
      </c>
      <c r="D207" s="157">
        <f>VLOOKUP($A207,Table2[[No]:[Date Student Last Attended Program
(mm/dd/yyyy)]],14,FALSE)</f>
        <v/>
      </c>
      <c r="E207" s="58">
        <f>COUNTIF(JUL!E207:AI207,"1")</f>
        <v/>
      </c>
      <c r="F207" s="58">
        <f>COUNTIF(AUG!E207:AI207,"1")</f>
        <v/>
      </c>
      <c r="G207" s="58">
        <f>VLOOKUP(A207,SEP!$A$2:$AL$301,38,FALSE)</f>
        <v/>
      </c>
      <c r="H207" s="58">
        <f>VLOOKUP(A207,SEP!$A$2:$AP$301,41,FALSE)</f>
        <v/>
      </c>
      <c r="I207" s="58">
        <f>VLOOKUP(A207,OCT!$A$2:$AM$301,39,FALSE)</f>
        <v/>
      </c>
      <c r="J207" s="57">
        <f>VLOOKUP(A207,NOV!$A$2:$AL$301,38,FALSE)</f>
        <v/>
      </c>
      <c r="K207" s="57">
        <f>VLOOKUP(A207,DEC!$A$2:$AM$301,39,FALSE)</f>
        <v/>
      </c>
      <c r="L207" s="57">
        <f>VLOOKUP(A207,DEC!$A$2:$AP$301,42,FALSE)</f>
        <v/>
      </c>
      <c r="M207" s="57">
        <f>VLOOKUP($A207,JAN!$A$2:$AM$301,39,FALSE)</f>
        <v/>
      </c>
      <c r="N207" s="57">
        <f>VLOOKUP(A207,FEB!$A$2:$AJ$301,36,FALSE)</f>
        <v/>
      </c>
      <c r="O207" s="215">
        <f>VLOOKUP($A207,MAR!$A$2:$AP$301,39,FALSE)</f>
        <v/>
      </c>
      <c r="P207" s="215">
        <f>VLOOKUP($A207,MAR!$A$2:$AP$301,42,FALSE)</f>
        <v/>
      </c>
      <c r="Q207" s="215">
        <f>VLOOKUP($A207,APR!$A$2:$AL$301,38,FALSE)</f>
        <v/>
      </c>
      <c r="R207" s="215">
        <f>VLOOKUP(A207,MAY!$A$2:$AM$301,39,FALSE)</f>
        <v/>
      </c>
      <c r="S207" s="215">
        <f>VLOOKUP($A207,JUN!$A$2:$AO$301,38,FALSE)</f>
        <v/>
      </c>
      <c r="T207" s="215">
        <f>VLOOKUP($A207,JUN!$A$2:$AO$301,41,FALSE)</f>
        <v/>
      </c>
      <c r="U207" s="216">
        <f>L207+P207+T207+H207</f>
        <v/>
      </c>
      <c r="V207" s="217">
        <f>SUM(VLOOKUP(A207,SEP!$A$2:$AP$301,42,FALSE),VLOOKUP(A207,DEC!$A$2:$AQ$301,43,FALSE),VLOOKUP(A207,MAR!$A$2:$AQ$301,43,FALSE),VLOOKUP(A207,JUN!$A$2:$AP$301,42,FALSE))</f>
        <v/>
      </c>
      <c r="W207" s="218">
        <f>U207/V207</f>
        <v/>
      </c>
    </row>
    <row r="208">
      <c r="A208" s="59" t="n">
        <v>207</v>
      </c>
      <c r="B208" s="157">
        <f>VLOOKUP($A208,Table2[[No]:[Date Student Last Attended Program
(mm/dd/yyyy)]],2,FALSE)</f>
        <v/>
      </c>
      <c r="C208" s="157">
        <f>VLOOKUP($A208,Table2[[No]:[Date Student Last Attended Program
(mm/dd/yyyy)]],4,FALSE)</f>
        <v/>
      </c>
      <c r="D208" s="157">
        <f>VLOOKUP($A208,Table2[[No]:[Date Student Last Attended Program
(mm/dd/yyyy)]],14,FALSE)</f>
        <v/>
      </c>
      <c r="E208" s="58">
        <f>COUNTIF(JUL!E208:AI208,"1")</f>
        <v/>
      </c>
      <c r="F208" s="58">
        <f>COUNTIF(AUG!E208:AI208,"1")</f>
        <v/>
      </c>
      <c r="G208" s="58">
        <f>VLOOKUP(A208,SEP!$A$2:$AL$301,38,FALSE)</f>
        <v/>
      </c>
      <c r="H208" s="58">
        <f>VLOOKUP(A208,SEP!$A$2:$AP$301,41,FALSE)</f>
        <v/>
      </c>
      <c r="I208" s="58">
        <f>VLOOKUP(A208,OCT!$A$2:$AM$301,39,FALSE)</f>
        <v/>
      </c>
      <c r="J208" s="57">
        <f>VLOOKUP(A208,NOV!$A$2:$AL$301,38,FALSE)</f>
        <v/>
      </c>
      <c r="K208" s="57">
        <f>VLOOKUP(A208,DEC!$A$2:$AM$301,39,FALSE)</f>
        <v/>
      </c>
      <c r="L208" s="57">
        <f>VLOOKUP(A208,DEC!$A$2:$AP$301,42,FALSE)</f>
        <v/>
      </c>
      <c r="M208" s="57">
        <f>VLOOKUP($A208,JAN!$A$2:$AM$301,39,FALSE)</f>
        <v/>
      </c>
      <c r="N208" s="57">
        <f>VLOOKUP(A208,FEB!$A$2:$AJ$301,36,FALSE)</f>
        <v/>
      </c>
      <c r="O208" s="215">
        <f>VLOOKUP($A208,MAR!$A$2:$AP$301,39,FALSE)</f>
        <v/>
      </c>
      <c r="P208" s="215">
        <f>VLOOKUP($A208,MAR!$A$2:$AP$301,42,FALSE)</f>
        <v/>
      </c>
      <c r="Q208" s="215">
        <f>VLOOKUP($A208,APR!$A$2:$AL$301,38,FALSE)</f>
        <v/>
      </c>
      <c r="R208" s="215">
        <f>VLOOKUP(A208,MAY!$A$2:$AM$301,39,FALSE)</f>
        <v/>
      </c>
      <c r="S208" s="215">
        <f>VLOOKUP($A208,JUN!$A$2:$AO$301,38,FALSE)</f>
        <v/>
      </c>
      <c r="T208" s="215">
        <f>VLOOKUP($A208,JUN!$A$2:$AO$301,41,FALSE)</f>
        <v/>
      </c>
      <c r="U208" s="216">
        <f>L208+P208+T208+H208</f>
        <v/>
      </c>
      <c r="V208" s="217">
        <f>SUM(VLOOKUP(A208,SEP!$A$2:$AP$301,42,FALSE),VLOOKUP(A208,DEC!$A$2:$AQ$301,43,FALSE),VLOOKUP(A208,MAR!$A$2:$AQ$301,43,FALSE),VLOOKUP(A208,JUN!$A$2:$AP$301,42,FALSE))</f>
        <v/>
      </c>
      <c r="W208" s="218">
        <f>U208/V208</f>
        <v/>
      </c>
    </row>
    <row r="209">
      <c r="A209" s="59" t="n">
        <v>208</v>
      </c>
      <c r="B209" s="157">
        <f>VLOOKUP($A209,Table2[[No]:[Date Student Last Attended Program
(mm/dd/yyyy)]],2,FALSE)</f>
        <v/>
      </c>
      <c r="C209" s="157">
        <f>VLOOKUP($A209,Table2[[No]:[Date Student Last Attended Program
(mm/dd/yyyy)]],4,FALSE)</f>
        <v/>
      </c>
      <c r="D209" s="157">
        <f>VLOOKUP($A209,Table2[[No]:[Date Student Last Attended Program
(mm/dd/yyyy)]],14,FALSE)</f>
        <v/>
      </c>
      <c r="E209" s="58">
        <f>COUNTIF(JUL!E209:AI209,"1")</f>
        <v/>
      </c>
      <c r="F209" s="58">
        <f>COUNTIF(AUG!E209:AI209,"1")</f>
        <v/>
      </c>
      <c r="G209" s="58">
        <f>VLOOKUP(A209,SEP!$A$2:$AL$301,38,FALSE)</f>
        <v/>
      </c>
      <c r="H209" s="58">
        <f>VLOOKUP(A209,SEP!$A$2:$AP$301,41,FALSE)</f>
        <v/>
      </c>
      <c r="I209" s="58">
        <f>VLOOKUP(A209,OCT!$A$2:$AM$301,39,FALSE)</f>
        <v/>
      </c>
      <c r="J209" s="57">
        <f>VLOOKUP(A209,NOV!$A$2:$AL$301,38,FALSE)</f>
        <v/>
      </c>
      <c r="K209" s="57">
        <f>VLOOKUP(A209,DEC!$A$2:$AM$301,39,FALSE)</f>
        <v/>
      </c>
      <c r="L209" s="57">
        <f>VLOOKUP(A209,DEC!$A$2:$AP$301,42,FALSE)</f>
        <v/>
      </c>
      <c r="M209" s="57">
        <f>VLOOKUP($A209,JAN!$A$2:$AM$301,39,FALSE)</f>
        <v/>
      </c>
      <c r="N209" s="57">
        <f>VLOOKUP(A209,FEB!$A$2:$AJ$301,36,FALSE)</f>
        <v/>
      </c>
      <c r="O209" s="215">
        <f>VLOOKUP($A209,MAR!$A$2:$AP$301,39,FALSE)</f>
        <v/>
      </c>
      <c r="P209" s="215">
        <f>VLOOKUP($A209,MAR!$A$2:$AP$301,42,FALSE)</f>
        <v/>
      </c>
      <c r="Q209" s="215">
        <f>VLOOKUP($A209,APR!$A$2:$AL$301,38,FALSE)</f>
        <v/>
      </c>
      <c r="R209" s="215">
        <f>VLOOKUP(A209,MAY!$A$2:$AM$301,39,FALSE)</f>
        <v/>
      </c>
      <c r="S209" s="215">
        <f>VLOOKUP($A209,JUN!$A$2:$AO$301,38,FALSE)</f>
        <v/>
      </c>
      <c r="T209" s="215">
        <f>VLOOKUP($A209,JUN!$A$2:$AO$301,41,FALSE)</f>
        <v/>
      </c>
      <c r="U209" s="216">
        <f>L209+P209+T209+H209</f>
        <v/>
      </c>
      <c r="V209" s="217">
        <f>SUM(VLOOKUP(A209,SEP!$A$2:$AP$301,42,FALSE),VLOOKUP(A209,DEC!$A$2:$AQ$301,43,FALSE),VLOOKUP(A209,MAR!$A$2:$AQ$301,43,FALSE),VLOOKUP(A209,JUN!$A$2:$AP$301,42,FALSE))</f>
        <v/>
      </c>
      <c r="W209" s="218">
        <f>U209/V209</f>
        <v/>
      </c>
    </row>
    <row r="210">
      <c r="A210" s="59" t="n">
        <v>209</v>
      </c>
      <c r="B210" s="157">
        <f>VLOOKUP($A210,Table2[[No]:[Date Student Last Attended Program
(mm/dd/yyyy)]],2,FALSE)</f>
        <v/>
      </c>
      <c r="C210" s="157">
        <f>VLOOKUP($A210,Table2[[No]:[Date Student Last Attended Program
(mm/dd/yyyy)]],4,FALSE)</f>
        <v/>
      </c>
      <c r="D210" s="157">
        <f>VLOOKUP($A210,Table2[[No]:[Date Student Last Attended Program
(mm/dd/yyyy)]],14,FALSE)</f>
        <v/>
      </c>
      <c r="E210" s="58">
        <f>COUNTIF(JUL!E210:AI210,"1")</f>
        <v/>
      </c>
      <c r="F210" s="58">
        <f>COUNTIF(AUG!E210:AI210,"1")</f>
        <v/>
      </c>
      <c r="G210" s="58">
        <f>VLOOKUP(A210,SEP!$A$2:$AL$301,38,FALSE)</f>
        <v/>
      </c>
      <c r="H210" s="58">
        <f>VLOOKUP(A210,SEP!$A$2:$AP$301,41,FALSE)</f>
        <v/>
      </c>
      <c r="I210" s="58">
        <f>VLOOKUP(A210,OCT!$A$2:$AM$301,39,FALSE)</f>
        <v/>
      </c>
      <c r="J210" s="57">
        <f>VLOOKUP(A210,NOV!$A$2:$AL$301,38,FALSE)</f>
        <v/>
      </c>
      <c r="K210" s="57">
        <f>VLOOKUP(A210,DEC!$A$2:$AM$301,39,FALSE)</f>
        <v/>
      </c>
      <c r="L210" s="57">
        <f>VLOOKUP(A210,DEC!$A$2:$AP$301,42,FALSE)</f>
        <v/>
      </c>
      <c r="M210" s="57">
        <f>VLOOKUP($A210,JAN!$A$2:$AM$301,39,FALSE)</f>
        <v/>
      </c>
      <c r="N210" s="57">
        <f>VLOOKUP(A210,FEB!$A$2:$AJ$301,36,FALSE)</f>
        <v/>
      </c>
      <c r="O210" s="215">
        <f>VLOOKUP($A210,MAR!$A$2:$AP$301,39,FALSE)</f>
        <v/>
      </c>
      <c r="P210" s="215">
        <f>VLOOKUP($A210,MAR!$A$2:$AP$301,42,FALSE)</f>
        <v/>
      </c>
      <c r="Q210" s="215">
        <f>VLOOKUP($A210,APR!$A$2:$AL$301,38,FALSE)</f>
        <v/>
      </c>
      <c r="R210" s="215">
        <f>VLOOKUP(A210,MAY!$A$2:$AM$301,39,FALSE)</f>
        <v/>
      </c>
      <c r="S210" s="215">
        <f>VLOOKUP($A210,JUN!$A$2:$AO$301,38,FALSE)</f>
        <v/>
      </c>
      <c r="T210" s="215">
        <f>VLOOKUP($A210,JUN!$A$2:$AO$301,41,FALSE)</f>
        <v/>
      </c>
      <c r="U210" s="216">
        <f>L210+P210+T210+H210</f>
        <v/>
      </c>
      <c r="V210" s="217">
        <f>SUM(VLOOKUP(A210,SEP!$A$2:$AP$301,42,FALSE),VLOOKUP(A210,DEC!$A$2:$AQ$301,43,FALSE),VLOOKUP(A210,MAR!$A$2:$AQ$301,43,FALSE),VLOOKUP(A210,JUN!$A$2:$AP$301,42,FALSE))</f>
        <v/>
      </c>
      <c r="W210" s="218">
        <f>U210/V210</f>
        <v/>
      </c>
    </row>
    <row r="211">
      <c r="A211" s="59" t="n">
        <v>210</v>
      </c>
      <c r="B211" s="157">
        <f>VLOOKUP($A211,Table2[[No]:[Date Student Last Attended Program
(mm/dd/yyyy)]],2,FALSE)</f>
        <v/>
      </c>
      <c r="C211" s="157">
        <f>VLOOKUP($A211,Table2[[No]:[Date Student Last Attended Program
(mm/dd/yyyy)]],4,FALSE)</f>
        <v/>
      </c>
      <c r="D211" s="157">
        <f>VLOOKUP($A211,Table2[[No]:[Date Student Last Attended Program
(mm/dd/yyyy)]],14,FALSE)</f>
        <v/>
      </c>
      <c r="E211" s="58">
        <f>COUNTIF(JUL!E211:AI211,"1")</f>
        <v/>
      </c>
      <c r="F211" s="58">
        <f>COUNTIF(AUG!E211:AI211,"1")</f>
        <v/>
      </c>
      <c r="G211" s="58">
        <f>VLOOKUP(A211,SEP!$A$2:$AL$301,38,FALSE)</f>
        <v/>
      </c>
      <c r="H211" s="58">
        <f>VLOOKUP(A211,SEP!$A$2:$AP$301,41,FALSE)</f>
        <v/>
      </c>
      <c r="I211" s="58">
        <f>VLOOKUP(A211,OCT!$A$2:$AM$301,39,FALSE)</f>
        <v/>
      </c>
      <c r="J211" s="57">
        <f>VLOOKUP(A211,NOV!$A$2:$AL$301,38,FALSE)</f>
        <v/>
      </c>
      <c r="K211" s="57">
        <f>VLOOKUP(A211,DEC!$A$2:$AM$301,39,FALSE)</f>
        <v/>
      </c>
      <c r="L211" s="57">
        <f>VLOOKUP(A211,DEC!$A$2:$AP$301,42,FALSE)</f>
        <v/>
      </c>
      <c r="M211" s="57">
        <f>VLOOKUP($A211,JAN!$A$2:$AM$301,39,FALSE)</f>
        <v/>
      </c>
      <c r="N211" s="57">
        <f>VLOOKUP(A211,FEB!$A$2:$AJ$301,36,FALSE)</f>
        <v/>
      </c>
      <c r="O211" s="215">
        <f>VLOOKUP($A211,MAR!$A$2:$AP$301,39,FALSE)</f>
        <v/>
      </c>
      <c r="P211" s="215">
        <f>VLOOKUP($A211,MAR!$A$2:$AP$301,42,FALSE)</f>
        <v/>
      </c>
      <c r="Q211" s="215">
        <f>VLOOKUP($A211,APR!$A$2:$AL$301,38,FALSE)</f>
        <v/>
      </c>
      <c r="R211" s="215">
        <f>VLOOKUP(A211,MAY!$A$2:$AM$301,39,FALSE)</f>
        <v/>
      </c>
      <c r="S211" s="215">
        <f>VLOOKUP($A211,JUN!$A$2:$AO$301,38,FALSE)</f>
        <v/>
      </c>
      <c r="T211" s="215">
        <f>VLOOKUP($A211,JUN!$A$2:$AO$301,41,FALSE)</f>
        <v/>
      </c>
      <c r="U211" s="216">
        <f>L211+P211+T211+H211</f>
        <v/>
      </c>
      <c r="V211" s="217">
        <f>SUM(VLOOKUP(A211,SEP!$A$2:$AP$301,42,FALSE),VLOOKUP(A211,DEC!$A$2:$AQ$301,43,FALSE),VLOOKUP(A211,MAR!$A$2:$AQ$301,43,FALSE),VLOOKUP(A211,JUN!$A$2:$AP$301,42,FALSE))</f>
        <v/>
      </c>
      <c r="W211" s="218">
        <f>U211/V211</f>
        <v/>
      </c>
    </row>
    <row r="212">
      <c r="A212" s="59" t="n">
        <v>211</v>
      </c>
      <c r="B212" s="157">
        <f>VLOOKUP($A212,Table2[[No]:[Date Student Last Attended Program
(mm/dd/yyyy)]],2,FALSE)</f>
        <v/>
      </c>
      <c r="C212" s="157">
        <f>VLOOKUP($A212,Table2[[No]:[Date Student Last Attended Program
(mm/dd/yyyy)]],4,FALSE)</f>
        <v/>
      </c>
      <c r="D212" s="157">
        <f>VLOOKUP($A212,Table2[[No]:[Date Student Last Attended Program
(mm/dd/yyyy)]],14,FALSE)</f>
        <v/>
      </c>
      <c r="E212" s="58">
        <f>COUNTIF(JUL!E212:AI212,"1")</f>
        <v/>
      </c>
      <c r="F212" s="58">
        <f>COUNTIF(AUG!E212:AI212,"1")</f>
        <v/>
      </c>
      <c r="G212" s="58">
        <f>VLOOKUP(A212,SEP!$A$2:$AL$301,38,FALSE)</f>
        <v/>
      </c>
      <c r="H212" s="58">
        <f>VLOOKUP(A212,SEP!$A$2:$AP$301,41,FALSE)</f>
        <v/>
      </c>
      <c r="I212" s="58">
        <f>VLOOKUP(A212,OCT!$A$2:$AM$301,39,FALSE)</f>
        <v/>
      </c>
      <c r="J212" s="57">
        <f>VLOOKUP(A212,NOV!$A$2:$AL$301,38,FALSE)</f>
        <v/>
      </c>
      <c r="K212" s="57">
        <f>VLOOKUP(A212,DEC!$A$2:$AM$301,39,FALSE)</f>
        <v/>
      </c>
      <c r="L212" s="57">
        <f>VLOOKUP(A212,DEC!$A$2:$AP$301,42,FALSE)</f>
        <v/>
      </c>
      <c r="M212" s="57">
        <f>VLOOKUP($A212,JAN!$A$2:$AM$301,39,FALSE)</f>
        <v/>
      </c>
      <c r="N212" s="57">
        <f>VLOOKUP(A212,FEB!$A$2:$AJ$301,36,FALSE)</f>
        <v/>
      </c>
      <c r="O212" s="215">
        <f>VLOOKUP($A212,MAR!$A$2:$AP$301,39,FALSE)</f>
        <v/>
      </c>
      <c r="P212" s="215">
        <f>VLOOKUP($A212,MAR!$A$2:$AP$301,42,FALSE)</f>
        <v/>
      </c>
      <c r="Q212" s="215">
        <f>VLOOKUP($A212,APR!$A$2:$AL$301,38,FALSE)</f>
        <v/>
      </c>
      <c r="R212" s="215">
        <f>VLOOKUP(A212,MAY!$A$2:$AM$301,39,FALSE)</f>
        <v/>
      </c>
      <c r="S212" s="215">
        <f>VLOOKUP($A212,JUN!$A$2:$AO$301,38,FALSE)</f>
        <v/>
      </c>
      <c r="T212" s="215">
        <f>VLOOKUP($A212,JUN!$A$2:$AO$301,41,FALSE)</f>
        <v/>
      </c>
      <c r="U212" s="216">
        <f>L212+P212+T212+H212</f>
        <v/>
      </c>
      <c r="V212" s="217">
        <f>SUM(VLOOKUP(A212,SEP!$A$2:$AP$301,42,FALSE),VLOOKUP(A212,DEC!$A$2:$AQ$301,43,FALSE),VLOOKUP(A212,MAR!$A$2:$AQ$301,43,FALSE),VLOOKUP(A212,JUN!$A$2:$AP$301,42,FALSE))</f>
        <v/>
      </c>
      <c r="W212" s="218">
        <f>U212/V212</f>
        <v/>
      </c>
    </row>
    <row r="213">
      <c r="A213" s="59" t="n">
        <v>212</v>
      </c>
      <c r="B213" s="157">
        <f>VLOOKUP($A213,Table2[[No]:[Date Student Last Attended Program
(mm/dd/yyyy)]],2,FALSE)</f>
        <v/>
      </c>
      <c r="C213" s="157">
        <f>VLOOKUP($A213,Table2[[No]:[Date Student Last Attended Program
(mm/dd/yyyy)]],4,FALSE)</f>
        <v/>
      </c>
      <c r="D213" s="157">
        <f>VLOOKUP($A213,Table2[[No]:[Date Student Last Attended Program
(mm/dd/yyyy)]],14,FALSE)</f>
        <v/>
      </c>
      <c r="E213" s="58">
        <f>COUNTIF(JUL!E213:AI213,"1")</f>
        <v/>
      </c>
      <c r="F213" s="58">
        <f>COUNTIF(AUG!E213:AI213,"1")</f>
        <v/>
      </c>
      <c r="G213" s="58">
        <f>VLOOKUP(A213,SEP!$A$2:$AL$301,38,FALSE)</f>
        <v/>
      </c>
      <c r="H213" s="58">
        <f>VLOOKUP(A213,SEP!$A$2:$AP$301,41,FALSE)</f>
        <v/>
      </c>
      <c r="I213" s="58">
        <f>VLOOKUP(A213,OCT!$A$2:$AM$301,39,FALSE)</f>
        <v/>
      </c>
      <c r="J213" s="57">
        <f>VLOOKUP(A213,NOV!$A$2:$AL$301,38,FALSE)</f>
        <v/>
      </c>
      <c r="K213" s="57">
        <f>VLOOKUP(A213,DEC!$A$2:$AM$301,39,FALSE)</f>
        <v/>
      </c>
      <c r="L213" s="57">
        <f>VLOOKUP(A213,DEC!$A$2:$AP$301,42,FALSE)</f>
        <v/>
      </c>
      <c r="M213" s="57">
        <f>VLOOKUP($A213,JAN!$A$2:$AM$301,39,FALSE)</f>
        <v/>
      </c>
      <c r="N213" s="57">
        <f>VLOOKUP(A213,FEB!$A$2:$AJ$301,36,FALSE)</f>
        <v/>
      </c>
      <c r="O213" s="215">
        <f>VLOOKUP($A213,MAR!$A$2:$AP$301,39,FALSE)</f>
        <v/>
      </c>
      <c r="P213" s="215">
        <f>VLOOKUP($A213,MAR!$A$2:$AP$301,42,FALSE)</f>
        <v/>
      </c>
      <c r="Q213" s="215">
        <f>VLOOKUP($A213,APR!$A$2:$AL$301,38,FALSE)</f>
        <v/>
      </c>
      <c r="R213" s="215">
        <f>VLOOKUP(A213,MAY!$A$2:$AM$301,39,FALSE)</f>
        <v/>
      </c>
      <c r="S213" s="215">
        <f>VLOOKUP($A213,JUN!$A$2:$AO$301,38,FALSE)</f>
        <v/>
      </c>
      <c r="T213" s="215">
        <f>VLOOKUP($A213,JUN!$A$2:$AO$301,41,FALSE)</f>
        <v/>
      </c>
      <c r="U213" s="216">
        <f>L213+P213+T213+H213</f>
        <v/>
      </c>
      <c r="V213" s="217">
        <f>SUM(VLOOKUP(A213,SEP!$A$2:$AP$301,42,FALSE),VLOOKUP(A213,DEC!$A$2:$AQ$301,43,FALSE),VLOOKUP(A213,MAR!$A$2:$AQ$301,43,FALSE),VLOOKUP(A213,JUN!$A$2:$AP$301,42,FALSE))</f>
        <v/>
      </c>
      <c r="W213" s="218">
        <f>U213/V213</f>
        <v/>
      </c>
    </row>
    <row r="214">
      <c r="A214" s="59" t="n">
        <v>213</v>
      </c>
      <c r="B214" s="157">
        <f>VLOOKUP($A214,Table2[[No]:[Date Student Last Attended Program
(mm/dd/yyyy)]],2,FALSE)</f>
        <v/>
      </c>
      <c r="C214" s="157">
        <f>VLOOKUP($A214,Table2[[No]:[Date Student Last Attended Program
(mm/dd/yyyy)]],4,FALSE)</f>
        <v/>
      </c>
      <c r="D214" s="157">
        <f>VLOOKUP($A214,Table2[[No]:[Date Student Last Attended Program
(mm/dd/yyyy)]],14,FALSE)</f>
        <v/>
      </c>
      <c r="E214" s="58">
        <f>COUNTIF(JUL!E214:AI214,"1")</f>
        <v/>
      </c>
      <c r="F214" s="58">
        <f>COUNTIF(AUG!E214:AI214,"1")</f>
        <v/>
      </c>
      <c r="G214" s="58">
        <f>VLOOKUP(A214,SEP!$A$2:$AL$301,38,FALSE)</f>
        <v/>
      </c>
      <c r="H214" s="58">
        <f>VLOOKUP(A214,SEP!$A$2:$AP$301,41,FALSE)</f>
        <v/>
      </c>
      <c r="I214" s="58">
        <f>VLOOKUP(A214,OCT!$A$2:$AM$301,39,FALSE)</f>
        <v/>
      </c>
      <c r="J214" s="57">
        <f>VLOOKUP(A214,NOV!$A$2:$AL$301,38,FALSE)</f>
        <v/>
      </c>
      <c r="K214" s="57">
        <f>VLOOKUP(A214,DEC!$A$2:$AM$301,39,FALSE)</f>
        <v/>
      </c>
      <c r="L214" s="57">
        <f>VLOOKUP(A214,DEC!$A$2:$AP$301,42,FALSE)</f>
        <v/>
      </c>
      <c r="M214" s="57">
        <f>VLOOKUP($A214,JAN!$A$2:$AM$301,39,FALSE)</f>
        <v/>
      </c>
      <c r="N214" s="57">
        <f>VLOOKUP(A214,FEB!$A$2:$AJ$301,36,FALSE)</f>
        <v/>
      </c>
      <c r="O214" s="215">
        <f>VLOOKUP($A214,MAR!$A$2:$AP$301,39,FALSE)</f>
        <v/>
      </c>
      <c r="P214" s="215">
        <f>VLOOKUP($A214,MAR!$A$2:$AP$301,42,FALSE)</f>
        <v/>
      </c>
      <c r="Q214" s="215">
        <f>VLOOKUP($A214,APR!$A$2:$AL$301,38,FALSE)</f>
        <v/>
      </c>
      <c r="R214" s="215">
        <f>VLOOKUP(A214,MAY!$A$2:$AM$301,39,FALSE)</f>
        <v/>
      </c>
      <c r="S214" s="215">
        <f>VLOOKUP($A214,JUN!$A$2:$AO$301,38,FALSE)</f>
        <v/>
      </c>
      <c r="T214" s="215">
        <f>VLOOKUP($A214,JUN!$A$2:$AO$301,41,FALSE)</f>
        <v/>
      </c>
      <c r="U214" s="216">
        <f>L214+P214+T214+H214</f>
        <v/>
      </c>
      <c r="V214" s="217">
        <f>SUM(VLOOKUP(A214,SEP!$A$2:$AP$301,42,FALSE),VLOOKUP(A214,DEC!$A$2:$AQ$301,43,FALSE),VLOOKUP(A214,MAR!$A$2:$AQ$301,43,FALSE),VLOOKUP(A214,JUN!$A$2:$AP$301,42,FALSE))</f>
        <v/>
      </c>
      <c r="W214" s="218">
        <f>U214/V214</f>
        <v/>
      </c>
    </row>
    <row r="215">
      <c r="A215" s="59" t="n">
        <v>214</v>
      </c>
      <c r="B215" s="157">
        <f>VLOOKUP($A215,Table2[[No]:[Date Student Last Attended Program
(mm/dd/yyyy)]],2,FALSE)</f>
        <v/>
      </c>
      <c r="C215" s="157">
        <f>VLOOKUP($A215,Table2[[No]:[Date Student Last Attended Program
(mm/dd/yyyy)]],4,FALSE)</f>
        <v/>
      </c>
      <c r="D215" s="157">
        <f>VLOOKUP($A215,Table2[[No]:[Date Student Last Attended Program
(mm/dd/yyyy)]],14,FALSE)</f>
        <v/>
      </c>
      <c r="E215" s="58">
        <f>COUNTIF(JUL!E215:AI215,"1")</f>
        <v/>
      </c>
      <c r="F215" s="58">
        <f>COUNTIF(AUG!E215:AI215,"1")</f>
        <v/>
      </c>
      <c r="G215" s="58">
        <f>VLOOKUP(A215,SEP!$A$2:$AL$301,38,FALSE)</f>
        <v/>
      </c>
      <c r="H215" s="58">
        <f>VLOOKUP(A215,SEP!$A$2:$AP$301,41,FALSE)</f>
        <v/>
      </c>
      <c r="I215" s="58">
        <f>VLOOKUP(A215,OCT!$A$2:$AM$301,39,FALSE)</f>
        <v/>
      </c>
      <c r="J215" s="57">
        <f>VLOOKUP(A215,NOV!$A$2:$AL$301,38,FALSE)</f>
        <v/>
      </c>
      <c r="K215" s="57">
        <f>VLOOKUP(A215,DEC!$A$2:$AM$301,39,FALSE)</f>
        <v/>
      </c>
      <c r="L215" s="57">
        <f>VLOOKUP(A215,DEC!$A$2:$AP$301,42,FALSE)</f>
        <v/>
      </c>
      <c r="M215" s="57">
        <f>VLOOKUP($A215,JAN!$A$2:$AM$301,39,FALSE)</f>
        <v/>
      </c>
      <c r="N215" s="57">
        <f>VLOOKUP(A215,FEB!$A$2:$AJ$301,36,FALSE)</f>
        <v/>
      </c>
      <c r="O215" s="215">
        <f>VLOOKUP($A215,MAR!$A$2:$AP$301,39,FALSE)</f>
        <v/>
      </c>
      <c r="P215" s="215">
        <f>VLOOKUP($A215,MAR!$A$2:$AP$301,42,FALSE)</f>
        <v/>
      </c>
      <c r="Q215" s="215">
        <f>VLOOKUP($A215,APR!$A$2:$AL$301,38,FALSE)</f>
        <v/>
      </c>
      <c r="R215" s="215">
        <f>VLOOKUP(A215,MAY!$A$2:$AM$301,39,FALSE)</f>
        <v/>
      </c>
      <c r="S215" s="215">
        <f>VLOOKUP($A215,JUN!$A$2:$AO$301,38,FALSE)</f>
        <v/>
      </c>
      <c r="T215" s="215">
        <f>VLOOKUP($A215,JUN!$A$2:$AO$301,41,FALSE)</f>
        <v/>
      </c>
      <c r="U215" s="216">
        <f>L215+P215+T215+H215</f>
        <v/>
      </c>
      <c r="V215" s="217">
        <f>SUM(VLOOKUP(A215,SEP!$A$2:$AP$301,42,FALSE),VLOOKUP(A215,DEC!$A$2:$AQ$301,43,FALSE),VLOOKUP(A215,MAR!$A$2:$AQ$301,43,FALSE),VLOOKUP(A215,JUN!$A$2:$AP$301,42,FALSE))</f>
        <v/>
      </c>
      <c r="W215" s="218">
        <f>U215/V215</f>
        <v/>
      </c>
    </row>
    <row r="216">
      <c r="A216" s="59" t="n">
        <v>215</v>
      </c>
      <c r="B216" s="157">
        <f>VLOOKUP($A216,Table2[[No]:[Date Student Last Attended Program
(mm/dd/yyyy)]],2,FALSE)</f>
        <v/>
      </c>
      <c r="C216" s="157">
        <f>VLOOKUP($A216,Table2[[No]:[Date Student Last Attended Program
(mm/dd/yyyy)]],4,FALSE)</f>
        <v/>
      </c>
      <c r="D216" s="157">
        <f>VLOOKUP($A216,Table2[[No]:[Date Student Last Attended Program
(mm/dd/yyyy)]],14,FALSE)</f>
        <v/>
      </c>
      <c r="E216" s="58">
        <f>COUNTIF(JUL!E216:AI216,"1")</f>
        <v/>
      </c>
      <c r="F216" s="58">
        <f>COUNTIF(AUG!E216:AI216,"1")</f>
        <v/>
      </c>
      <c r="G216" s="58">
        <f>VLOOKUP(A216,SEP!$A$2:$AL$301,38,FALSE)</f>
        <v/>
      </c>
      <c r="H216" s="58">
        <f>VLOOKUP(A216,SEP!$A$2:$AP$301,41,FALSE)</f>
        <v/>
      </c>
      <c r="I216" s="58">
        <f>VLOOKUP(A216,OCT!$A$2:$AM$301,39,FALSE)</f>
        <v/>
      </c>
      <c r="J216" s="57">
        <f>VLOOKUP(A216,NOV!$A$2:$AL$301,38,FALSE)</f>
        <v/>
      </c>
      <c r="K216" s="57">
        <f>VLOOKUP(A216,DEC!$A$2:$AM$301,39,FALSE)</f>
        <v/>
      </c>
      <c r="L216" s="57">
        <f>VLOOKUP(A216,DEC!$A$2:$AP$301,42,FALSE)</f>
        <v/>
      </c>
      <c r="M216" s="57">
        <f>VLOOKUP($A216,JAN!$A$2:$AM$301,39,FALSE)</f>
        <v/>
      </c>
      <c r="N216" s="57">
        <f>VLOOKUP(A216,FEB!$A$2:$AJ$301,36,FALSE)</f>
        <v/>
      </c>
      <c r="O216" s="215">
        <f>VLOOKUP($A216,MAR!$A$2:$AP$301,39,FALSE)</f>
        <v/>
      </c>
      <c r="P216" s="215">
        <f>VLOOKUP($A216,MAR!$A$2:$AP$301,42,FALSE)</f>
        <v/>
      </c>
      <c r="Q216" s="215">
        <f>VLOOKUP($A216,APR!$A$2:$AL$301,38,FALSE)</f>
        <v/>
      </c>
      <c r="R216" s="215">
        <f>VLOOKUP(A216,MAY!$A$2:$AM$301,39,FALSE)</f>
        <v/>
      </c>
      <c r="S216" s="215">
        <f>VLOOKUP($A216,JUN!$A$2:$AO$301,38,FALSE)</f>
        <v/>
      </c>
      <c r="T216" s="215">
        <f>VLOOKUP($A216,JUN!$A$2:$AO$301,41,FALSE)</f>
        <v/>
      </c>
      <c r="U216" s="216">
        <f>L216+P216+T216+H216</f>
        <v/>
      </c>
      <c r="V216" s="217">
        <f>SUM(VLOOKUP(A216,SEP!$A$2:$AP$301,42,FALSE),VLOOKUP(A216,DEC!$A$2:$AQ$301,43,FALSE),VLOOKUP(A216,MAR!$A$2:$AQ$301,43,FALSE),VLOOKUP(A216,JUN!$A$2:$AP$301,42,FALSE))</f>
        <v/>
      </c>
      <c r="W216" s="218">
        <f>U216/V216</f>
        <v/>
      </c>
    </row>
    <row r="217">
      <c r="A217" s="59" t="n">
        <v>216</v>
      </c>
      <c r="B217" s="157">
        <f>VLOOKUP($A217,Table2[[No]:[Date Student Last Attended Program
(mm/dd/yyyy)]],2,FALSE)</f>
        <v/>
      </c>
      <c r="C217" s="157">
        <f>VLOOKUP($A217,Table2[[No]:[Date Student Last Attended Program
(mm/dd/yyyy)]],4,FALSE)</f>
        <v/>
      </c>
      <c r="D217" s="157">
        <f>VLOOKUP($A217,Table2[[No]:[Date Student Last Attended Program
(mm/dd/yyyy)]],14,FALSE)</f>
        <v/>
      </c>
      <c r="E217" s="58">
        <f>COUNTIF(JUL!E217:AI217,"1")</f>
        <v/>
      </c>
      <c r="F217" s="58">
        <f>COUNTIF(AUG!E217:AI217,"1")</f>
        <v/>
      </c>
      <c r="G217" s="58">
        <f>VLOOKUP(A217,SEP!$A$2:$AL$301,38,FALSE)</f>
        <v/>
      </c>
      <c r="H217" s="58">
        <f>VLOOKUP(A217,SEP!$A$2:$AP$301,41,FALSE)</f>
        <v/>
      </c>
      <c r="I217" s="58">
        <f>VLOOKUP(A217,OCT!$A$2:$AM$301,39,FALSE)</f>
        <v/>
      </c>
      <c r="J217" s="57">
        <f>VLOOKUP(A217,NOV!$A$2:$AL$301,38,FALSE)</f>
        <v/>
      </c>
      <c r="K217" s="57">
        <f>VLOOKUP(A217,DEC!$A$2:$AM$301,39,FALSE)</f>
        <v/>
      </c>
      <c r="L217" s="57">
        <f>VLOOKUP(A217,DEC!$A$2:$AP$301,42,FALSE)</f>
        <v/>
      </c>
      <c r="M217" s="57">
        <f>VLOOKUP($A217,JAN!$A$2:$AM$301,39,FALSE)</f>
        <v/>
      </c>
      <c r="N217" s="57">
        <f>VLOOKUP(A217,FEB!$A$2:$AJ$301,36,FALSE)</f>
        <v/>
      </c>
      <c r="O217" s="215">
        <f>VLOOKUP($A217,MAR!$A$2:$AP$301,39,FALSE)</f>
        <v/>
      </c>
      <c r="P217" s="215">
        <f>VLOOKUP($A217,MAR!$A$2:$AP$301,42,FALSE)</f>
        <v/>
      </c>
      <c r="Q217" s="215">
        <f>VLOOKUP($A217,APR!$A$2:$AL$301,38,FALSE)</f>
        <v/>
      </c>
      <c r="R217" s="215">
        <f>VLOOKUP(A217,MAY!$A$2:$AM$301,39,FALSE)</f>
        <v/>
      </c>
      <c r="S217" s="215">
        <f>VLOOKUP($A217,JUN!$A$2:$AO$301,38,FALSE)</f>
        <v/>
      </c>
      <c r="T217" s="215">
        <f>VLOOKUP($A217,JUN!$A$2:$AO$301,41,FALSE)</f>
        <v/>
      </c>
      <c r="U217" s="216">
        <f>L217+P217+T217+H217</f>
        <v/>
      </c>
      <c r="V217" s="217">
        <f>SUM(VLOOKUP(A217,SEP!$A$2:$AP$301,42,FALSE),VLOOKUP(A217,DEC!$A$2:$AQ$301,43,FALSE),VLOOKUP(A217,MAR!$A$2:$AQ$301,43,FALSE),VLOOKUP(A217,JUN!$A$2:$AP$301,42,FALSE))</f>
        <v/>
      </c>
      <c r="W217" s="218">
        <f>U217/V217</f>
        <v/>
      </c>
    </row>
    <row r="218">
      <c r="A218" s="59" t="n">
        <v>217</v>
      </c>
      <c r="B218" s="157">
        <f>VLOOKUP($A218,Table2[[No]:[Date Student Last Attended Program
(mm/dd/yyyy)]],2,FALSE)</f>
        <v/>
      </c>
      <c r="C218" s="157">
        <f>VLOOKUP($A218,Table2[[No]:[Date Student Last Attended Program
(mm/dd/yyyy)]],4,FALSE)</f>
        <v/>
      </c>
      <c r="D218" s="157">
        <f>VLOOKUP($A218,Table2[[No]:[Date Student Last Attended Program
(mm/dd/yyyy)]],14,FALSE)</f>
        <v/>
      </c>
      <c r="E218" s="58">
        <f>COUNTIF(JUL!E218:AI218,"1")</f>
        <v/>
      </c>
      <c r="F218" s="58">
        <f>COUNTIF(AUG!E218:AI218,"1")</f>
        <v/>
      </c>
      <c r="G218" s="58">
        <f>VLOOKUP(A218,SEP!$A$2:$AL$301,38,FALSE)</f>
        <v/>
      </c>
      <c r="H218" s="58">
        <f>VLOOKUP(A218,SEP!$A$2:$AP$301,41,FALSE)</f>
        <v/>
      </c>
      <c r="I218" s="58">
        <f>VLOOKUP(A218,OCT!$A$2:$AM$301,39,FALSE)</f>
        <v/>
      </c>
      <c r="J218" s="57">
        <f>VLOOKUP(A218,NOV!$A$2:$AL$301,38,FALSE)</f>
        <v/>
      </c>
      <c r="K218" s="57">
        <f>VLOOKUP(A218,DEC!$A$2:$AM$301,39,FALSE)</f>
        <v/>
      </c>
      <c r="L218" s="57">
        <f>VLOOKUP(A218,DEC!$A$2:$AP$301,42,FALSE)</f>
        <v/>
      </c>
      <c r="M218" s="57">
        <f>VLOOKUP($A218,JAN!$A$2:$AM$301,39,FALSE)</f>
        <v/>
      </c>
      <c r="N218" s="57">
        <f>VLOOKUP(A218,FEB!$A$2:$AJ$301,36,FALSE)</f>
        <v/>
      </c>
      <c r="O218" s="215">
        <f>VLOOKUP($A218,MAR!$A$2:$AP$301,39,FALSE)</f>
        <v/>
      </c>
      <c r="P218" s="215">
        <f>VLOOKUP($A218,MAR!$A$2:$AP$301,42,FALSE)</f>
        <v/>
      </c>
      <c r="Q218" s="215">
        <f>VLOOKUP($A218,APR!$A$2:$AL$301,38,FALSE)</f>
        <v/>
      </c>
      <c r="R218" s="215">
        <f>VLOOKUP(A218,MAY!$A$2:$AM$301,39,FALSE)</f>
        <v/>
      </c>
      <c r="S218" s="215">
        <f>VLOOKUP($A218,JUN!$A$2:$AO$301,38,FALSE)</f>
        <v/>
      </c>
      <c r="T218" s="215">
        <f>VLOOKUP($A218,JUN!$A$2:$AO$301,41,FALSE)</f>
        <v/>
      </c>
      <c r="U218" s="216">
        <f>L218+P218+T218+H218</f>
        <v/>
      </c>
      <c r="V218" s="217">
        <f>SUM(VLOOKUP(A218,SEP!$A$2:$AP$301,42,FALSE),VLOOKUP(A218,DEC!$A$2:$AQ$301,43,FALSE),VLOOKUP(A218,MAR!$A$2:$AQ$301,43,FALSE),VLOOKUP(A218,JUN!$A$2:$AP$301,42,FALSE))</f>
        <v/>
      </c>
      <c r="W218" s="218">
        <f>U218/V218</f>
        <v/>
      </c>
    </row>
    <row r="219">
      <c r="A219" s="59" t="n">
        <v>218</v>
      </c>
      <c r="B219" s="157">
        <f>VLOOKUP($A219,Table2[[No]:[Date Student Last Attended Program
(mm/dd/yyyy)]],2,FALSE)</f>
        <v/>
      </c>
      <c r="C219" s="157">
        <f>VLOOKUP($A219,Table2[[No]:[Date Student Last Attended Program
(mm/dd/yyyy)]],4,FALSE)</f>
        <v/>
      </c>
      <c r="D219" s="157">
        <f>VLOOKUP($A219,Table2[[No]:[Date Student Last Attended Program
(mm/dd/yyyy)]],14,FALSE)</f>
        <v/>
      </c>
      <c r="E219" s="58">
        <f>COUNTIF(JUL!E219:AI219,"1")</f>
        <v/>
      </c>
      <c r="F219" s="58">
        <f>COUNTIF(AUG!E219:AI219,"1")</f>
        <v/>
      </c>
      <c r="G219" s="58">
        <f>VLOOKUP(A219,SEP!$A$2:$AL$301,38,FALSE)</f>
        <v/>
      </c>
      <c r="H219" s="58">
        <f>VLOOKUP(A219,SEP!$A$2:$AP$301,41,FALSE)</f>
        <v/>
      </c>
      <c r="I219" s="58">
        <f>VLOOKUP(A219,OCT!$A$2:$AM$301,39,FALSE)</f>
        <v/>
      </c>
      <c r="J219" s="57">
        <f>VLOOKUP(A219,NOV!$A$2:$AL$301,38,FALSE)</f>
        <v/>
      </c>
      <c r="K219" s="57">
        <f>VLOOKUP(A219,DEC!$A$2:$AM$301,39,FALSE)</f>
        <v/>
      </c>
      <c r="L219" s="57">
        <f>VLOOKUP(A219,DEC!$A$2:$AP$301,42,FALSE)</f>
        <v/>
      </c>
      <c r="M219" s="57">
        <f>VLOOKUP($A219,JAN!$A$2:$AM$301,39,FALSE)</f>
        <v/>
      </c>
      <c r="N219" s="57">
        <f>VLOOKUP(A219,FEB!$A$2:$AJ$301,36,FALSE)</f>
        <v/>
      </c>
      <c r="O219" s="215">
        <f>VLOOKUP($A219,MAR!$A$2:$AP$301,39,FALSE)</f>
        <v/>
      </c>
      <c r="P219" s="215">
        <f>VLOOKUP($A219,MAR!$A$2:$AP$301,42,FALSE)</f>
        <v/>
      </c>
      <c r="Q219" s="215">
        <f>VLOOKUP($A219,APR!$A$2:$AL$301,38,FALSE)</f>
        <v/>
      </c>
      <c r="R219" s="215">
        <f>VLOOKUP(A219,MAY!$A$2:$AM$301,39,FALSE)</f>
        <v/>
      </c>
      <c r="S219" s="215">
        <f>VLOOKUP($A219,JUN!$A$2:$AO$301,38,FALSE)</f>
        <v/>
      </c>
      <c r="T219" s="215">
        <f>VLOOKUP($A219,JUN!$A$2:$AO$301,41,FALSE)</f>
        <v/>
      </c>
      <c r="U219" s="216">
        <f>L219+P219+T219+H219</f>
        <v/>
      </c>
      <c r="V219" s="217">
        <f>SUM(VLOOKUP(A219,SEP!$A$2:$AP$301,42,FALSE),VLOOKUP(A219,DEC!$A$2:$AQ$301,43,FALSE),VLOOKUP(A219,MAR!$A$2:$AQ$301,43,FALSE),VLOOKUP(A219,JUN!$A$2:$AP$301,42,FALSE))</f>
        <v/>
      </c>
      <c r="W219" s="218">
        <f>U219/V219</f>
        <v/>
      </c>
    </row>
    <row r="220">
      <c r="A220" s="59" t="n">
        <v>219</v>
      </c>
      <c r="B220" s="157">
        <f>VLOOKUP($A220,Table2[[No]:[Date Student Last Attended Program
(mm/dd/yyyy)]],2,FALSE)</f>
        <v/>
      </c>
      <c r="C220" s="157">
        <f>VLOOKUP($A220,Table2[[No]:[Date Student Last Attended Program
(mm/dd/yyyy)]],4,FALSE)</f>
        <v/>
      </c>
      <c r="D220" s="157">
        <f>VLOOKUP($A220,Table2[[No]:[Date Student Last Attended Program
(mm/dd/yyyy)]],14,FALSE)</f>
        <v/>
      </c>
      <c r="E220" s="58">
        <f>COUNTIF(JUL!E220:AI220,"1")</f>
        <v/>
      </c>
      <c r="F220" s="58">
        <f>COUNTIF(AUG!E220:AI220,"1")</f>
        <v/>
      </c>
      <c r="G220" s="58">
        <f>VLOOKUP(A220,SEP!$A$2:$AL$301,38,FALSE)</f>
        <v/>
      </c>
      <c r="H220" s="58">
        <f>VLOOKUP(A220,SEP!$A$2:$AP$301,41,FALSE)</f>
        <v/>
      </c>
      <c r="I220" s="58">
        <f>VLOOKUP(A220,OCT!$A$2:$AM$301,39,FALSE)</f>
        <v/>
      </c>
      <c r="J220" s="57">
        <f>VLOOKUP(A220,NOV!$A$2:$AL$301,38,FALSE)</f>
        <v/>
      </c>
      <c r="K220" s="57">
        <f>VLOOKUP(A220,DEC!$A$2:$AM$301,39,FALSE)</f>
        <v/>
      </c>
      <c r="L220" s="57">
        <f>VLOOKUP(A220,DEC!$A$2:$AP$301,42,FALSE)</f>
        <v/>
      </c>
      <c r="M220" s="57">
        <f>VLOOKUP($A220,JAN!$A$2:$AM$301,39,FALSE)</f>
        <v/>
      </c>
      <c r="N220" s="57">
        <f>VLOOKUP(A220,FEB!$A$2:$AJ$301,36,FALSE)</f>
        <v/>
      </c>
      <c r="O220" s="215">
        <f>VLOOKUP($A220,MAR!$A$2:$AP$301,39,FALSE)</f>
        <v/>
      </c>
      <c r="P220" s="215">
        <f>VLOOKUP($A220,MAR!$A$2:$AP$301,42,FALSE)</f>
        <v/>
      </c>
      <c r="Q220" s="215">
        <f>VLOOKUP($A220,APR!$A$2:$AL$301,38,FALSE)</f>
        <v/>
      </c>
      <c r="R220" s="215">
        <f>VLOOKUP(A220,MAY!$A$2:$AM$301,39,FALSE)</f>
        <v/>
      </c>
      <c r="S220" s="215">
        <f>VLOOKUP($A220,JUN!$A$2:$AO$301,38,FALSE)</f>
        <v/>
      </c>
      <c r="T220" s="215">
        <f>VLOOKUP($A220,JUN!$A$2:$AO$301,41,FALSE)</f>
        <v/>
      </c>
      <c r="U220" s="216">
        <f>L220+P220+T220+H220</f>
        <v/>
      </c>
      <c r="V220" s="217">
        <f>SUM(VLOOKUP(A220,SEP!$A$2:$AP$301,42,FALSE),VLOOKUP(A220,DEC!$A$2:$AQ$301,43,FALSE),VLOOKUP(A220,MAR!$A$2:$AQ$301,43,FALSE),VLOOKUP(A220,JUN!$A$2:$AP$301,42,FALSE))</f>
        <v/>
      </c>
      <c r="W220" s="218">
        <f>U220/V220</f>
        <v/>
      </c>
    </row>
    <row r="221">
      <c r="A221" s="59" t="n">
        <v>220</v>
      </c>
      <c r="B221" s="157">
        <f>VLOOKUP($A221,Table2[[No]:[Date Student Last Attended Program
(mm/dd/yyyy)]],2,FALSE)</f>
        <v/>
      </c>
      <c r="C221" s="157">
        <f>VLOOKUP($A221,Table2[[No]:[Date Student Last Attended Program
(mm/dd/yyyy)]],4,FALSE)</f>
        <v/>
      </c>
      <c r="D221" s="157">
        <f>VLOOKUP($A221,Table2[[No]:[Date Student Last Attended Program
(mm/dd/yyyy)]],14,FALSE)</f>
        <v/>
      </c>
      <c r="E221" s="58">
        <f>COUNTIF(JUL!E221:AI221,"1")</f>
        <v/>
      </c>
      <c r="F221" s="58">
        <f>COUNTIF(AUG!E221:AI221,"1")</f>
        <v/>
      </c>
      <c r="G221" s="58">
        <f>VLOOKUP(A221,SEP!$A$2:$AL$301,38,FALSE)</f>
        <v/>
      </c>
      <c r="H221" s="58">
        <f>VLOOKUP(A221,SEP!$A$2:$AP$301,41,FALSE)</f>
        <v/>
      </c>
      <c r="I221" s="58">
        <f>VLOOKUP(A221,OCT!$A$2:$AM$301,39,FALSE)</f>
        <v/>
      </c>
      <c r="J221" s="57">
        <f>VLOOKUP(A221,NOV!$A$2:$AL$301,38,FALSE)</f>
        <v/>
      </c>
      <c r="K221" s="57">
        <f>VLOOKUP(A221,DEC!$A$2:$AM$301,39,FALSE)</f>
        <v/>
      </c>
      <c r="L221" s="57">
        <f>VLOOKUP(A221,DEC!$A$2:$AP$301,42,FALSE)</f>
        <v/>
      </c>
      <c r="M221" s="57">
        <f>VLOOKUP($A221,JAN!$A$2:$AM$301,39,FALSE)</f>
        <v/>
      </c>
      <c r="N221" s="57">
        <f>VLOOKUP(A221,FEB!$A$2:$AJ$301,36,FALSE)</f>
        <v/>
      </c>
      <c r="O221" s="215">
        <f>VLOOKUP($A221,MAR!$A$2:$AP$301,39,FALSE)</f>
        <v/>
      </c>
      <c r="P221" s="215">
        <f>VLOOKUP($A221,MAR!$A$2:$AP$301,42,FALSE)</f>
        <v/>
      </c>
      <c r="Q221" s="215">
        <f>VLOOKUP($A221,APR!$A$2:$AL$301,38,FALSE)</f>
        <v/>
      </c>
      <c r="R221" s="215">
        <f>VLOOKUP(A221,MAY!$A$2:$AM$301,39,FALSE)</f>
        <v/>
      </c>
      <c r="S221" s="215">
        <f>VLOOKUP($A221,JUN!$A$2:$AO$301,38,FALSE)</f>
        <v/>
      </c>
      <c r="T221" s="215">
        <f>VLOOKUP($A221,JUN!$A$2:$AO$301,41,FALSE)</f>
        <v/>
      </c>
      <c r="U221" s="216">
        <f>L221+P221+T221+H221</f>
        <v/>
      </c>
      <c r="V221" s="217">
        <f>SUM(VLOOKUP(A221,SEP!$A$2:$AP$301,42,FALSE),VLOOKUP(A221,DEC!$A$2:$AQ$301,43,FALSE),VLOOKUP(A221,MAR!$A$2:$AQ$301,43,FALSE),VLOOKUP(A221,JUN!$A$2:$AP$301,42,FALSE))</f>
        <v/>
      </c>
      <c r="W221" s="218">
        <f>U221/V221</f>
        <v/>
      </c>
    </row>
    <row r="222">
      <c r="A222" s="59" t="n">
        <v>221</v>
      </c>
      <c r="B222" s="157">
        <f>VLOOKUP($A222,Table2[[No]:[Date Student Last Attended Program
(mm/dd/yyyy)]],2,FALSE)</f>
        <v/>
      </c>
      <c r="C222" s="157">
        <f>VLOOKUP($A222,Table2[[No]:[Date Student Last Attended Program
(mm/dd/yyyy)]],4,FALSE)</f>
        <v/>
      </c>
      <c r="D222" s="157">
        <f>VLOOKUP($A222,Table2[[No]:[Date Student Last Attended Program
(mm/dd/yyyy)]],14,FALSE)</f>
        <v/>
      </c>
      <c r="E222" s="58">
        <f>COUNTIF(JUL!E222:AI222,"1")</f>
        <v/>
      </c>
      <c r="F222" s="58">
        <f>COUNTIF(AUG!E222:AI222,"1")</f>
        <v/>
      </c>
      <c r="G222" s="58">
        <f>VLOOKUP(A222,SEP!$A$2:$AL$301,38,FALSE)</f>
        <v/>
      </c>
      <c r="H222" s="58">
        <f>VLOOKUP(A222,SEP!$A$2:$AP$301,41,FALSE)</f>
        <v/>
      </c>
      <c r="I222" s="58">
        <f>VLOOKUP(A222,OCT!$A$2:$AM$301,39,FALSE)</f>
        <v/>
      </c>
      <c r="J222" s="57">
        <f>VLOOKUP(A222,NOV!$A$2:$AL$301,38,FALSE)</f>
        <v/>
      </c>
      <c r="K222" s="57">
        <f>VLOOKUP(A222,DEC!$A$2:$AM$301,39,FALSE)</f>
        <v/>
      </c>
      <c r="L222" s="57">
        <f>VLOOKUP(A222,DEC!$A$2:$AP$301,42,FALSE)</f>
        <v/>
      </c>
      <c r="M222" s="57">
        <f>VLOOKUP($A222,JAN!$A$2:$AM$301,39,FALSE)</f>
        <v/>
      </c>
      <c r="N222" s="57">
        <f>VLOOKUP(A222,FEB!$A$2:$AJ$301,36,FALSE)</f>
        <v/>
      </c>
      <c r="O222" s="215">
        <f>VLOOKUP($A222,MAR!$A$2:$AP$301,39,FALSE)</f>
        <v/>
      </c>
      <c r="P222" s="215">
        <f>VLOOKUP($A222,MAR!$A$2:$AP$301,42,FALSE)</f>
        <v/>
      </c>
      <c r="Q222" s="215">
        <f>VLOOKUP($A222,APR!$A$2:$AL$301,38,FALSE)</f>
        <v/>
      </c>
      <c r="R222" s="215">
        <f>VLOOKUP(A222,MAY!$A$2:$AM$301,39,FALSE)</f>
        <v/>
      </c>
      <c r="S222" s="215">
        <f>VLOOKUP($A222,JUN!$A$2:$AO$301,38,FALSE)</f>
        <v/>
      </c>
      <c r="T222" s="215">
        <f>VLOOKUP($A222,JUN!$A$2:$AO$301,41,FALSE)</f>
        <v/>
      </c>
      <c r="U222" s="216">
        <f>L222+P222+T222+H222</f>
        <v/>
      </c>
      <c r="V222" s="217">
        <f>SUM(VLOOKUP(A222,SEP!$A$2:$AP$301,42,FALSE),VLOOKUP(A222,DEC!$A$2:$AQ$301,43,FALSE),VLOOKUP(A222,MAR!$A$2:$AQ$301,43,FALSE),VLOOKUP(A222,JUN!$A$2:$AP$301,42,FALSE))</f>
        <v/>
      </c>
      <c r="W222" s="218">
        <f>U222/V222</f>
        <v/>
      </c>
    </row>
    <row r="223">
      <c r="A223" s="59" t="n">
        <v>222</v>
      </c>
      <c r="B223" s="157">
        <f>VLOOKUP($A223,Table2[[No]:[Date Student Last Attended Program
(mm/dd/yyyy)]],2,FALSE)</f>
        <v/>
      </c>
      <c r="C223" s="157">
        <f>VLOOKUP($A223,Table2[[No]:[Date Student Last Attended Program
(mm/dd/yyyy)]],4,FALSE)</f>
        <v/>
      </c>
      <c r="D223" s="157">
        <f>VLOOKUP($A223,Table2[[No]:[Date Student Last Attended Program
(mm/dd/yyyy)]],14,FALSE)</f>
        <v/>
      </c>
      <c r="E223" s="58">
        <f>COUNTIF(JUL!E223:AI223,"1")</f>
        <v/>
      </c>
      <c r="F223" s="58">
        <f>COUNTIF(AUG!E223:AI223,"1")</f>
        <v/>
      </c>
      <c r="G223" s="58">
        <f>VLOOKUP(A223,SEP!$A$2:$AL$301,38,FALSE)</f>
        <v/>
      </c>
      <c r="H223" s="58">
        <f>VLOOKUP(A223,SEP!$A$2:$AP$301,41,FALSE)</f>
        <v/>
      </c>
      <c r="I223" s="58">
        <f>VLOOKUP(A223,OCT!$A$2:$AM$301,39,FALSE)</f>
        <v/>
      </c>
      <c r="J223" s="57">
        <f>VLOOKUP(A223,NOV!$A$2:$AL$301,38,FALSE)</f>
        <v/>
      </c>
      <c r="K223" s="57">
        <f>VLOOKUP(A223,DEC!$A$2:$AM$301,39,FALSE)</f>
        <v/>
      </c>
      <c r="L223" s="57">
        <f>VLOOKUP(A223,DEC!$A$2:$AP$301,42,FALSE)</f>
        <v/>
      </c>
      <c r="M223" s="57">
        <f>VLOOKUP($A223,JAN!$A$2:$AM$301,39,FALSE)</f>
        <v/>
      </c>
      <c r="N223" s="57">
        <f>VLOOKUP(A223,FEB!$A$2:$AJ$301,36,FALSE)</f>
        <v/>
      </c>
      <c r="O223" s="215">
        <f>VLOOKUP($A223,MAR!$A$2:$AP$301,39,FALSE)</f>
        <v/>
      </c>
      <c r="P223" s="215">
        <f>VLOOKUP($A223,MAR!$A$2:$AP$301,42,FALSE)</f>
        <v/>
      </c>
      <c r="Q223" s="215">
        <f>VLOOKUP($A223,APR!$A$2:$AL$301,38,FALSE)</f>
        <v/>
      </c>
      <c r="R223" s="215">
        <f>VLOOKUP(A223,MAY!$A$2:$AM$301,39,FALSE)</f>
        <v/>
      </c>
      <c r="S223" s="215">
        <f>VLOOKUP($A223,JUN!$A$2:$AO$301,38,FALSE)</f>
        <v/>
      </c>
      <c r="T223" s="215">
        <f>VLOOKUP($A223,JUN!$A$2:$AO$301,41,FALSE)</f>
        <v/>
      </c>
      <c r="U223" s="216">
        <f>L223+P223+T223+H223</f>
        <v/>
      </c>
      <c r="V223" s="217">
        <f>SUM(VLOOKUP(A223,SEP!$A$2:$AP$301,42,FALSE),VLOOKUP(A223,DEC!$A$2:$AQ$301,43,FALSE),VLOOKUP(A223,MAR!$A$2:$AQ$301,43,FALSE),VLOOKUP(A223,JUN!$A$2:$AP$301,42,FALSE))</f>
        <v/>
      </c>
      <c r="W223" s="218">
        <f>U223/V223</f>
        <v/>
      </c>
    </row>
    <row r="224">
      <c r="A224" s="59" t="n">
        <v>223</v>
      </c>
      <c r="B224" s="157">
        <f>VLOOKUP($A224,Table2[[No]:[Date Student Last Attended Program
(mm/dd/yyyy)]],2,FALSE)</f>
        <v/>
      </c>
      <c r="C224" s="157">
        <f>VLOOKUP($A224,Table2[[No]:[Date Student Last Attended Program
(mm/dd/yyyy)]],4,FALSE)</f>
        <v/>
      </c>
      <c r="D224" s="157">
        <f>VLOOKUP($A224,Table2[[No]:[Date Student Last Attended Program
(mm/dd/yyyy)]],14,FALSE)</f>
        <v/>
      </c>
      <c r="E224" s="58">
        <f>COUNTIF(JUL!E224:AI224,"1")</f>
        <v/>
      </c>
      <c r="F224" s="58">
        <f>COUNTIF(AUG!E224:AI224,"1")</f>
        <v/>
      </c>
      <c r="G224" s="58">
        <f>VLOOKUP(A224,SEP!$A$2:$AL$301,38,FALSE)</f>
        <v/>
      </c>
      <c r="H224" s="58">
        <f>VLOOKUP(A224,SEP!$A$2:$AP$301,41,FALSE)</f>
        <v/>
      </c>
      <c r="I224" s="58">
        <f>VLOOKUP(A224,OCT!$A$2:$AM$301,39,FALSE)</f>
        <v/>
      </c>
      <c r="J224" s="57">
        <f>VLOOKUP(A224,NOV!$A$2:$AL$301,38,FALSE)</f>
        <v/>
      </c>
      <c r="K224" s="57">
        <f>VLOOKUP(A224,DEC!$A$2:$AM$301,39,FALSE)</f>
        <v/>
      </c>
      <c r="L224" s="57">
        <f>VLOOKUP(A224,DEC!$A$2:$AP$301,42,FALSE)</f>
        <v/>
      </c>
      <c r="M224" s="57">
        <f>VLOOKUP($A224,JAN!$A$2:$AM$301,39,FALSE)</f>
        <v/>
      </c>
      <c r="N224" s="57">
        <f>VLOOKUP(A224,FEB!$A$2:$AJ$301,36,FALSE)</f>
        <v/>
      </c>
      <c r="O224" s="215">
        <f>VLOOKUP($A224,MAR!$A$2:$AP$301,39,FALSE)</f>
        <v/>
      </c>
      <c r="P224" s="215">
        <f>VLOOKUP($A224,MAR!$A$2:$AP$301,42,FALSE)</f>
        <v/>
      </c>
      <c r="Q224" s="215">
        <f>VLOOKUP($A224,APR!$A$2:$AL$301,38,FALSE)</f>
        <v/>
      </c>
      <c r="R224" s="215">
        <f>VLOOKUP(A224,MAY!$A$2:$AM$301,39,FALSE)</f>
        <v/>
      </c>
      <c r="S224" s="215">
        <f>VLOOKUP($A224,JUN!$A$2:$AO$301,38,FALSE)</f>
        <v/>
      </c>
      <c r="T224" s="215">
        <f>VLOOKUP($A224,JUN!$A$2:$AO$301,41,FALSE)</f>
        <v/>
      </c>
      <c r="U224" s="216">
        <f>L224+P224+T224+H224</f>
        <v/>
      </c>
      <c r="V224" s="217">
        <f>SUM(VLOOKUP(A224,SEP!$A$2:$AP$301,42,FALSE),VLOOKUP(A224,DEC!$A$2:$AQ$301,43,FALSE),VLOOKUP(A224,MAR!$A$2:$AQ$301,43,FALSE),VLOOKUP(A224,JUN!$A$2:$AP$301,42,FALSE))</f>
        <v/>
      </c>
      <c r="W224" s="218">
        <f>U224/V224</f>
        <v/>
      </c>
    </row>
    <row r="225">
      <c r="A225" s="59" t="n">
        <v>224</v>
      </c>
      <c r="B225" s="157">
        <f>VLOOKUP($A225,Table2[[No]:[Date Student Last Attended Program
(mm/dd/yyyy)]],2,FALSE)</f>
        <v/>
      </c>
      <c r="C225" s="157">
        <f>VLOOKUP($A225,Table2[[No]:[Date Student Last Attended Program
(mm/dd/yyyy)]],4,FALSE)</f>
        <v/>
      </c>
      <c r="D225" s="157">
        <f>VLOOKUP($A225,Table2[[No]:[Date Student Last Attended Program
(mm/dd/yyyy)]],14,FALSE)</f>
        <v/>
      </c>
      <c r="E225" s="58">
        <f>COUNTIF(JUL!E225:AI225,"1")</f>
        <v/>
      </c>
      <c r="F225" s="58">
        <f>COUNTIF(AUG!E225:AI225,"1")</f>
        <v/>
      </c>
      <c r="G225" s="58">
        <f>VLOOKUP(A225,SEP!$A$2:$AL$301,38,FALSE)</f>
        <v/>
      </c>
      <c r="H225" s="58">
        <f>VLOOKUP(A225,SEP!$A$2:$AP$301,41,FALSE)</f>
        <v/>
      </c>
      <c r="I225" s="58">
        <f>VLOOKUP(A225,OCT!$A$2:$AM$301,39,FALSE)</f>
        <v/>
      </c>
      <c r="J225" s="57">
        <f>VLOOKUP(A225,NOV!$A$2:$AL$301,38,FALSE)</f>
        <v/>
      </c>
      <c r="K225" s="57">
        <f>VLOOKUP(A225,DEC!$A$2:$AM$301,39,FALSE)</f>
        <v/>
      </c>
      <c r="L225" s="57">
        <f>VLOOKUP(A225,DEC!$A$2:$AP$301,42,FALSE)</f>
        <v/>
      </c>
      <c r="M225" s="57">
        <f>VLOOKUP($A225,JAN!$A$2:$AM$301,39,FALSE)</f>
        <v/>
      </c>
      <c r="N225" s="57">
        <f>VLOOKUP(A225,FEB!$A$2:$AJ$301,36,FALSE)</f>
        <v/>
      </c>
      <c r="O225" s="215">
        <f>VLOOKUP($A225,MAR!$A$2:$AP$301,39,FALSE)</f>
        <v/>
      </c>
      <c r="P225" s="215">
        <f>VLOOKUP($A225,MAR!$A$2:$AP$301,42,FALSE)</f>
        <v/>
      </c>
      <c r="Q225" s="215">
        <f>VLOOKUP($A225,APR!$A$2:$AL$301,38,FALSE)</f>
        <v/>
      </c>
      <c r="R225" s="215">
        <f>VLOOKUP(A225,MAY!$A$2:$AM$301,39,FALSE)</f>
        <v/>
      </c>
      <c r="S225" s="215">
        <f>VLOOKUP($A225,JUN!$A$2:$AO$301,38,FALSE)</f>
        <v/>
      </c>
      <c r="T225" s="215">
        <f>VLOOKUP($A225,JUN!$A$2:$AO$301,41,FALSE)</f>
        <v/>
      </c>
      <c r="U225" s="216">
        <f>L225+P225+T225+H225</f>
        <v/>
      </c>
      <c r="V225" s="217">
        <f>SUM(VLOOKUP(A225,SEP!$A$2:$AP$301,42,FALSE),VLOOKUP(A225,DEC!$A$2:$AQ$301,43,FALSE),VLOOKUP(A225,MAR!$A$2:$AQ$301,43,FALSE),VLOOKUP(A225,JUN!$A$2:$AP$301,42,FALSE))</f>
        <v/>
      </c>
      <c r="W225" s="218">
        <f>U225/V225</f>
        <v/>
      </c>
    </row>
    <row r="226">
      <c r="A226" s="59" t="n">
        <v>225</v>
      </c>
      <c r="B226" s="157">
        <f>VLOOKUP($A226,Table2[[No]:[Date Student Last Attended Program
(mm/dd/yyyy)]],2,FALSE)</f>
        <v/>
      </c>
      <c r="C226" s="157">
        <f>VLOOKUP($A226,Table2[[No]:[Date Student Last Attended Program
(mm/dd/yyyy)]],4,FALSE)</f>
        <v/>
      </c>
      <c r="D226" s="157">
        <f>VLOOKUP($A226,Table2[[No]:[Date Student Last Attended Program
(mm/dd/yyyy)]],14,FALSE)</f>
        <v/>
      </c>
      <c r="E226" s="58">
        <f>COUNTIF(JUL!E226:AI226,"1")</f>
        <v/>
      </c>
      <c r="F226" s="58">
        <f>COUNTIF(AUG!E226:AI226,"1")</f>
        <v/>
      </c>
      <c r="G226" s="58">
        <f>VLOOKUP(A226,SEP!$A$2:$AL$301,38,FALSE)</f>
        <v/>
      </c>
      <c r="H226" s="58">
        <f>VLOOKUP(A226,SEP!$A$2:$AP$301,41,FALSE)</f>
        <v/>
      </c>
      <c r="I226" s="58">
        <f>VLOOKUP(A226,OCT!$A$2:$AM$301,39,FALSE)</f>
        <v/>
      </c>
      <c r="J226" s="57">
        <f>VLOOKUP(A226,NOV!$A$2:$AL$301,38,FALSE)</f>
        <v/>
      </c>
      <c r="K226" s="57">
        <f>VLOOKUP(A226,DEC!$A$2:$AM$301,39,FALSE)</f>
        <v/>
      </c>
      <c r="L226" s="57">
        <f>VLOOKUP(A226,DEC!$A$2:$AP$301,42,FALSE)</f>
        <v/>
      </c>
      <c r="M226" s="57">
        <f>VLOOKUP($A226,JAN!$A$2:$AM$301,39,FALSE)</f>
        <v/>
      </c>
      <c r="N226" s="57">
        <f>VLOOKUP(A226,FEB!$A$2:$AJ$301,36,FALSE)</f>
        <v/>
      </c>
      <c r="O226" s="215">
        <f>VLOOKUP($A226,MAR!$A$2:$AP$301,39,FALSE)</f>
        <v/>
      </c>
      <c r="P226" s="215">
        <f>VLOOKUP($A226,MAR!$A$2:$AP$301,42,FALSE)</f>
        <v/>
      </c>
      <c r="Q226" s="215">
        <f>VLOOKUP($A226,APR!$A$2:$AL$301,38,FALSE)</f>
        <v/>
      </c>
      <c r="R226" s="215">
        <f>VLOOKUP(A226,MAY!$A$2:$AM$301,39,FALSE)</f>
        <v/>
      </c>
      <c r="S226" s="215">
        <f>VLOOKUP($A226,JUN!$A$2:$AO$301,38,FALSE)</f>
        <v/>
      </c>
      <c r="T226" s="215">
        <f>VLOOKUP($A226,JUN!$A$2:$AO$301,41,FALSE)</f>
        <v/>
      </c>
      <c r="U226" s="216">
        <f>L226+P226+T226+H226</f>
        <v/>
      </c>
      <c r="V226" s="217">
        <f>SUM(VLOOKUP(A226,SEP!$A$2:$AP$301,42,FALSE),VLOOKUP(A226,DEC!$A$2:$AQ$301,43,FALSE),VLOOKUP(A226,MAR!$A$2:$AQ$301,43,FALSE),VLOOKUP(A226,JUN!$A$2:$AP$301,42,FALSE))</f>
        <v/>
      </c>
      <c r="W226" s="218">
        <f>U226/V226</f>
        <v/>
      </c>
    </row>
    <row r="227">
      <c r="A227" s="59" t="n">
        <v>226</v>
      </c>
      <c r="B227" s="157">
        <f>VLOOKUP($A227,Table2[[No]:[Date Student Last Attended Program
(mm/dd/yyyy)]],2,FALSE)</f>
        <v/>
      </c>
      <c r="C227" s="157">
        <f>VLOOKUP($A227,Table2[[No]:[Date Student Last Attended Program
(mm/dd/yyyy)]],4,FALSE)</f>
        <v/>
      </c>
      <c r="D227" s="157">
        <f>VLOOKUP($A227,Table2[[No]:[Date Student Last Attended Program
(mm/dd/yyyy)]],14,FALSE)</f>
        <v/>
      </c>
      <c r="E227" s="58">
        <f>COUNTIF(JUL!E227:AI227,"1")</f>
        <v/>
      </c>
      <c r="F227" s="58">
        <f>COUNTIF(AUG!E227:AI227,"1")</f>
        <v/>
      </c>
      <c r="G227" s="58">
        <f>VLOOKUP(A227,SEP!$A$2:$AL$301,38,FALSE)</f>
        <v/>
      </c>
      <c r="H227" s="58">
        <f>VLOOKUP(A227,SEP!$A$2:$AP$301,41,FALSE)</f>
        <v/>
      </c>
      <c r="I227" s="58">
        <f>VLOOKUP(A227,OCT!$A$2:$AM$301,39,FALSE)</f>
        <v/>
      </c>
      <c r="J227" s="57">
        <f>VLOOKUP(A227,NOV!$A$2:$AL$301,38,FALSE)</f>
        <v/>
      </c>
      <c r="K227" s="57">
        <f>VLOOKUP(A227,DEC!$A$2:$AM$301,39,FALSE)</f>
        <v/>
      </c>
      <c r="L227" s="57">
        <f>VLOOKUP(A227,DEC!$A$2:$AP$301,42,FALSE)</f>
        <v/>
      </c>
      <c r="M227" s="57">
        <f>VLOOKUP($A227,JAN!$A$2:$AM$301,39,FALSE)</f>
        <v/>
      </c>
      <c r="N227" s="57">
        <f>VLOOKUP(A227,FEB!$A$2:$AJ$301,36,FALSE)</f>
        <v/>
      </c>
      <c r="O227" s="215">
        <f>VLOOKUP($A227,MAR!$A$2:$AP$301,39,FALSE)</f>
        <v/>
      </c>
      <c r="P227" s="215">
        <f>VLOOKUP($A227,MAR!$A$2:$AP$301,42,FALSE)</f>
        <v/>
      </c>
      <c r="Q227" s="215">
        <f>VLOOKUP($A227,APR!$A$2:$AL$301,38,FALSE)</f>
        <v/>
      </c>
      <c r="R227" s="215">
        <f>VLOOKUP(A227,MAY!$A$2:$AM$301,39,FALSE)</f>
        <v/>
      </c>
      <c r="S227" s="215">
        <f>VLOOKUP($A227,JUN!$A$2:$AO$301,38,FALSE)</f>
        <v/>
      </c>
      <c r="T227" s="215">
        <f>VLOOKUP($A227,JUN!$A$2:$AO$301,41,FALSE)</f>
        <v/>
      </c>
      <c r="U227" s="216">
        <f>L227+P227+T227+H227</f>
        <v/>
      </c>
      <c r="V227" s="217">
        <f>SUM(VLOOKUP(A227,SEP!$A$2:$AP$301,42,FALSE),VLOOKUP(A227,DEC!$A$2:$AQ$301,43,FALSE),VLOOKUP(A227,MAR!$A$2:$AQ$301,43,FALSE),VLOOKUP(A227,JUN!$A$2:$AP$301,42,FALSE))</f>
        <v/>
      </c>
      <c r="W227" s="218">
        <f>U227/V227</f>
        <v/>
      </c>
    </row>
    <row r="228">
      <c r="A228" s="59" t="n">
        <v>227</v>
      </c>
      <c r="B228" s="157">
        <f>VLOOKUP($A228,Table2[[No]:[Date Student Last Attended Program
(mm/dd/yyyy)]],2,FALSE)</f>
        <v/>
      </c>
      <c r="C228" s="157">
        <f>VLOOKUP($A228,Table2[[No]:[Date Student Last Attended Program
(mm/dd/yyyy)]],4,FALSE)</f>
        <v/>
      </c>
      <c r="D228" s="157">
        <f>VLOOKUP($A228,Table2[[No]:[Date Student Last Attended Program
(mm/dd/yyyy)]],14,FALSE)</f>
        <v/>
      </c>
      <c r="E228" s="58">
        <f>COUNTIF(JUL!E228:AI228,"1")</f>
        <v/>
      </c>
      <c r="F228" s="58">
        <f>COUNTIF(AUG!E228:AI228,"1")</f>
        <v/>
      </c>
      <c r="G228" s="58">
        <f>VLOOKUP(A228,SEP!$A$2:$AL$301,38,FALSE)</f>
        <v/>
      </c>
      <c r="H228" s="58">
        <f>VLOOKUP(A228,SEP!$A$2:$AP$301,41,FALSE)</f>
        <v/>
      </c>
      <c r="I228" s="58">
        <f>VLOOKUP(A228,OCT!$A$2:$AM$301,39,FALSE)</f>
        <v/>
      </c>
      <c r="J228" s="57">
        <f>VLOOKUP(A228,NOV!$A$2:$AL$301,38,FALSE)</f>
        <v/>
      </c>
      <c r="K228" s="57">
        <f>VLOOKUP(A228,DEC!$A$2:$AM$301,39,FALSE)</f>
        <v/>
      </c>
      <c r="L228" s="57">
        <f>VLOOKUP(A228,DEC!$A$2:$AP$301,42,FALSE)</f>
        <v/>
      </c>
      <c r="M228" s="57">
        <f>VLOOKUP($A228,JAN!$A$2:$AM$301,39,FALSE)</f>
        <v/>
      </c>
      <c r="N228" s="57">
        <f>VLOOKUP(A228,FEB!$A$2:$AJ$301,36,FALSE)</f>
        <v/>
      </c>
      <c r="O228" s="215">
        <f>VLOOKUP($A228,MAR!$A$2:$AP$301,39,FALSE)</f>
        <v/>
      </c>
      <c r="P228" s="215">
        <f>VLOOKUP($A228,MAR!$A$2:$AP$301,42,FALSE)</f>
        <v/>
      </c>
      <c r="Q228" s="215">
        <f>VLOOKUP($A228,APR!$A$2:$AL$301,38,FALSE)</f>
        <v/>
      </c>
      <c r="R228" s="215">
        <f>VLOOKUP(A228,MAY!$A$2:$AM$301,39,FALSE)</f>
        <v/>
      </c>
      <c r="S228" s="215">
        <f>VLOOKUP($A228,JUN!$A$2:$AO$301,38,FALSE)</f>
        <v/>
      </c>
      <c r="T228" s="215">
        <f>VLOOKUP($A228,JUN!$A$2:$AO$301,41,FALSE)</f>
        <v/>
      </c>
      <c r="U228" s="216">
        <f>L228+P228+T228+H228</f>
        <v/>
      </c>
      <c r="V228" s="217">
        <f>SUM(VLOOKUP(A228,SEP!$A$2:$AP$301,42,FALSE),VLOOKUP(A228,DEC!$A$2:$AQ$301,43,FALSE),VLOOKUP(A228,MAR!$A$2:$AQ$301,43,FALSE),VLOOKUP(A228,JUN!$A$2:$AP$301,42,FALSE))</f>
        <v/>
      </c>
      <c r="W228" s="218">
        <f>U228/V228</f>
        <v/>
      </c>
    </row>
    <row r="229">
      <c r="A229" s="59" t="n">
        <v>228</v>
      </c>
      <c r="B229" s="157">
        <f>VLOOKUP($A229,Table2[[No]:[Date Student Last Attended Program
(mm/dd/yyyy)]],2,FALSE)</f>
        <v/>
      </c>
      <c r="C229" s="157">
        <f>VLOOKUP($A229,Table2[[No]:[Date Student Last Attended Program
(mm/dd/yyyy)]],4,FALSE)</f>
        <v/>
      </c>
      <c r="D229" s="157">
        <f>VLOOKUP($A229,Table2[[No]:[Date Student Last Attended Program
(mm/dd/yyyy)]],14,FALSE)</f>
        <v/>
      </c>
      <c r="E229" s="58">
        <f>COUNTIF(JUL!E229:AI229,"1")</f>
        <v/>
      </c>
      <c r="F229" s="58">
        <f>COUNTIF(AUG!E229:AI229,"1")</f>
        <v/>
      </c>
      <c r="G229" s="58">
        <f>VLOOKUP(A229,SEP!$A$2:$AL$301,38,FALSE)</f>
        <v/>
      </c>
      <c r="H229" s="58">
        <f>VLOOKUP(A229,SEP!$A$2:$AP$301,41,FALSE)</f>
        <v/>
      </c>
      <c r="I229" s="58">
        <f>VLOOKUP(A229,OCT!$A$2:$AM$301,39,FALSE)</f>
        <v/>
      </c>
      <c r="J229" s="57">
        <f>VLOOKUP(A229,NOV!$A$2:$AL$301,38,FALSE)</f>
        <v/>
      </c>
      <c r="K229" s="57">
        <f>VLOOKUP(A229,DEC!$A$2:$AM$301,39,FALSE)</f>
        <v/>
      </c>
      <c r="L229" s="57">
        <f>VLOOKUP(A229,DEC!$A$2:$AP$301,42,FALSE)</f>
        <v/>
      </c>
      <c r="M229" s="57">
        <f>VLOOKUP($A229,JAN!$A$2:$AM$301,39,FALSE)</f>
        <v/>
      </c>
      <c r="N229" s="57">
        <f>VLOOKUP(A229,FEB!$A$2:$AJ$301,36,FALSE)</f>
        <v/>
      </c>
      <c r="O229" s="215">
        <f>VLOOKUP($A229,MAR!$A$2:$AP$301,39,FALSE)</f>
        <v/>
      </c>
      <c r="P229" s="215">
        <f>VLOOKUP($A229,MAR!$A$2:$AP$301,42,FALSE)</f>
        <v/>
      </c>
      <c r="Q229" s="215">
        <f>VLOOKUP($A229,APR!$A$2:$AL$301,38,FALSE)</f>
        <v/>
      </c>
      <c r="R229" s="215">
        <f>VLOOKUP(A229,MAY!$A$2:$AM$301,39,FALSE)</f>
        <v/>
      </c>
      <c r="S229" s="215">
        <f>VLOOKUP($A229,JUN!$A$2:$AO$301,38,FALSE)</f>
        <v/>
      </c>
      <c r="T229" s="215">
        <f>VLOOKUP($A229,JUN!$A$2:$AO$301,41,FALSE)</f>
        <v/>
      </c>
      <c r="U229" s="216">
        <f>L229+P229+T229+H229</f>
        <v/>
      </c>
      <c r="V229" s="217">
        <f>SUM(VLOOKUP(A229,SEP!$A$2:$AP$301,42,FALSE),VLOOKUP(A229,DEC!$A$2:$AQ$301,43,FALSE),VLOOKUP(A229,MAR!$A$2:$AQ$301,43,FALSE),VLOOKUP(A229,JUN!$A$2:$AP$301,42,FALSE))</f>
        <v/>
      </c>
      <c r="W229" s="218">
        <f>U229/V229</f>
        <v/>
      </c>
    </row>
    <row r="230">
      <c r="A230" s="59" t="n">
        <v>229</v>
      </c>
      <c r="B230" s="157">
        <f>VLOOKUP($A230,Table2[[No]:[Date Student Last Attended Program
(mm/dd/yyyy)]],2,FALSE)</f>
        <v/>
      </c>
      <c r="C230" s="157">
        <f>VLOOKUP($A230,Table2[[No]:[Date Student Last Attended Program
(mm/dd/yyyy)]],4,FALSE)</f>
        <v/>
      </c>
      <c r="D230" s="157">
        <f>VLOOKUP($A230,Table2[[No]:[Date Student Last Attended Program
(mm/dd/yyyy)]],14,FALSE)</f>
        <v/>
      </c>
      <c r="E230" s="58">
        <f>COUNTIF(JUL!E230:AI230,"1")</f>
        <v/>
      </c>
      <c r="F230" s="58">
        <f>COUNTIF(AUG!E230:AI230,"1")</f>
        <v/>
      </c>
      <c r="G230" s="58">
        <f>VLOOKUP(A230,SEP!$A$2:$AL$301,38,FALSE)</f>
        <v/>
      </c>
      <c r="H230" s="58">
        <f>VLOOKUP(A230,SEP!$A$2:$AP$301,41,FALSE)</f>
        <v/>
      </c>
      <c r="I230" s="58">
        <f>VLOOKUP(A230,OCT!$A$2:$AM$301,39,FALSE)</f>
        <v/>
      </c>
      <c r="J230" s="57">
        <f>VLOOKUP(A230,NOV!$A$2:$AL$301,38,FALSE)</f>
        <v/>
      </c>
      <c r="K230" s="57">
        <f>VLOOKUP(A230,DEC!$A$2:$AM$301,39,FALSE)</f>
        <v/>
      </c>
      <c r="L230" s="57">
        <f>VLOOKUP(A230,DEC!$A$2:$AP$301,42,FALSE)</f>
        <v/>
      </c>
      <c r="M230" s="57">
        <f>VLOOKUP($A230,JAN!$A$2:$AM$301,39,FALSE)</f>
        <v/>
      </c>
      <c r="N230" s="57">
        <f>VLOOKUP(A230,FEB!$A$2:$AJ$301,36,FALSE)</f>
        <v/>
      </c>
      <c r="O230" s="215">
        <f>VLOOKUP($A230,MAR!$A$2:$AP$301,39,FALSE)</f>
        <v/>
      </c>
      <c r="P230" s="215">
        <f>VLOOKUP($A230,MAR!$A$2:$AP$301,42,FALSE)</f>
        <v/>
      </c>
      <c r="Q230" s="215">
        <f>VLOOKUP($A230,APR!$A$2:$AL$301,38,FALSE)</f>
        <v/>
      </c>
      <c r="R230" s="215">
        <f>VLOOKUP(A230,MAY!$A$2:$AM$301,39,FALSE)</f>
        <v/>
      </c>
      <c r="S230" s="215">
        <f>VLOOKUP($A230,JUN!$A$2:$AO$301,38,FALSE)</f>
        <v/>
      </c>
      <c r="T230" s="215">
        <f>VLOOKUP($A230,JUN!$A$2:$AO$301,41,FALSE)</f>
        <v/>
      </c>
      <c r="U230" s="216">
        <f>L230+P230+T230+H230</f>
        <v/>
      </c>
      <c r="V230" s="217">
        <f>SUM(VLOOKUP(A230,SEP!$A$2:$AP$301,42,FALSE),VLOOKUP(A230,DEC!$A$2:$AQ$301,43,FALSE),VLOOKUP(A230,MAR!$A$2:$AQ$301,43,FALSE),VLOOKUP(A230,JUN!$A$2:$AP$301,42,FALSE))</f>
        <v/>
      </c>
      <c r="W230" s="218">
        <f>U230/V230</f>
        <v/>
      </c>
    </row>
    <row r="231">
      <c r="A231" s="59" t="n">
        <v>230</v>
      </c>
      <c r="B231" s="157">
        <f>VLOOKUP($A231,Table2[[No]:[Date Student Last Attended Program
(mm/dd/yyyy)]],2,FALSE)</f>
        <v/>
      </c>
      <c r="C231" s="157">
        <f>VLOOKUP($A231,Table2[[No]:[Date Student Last Attended Program
(mm/dd/yyyy)]],4,FALSE)</f>
        <v/>
      </c>
      <c r="D231" s="157">
        <f>VLOOKUP($A231,Table2[[No]:[Date Student Last Attended Program
(mm/dd/yyyy)]],14,FALSE)</f>
        <v/>
      </c>
      <c r="E231" s="58">
        <f>COUNTIF(JUL!E231:AI231,"1")</f>
        <v/>
      </c>
      <c r="F231" s="58">
        <f>COUNTIF(AUG!E231:AI231,"1")</f>
        <v/>
      </c>
      <c r="G231" s="58">
        <f>VLOOKUP(A231,SEP!$A$2:$AL$301,38,FALSE)</f>
        <v/>
      </c>
      <c r="H231" s="58">
        <f>VLOOKUP(A231,SEP!$A$2:$AP$301,41,FALSE)</f>
        <v/>
      </c>
      <c r="I231" s="58">
        <f>VLOOKUP(A231,OCT!$A$2:$AM$301,39,FALSE)</f>
        <v/>
      </c>
      <c r="J231" s="57">
        <f>VLOOKUP(A231,NOV!$A$2:$AL$301,38,FALSE)</f>
        <v/>
      </c>
      <c r="K231" s="57">
        <f>VLOOKUP(A231,DEC!$A$2:$AM$301,39,FALSE)</f>
        <v/>
      </c>
      <c r="L231" s="57">
        <f>VLOOKUP(A231,DEC!$A$2:$AP$301,42,FALSE)</f>
        <v/>
      </c>
      <c r="M231" s="57">
        <f>VLOOKUP($A231,JAN!$A$2:$AM$301,39,FALSE)</f>
        <v/>
      </c>
      <c r="N231" s="57">
        <f>VLOOKUP(A231,FEB!$A$2:$AJ$301,36,FALSE)</f>
        <v/>
      </c>
      <c r="O231" s="215">
        <f>VLOOKUP($A231,MAR!$A$2:$AP$301,39,FALSE)</f>
        <v/>
      </c>
      <c r="P231" s="215">
        <f>VLOOKUP($A231,MAR!$A$2:$AP$301,42,FALSE)</f>
        <v/>
      </c>
      <c r="Q231" s="215">
        <f>VLOOKUP($A231,APR!$A$2:$AL$301,38,FALSE)</f>
        <v/>
      </c>
      <c r="R231" s="215">
        <f>VLOOKUP(A231,MAY!$A$2:$AM$301,39,FALSE)</f>
        <v/>
      </c>
      <c r="S231" s="215">
        <f>VLOOKUP($A231,JUN!$A$2:$AO$301,38,FALSE)</f>
        <v/>
      </c>
      <c r="T231" s="215">
        <f>VLOOKUP($A231,JUN!$A$2:$AO$301,41,FALSE)</f>
        <v/>
      </c>
      <c r="U231" s="216">
        <f>L231+P231+T231+H231</f>
        <v/>
      </c>
      <c r="V231" s="217">
        <f>SUM(VLOOKUP(A231,SEP!$A$2:$AP$301,42,FALSE),VLOOKUP(A231,DEC!$A$2:$AQ$301,43,FALSE),VLOOKUP(A231,MAR!$A$2:$AQ$301,43,FALSE),VLOOKUP(A231,JUN!$A$2:$AP$301,42,FALSE))</f>
        <v/>
      </c>
      <c r="W231" s="218">
        <f>U231/V231</f>
        <v/>
      </c>
    </row>
    <row r="232">
      <c r="A232" s="59" t="n">
        <v>231</v>
      </c>
      <c r="B232" s="157">
        <f>VLOOKUP($A232,Table2[[No]:[Date Student Last Attended Program
(mm/dd/yyyy)]],2,FALSE)</f>
        <v/>
      </c>
      <c r="C232" s="157">
        <f>VLOOKUP($A232,Table2[[No]:[Date Student Last Attended Program
(mm/dd/yyyy)]],4,FALSE)</f>
        <v/>
      </c>
      <c r="D232" s="157">
        <f>VLOOKUP($A232,Table2[[No]:[Date Student Last Attended Program
(mm/dd/yyyy)]],14,FALSE)</f>
        <v/>
      </c>
      <c r="E232" s="58">
        <f>COUNTIF(JUL!E232:AI232,"1")</f>
        <v/>
      </c>
      <c r="F232" s="58">
        <f>COUNTIF(AUG!E232:AI232,"1")</f>
        <v/>
      </c>
      <c r="G232" s="58">
        <f>VLOOKUP(A232,SEP!$A$2:$AL$301,38,FALSE)</f>
        <v/>
      </c>
      <c r="H232" s="58">
        <f>VLOOKUP(A232,SEP!$A$2:$AP$301,41,FALSE)</f>
        <v/>
      </c>
      <c r="I232" s="58">
        <f>VLOOKUP(A232,OCT!$A$2:$AM$301,39,FALSE)</f>
        <v/>
      </c>
      <c r="J232" s="57">
        <f>VLOOKUP(A232,NOV!$A$2:$AL$301,38,FALSE)</f>
        <v/>
      </c>
      <c r="K232" s="57">
        <f>VLOOKUP(A232,DEC!$A$2:$AM$301,39,FALSE)</f>
        <v/>
      </c>
      <c r="L232" s="57">
        <f>VLOOKUP(A232,DEC!$A$2:$AP$301,42,FALSE)</f>
        <v/>
      </c>
      <c r="M232" s="57">
        <f>VLOOKUP($A232,JAN!$A$2:$AM$301,39,FALSE)</f>
        <v/>
      </c>
      <c r="N232" s="57">
        <f>VLOOKUP(A232,FEB!$A$2:$AJ$301,36,FALSE)</f>
        <v/>
      </c>
      <c r="O232" s="215">
        <f>VLOOKUP($A232,MAR!$A$2:$AP$301,39,FALSE)</f>
        <v/>
      </c>
      <c r="P232" s="215">
        <f>VLOOKUP($A232,MAR!$A$2:$AP$301,42,FALSE)</f>
        <v/>
      </c>
      <c r="Q232" s="215">
        <f>VLOOKUP($A232,APR!$A$2:$AL$301,38,FALSE)</f>
        <v/>
      </c>
      <c r="R232" s="215">
        <f>VLOOKUP(A232,MAY!$A$2:$AM$301,39,FALSE)</f>
        <v/>
      </c>
      <c r="S232" s="215">
        <f>VLOOKUP($A232,JUN!$A$2:$AO$301,38,FALSE)</f>
        <v/>
      </c>
      <c r="T232" s="215">
        <f>VLOOKUP($A232,JUN!$A$2:$AO$301,41,FALSE)</f>
        <v/>
      </c>
      <c r="U232" s="216">
        <f>L232+P232+T232+H232</f>
        <v/>
      </c>
      <c r="V232" s="217">
        <f>SUM(VLOOKUP(A232,SEP!$A$2:$AP$301,42,FALSE),VLOOKUP(A232,DEC!$A$2:$AQ$301,43,FALSE),VLOOKUP(A232,MAR!$A$2:$AQ$301,43,FALSE),VLOOKUP(A232,JUN!$A$2:$AP$301,42,FALSE))</f>
        <v/>
      </c>
      <c r="W232" s="218">
        <f>U232/V232</f>
        <v/>
      </c>
    </row>
    <row r="233">
      <c r="A233" s="59" t="n">
        <v>232</v>
      </c>
      <c r="B233" s="157">
        <f>VLOOKUP($A233,Table2[[No]:[Date Student Last Attended Program
(mm/dd/yyyy)]],2,FALSE)</f>
        <v/>
      </c>
      <c r="C233" s="157">
        <f>VLOOKUP($A233,Table2[[No]:[Date Student Last Attended Program
(mm/dd/yyyy)]],4,FALSE)</f>
        <v/>
      </c>
      <c r="D233" s="157">
        <f>VLOOKUP($A233,Table2[[No]:[Date Student Last Attended Program
(mm/dd/yyyy)]],14,FALSE)</f>
        <v/>
      </c>
      <c r="E233" s="58">
        <f>COUNTIF(JUL!E233:AI233,"1")</f>
        <v/>
      </c>
      <c r="F233" s="58">
        <f>COUNTIF(AUG!E233:AI233,"1")</f>
        <v/>
      </c>
      <c r="G233" s="58">
        <f>VLOOKUP(A233,SEP!$A$2:$AL$301,38,FALSE)</f>
        <v/>
      </c>
      <c r="H233" s="58">
        <f>VLOOKUP(A233,SEP!$A$2:$AP$301,41,FALSE)</f>
        <v/>
      </c>
      <c r="I233" s="58">
        <f>VLOOKUP(A233,OCT!$A$2:$AM$301,39,FALSE)</f>
        <v/>
      </c>
      <c r="J233" s="57">
        <f>VLOOKUP(A233,NOV!$A$2:$AL$301,38,FALSE)</f>
        <v/>
      </c>
      <c r="K233" s="57">
        <f>VLOOKUP(A233,DEC!$A$2:$AM$301,39,FALSE)</f>
        <v/>
      </c>
      <c r="L233" s="57">
        <f>VLOOKUP(A233,DEC!$A$2:$AP$301,42,FALSE)</f>
        <v/>
      </c>
      <c r="M233" s="57">
        <f>VLOOKUP($A233,JAN!$A$2:$AM$301,39,FALSE)</f>
        <v/>
      </c>
      <c r="N233" s="57">
        <f>VLOOKUP(A233,FEB!$A$2:$AJ$301,36,FALSE)</f>
        <v/>
      </c>
      <c r="O233" s="215">
        <f>VLOOKUP($A233,MAR!$A$2:$AP$301,39,FALSE)</f>
        <v/>
      </c>
      <c r="P233" s="215">
        <f>VLOOKUP($A233,MAR!$A$2:$AP$301,42,FALSE)</f>
        <v/>
      </c>
      <c r="Q233" s="215">
        <f>VLOOKUP($A233,APR!$A$2:$AL$301,38,FALSE)</f>
        <v/>
      </c>
      <c r="R233" s="215">
        <f>VLOOKUP(A233,MAY!$A$2:$AM$301,39,FALSE)</f>
        <v/>
      </c>
      <c r="S233" s="215">
        <f>VLOOKUP($A233,JUN!$A$2:$AO$301,38,FALSE)</f>
        <v/>
      </c>
      <c r="T233" s="215">
        <f>VLOOKUP($A233,JUN!$A$2:$AO$301,41,FALSE)</f>
        <v/>
      </c>
      <c r="U233" s="216">
        <f>L233+P233+T233+H233</f>
        <v/>
      </c>
      <c r="V233" s="217">
        <f>SUM(VLOOKUP(A233,SEP!$A$2:$AP$301,42,FALSE),VLOOKUP(A233,DEC!$A$2:$AQ$301,43,FALSE),VLOOKUP(A233,MAR!$A$2:$AQ$301,43,FALSE),VLOOKUP(A233,JUN!$A$2:$AP$301,42,FALSE))</f>
        <v/>
      </c>
      <c r="W233" s="218">
        <f>U233/V233</f>
        <v/>
      </c>
    </row>
    <row r="234">
      <c r="A234" s="59" t="n">
        <v>233</v>
      </c>
      <c r="B234" s="157">
        <f>VLOOKUP($A234,Table2[[No]:[Date Student Last Attended Program
(mm/dd/yyyy)]],2,FALSE)</f>
        <v/>
      </c>
      <c r="C234" s="157">
        <f>VLOOKUP($A234,Table2[[No]:[Date Student Last Attended Program
(mm/dd/yyyy)]],4,FALSE)</f>
        <v/>
      </c>
      <c r="D234" s="157">
        <f>VLOOKUP($A234,Table2[[No]:[Date Student Last Attended Program
(mm/dd/yyyy)]],14,FALSE)</f>
        <v/>
      </c>
      <c r="E234" s="58">
        <f>COUNTIF(JUL!E234:AI234,"1")</f>
        <v/>
      </c>
      <c r="F234" s="58">
        <f>COUNTIF(AUG!E234:AI234,"1")</f>
        <v/>
      </c>
      <c r="G234" s="58">
        <f>VLOOKUP(A234,SEP!$A$2:$AL$301,38,FALSE)</f>
        <v/>
      </c>
      <c r="H234" s="58">
        <f>VLOOKUP(A234,SEP!$A$2:$AP$301,41,FALSE)</f>
        <v/>
      </c>
      <c r="I234" s="58">
        <f>VLOOKUP(A234,OCT!$A$2:$AM$301,39,FALSE)</f>
        <v/>
      </c>
      <c r="J234" s="57">
        <f>VLOOKUP(A234,NOV!$A$2:$AL$301,38,FALSE)</f>
        <v/>
      </c>
      <c r="K234" s="57">
        <f>VLOOKUP(A234,DEC!$A$2:$AM$301,39,FALSE)</f>
        <v/>
      </c>
      <c r="L234" s="57">
        <f>VLOOKUP(A234,DEC!$A$2:$AP$301,42,FALSE)</f>
        <v/>
      </c>
      <c r="M234" s="57">
        <f>VLOOKUP($A234,JAN!$A$2:$AM$301,39,FALSE)</f>
        <v/>
      </c>
      <c r="N234" s="57">
        <f>VLOOKUP(A234,FEB!$A$2:$AJ$301,36,FALSE)</f>
        <v/>
      </c>
      <c r="O234" s="215">
        <f>VLOOKUP($A234,MAR!$A$2:$AP$301,39,FALSE)</f>
        <v/>
      </c>
      <c r="P234" s="215">
        <f>VLOOKUP($A234,MAR!$A$2:$AP$301,42,FALSE)</f>
        <v/>
      </c>
      <c r="Q234" s="215">
        <f>VLOOKUP($A234,APR!$A$2:$AL$301,38,FALSE)</f>
        <v/>
      </c>
      <c r="R234" s="215">
        <f>VLOOKUP(A234,MAY!$A$2:$AM$301,39,FALSE)</f>
        <v/>
      </c>
      <c r="S234" s="215">
        <f>VLOOKUP($A234,JUN!$A$2:$AO$301,38,FALSE)</f>
        <v/>
      </c>
      <c r="T234" s="215">
        <f>VLOOKUP($A234,JUN!$A$2:$AO$301,41,FALSE)</f>
        <v/>
      </c>
      <c r="U234" s="216">
        <f>L234+P234+T234+H234</f>
        <v/>
      </c>
      <c r="V234" s="217">
        <f>SUM(VLOOKUP(A234,SEP!$A$2:$AP$301,42,FALSE),VLOOKUP(A234,DEC!$A$2:$AQ$301,43,FALSE),VLOOKUP(A234,MAR!$A$2:$AQ$301,43,FALSE),VLOOKUP(A234,JUN!$A$2:$AP$301,42,FALSE))</f>
        <v/>
      </c>
      <c r="W234" s="218">
        <f>U234/V234</f>
        <v/>
      </c>
    </row>
    <row r="235">
      <c r="A235" s="59" t="n">
        <v>234</v>
      </c>
      <c r="B235" s="157">
        <f>VLOOKUP($A235,Table2[[No]:[Date Student Last Attended Program
(mm/dd/yyyy)]],2,FALSE)</f>
        <v/>
      </c>
      <c r="C235" s="157">
        <f>VLOOKUP($A235,Table2[[No]:[Date Student Last Attended Program
(mm/dd/yyyy)]],4,FALSE)</f>
        <v/>
      </c>
      <c r="D235" s="157">
        <f>VLOOKUP($A235,Table2[[No]:[Date Student Last Attended Program
(mm/dd/yyyy)]],14,FALSE)</f>
        <v/>
      </c>
      <c r="E235" s="58">
        <f>COUNTIF(JUL!E235:AI235,"1")</f>
        <v/>
      </c>
      <c r="F235" s="58">
        <f>COUNTIF(AUG!E235:AI235,"1")</f>
        <v/>
      </c>
      <c r="G235" s="58">
        <f>VLOOKUP(A235,SEP!$A$2:$AL$301,38,FALSE)</f>
        <v/>
      </c>
      <c r="H235" s="58">
        <f>VLOOKUP(A235,SEP!$A$2:$AP$301,41,FALSE)</f>
        <v/>
      </c>
      <c r="I235" s="58">
        <f>VLOOKUP(A235,OCT!$A$2:$AM$301,39,FALSE)</f>
        <v/>
      </c>
      <c r="J235" s="57">
        <f>VLOOKUP(A235,NOV!$A$2:$AL$301,38,FALSE)</f>
        <v/>
      </c>
      <c r="K235" s="57">
        <f>VLOOKUP(A235,DEC!$A$2:$AM$301,39,FALSE)</f>
        <v/>
      </c>
      <c r="L235" s="57">
        <f>VLOOKUP(A235,DEC!$A$2:$AP$301,42,FALSE)</f>
        <v/>
      </c>
      <c r="M235" s="57">
        <f>VLOOKUP($A235,JAN!$A$2:$AM$301,39,FALSE)</f>
        <v/>
      </c>
      <c r="N235" s="57">
        <f>VLOOKUP(A235,FEB!$A$2:$AJ$301,36,FALSE)</f>
        <v/>
      </c>
      <c r="O235" s="215">
        <f>VLOOKUP($A235,MAR!$A$2:$AP$301,39,FALSE)</f>
        <v/>
      </c>
      <c r="P235" s="215">
        <f>VLOOKUP($A235,MAR!$A$2:$AP$301,42,FALSE)</f>
        <v/>
      </c>
      <c r="Q235" s="215">
        <f>VLOOKUP($A235,APR!$A$2:$AL$301,38,FALSE)</f>
        <v/>
      </c>
      <c r="R235" s="215">
        <f>VLOOKUP(A235,MAY!$A$2:$AM$301,39,FALSE)</f>
        <v/>
      </c>
      <c r="S235" s="215">
        <f>VLOOKUP($A235,JUN!$A$2:$AO$301,38,FALSE)</f>
        <v/>
      </c>
      <c r="T235" s="215">
        <f>VLOOKUP($A235,JUN!$A$2:$AO$301,41,FALSE)</f>
        <v/>
      </c>
      <c r="U235" s="216">
        <f>L235+P235+T235+H235</f>
        <v/>
      </c>
      <c r="V235" s="217">
        <f>SUM(VLOOKUP(A235,SEP!$A$2:$AP$301,42,FALSE),VLOOKUP(A235,DEC!$A$2:$AQ$301,43,FALSE),VLOOKUP(A235,MAR!$A$2:$AQ$301,43,FALSE),VLOOKUP(A235,JUN!$A$2:$AP$301,42,FALSE))</f>
        <v/>
      </c>
      <c r="W235" s="218">
        <f>U235/V235</f>
        <v/>
      </c>
    </row>
    <row r="236">
      <c r="A236" s="59" t="n">
        <v>235</v>
      </c>
      <c r="B236" s="157">
        <f>VLOOKUP($A236,Table2[[No]:[Date Student Last Attended Program
(mm/dd/yyyy)]],2,FALSE)</f>
        <v/>
      </c>
      <c r="C236" s="157">
        <f>VLOOKUP($A236,Table2[[No]:[Date Student Last Attended Program
(mm/dd/yyyy)]],4,FALSE)</f>
        <v/>
      </c>
      <c r="D236" s="157">
        <f>VLOOKUP($A236,Table2[[No]:[Date Student Last Attended Program
(mm/dd/yyyy)]],14,FALSE)</f>
        <v/>
      </c>
      <c r="E236" s="58">
        <f>COUNTIF(JUL!E236:AI236,"1")</f>
        <v/>
      </c>
      <c r="F236" s="58">
        <f>COUNTIF(AUG!E236:AI236,"1")</f>
        <v/>
      </c>
      <c r="G236" s="58">
        <f>VLOOKUP(A236,SEP!$A$2:$AL$301,38,FALSE)</f>
        <v/>
      </c>
      <c r="H236" s="58">
        <f>VLOOKUP(A236,SEP!$A$2:$AP$301,41,FALSE)</f>
        <v/>
      </c>
      <c r="I236" s="58">
        <f>VLOOKUP(A236,OCT!$A$2:$AM$301,39,FALSE)</f>
        <v/>
      </c>
      <c r="J236" s="57">
        <f>VLOOKUP(A236,NOV!$A$2:$AL$301,38,FALSE)</f>
        <v/>
      </c>
      <c r="K236" s="57">
        <f>VLOOKUP(A236,DEC!$A$2:$AM$301,39,FALSE)</f>
        <v/>
      </c>
      <c r="L236" s="57">
        <f>VLOOKUP(A236,DEC!$A$2:$AP$301,42,FALSE)</f>
        <v/>
      </c>
      <c r="M236" s="57">
        <f>VLOOKUP($A236,JAN!$A$2:$AM$301,39,FALSE)</f>
        <v/>
      </c>
      <c r="N236" s="57">
        <f>VLOOKUP(A236,FEB!$A$2:$AJ$301,36,FALSE)</f>
        <v/>
      </c>
      <c r="O236" s="215">
        <f>VLOOKUP($A236,MAR!$A$2:$AP$301,39,FALSE)</f>
        <v/>
      </c>
      <c r="P236" s="215">
        <f>VLOOKUP($A236,MAR!$A$2:$AP$301,42,FALSE)</f>
        <v/>
      </c>
      <c r="Q236" s="215">
        <f>VLOOKUP($A236,APR!$A$2:$AL$301,38,FALSE)</f>
        <v/>
      </c>
      <c r="R236" s="215">
        <f>VLOOKUP(A236,MAY!$A$2:$AM$301,39,FALSE)</f>
        <v/>
      </c>
      <c r="S236" s="215">
        <f>VLOOKUP($A236,JUN!$A$2:$AO$301,38,FALSE)</f>
        <v/>
      </c>
      <c r="T236" s="215">
        <f>VLOOKUP($A236,JUN!$A$2:$AO$301,41,FALSE)</f>
        <v/>
      </c>
      <c r="U236" s="216">
        <f>L236+P236+T236+H236</f>
        <v/>
      </c>
      <c r="V236" s="217">
        <f>SUM(VLOOKUP(A236,SEP!$A$2:$AP$301,42,FALSE),VLOOKUP(A236,DEC!$A$2:$AQ$301,43,FALSE),VLOOKUP(A236,MAR!$A$2:$AQ$301,43,FALSE),VLOOKUP(A236,JUN!$A$2:$AP$301,42,FALSE))</f>
        <v/>
      </c>
      <c r="W236" s="218">
        <f>U236/V236</f>
        <v/>
      </c>
    </row>
    <row r="237">
      <c r="A237" s="59" t="n">
        <v>236</v>
      </c>
      <c r="B237" s="157">
        <f>VLOOKUP($A237,Table2[[No]:[Date Student Last Attended Program
(mm/dd/yyyy)]],2,FALSE)</f>
        <v/>
      </c>
      <c r="C237" s="157">
        <f>VLOOKUP($A237,Table2[[No]:[Date Student Last Attended Program
(mm/dd/yyyy)]],4,FALSE)</f>
        <v/>
      </c>
      <c r="D237" s="157">
        <f>VLOOKUP($A237,Table2[[No]:[Date Student Last Attended Program
(mm/dd/yyyy)]],14,FALSE)</f>
        <v/>
      </c>
      <c r="E237" s="58">
        <f>COUNTIF(JUL!E237:AI237,"1")</f>
        <v/>
      </c>
      <c r="F237" s="58">
        <f>COUNTIF(AUG!E237:AI237,"1")</f>
        <v/>
      </c>
      <c r="G237" s="58">
        <f>VLOOKUP(A237,SEP!$A$2:$AL$301,38,FALSE)</f>
        <v/>
      </c>
      <c r="H237" s="58">
        <f>VLOOKUP(A237,SEP!$A$2:$AP$301,41,FALSE)</f>
        <v/>
      </c>
      <c r="I237" s="58">
        <f>VLOOKUP(A237,OCT!$A$2:$AM$301,39,FALSE)</f>
        <v/>
      </c>
      <c r="J237" s="57">
        <f>VLOOKUP(A237,NOV!$A$2:$AL$301,38,FALSE)</f>
        <v/>
      </c>
      <c r="K237" s="57">
        <f>VLOOKUP(A237,DEC!$A$2:$AM$301,39,FALSE)</f>
        <v/>
      </c>
      <c r="L237" s="57">
        <f>VLOOKUP(A237,DEC!$A$2:$AP$301,42,FALSE)</f>
        <v/>
      </c>
      <c r="M237" s="57">
        <f>VLOOKUP($A237,JAN!$A$2:$AM$301,39,FALSE)</f>
        <v/>
      </c>
      <c r="N237" s="57">
        <f>VLOOKUP(A237,FEB!$A$2:$AJ$301,36,FALSE)</f>
        <v/>
      </c>
      <c r="O237" s="215">
        <f>VLOOKUP($A237,MAR!$A$2:$AP$301,39,FALSE)</f>
        <v/>
      </c>
      <c r="P237" s="215">
        <f>VLOOKUP($A237,MAR!$A$2:$AP$301,42,FALSE)</f>
        <v/>
      </c>
      <c r="Q237" s="215">
        <f>VLOOKUP($A237,APR!$A$2:$AL$301,38,FALSE)</f>
        <v/>
      </c>
      <c r="R237" s="215">
        <f>VLOOKUP(A237,MAY!$A$2:$AM$301,39,FALSE)</f>
        <v/>
      </c>
      <c r="S237" s="215">
        <f>VLOOKUP($A237,JUN!$A$2:$AO$301,38,FALSE)</f>
        <v/>
      </c>
      <c r="T237" s="215">
        <f>VLOOKUP($A237,JUN!$A$2:$AO$301,41,FALSE)</f>
        <v/>
      </c>
      <c r="U237" s="216">
        <f>L237+P237+T237+H237</f>
        <v/>
      </c>
      <c r="V237" s="217">
        <f>SUM(VLOOKUP(A237,SEP!$A$2:$AP$301,42,FALSE),VLOOKUP(A237,DEC!$A$2:$AQ$301,43,FALSE),VLOOKUP(A237,MAR!$A$2:$AQ$301,43,FALSE),VLOOKUP(A237,JUN!$A$2:$AP$301,42,FALSE))</f>
        <v/>
      </c>
      <c r="W237" s="218">
        <f>U237/V237</f>
        <v/>
      </c>
    </row>
    <row r="238">
      <c r="A238" s="59" t="n">
        <v>237</v>
      </c>
      <c r="B238" s="157">
        <f>VLOOKUP($A238,Table2[[No]:[Date Student Last Attended Program
(mm/dd/yyyy)]],2,FALSE)</f>
        <v/>
      </c>
      <c r="C238" s="157">
        <f>VLOOKUP($A238,Table2[[No]:[Date Student Last Attended Program
(mm/dd/yyyy)]],4,FALSE)</f>
        <v/>
      </c>
      <c r="D238" s="157">
        <f>VLOOKUP($A238,Table2[[No]:[Date Student Last Attended Program
(mm/dd/yyyy)]],14,FALSE)</f>
        <v/>
      </c>
      <c r="E238" s="58">
        <f>COUNTIF(JUL!E238:AI238,"1")</f>
        <v/>
      </c>
      <c r="F238" s="58">
        <f>COUNTIF(AUG!E238:AI238,"1")</f>
        <v/>
      </c>
      <c r="G238" s="58">
        <f>VLOOKUP(A238,SEP!$A$2:$AL$301,38,FALSE)</f>
        <v/>
      </c>
      <c r="H238" s="58">
        <f>VLOOKUP(A238,SEP!$A$2:$AP$301,41,FALSE)</f>
        <v/>
      </c>
      <c r="I238" s="58">
        <f>VLOOKUP(A238,OCT!$A$2:$AM$301,39,FALSE)</f>
        <v/>
      </c>
      <c r="J238" s="57">
        <f>VLOOKUP(A238,NOV!$A$2:$AL$301,38,FALSE)</f>
        <v/>
      </c>
      <c r="K238" s="57">
        <f>VLOOKUP(A238,DEC!$A$2:$AM$301,39,FALSE)</f>
        <v/>
      </c>
      <c r="L238" s="57">
        <f>VLOOKUP(A238,DEC!$A$2:$AP$301,42,FALSE)</f>
        <v/>
      </c>
      <c r="M238" s="57">
        <f>VLOOKUP($A238,JAN!$A$2:$AM$301,39,FALSE)</f>
        <v/>
      </c>
      <c r="N238" s="57">
        <f>VLOOKUP(A238,FEB!$A$2:$AJ$301,36,FALSE)</f>
        <v/>
      </c>
      <c r="O238" s="215">
        <f>VLOOKUP($A238,MAR!$A$2:$AP$301,39,FALSE)</f>
        <v/>
      </c>
      <c r="P238" s="215">
        <f>VLOOKUP($A238,MAR!$A$2:$AP$301,42,FALSE)</f>
        <v/>
      </c>
      <c r="Q238" s="215">
        <f>VLOOKUP($A238,APR!$A$2:$AL$301,38,FALSE)</f>
        <v/>
      </c>
      <c r="R238" s="215">
        <f>VLOOKUP(A238,MAY!$A$2:$AM$301,39,FALSE)</f>
        <v/>
      </c>
      <c r="S238" s="215">
        <f>VLOOKUP($A238,JUN!$A$2:$AO$301,38,FALSE)</f>
        <v/>
      </c>
      <c r="T238" s="215">
        <f>VLOOKUP($A238,JUN!$A$2:$AO$301,41,FALSE)</f>
        <v/>
      </c>
      <c r="U238" s="216">
        <f>L238+P238+T238+H238</f>
        <v/>
      </c>
      <c r="V238" s="217">
        <f>SUM(VLOOKUP(A238,SEP!$A$2:$AP$301,42,FALSE),VLOOKUP(A238,DEC!$A$2:$AQ$301,43,FALSE),VLOOKUP(A238,MAR!$A$2:$AQ$301,43,FALSE),VLOOKUP(A238,JUN!$A$2:$AP$301,42,FALSE))</f>
        <v/>
      </c>
      <c r="W238" s="218">
        <f>U238/V238</f>
        <v/>
      </c>
    </row>
    <row r="239">
      <c r="A239" s="59" t="n">
        <v>238</v>
      </c>
      <c r="B239" s="157">
        <f>VLOOKUP($A239,Table2[[No]:[Date Student Last Attended Program
(mm/dd/yyyy)]],2,FALSE)</f>
        <v/>
      </c>
      <c r="C239" s="157">
        <f>VLOOKUP($A239,Table2[[No]:[Date Student Last Attended Program
(mm/dd/yyyy)]],4,FALSE)</f>
        <v/>
      </c>
      <c r="D239" s="157">
        <f>VLOOKUP($A239,Table2[[No]:[Date Student Last Attended Program
(mm/dd/yyyy)]],14,FALSE)</f>
        <v/>
      </c>
      <c r="E239" s="58">
        <f>COUNTIF(JUL!E239:AI239,"1")</f>
        <v/>
      </c>
      <c r="F239" s="58">
        <f>COUNTIF(AUG!E239:AI239,"1")</f>
        <v/>
      </c>
      <c r="G239" s="58">
        <f>VLOOKUP(A239,SEP!$A$2:$AL$301,38,FALSE)</f>
        <v/>
      </c>
      <c r="H239" s="58">
        <f>VLOOKUP(A239,SEP!$A$2:$AP$301,41,FALSE)</f>
        <v/>
      </c>
      <c r="I239" s="58">
        <f>VLOOKUP(A239,OCT!$A$2:$AM$301,39,FALSE)</f>
        <v/>
      </c>
      <c r="J239" s="57">
        <f>VLOOKUP(A239,NOV!$A$2:$AL$301,38,FALSE)</f>
        <v/>
      </c>
      <c r="K239" s="57">
        <f>VLOOKUP(A239,DEC!$A$2:$AM$301,39,FALSE)</f>
        <v/>
      </c>
      <c r="L239" s="57">
        <f>VLOOKUP(A239,DEC!$A$2:$AP$301,42,FALSE)</f>
        <v/>
      </c>
      <c r="M239" s="57">
        <f>VLOOKUP($A239,JAN!$A$2:$AM$301,39,FALSE)</f>
        <v/>
      </c>
      <c r="N239" s="57">
        <f>VLOOKUP(A239,FEB!$A$2:$AJ$301,36,FALSE)</f>
        <v/>
      </c>
      <c r="O239" s="215">
        <f>VLOOKUP($A239,MAR!$A$2:$AP$301,39,FALSE)</f>
        <v/>
      </c>
      <c r="P239" s="215">
        <f>VLOOKUP($A239,MAR!$A$2:$AP$301,42,FALSE)</f>
        <v/>
      </c>
      <c r="Q239" s="215">
        <f>VLOOKUP($A239,APR!$A$2:$AL$301,38,FALSE)</f>
        <v/>
      </c>
      <c r="R239" s="215">
        <f>VLOOKUP(A239,MAY!$A$2:$AM$301,39,FALSE)</f>
        <v/>
      </c>
      <c r="S239" s="215">
        <f>VLOOKUP($A239,JUN!$A$2:$AO$301,38,FALSE)</f>
        <v/>
      </c>
      <c r="T239" s="215">
        <f>VLOOKUP($A239,JUN!$A$2:$AO$301,41,FALSE)</f>
        <v/>
      </c>
      <c r="U239" s="216">
        <f>L239+P239+T239+H239</f>
        <v/>
      </c>
      <c r="V239" s="217">
        <f>SUM(VLOOKUP(A239,SEP!$A$2:$AP$301,42,FALSE),VLOOKUP(A239,DEC!$A$2:$AQ$301,43,FALSE),VLOOKUP(A239,MAR!$A$2:$AQ$301,43,FALSE),VLOOKUP(A239,JUN!$A$2:$AP$301,42,FALSE))</f>
        <v/>
      </c>
      <c r="W239" s="218">
        <f>U239/V239</f>
        <v/>
      </c>
    </row>
    <row r="240">
      <c r="A240" s="59" t="n">
        <v>239</v>
      </c>
      <c r="B240" s="157">
        <f>VLOOKUP($A240,Table2[[No]:[Date Student Last Attended Program
(mm/dd/yyyy)]],2,FALSE)</f>
        <v/>
      </c>
      <c r="C240" s="157">
        <f>VLOOKUP($A240,Table2[[No]:[Date Student Last Attended Program
(mm/dd/yyyy)]],4,FALSE)</f>
        <v/>
      </c>
      <c r="D240" s="157">
        <f>VLOOKUP($A240,Table2[[No]:[Date Student Last Attended Program
(mm/dd/yyyy)]],14,FALSE)</f>
        <v/>
      </c>
      <c r="E240" s="58">
        <f>COUNTIF(JUL!E240:AI240,"1")</f>
        <v/>
      </c>
      <c r="F240" s="58">
        <f>COUNTIF(AUG!E240:AI240,"1")</f>
        <v/>
      </c>
      <c r="G240" s="58">
        <f>VLOOKUP(A240,SEP!$A$2:$AL$301,38,FALSE)</f>
        <v/>
      </c>
      <c r="H240" s="58">
        <f>VLOOKUP(A240,SEP!$A$2:$AP$301,41,FALSE)</f>
        <v/>
      </c>
      <c r="I240" s="58">
        <f>VLOOKUP(A240,OCT!$A$2:$AM$301,39,FALSE)</f>
        <v/>
      </c>
      <c r="J240" s="57">
        <f>VLOOKUP(A240,NOV!$A$2:$AL$301,38,FALSE)</f>
        <v/>
      </c>
      <c r="K240" s="57">
        <f>VLOOKUP(A240,DEC!$A$2:$AM$301,39,FALSE)</f>
        <v/>
      </c>
      <c r="L240" s="57">
        <f>VLOOKUP(A240,DEC!$A$2:$AP$301,42,FALSE)</f>
        <v/>
      </c>
      <c r="M240" s="57">
        <f>VLOOKUP($A240,JAN!$A$2:$AM$301,39,FALSE)</f>
        <v/>
      </c>
      <c r="N240" s="57">
        <f>VLOOKUP(A240,FEB!$A$2:$AJ$301,36,FALSE)</f>
        <v/>
      </c>
      <c r="O240" s="215">
        <f>VLOOKUP($A240,MAR!$A$2:$AP$301,39,FALSE)</f>
        <v/>
      </c>
      <c r="P240" s="215">
        <f>VLOOKUP($A240,MAR!$A$2:$AP$301,42,FALSE)</f>
        <v/>
      </c>
      <c r="Q240" s="215">
        <f>VLOOKUP($A240,APR!$A$2:$AL$301,38,FALSE)</f>
        <v/>
      </c>
      <c r="R240" s="215">
        <f>VLOOKUP(A240,MAY!$A$2:$AM$301,39,FALSE)</f>
        <v/>
      </c>
      <c r="S240" s="215">
        <f>VLOOKUP($A240,JUN!$A$2:$AO$301,38,FALSE)</f>
        <v/>
      </c>
      <c r="T240" s="215">
        <f>VLOOKUP($A240,JUN!$A$2:$AO$301,41,FALSE)</f>
        <v/>
      </c>
      <c r="U240" s="216">
        <f>L240+P240+T240+H240</f>
        <v/>
      </c>
      <c r="V240" s="217">
        <f>SUM(VLOOKUP(A240,SEP!$A$2:$AP$301,42,FALSE),VLOOKUP(A240,DEC!$A$2:$AQ$301,43,FALSE),VLOOKUP(A240,MAR!$A$2:$AQ$301,43,FALSE),VLOOKUP(A240,JUN!$A$2:$AP$301,42,FALSE))</f>
        <v/>
      </c>
      <c r="W240" s="218">
        <f>U240/V240</f>
        <v/>
      </c>
    </row>
    <row r="241">
      <c r="A241" s="59" t="n">
        <v>240</v>
      </c>
      <c r="B241" s="157">
        <f>VLOOKUP($A241,Table2[[No]:[Date Student Last Attended Program
(mm/dd/yyyy)]],2,FALSE)</f>
        <v/>
      </c>
      <c r="C241" s="157">
        <f>VLOOKUP($A241,Table2[[No]:[Date Student Last Attended Program
(mm/dd/yyyy)]],4,FALSE)</f>
        <v/>
      </c>
      <c r="D241" s="157">
        <f>VLOOKUP($A241,Table2[[No]:[Date Student Last Attended Program
(mm/dd/yyyy)]],14,FALSE)</f>
        <v/>
      </c>
      <c r="E241" s="58">
        <f>COUNTIF(JUL!E241:AI241,"1")</f>
        <v/>
      </c>
      <c r="F241" s="58">
        <f>COUNTIF(AUG!E241:AI241,"1")</f>
        <v/>
      </c>
      <c r="G241" s="58">
        <f>VLOOKUP(A241,SEP!$A$2:$AL$301,38,FALSE)</f>
        <v/>
      </c>
      <c r="H241" s="58">
        <f>VLOOKUP(A241,SEP!$A$2:$AP$301,41,FALSE)</f>
        <v/>
      </c>
      <c r="I241" s="58">
        <f>VLOOKUP(A241,OCT!$A$2:$AM$301,39,FALSE)</f>
        <v/>
      </c>
      <c r="J241" s="57">
        <f>VLOOKUP(A241,NOV!$A$2:$AL$301,38,FALSE)</f>
        <v/>
      </c>
      <c r="K241" s="57">
        <f>VLOOKUP(A241,DEC!$A$2:$AM$301,39,FALSE)</f>
        <v/>
      </c>
      <c r="L241" s="57">
        <f>VLOOKUP(A241,DEC!$A$2:$AP$301,42,FALSE)</f>
        <v/>
      </c>
      <c r="M241" s="57">
        <f>VLOOKUP($A241,JAN!$A$2:$AM$301,39,FALSE)</f>
        <v/>
      </c>
      <c r="N241" s="57">
        <f>VLOOKUP(A241,FEB!$A$2:$AJ$301,36,FALSE)</f>
        <v/>
      </c>
      <c r="O241" s="215">
        <f>VLOOKUP($A241,MAR!$A$2:$AP$301,39,FALSE)</f>
        <v/>
      </c>
      <c r="P241" s="215">
        <f>VLOOKUP($A241,MAR!$A$2:$AP$301,42,FALSE)</f>
        <v/>
      </c>
      <c r="Q241" s="215">
        <f>VLOOKUP($A241,APR!$A$2:$AL$301,38,FALSE)</f>
        <v/>
      </c>
      <c r="R241" s="215">
        <f>VLOOKUP(A241,MAY!$A$2:$AM$301,39,FALSE)</f>
        <v/>
      </c>
      <c r="S241" s="215">
        <f>VLOOKUP($A241,JUN!$A$2:$AO$301,38,FALSE)</f>
        <v/>
      </c>
      <c r="T241" s="215">
        <f>VLOOKUP($A241,JUN!$A$2:$AO$301,41,FALSE)</f>
        <v/>
      </c>
      <c r="U241" s="216">
        <f>L241+P241+T241+H241</f>
        <v/>
      </c>
      <c r="V241" s="217">
        <f>SUM(VLOOKUP(A241,SEP!$A$2:$AP$301,42,FALSE),VLOOKUP(A241,DEC!$A$2:$AQ$301,43,FALSE),VLOOKUP(A241,MAR!$A$2:$AQ$301,43,FALSE),VLOOKUP(A241,JUN!$A$2:$AP$301,42,FALSE))</f>
        <v/>
      </c>
      <c r="W241" s="218">
        <f>U241/V241</f>
        <v/>
      </c>
    </row>
    <row r="242">
      <c r="A242" s="59" t="n">
        <v>241</v>
      </c>
      <c r="B242" s="157">
        <f>VLOOKUP($A242,Table2[[No]:[Date Student Last Attended Program
(mm/dd/yyyy)]],2,FALSE)</f>
        <v/>
      </c>
      <c r="C242" s="157">
        <f>VLOOKUP($A242,Table2[[No]:[Date Student Last Attended Program
(mm/dd/yyyy)]],4,FALSE)</f>
        <v/>
      </c>
      <c r="D242" s="157">
        <f>VLOOKUP($A242,Table2[[No]:[Date Student Last Attended Program
(mm/dd/yyyy)]],14,FALSE)</f>
        <v/>
      </c>
      <c r="E242" s="58">
        <f>COUNTIF(JUL!E242:AI242,"1")</f>
        <v/>
      </c>
      <c r="F242" s="58">
        <f>COUNTIF(AUG!E242:AI242,"1")</f>
        <v/>
      </c>
      <c r="G242" s="58">
        <f>VLOOKUP(A242,SEP!$A$2:$AL$301,38,FALSE)</f>
        <v/>
      </c>
      <c r="H242" s="58">
        <f>VLOOKUP(A242,SEP!$A$2:$AP$301,41,FALSE)</f>
        <v/>
      </c>
      <c r="I242" s="58">
        <f>VLOOKUP(A242,OCT!$A$2:$AM$301,39,FALSE)</f>
        <v/>
      </c>
      <c r="J242" s="57">
        <f>VLOOKUP(A242,NOV!$A$2:$AL$301,38,FALSE)</f>
        <v/>
      </c>
      <c r="K242" s="57">
        <f>VLOOKUP(A242,DEC!$A$2:$AM$301,39,FALSE)</f>
        <v/>
      </c>
      <c r="L242" s="57">
        <f>VLOOKUP(A242,DEC!$A$2:$AP$301,42,FALSE)</f>
        <v/>
      </c>
      <c r="M242" s="57">
        <f>VLOOKUP($A242,JAN!$A$2:$AM$301,39,FALSE)</f>
        <v/>
      </c>
      <c r="N242" s="57">
        <f>VLOOKUP(A242,FEB!$A$2:$AJ$301,36,FALSE)</f>
        <v/>
      </c>
      <c r="O242" s="215">
        <f>VLOOKUP($A242,MAR!$A$2:$AP$301,39,FALSE)</f>
        <v/>
      </c>
      <c r="P242" s="215">
        <f>VLOOKUP($A242,MAR!$A$2:$AP$301,42,FALSE)</f>
        <v/>
      </c>
      <c r="Q242" s="215">
        <f>VLOOKUP($A242,APR!$A$2:$AL$301,38,FALSE)</f>
        <v/>
      </c>
      <c r="R242" s="215">
        <f>VLOOKUP(A242,MAY!$A$2:$AM$301,39,FALSE)</f>
        <v/>
      </c>
      <c r="S242" s="215">
        <f>VLOOKUP($A242,JUN!$A$2:$AO$301,38,FALSE)</f>
        <v/>
      </c>
      <c r="T242" s="215">
        <f>VLOOKUP($A242,JUN!$A$2:$AO$301,41,FALSE)</f>
        <v/>
      </c>
      <c r="U242" s="216">
        <f>L242+P242+T242+H242</f>
        <v/>
      </c>
      <c r="V242" s="217">
        <f>SUM(VLOOKUP(A242,SEP!$A$2:$AP$301,42,FALSE),VLOOKUP(A242,DEC!$A$2:$AQ$301,43,FALSE),VLOOKUP(A242,MAR!$A$2:$AQ$301,43,FALSE),VLOOKUP(A242,JUN!$A$2:$AP$301,42,FALSE))</f>
        <v/>
      </c>
      <c r="W242" s="218">
        <f>U242/V242</f>
        <v/>
      </c>
    </row>
    <row r="243">
      <c r="A243" s="59" t="n">
        <v>242</v>
      </c>
      <c r="B243" s="157">
        <f>VLOOKUP($A243,Table2[[No]:[Date Student Last Attended Program
(mm/dd/yyyy)]],2,FALSE)</f>
        <v/>
      </c>
      <c r="C243" s="157">
        <f>VLOOKUP($A243,Table2[[No]:[Date Student Last Attended Program
(mm/dd/yyyy)]],4,FALSE)</f>
        <v/>
      </c>
      <c r="D243" s="157">
        <f>VLOOKUP($A243,Table2[[No]:[Date Student Last Attended Program
(mm/dd/yyyy)]],14,FALSE)</f>
        <v/>
      </c>
      <c r="E243" s="58">
        <f>COUNTIF(JUL!E243:AI243,"1")</f>
        <v/>
      </c>
      <c r="F243" s="58">
        <f>COUNTIF(AUG!E243:AI243,"1")</f>
        <v/>
      </c>
      <c r="G243" s="58">
        <f>VLOOKUP(A243,SEP!$A$2:$AL$301,38,FALSE)</f>
        <v/>
      </c>
      <c r="H243" s="58">
        <f>VLOOKUP(A243,SEP!$A$2:$AP$301,41,FALSE)</f>
        <v/>
      </c>
      <c r="I243" s="58">
        <f>VLOOKUP(A243,OCT!$A$2:$AM$301,39,FALSE)</f>
        <v/>
      </c>
      <c r="J243" s="57">
        <f>VLOOKUP(A243,NOV!$A$2:$AL$301,38,FALSE)</f>
        <v/>
      </c>
      <c r="K243" s="57">
        <f>VLOOKUP(A243,DEC!$A$2:$AM$301,39,FALSE)</f>
        <v/>
      </c>
      <c r="L243" s="57">
        <f>VLOOKUP(A243,DEC!$A$2:$AP$301,42,FALSE)</f>
        <v/>
      </c>
      <c r="M243" s="57">
        <f>VLOOKUP($A243,JAN!$A$2:$AM$301,39,FALSE)</f>
        <v/>
      </c>
      <c r="N243" s="57">
        <f>VLOOKUP(A243,FEB!$A$2:$AJ$301,36,FALSE)</f>
        <v/>
      </c>
      <c r="O243" s="215">
        <f>VLOOKUP($A243,MAR!$A$2:$AP$301,39,FALSE)</f>
        <v/>
      </c>
      <c r="P243" s="215">
        <f>VLOOKUP($A243,MAR!$A$2:$AP$301,42,FALSE)</f>
        <v/>
      </c>
      <c r="Q243" s="215">
        <f>VLOOKUP($A243,APR!$A$2:$AL$301,38,FALSE)</f>
        <v/>
      </c>
      <c r="R243" s="215">
        <f>VLOOKUP(A243,MAY!$A$2:$AM$301,39,FALSE)</f>
        <v/>
      </c>
      <c r="S243" s="215">
        <f>VLOOKUP($A243,JUN!$A$2:$AO$301,38,FALSE)</f>
        <v/>
      </c>
      <c r="T243" s="215">
        <f>VLOOKUP($A243,JUN!$A$2:$AO$301,41,FALSE)</f>
        <v/>
      </c>
      <c r="U243" s="216">
        <f>L243+P243+T243+H243</f>
        <v/>
      </c>
      <c r="V243" s="217">
        <f>SUM(VLOOKUP(A243,SEP!$A$2:$AP$301,42,FALSE),VLOOKUP(A243,DEC!$A$2:$AQ$301,43,FALSE),VLOOKUP(A243,MAR!$A$2:$AQ$301,43,FALSE),VLOOKUP(A243,JUN!$A$2:$AP$301,42,FALSE))</f>
        <v/>
      </c>
      <c r="W243" s="218">
        <f>U243/V243</f>
        <v/>
      </c>
    </row>
    <row r="244">
      <c r="A244" s="59" t="n">
        <v>243</v>
      </c>
      <c r="B244" s="157">
        <f>VLOOKUP($A244,Table2[[No]:[Date Student Last Attended Program
(mm/dd/yyyy)]],2,FALSE)</f>
        <v/>
      </c>
      <c r="C244" s="157">
        <f>VLOOKUP($A244,Table2[[No]:[Date Student Last Attended Program
(mm/dd/yyyy)]],4,FALSE)</f>
        <v/>
      </c>
      <c r="D244" s="157">
        <f>VLOOKUP($A244,Table2[[No]:[Date Student Last Attended Program
(mm/dd/yyyy)]],14,FALSE)</f>
        <v/>
      </c>
      <c r="E244" s="58">
        <f>COUNTIF(JUL!E244:AI244,"1")</f>
        <v/>
      </c>
      <c r="F244" s="58">
        <f>COUNTIF(AUG!E244:AI244,"1")</f>
        <v/>
      </c>
      <c r="G244" s="58">
        <f>VLOOKUP(A244,SEP!$A$2:$AL$301,38,FALSE)</f>
        <v/>
      </c>
      <c r="H244" s="58">
        <f>VLOOKUP(A244,SEP!$A$2:$AP$301,41,FALSE)</f>
        <v/>
      </c>
      <c r="I244" s="58">
        <f>VLOOKUP(A244,OCT!$A$2:$AM$301,39,FALSE)</f>
        <v/>
      </c>
      <c r="J244" s="57">
        <f>VLOOKUP(A244,NOV!$A$2:$AL$301,38,FALSE)</f>
        <v/>
      </c>
      <c r="K244" s="57">
        <f>VLOOKUP(A244,DEC!$A$2:$AM$301,39,FALSE)</f>
        <v/>
      </c>
      <c r="L244" s="57">
        <f>VLOOKUP(A244,DEC!$A$2:$AP$301,42,FALSE)</f>
        <v/>
      </c>
      <c r="M244" s="57">
        <f>VLOOKUP($A244,JAN!$A$2:$AM$301,39,FALSE)</f>
        <v/>
      </c>
      <c r="N244" s="57">
        <f>VLOOKUP(A244,FEB!$A$2:$AJ$301,36,FALSE)</f>
        <v/>
      </c>
      <c r="O244" s="215">
        <f>VLOOKUP($A244,MAR!$A$2:$AP$301,39,FALSE)</f>
        <v/>
      </c>
      <c r="P244" s="215">
        <f>VLOOKUP($A244,MAR!$A$2:$AP$301,42,FALSE)</f>
        <v/>
      </c>
      <c r="Q244" s="215">
        <f>VLOOKUP($A244,APR!$A$2:$AL$301,38,FALSE)</f>
        <v/>
      </c>
      <c r="R244" s="215">
        <f>VLOOKUP(A244,MAY!$A$2:$AM$301,39,FALSE)</f>
        <v/>
      </c>
      <c r="S244" s="215">
        <f>VLOOKUP($A244,JUN!$A$2:$AO$301,38,FALSE)</f>
        <v/>
      </c>
      <c r="T244" s="215">
        <f>VLOOKUP($A244,JUN!$A$2:$AO$301,41,FALSE)</f>
        <v/>
      </c>
      <c r="U244" s="216">
        <f>L244+P244+T244+H244</f>
        <v/>
      </c>
      <c r="V244" s="217">
        <f>SUM(VLOOKUP(A244,SEP!$A$2:$AP$301,42,FALSE),VLOOKUP(A244,DEC!$A$2:$AQ$301,43,FALSE),VLOOKUP(A244,MAR!$A$2:$AQ$301,43,FALSE),VLOOKUP(A244,JUN!$A$2:$AP$301,42,FALSE))</f>
        <v/>
      </c>
      <c r="W244" s="218">
        <f>U244/V244</f>
        <v/>
      </c>
    </row>
    <row r="245">
      <c r="A245" s="59" t="n">
        <v>244</v>
      </c>
      <c r="B245" s="157">
        <f>VLOOKUP($A245,Table2[[No]:[Date Student Last Attended Program
(mm/dd/yyyy)]],2,FALSE)</f>
        <v/>
      </c>
      <c r="C245" s="157">
        <f>VLOOKUP($A245,Table2[[No]:[Date Student Last Attended Program
(mm/dd/yyyy)]],4,FALSE)</f>
        <v/>
      </c>
      <c r="D245" s="157">
        <f>VLOOKUP($A245,Table2[[No]:[Date Student Last Attended Program
(mm/dd/yyyy)]],14,FALSE)</f>
        <v/>
      </c>
      <c r="E245" s="58">
        <f>COUNTIF(JUL!E245:AI245,"1")</f>
        <v/>
      </c>
      <c r="F245" s="58">
        <f>COUNTIF(AUG!E245:AI245,"1")</f>
        <v/>
      </c>
      <c r="G245" s="58">
        <f>VLOOKUP(A245,SEP!$A$2:$AL$301,38,FALSE)</f>
        <v/>
      </c>
      <c r="H245" s="58">
        <f>VLOOKUP(A245,SEP!$A$2:$AP$301,41,FALSE)</f>
        <v/>
      </c>
      <c r="I245" s="58">
        <f>VLOOKUP(A245,OCT!$A$2:$AM$301,39,FALSE)</f>
        <v/>
      </c>
      <c r="J245" s="57">
        <f>VLOOKUP(A245,NOV!$A$2:$AL$301,38,FALSE)</f>
        <v/>
      </c>
      <c r="K245" s="57">
        <f>VLOOKUP(A245,DEC!$A$2:$AM$301,39,FALSE)</f>
        <v/>
      </c>
      <c r="L245" s="57">
        <f>VLOOKUP(A245,DEC!$A$2:$AP$301,42,FALSE)</f>
        <v/>
      </c>
      <c r="M245" s="57">
        <f>VLOOKUP($A245,JAN!$A$2:$AM$301,39,FALSE)</f>
        <v/>
      </c>
      <c r="N245" s="57">
        <f>VLOOKUP(A245,FEB!$A$2:$AJ$301,36,FALSE)</f>
        <v/>
      </c>
      <c r="O245" s="215">
        <f>VLOOKUP($A245,MAR!$A$2:$AP$301,39,FALSE)</f>
        <v/>
      </c>
      <c r="P245" s="215">
        <f>VLOOKUP($A245,MAR!$A$2:$AP$301,42,FALSE)</f>
        <v/>
      </c>
      <c r="Q245" s="215">
        <f>VLOOKUP($A245,APR!$A$2:$AL$301,38,FALSE)</f>
        <v/>
      </c>
      <c r="R245" s="215">
        <f>VLOOKUP(A245,MAY!$A$2:$AM$301,39,FALSE)</f>
        <v/>
      </c>
      <c r="S245" s="215">
        <f>VLOOKUP($A245,JUN!$A$2:$AO$301,38,FALSE)</f>
        <v/>
      </c>
      <c r="T245" s="215">
        <f>VLOOKUP($A245,JUN!$A$2:$AO$301,41,FALSE)</f>
        <v/>
      </c>
      <c r="U245" s="216">
        <f>L245+P245+T245+H245</f>
        <v/>
      </c>
      <c r="V245" s="217">
        <f>SUM(VLOOKUP(A245,SEP!$A$2:$AP$301,42,FALSE),VLOOKUP(A245,DEC!$A$2:$AQ$301,43,FALSE),VLOOKUP(A245,MAR!$A$2:$AQ$301,43,FALSE),VLOOKUP(A245,JUN!$A$2:$AP$301,42,FALSE))</f>
        <v/>
      </c>
      <c r="W245" s="218">
        <f>U245/V245</f>
        <v/>
      </c>
    </row>
    <row r="246">
      <c r="A246" s="59" t="n">
        <v>245</v>
      </c>
      <c r="B246" s="157">
        <f>VLOOKUP($A246,Table2[[No]:[Date Student Last Attended Program
(mm/dd/yyyy)]],2,FALSE)</f>
        <v/>
      </c>
      <c r="C246" s="157">
        <f>VLOOKUP($A246,Table2[[No]:[Date Student Last Attended Program
(mm/dd/yyyy)]],4,FALSE)</f>
        <v/>
      </c>
      <c r="D246" s="157">
        <f>VLOOKUP($A246,Table2[[No]:[Date Student Last Attended Program
(mm/dd/yyyy)]],14,FALSE)</f>
        <v/>
      </c>
      <c r="E246" s="58">
        <f>COUNTIF(JUL!E246:AI246,"1")</f>
        <v/>
      </c>
      <c r="F246" s="58">
        <f>COUNTIF(AUG!E246:AI246,"1")</f>
        <v/>
      </c>
      <c r="G246" s="58">
        <f>VLOOKUP(A246,SEP!$A$2:$AL$301,38,FALSE)</f>
        <v/>
      </c>
      <c r="H246" s="58">
        <f>VLOOKUP(A246,SEP!$A$2:$AP$301,41,FALSE)</f>
        <v/>
      </c>
      <c r="I246" s="58">
        <f>VLOOKUP(A246,OCT!$A$2:$AM$301,39,FALSE)</f>
        <v/>
      </c>
      <c r="J246" s="57">
        <f>VLOOKUP(A246,NOV!$A$2:$AL$301,38,FALSE)</f>
        <v/>
      </c>
      <c r="K246" s="57">
        <f>VLOOKUP(A246,DEC!$A$2:$AM$301,39,FALSE)</f>
        <v/>
      </c>
      <c r="L246" s="57">
        <f>VLOOKUP(A246,DEC!$A$2:$AP$301,42,FALSE)</f>
        <v/>
      </c>
      <c r="M246" s="57">
        <f>VLOOKUP($A246,JAN!$A$2:$AM$301,39,FALSE)</f>
        <v/>
      </c>
      <c r="N246" s="57">
        <f>VLOOKUP(A246,FEB!$A$2:$AJ$301,36,FALSE)</f>
        <v/>
      </c>
      <c r="O246" s="215">
        <f>VLOOKUP($A246,MAR!$A$2:$AP$301,39,FALSE)</f>
        <v/>
      </c>
      <c r="P246" s="215">
        <f>VLOOKUP($A246,MAR!$A$2:$AP$301,42,FALSE)</f>
        <v/>
      </c>
      <c r="Q246" s="215">
        <f>VLOOKUP($A246,APR!$A$2:$AL$301,38,FALSE)</f>
        <v/>
      </c>
      <c r="R246" s="215">
        <f>VLOOKUP(A246,MAY!$A$2:$AM$301,39,FALSE)</f>
        <v/>
      </c>
      <c r="S246" s="215">
        <f>VLOOKUP($A246,JUN!$A$2:$AO$301,38,FALSE)</f>
        <v/>
      </c>
      <c r="T246" s="215">
        <f>VLOOKUP($A246,JUN!$A$2:$AO$301,41,FALSE)</f>
        <v/>
      </c>
      <c r="U246" s="216">
        <f>L246+P246+T246+H246</f>
        <v/>
      </c>
      <c r="V246" s="217">
        <f>SUM(VLOOKUP(A246,SEP!$A$2:$AP$301,42,FALSE),VLOOKUP(A246,DEC!$A$2:$AQ$301,43,FALSE),VLOOKUP(A246,MAR!$A$2:$AQ$301,43,FALSE),VLOOKUP(A246,JUN!$A$2:$AP$301,42,FALSE))</f>
        <v/>
      </c>
      <c r="W246" s="218">
        <f>U246/V246</f>
        <v/>
      </c>
    </row>
    <row r="247">
      <c r="A247" s="59" t="n">
        <v>246</v>
      </c>
      <c r="B247" s="157">
        <f>VLOOKUP($A247,Table2[[No]:[Date Student Last Attended Program
(mm/dd/yyyy)]],2,FALSE)</f>
        <v/>
      </c>
      <c r="C247" s="157">
        <f>VLOOKUP($A247,Table2[[No]:[Date Student Last Attended Program
(mm/dd/yyyy)]],4,FALSE)</f>
        <v/>
      </c>
      <c r="D247" s="157">
        <f>VLOOKUP($A247,Table2[[No]:[Date Student Last Attended Program
(mm/dd/yyyy)]],14,FALSE)</f>
        <v/>
      </c>
      <c r="E247" s="58">
        <f>COUNTIF(JUL!E247:AI247,"1")</f>
        <v/>
      </c>
      <c r="F247" s="58">
        <f>COUNTIF(AUG!E247:AI247,"1")</f>
        <v/>
      </c>
      <c r="G247" s="58">
        <f>VLOOKUP(A247,SEP!$A$2:$AL$301,38,FALSE)</f>
        <v/>
      </c>
      <c r="H247" s="58">
        <f>VLOOKUP(A247,SEP!$A$2:$AP$301,41,FALSE)</f>
        <v/>
      </c>
      <c r="I247" s="58">
        <f>VLOOKUP(A247,OCT!$A$2:$AM$301,39,FALSE)</f>
        <v/>
      </c>
      <c r="J247" s="57">
        <f>VLOOKUP(A247,NOV!$A$2:$AL$301,38,FALSE)</f>
        <v/>
      </c>
      <c r="K247" s="57">
        <f>VLOOKUP(A247,DEC!$A$2:$AM$301,39,FALSE)</f>
        <v/>
      </c>
      <c r="L247" s="57">
        <f>VLOOKUP(A247,DEC!$A$2:$AP$301,42,FALSE)</f>
        <v/>
      </c>
      <c r="M247" s="57">
        <f>VLOOKUP($A247,JAN!$A$2:$AM$301,39,FALSE)</f>
        <v/>
      </c>
      <c r="N247" s="57">
        <f>VLOOKUP(A247,FEB!$A$2:$AJ$301,36,FALSE)</f>
        <v/>
      </c>
      <c r="O247" s="215">
        <f>VLOOKUP($A247,MAR!$A$2:$AP$301,39,FALSE)</f>
        <v/>
      </c>
      <c r="P247" s="215">
        <f>VLOOKUP($A247,MAR!$A$2:$AP$301,42,FALSE)</f>
        <v/>
      </c>
      <c r="Q247" s="215">
        <f>VLOOKUP($A247,APR!$A$2:$AL$301,38,FALSE)</f>
        <v/>
      </c>
      <c r="R247" s="215">
        <f>VLOOKUP(A247,MAY!$A$2:$AM$301,39,FALSE)</f>
        <v/>
      </c>
      <c r="S247" s="215">
        <f>VLOOKUP($A247,JUN!$A$2:$AO$301,38,FALSE)</f>
        <v/>
      </c>
      <c r="T247" s="215">
        <f>VLOOKUP($A247,JUN!$A$2:$AO$301,41,FALSE)</f>
        <v/>
      </c>
      <c r="U247" s="216">
        <f>L247+P247+T247+H247</f>
        <v/>
      </c>
      <c r="V247" s="217">
        <f>SUM(VLOOKUP(A247,SEP!$A$2:$AP$301,42,FALSE),VLOOKUP(A247,DEC!$A$2:$AQ$301,43,FALSE),VLOOKUP(A247,MAR!$A$2:$AQ$301,43,FALSE),VLOOKUP(A247,JUN!$A$2:$AP$301,42,FALSE))</f>
        <v/>
      </c>
      <c r="W247" s="218">
        <f>U247/V247</f>
        <v/>
      </c>
    </row>
    <row r="248">
      <c r="A248" s="59" t="n">
        <v>247</v>
      </c>
      <c r="B248" s="157">
        <f>VLOOKUP($A248,Table2[[No]:[Date Student Last Attended Program
(mm/dd/yyyy)]],2,FALSE)</f>
        <v/>
      </c>
      <c r="C248" s="157">
        <f>VLOOKUP($A248,Table2[[No]:[Date Student Last Attended Program
(mm/dd/yyyy)]],4,FALSE)</f>
        <v/>
      </c>
      <c r="D248" s="157">
        <f>VLOOKUP($A248,Table2[[No]:[Date Student Last Attended Program
(mm/dd/yyyy)]],14,FALSE)</f>
        <v/>
      </c>
      <c r="E248" s="58">
        <f>COUNTIF(JUL!E248:AI248,"1")</f>
        <v/>
      </c>
      <c r="F248" s="58">
        <f>COUNTIF(AUG!E248:AI248,"1")</f>
        <v/>
      </c>
      <c r="G248" s="58">
        <f>VLOOKUP(A248,SEP!$A$2:$AL$301,38,FALSE)</f>
        <v/>
      </c>
      <c r="H248" s="58">
        <f>VLOOKUP(A248,SEP!$A$2:$AP$301,41,FALSE)</f>
        <v/>
      </c>
      <c r="I248" s="58">
        <f>VLOOKUP(A248,OCT!$A$2:$AM$301,39,FALSE)</f>
        <v/>
      </c>
      <c r="J248" s="57">
        <f>VLOOKUP(A248,NOV!$A$2:$AL$301,38,FALSE)</f>
        <v/>
      </c>
      <c r="K248" s="57">
        <f>VLOOKUP(A248,DEC!$A$2:$AM$301,39,FALSE)</f>
        <v/>
      </c>
      <c r="L248" s="57">
        <f>VLOOKUP(A248,DEC!$A$2:$AP$301,42,FALSE)</f>
        <v/>
      </c>
      <c r="M248" s="57">
        <f>VLOOKUP($A248,JAN!$A$2:$AM$301,39,FALSE)</f>
        <v/>
      </c>
      <c r="N248" s="57">
        <f>VLOOKUP(A248,FEB!$A$2:$AJ$301,36,FALSE)</f>
        <v/>
      </c>
      <c r="O248" s="215">
        <f>VLOOKUP($A248,MAR!$A$2:$AP$301,39,FALSE)</f>
        <v/>
      </c>
      <c r="P248" s="215">
        <f>VLOOKUP($A248,MAR!$A$2:$AP$301,42,FALSE)</f>
        <v/>
      </c>
      <c r="Q248" s="215">
        <f>VLOOKUP($A248,APR!$A$2:$AL$301,38,FALSE)</f>
        <v/>
      </c>
      <c r="R248" s="215">
        <f>VLOOKUP(A248,MAY!$A$2:$AM$301,39,FALSE)</f>
        <v/>
      </c>
      <c r="S248" s="215">
        <f>VLOOKUP($A248,JUN!$A$2:$AO$301,38,FALSE)</f>
        <v/>
      </c>
      <c r="T248" s="215">
        <f>VLOOKUP($A248,JUN!$A$2:$AO$301,41,FALSE)</f>
        <v/>
      </c>
      <c r="U248" s="216">
        <f>L248+P248+T248+H248</f>
        <v/>
      </c>
      <c r="V248" s="217">
        <f>SUM(VLOOKUP(A248,SEP!$A$2:$AP$301,42,FALSE),VLOOKUP(A248,DEC!$A$2:$AQ$301,43,FALSE),VLOOKUP(A248,MAR!$A$2:$AQ$301,43,FALSE),VLOOKUP(A248,JUN!$A$2:$AP$301,42,FALSE))</f>
        <v/>
      </c>
      <c r="W248" s="218">
        <f>U248/V248</f>
        <v/>
      </c>
    </row>
    <row r="249">
      <c r="A249" s="59" t="n">
        <v>248</v>
      </c>
      <c r="B249" s="157">
        <f>VLOOKUP($A249,Table2[[No]:[Date Student Last Attended Program
(mm/dd/yyyy)]],2,FALSE)</f>
        <v/>
      </c>
      <c r="C249" s="157">
        <f>VLOOKUP($A249,Table2[[No]:[Date Student Last Attended Program
(mm/dd/yyyy)]],4,FALSE)</f>
        <v/>
      </c>
      <c r="D249" s="157">
        <f>VLOOKUP($A249,Table2[[No]:[Date Student Last Attended Program
(mm/dd/yyyy)]],14,FALSE)</f>
        <v/>
      </c>
      <c r="E249" s="58">
        <f>COUNTIF(JUL!E249:AI249,"1")</f>
        <v/>
      </c>
      <c r="F249" s="58">
        <f>COUNTIF(AUG!E249:AI249,"1")</f>
        <v/>
      </c>
      <c r="G249" s="58">
        <f>VLOOKUP(A249,SEP!$A$2:$AL$301,38,FALSE)</f>
        <v/>
      </c>
      <c r="H249" s="58">
        <f>VLOOKUP(A249,SEP!$A$2:$AP$301,41,FALSE)</f>
        <v/>
      </c>
      <c r="I249" s="58">
        <f>VLOOKUP(A249,OCT!$A$2:$AM$301,39,FALSE)</f>
        <v/>
      </c>
      <c r="J249" s="57">
        <f>VLOOKUP(A249,NOV!$A$2:$AL$301,38,FALSE)</f>
        <v/>
      </c>
      <c r="K249" s="57">
        <f>VLOOKUP(A249,DEC!$A$2:$AM$301,39,FALSE)</f>
        <v/>
      </c>
      <c r="L249" s="57">
        <f>VLOOKUP(A249,DEC!$A$2:$AP$301,42,FALSE)</f>
        <v/>
      </c>
      <c r="M249" s="57">
        <f>VLOOKUP($A249,JAN!$A$2:$AM$301,39,FALSE)</f>
        <v/>
      </c>
      <c r="N249" s="57">
        <f>VLOOKUP(A249,FEB!$A$2:$AJ$301,36,FALSE)</f>
        <v/>
      </c>
      <c r="O249" s="215">
        <f>VLOOKUP($A249,MAR!$A$2:$AP$301,39,FALSE)</f>
        <v/>
      </c>
      <c r="P249" s="215">
        <f>VLOOKUP($A249,MAR!$A$2:$AP$301,42,FALSE)</f>
        <v/>
      </c>
      <c r="Q249" s="215">
        <f>VLOOKUP($A249,APR!$A$2:$AL$301,38,FALSE)</f>
        <v/>
      </c>
      <c r="R249" s="215">
        <f>VLOOKUP(A249,MAY!$A$2:$AM$301,39,FALSE)</f>
        <v/>
      </c>
      <c r="S249" s="215">
        <f>VLOOKUP($A249,JUN!$A$2:$AO$301,38,FALSE)</f>
        <v/>
      </c>
      <c r="T249" s="215">
        <f>VLOOKUP($A249,JUN!$A$2:$AO$301,41,FALSE)</f>
        <v/>
      </c>
      <c r="U249" s="216">
        <f>L249+P249+T249+H249</f>
        <v/>
      </c>
      <c r="V249" s="217">
        <f>SUM(VLOOKUP(A249,SEP!$A$2:$AP$301,42,FALSE),VLOOKUP(A249,DEC!$A$2:$AQ$301,43,FALSE),VLOOKUP(A249,MAR!$A$2:$AQ$301,43,FALSE),VLOOKUP(A249,JUN!$A$2:$AP$301,42,FALSE))</f>
        <v/>
      </c>
      <c r="W249" s="218">
        <f>U249/V249</f>
        <v/>
      </c>
    </row>
    <row r="250">
      <c r="A250" s="59" t="n">
        <v>249</v>
      </c>
      <c r="B250" s="157">
        <f>VLOOKUP($A250,Table2[[No]:[Date Student Last Attended Program
(mm/dd/yyyy)]],2,FALSE)</f>
        <v/>
      </c>
      <c r="C250" s="157">
        <f>VLOOKUP($A250,Table2[[No]:[Date Student Last Attended Program
(mm/dd/yyyy)]],4,FALSE)</f>
        <v/>
      </c>
      <c r="D250" s="157">
        <f>VLOOKUP($A250,Table2[[No]:[Date Student Last Attended Program
(mm/dd/yyyy)]],14,FALSE)</f>
        <v/>
      </c>
      <c r="E250" s="58">
        <f>COUNTIF(JUL!E250:AI250,"1")</f>
        <v/>
      </c>
      <c r="F250" s="58">
        <f>COUNTIF(AUG!E250:AI250,"1")</f>
        <v/>
      </c>
      <c r="G250" s="58">
        <f>VLOOKUP(A250,SEP!$A$2:$AL$301,38,FALSE)</f>
        <v/>
      </c>
      <c r="H250" s="58">
        <f>VLOOKUP(A250,SEP!$A$2:$AP$301,41,FALSE)</f>
        <v/>
      </c>
      <c r="I250" s="58">
        <f>VLOOKUP(A250,OCT!$A$2:$AM$301,39,FALSE)</f>
        <v/>
      </c>
      <c r="J250" s="57">
        <f>VLOOKUP(A250,NOV!$A$2:$AL$301,38,FALSE)</f>
        <v/>
      </c>
      <c r="K250" s="57">
        <f>VLOOKUP(A250,DEC!$A$2:$AM$301,39,FALSE)</f>
        <v/>
      </c>
      <c r="L250" s="57">
        <f>VLOOKUP(A250,DEC!$A$2:$AP$301,42,FALSE)</f>
        <v/>
      </c>
      <c r="M250" s="57">
        <f>VLOOKUP($A250,JAN!$A$2:$AM$301,39,FALSE)</f>
        <v/>
      </c>
      <c r="N250" s="57">
        <f>VLOOKUP(A250,FEB!$A$2:$AJ$301,36,FALSE)</f>
        <v/>
      </c>
      <c r="O250" s="215">
        <f>VLOOKUP($A250,MAR!$A$2:$AP$301,39,FALSE)</f>
        <v/>
      </c>
      <c r="P250" s="215">
        <f>VLOOKUP($A250,MAR!$A$2:$AP$301,42,FALSE)</f>
        <v/>
      </c>
      <c r="Q250" s="215">
        <f>VLOOKUP($A250,APR!$A$2:$AL$301,38,FALSE)</f>
        <v/>
      </c>
      <c r="R250" s="215">
        <f>VLOOKUP(A250,MAY!$A$2:$AM$301,39,FALSE)</f>
        <v/>
      </c>
      <c r="S250" s="215">
        <f>VLOOKUP($A250,JUN!$A$2:$AO$301,38,FALSE)</f>
        <v/>
      </c>
      <c r="T250" s="215">
        <f>VLOOKUP($A250,JUN!$A$2:$AO$301,41,FALSE)</f>
        <v/>
      </c>
      <c r="U250" s="216">
        <f>L250+P250+T250+H250</f>
        <v/>
      </c>
      <c r="V250" s="217">
        <f>SUM(VLOOKUP(A250,SEP!$A$2:$AP$301,42,FALSE),VLOOKUP(A250,DEC!$A$2:$AQ$301,43,FALSE),VLOOKUP(A250,MAR!$A$2:$AQ$301,43,FALSE),VLOOKUP(A250,JUN!$A$2:$AP$301,42,FALSE))</f>
        <v/>
      </c>
      <c r="W250" s="218">
        <f>U250/V250</f>
        <v/>
      </c>
    </row>
    <row r="251">
      <c r="A251" s="59" t="n">
        <v>250</v>
      </c>
      <c r="B251" s="157">
        <f>VLOOKUP($A251,Table2[[No]:[Date Student Last Attended Program
(mm/dd/yyyy)]],2,FALSE)</f>
        <v/>
      </c>
      <c r="C251" s="157">
        <f>VLOOKUP($A251,Table2[[No]:[Date Student Last Attended Program
(mm/dd/yyyy)]],4,FALSE)</f>
        <v/>
      </c>
      <c r="D251" s="157">
        <f>VLOOKUP($A251,Table2[[No]:[Date Student Last Attended Program
(mm/dd/yyyy)]],14,FALSE)</f>
        <v/>
      </c>
      <c r="E251" s="58">
        <f>COUNTIF(JUL!E251:AI251,"1")</f>
        <v/>
      </c>
      <c r="F251" s="58">
        <f>COUNTIF(AUG!E251:AI251,"1")</f>
        <v/>
      </c>
      <c r="G251" s="58">
        <f>VLOOKUP(A251,SEP!$A$2:$AL$301,38,FALSE)</f>
        <v/>
      </c>
      <c r="H251" s="58">
        <f>VLOOKUP(A251,SEP!$A$2:$AP$301,41,FALSE)</f>
        <v/>
      </c>
      <c r="I251" s="58">
        <f>VLOOKUP(A251,OCT!$A$2:$AM$301,39,FALSE)</f>
        <v/>
      </c>
      <c r="J251" s="57">
        <f>VLOOKUP(A251,NOV!$A$2:$AL$301,38,FALSE)</f>
        <v/>
      </c>
      <c r="K251" s="57">
        <f>VLOOKUP(A251,DEC!$A$2:$AM$301,39,FALSE)</f>
        <v/>
      </c>
      <c r="L251" s="57">
        <f>VLOOKUP(A251,DEC!$A$2:$AP$301,42,FALSE)</f>
        <v/>
      </c>
      <c r="M251" s="57">
        <f>VLOOKUP($A251,JAN!$A$2:$AM$301,39,FALSE)</f>
        <v/>
      </c>
      <c r="N251" s="57">
        <f>VLOOKUP(A251,FEB!$A$2:$AJ$301,36,FALSE)</f>
        <v/>
      </c>
      <c r="O251" s="215">
        <f>VLOOKUP($A251,MAR!$A$2:$AP$301,39,FALSE)</f>
        <v/>
      </c>
      <c r="P251" s="215">
        <f>VLOOKUP($A251,MAR!$A$2:$AP$301,42,FALSE)</f>
        <v/>
      </c>
      <c r="Q251" s="215">
        <f>VLOOKUP($A251,APR!$A$2:$AL$301,38,FALSE)</f>
        <v/>
      </c>
      <c r="R251" s="215">
        <f>VLOOKUP(A251,MAY!$A$2:$AM$301,39,FALSE)</f>
        <v/>
      </c>
      <c r="S251" s="215">
        <f>VLOOKUP($A251,JUN!$A$2:$AO$301,38,FALSE)</f>
        <v/>
      </c>
      <c r="T251" s="215">
        <f>VLOOKUP($A251,JUN!$A$2:$AO$301,41,FALSE)</f>
        <v/>
      </c>
      <c r="U251" s="216">
        <f>L251+P251+T251+H251</f>
        <v/>
      </c>
      <c r="V251" s="217">
        <f>SUM(VLOOKUP(A251,SEP!$A$2:$AP$301,42,FALSE),VLOOKUP(A251,DEC!$A$2:$AQ$301,43,FALSE),VLOOKUP(A251,MAR!$A$2:$AQ$301,43,FALSE),VLOOKUP(A251,JUN!$A$2:$AP$301,42,FALSE))</f>
        <v/>
      </c>
      <c r="W251" s="218">
        <f>U251/V251</f>
        <v/>
      </c>
    </row>
    <row r="252">
      <c r="A252" s="59" t="n">
        <v>251</v>
      </c>
      <c r="B252" s="157">
        <f>VLOOKUP($A252,Table2[[No]:[Date Student Last Attended Program
(mm/dd/yyyy)]],2,FALSE)</f>
        <v/>
      </c>
      <c r="C252" s="157">
        <f>VLOOKUP($A252,Table2[[No]:[Date Student Last Attended Program
(mm/dd/yyyy)]],4,FALSE)</f>
        <v/>
      </c>
      <c r="D252" s="157">
        <f>VLOOKUP($A252,Table2[[No]:[Date Student Last Attended Program
(mm/dd/yyyy)]],14,FALSE)</f>
        <v/>
      </c>
      <c r="E252" s="58">
        <f>COUNTIF(JUL!E252:AI252,"1")</f>
        <v/>
      </c>
      <c r="F252" s="58">
        <f>COUNTIF(AUG!E252:AI252,"1")</f>
        <v/>
      </c>
      <c r="G252" s="58">
        <f>VLOOKUP(A252,SEP!$A$2:$AL$301,38,FALSE)</f>
        <v/>
      </c>
      <c r="H252" s="58">
        <f>VLOOKUP(A252,SEP!$A$2:$AP$301,41,FALSE)</f>
        <v/>
      </c>
      <c r="I252" s="58">
        <f>VLOOKUP(A252,OCT!$A$2:$AM$301,39,FALSE)</f>
        <v/>
      </c>
      <c r="J252" s="57">
        <f>VLOOKUP(A252,NOV!$A$2:$AL$301,38,FALSE)</f>
        <v/>
      </c>
      <c r="K252" s="57">
        <f>VLOOKUP(A252,DEC!$A$2:$AM$301,39,FALSE)</f>
        <v/>
      </c>
      <c r="L252" s="57">
        <f>VLOOKUP(A252,DEC!$A$2:$AP$301,42,FALSE)</f>
        <v/>
      </c>
      <c r="M252" s="57">
        <f>VLOOKUP($A252,JAN!$A$2:$AM$301,39,FALSE)</f>
        <v/>
      </c>
      <c r="N252" s="57">
        <f>VLOOKUP(A252,FEB!$A$2:$AJ$301,36,FALSE)</f>
        <v/>
      </c>
      <c r="O252" s="215">
        <f>VLOOKUP($A252,MAR!$A$2:$AP$301,39,FALSE)</f>
        <v/>
      </c>
      <c r="P252" s="215">
        <f>VLOOKUP($A252,MAR!$A$2:$AP$301,42,FALSE)</f>
        <v/>
      </c>
      <c r="Q252" s="215">
        <f>VLOOKUP($A252,APR!$A$2:$AL$301,38,FALSE)</f>
        <v/>
      </c>
      <c r="R252" s="215">
        <f>VLOOKUP(A252,MAY!$A$2:$AM$301,39,FALSE)</f>
        <v/>
      </c>
      <c r="S252" s="215">
        <f>VLOOKUP($A252,JUN!$A$2:$AO$301,38,FALSE)</f>
        <v/>
      </c>
      <c r="T252" s="215">
        <f>VLOOKUP($A252,JUN!$A$2:$AO$301,41,FALSE)</f>
        <v/>
      </c>
      <c r="U252" s="216">
        <f>L252+P252+T252+H252</f>
        <v/>
      </c>
      <c r="V252" s="217">
        <f>SUM(VLOOKUP(A252,SEP!$A$2:$AP$301,42,FALSE),VLOOKUP(A252,DEC!$A$2:$AQ$301,43,FALSE),VLOOKUP(A252,MAR!$A$2:$AQ$301,43,FALSE),VLOOKUP(A252,JUN!$A$2:$AP$301,42,FALSE))</f>
        <v/>
      </c>
      <c r="W252" s="218">
        <f>U252/V252</f>
        <v/>
      </c>
    </row>
    <row r="253">
      <c r="A253" s="59" t="n">
        <v>252</v>
      </c>
      <c r="B253" s="157">
        <f>VLOOKUP($A253,Table2[[No]:[Date Student Last Attended Program
(mm/dd/yyyy)]],2,FALSE)</f>
        <v/>
      </c>
      <c r="C253" s="157">
        <f>VLOOKUP($A253,Table2[[No]:[Date Student Last Attended Program
(mm/dd/yyyy)]],4,FALSE)</f>
        <v/>
      </c>
      <c r="D253" s="157">
        <f>VLOOKUP($A253,Table2[[No]:[Date Student Last Attended Program
(mm/dd/yyyy)]],14,FALSE)</f>
        <v/>
      </c>
      <c r="E253" s="58">
        <f>COUNTIF(JUL!E253:AI253,"1")</f>
        <v/>
      </c>
      <c r="F253" s="58">
        <f>COUNTIF(AUG!E253:AI253,"1")</f>
        <v/>
      </c>
      <c r="G253" s="58">
        <f>VLOOKUP(A253,SEP!$A$2:$AL$301,38,FALSE)</f>
        <v/>
      </c>
      <c r="H253" s="58">
        <f>VLOOKUP(A253,SEP!$A$2:$AP$301,41,FALSE)</f>
        <v/>
      </c>
      <c r="I253" s="58">
        <f>VLOOKUP(A253,OCT!$A$2:$AM$301,39,FALSE)</f>
        <v/>
      </c>
      <c r="J253" s="57">
        <f>VLOOKUP(A253,NOV!$A$2:$AL$301,38,FALSE)</f>
        <v/>
      </c>
      <c r="K253" s="57">
        <f>VLOOKUP(A253,DEC!$A$2:$AM$301,39,FALSE)</f>
        <v/>
      </c>
      <c r="L253" s="57">
        <f>VLOOKUP(A253,DEC!$A$2:$AP$301,42,FALSE)</f>
        <v/>
      </c>
      <c r="M253" s="57">
        <f>VLOOKUP($A253,JAN!$A$2:$AM$301,39,FALSE)</f>
        <v/>
      </c>
      <c r="N253" s="57">
        <f>VLOOKUP(A253,FEB!$A$2:$AJ$301,36,FALSE)</f>
        <v/>
      </c>
      <c r="O253" s="215">
        <f>VLOOKUP($A253,MAR!$A$2:$AP$301,39,FALSE)</f>
        <v/>
      </c>
      <c r="P253" s="215">
        <f>VLOOKUP($A253,MAR!$A$2:$AP$301,42,FALSE)</f>
        <v/>
      </c>
      <c r="Q253" s="215">
        <f>VLOOKUP($A253,APR!$A$2:$AL$301,38,FALSE)</f>
        <v/>
      </c>
      <c r="R253" s="215">
        <f>VLOOKUP(A253,MAY!$A$2:$AM$301,39,FALSE)</f>
        <v/>
      </c>
      <c r="S253" s="215">
        <f>VLOOKUP($A253,JUN!$A$2:$AO$301,38,FALSE)</f>
        <v/>
      </c>
      <c r="T253" s="215">
        <f>VLOOKUP($A253,JUN!$A$2:$AO$301,41,FALSE)</f>
        <v/>
      </c>
      <c r="U253" s="216">
        <f>L253+P253+T253+H253</f>
        <v/>
      </c>
      <c r="V253" s="217">
        <f>SUM(VLOOKUP(A253,SEP!$A$2:$AP$301,42,FALSE),VLOOKUP(A253,DEC!$A$2:$AQ$301,43,FALSE),VLOOKUP(A253,MAR!$A$2:$AQ$301,43,FALSE),VLOOKUP(A253,JUN!$A$2:$AP$301,42,FALSE))</f>
        <v/>
      </c>
      <c r="W253" s="218">
        <f>U253/V253</f>
        <v/>
      </c>
    </row>
    <row r="254">
      <c r="A254" s="59" t="n">
        <v>253</v>
      </c>
      <c r="B254" s="157">
        <f>VLOOKUP($A254,Table2[[No]:[Date Student Last Attended Program
(mm/dd/yyyy)]],2,FALSE)</f>
        <v/>
      </c>
      <c r="C254" s="157">
        <f>VLOOKUP($A254,Table2[[No]:[Date Student Last Attended Program
(mm/dd/yyyy)]],4,FALSE)</f>
        <v/>
      </c>
      <c r="D254" s="157">
        <f>VLOOKUP($A254,Table2[[No]:[Date Student Last Attended Program
(mm/dd/yyyy)]],14,FALSE)</f>
        <v/>
      </c>
      <c r="E254" s="58">
        <f>COUNTIF(JUL!E254:AI254,"1")</f>
        <v/>
      </c>
      <c r="F254" s="58">
        <f>COUNTIF(AUG!E254:AI254,"1")</f>
        <v/>
      </c>
      <c r="G254" s="58">
        <f>VLOOKUP(A254,SEP!$A$2:$AL$301,38,FALSE)</f>
        <v/>
      </c>
      <c r="H254" s="58">
        <f>VLOOKUP(A254,SEP!$A$2:$AP$301,41,FALSE)</f>
        <v/>
      </c>
      <c r="I254" s="58">
        <f>VLOOKUP(A254,OCT!$A$2:$AM$301,39,FALSE)</f>
        <v/>
      </c>
      <c r="J254" s="57">
        <f>VLOOKUP(A254,NOV!$A$2:$AL$301,38,FALSE)</f>
        <v/>
      </c>
      <c r="K254" s="57">
        <f>VLOOKUP(A254,DEC!$A$2:$AM$301,39,FALSE)</f>
        <v/>
      </c>
      <c r="L254" s="57">
        <f>VLOOKUP(A254,DEC!$A$2:$AP$301,42,FALSE)</f>
        <v/>
      </c>
      <c r="M254" s="57">
        <f>VLOOKUP($A254,JAN!$A$2:$AM$301,39,FALSE)</f>
        <v/>
      </c>
      <c r="N254" s="57">
        <f>VLOOKUP(A254,FEB!$A$2:$AJ$301,36,FALSE)</f>
        <v/>
      </c>
      <c r="O254" s="215">
        <f>VLOOKUP($A254,MAR!$A$2:$AP$301,39,FALSE)</f>
        <v/>
      </c>
      <c r="P254" s="215">
        <f>VLOOKUP($A254,MAR!$A$2:$AP$301,42,FALSE)</f>
        <v/>
      </c>
      <c r="Q254" s="215">
        <f>VLOOKUP($A254,APR!$A$2:$AL$301,38,FALSE)</f>
        <v/>
      </c>
      <c r="R254" s="215">
        <f>VLOOKUP(A254,MAY!$A$2:$AM$301,39,FALSE)</f>
        <v/>
      </c>
      <c r="S254" s="215">
        <f>VLOOKUP($A254,JUN!$A$2:$AO$301,38,FALSE)</f>
        <v/>
      </c>
      <c r="T254" s="215">
        <f>VLOOKUP($A254,JUN!$A$2:$AO$301,41,FALSE)</f>
        <v/>
      </c>
      <c r="U254" s="216">
        <f>L254+P254+T254+H254</f>
        <v/>
      </c>
      <c r="V254" s="217">
        <f>SUM(VLOOKUP(A254,SEP!$A$2:$AP$301,42,FALSE),VLOOKUP(A254,DEC!$A$2:$AQ$301,43,FALSE),VLOOKUP(A254,MAR!$A$2:$AQ$301,43,FALSE),VLOOKUP(A254,JUN!$A$2:$AP$301,42,FALSE))</f>
        <v/>
      </c>
      <c r="W254" s="218">
        <f>U254/V254</f>
        <v/>
      </c>
    </row>
    <row r="255">
      <c r="A255" s="59" t="n">
        <v>254</v>
      </c>
      <c r="B255" s="157">
        <f>VLOOKUP($A255,Table2[[No]:[Date Student Last Attended Program
(mm/dd/yyyy)]],2,FALSE)</f>
        <v/>
      </c>
      <c r="C255" s="157">
        <f>VLOOKUP($A255,Table2[[No]:[Date Student Last Attended Program
(mm/dd/yyyy)]],4,FALSE)</f>
        <v/>
      </c>
      <c r="D255" s="157">
        <f>VLOOKUP($A255,Table2[[No]:[Date Student Last Attended Program
(mm/dd/yyyy)]],14,FALSE)</f>
        <v/>
      </c>
      <c r="E255" s="58">
        <f>COUNTIF(JUL!E255:AI255,"1")</f>
        <v/>
      </c>
      <c r="F255" s="58">
        <f>COUNTIF(AUG!E255:AI255,"1")</f>
        <v/>
      </c>
      <c r="G255" s="58">
        <f>VLOOKUP(A255,SEP!$A$2:$AL$301,38,FALSE)</f>
        <v/>
      </c>
      <c r="H255" s="58">
        <f>VLOOKUP(A255,SEP!$A$2:$AP$301,41,FALSE)</f>
        <v/>
      </c>
      <c r="I255" s="58">
        <f>VLOOKUP(A255,OCT!$A$2:$AM$301,39,FALSE)</f>
        <v/>
      </c>
      <c r="J255" s="57">
        <f>VLOOKUP(A255,NOV!$A$2:$AL$301,38,FALSE)</f>
        <v/>
      </c>
      <c r="K255" s="57">
        <f>VLOOKUP(A255,DEC!$A$2:$AM$301,39,FALSE)</f>
        <v/>
      </c>
      <c r="L255" s="57">
        <f>VLOOKUP(A255,DEC!$A$2:$AP$301,42,FALSE)</f>
        <v/>
      </c>
      <c r="M255" s="57">
        <f>VLOOKUP($A255,JAN!$A$2:$AM$301,39,FALSE)</f>
        <v/>
      </c>
      <c r="N255" s="57">
        <f>VLOOKUP(A255,FEB!$A$2:$AJ$301,36,FALSE)</f>
        <v/>
      </c>
      <c r="O255" s="215">
        <f>VLOOKUP($A255,MAR!$A$2:$AP$301,39,FALSE)</f>
        <v/>
      </c>
      <c r="P255" s="215">
        <f>VLOOKUP($A255,MAR!$A$2:$AP$301,42,FALSE)</f>
        <v/>
      </c>
      <c r="Q255" s="215">
        <f>VLOOKUP($A255,APR!$A$2:$AL$301,38,FALSE)</f>
        <v/>
      </c>
      <c r="R255" s="215">
        <f>VLOOKUP(A255,MAY!$A$2:$AM$301,39,FALSE)</f>
        <v/>
      </c>
      <c r="S255" s="215">
        <f>VLOOKUP($A255,JUN!$A$2:$AO$301,38,FALSE)</f>
        <v/>
      </c>
      <c r="T255" s="215">
        <f>VLOOKUP($A255,JUN!$A$2:$AO$301,41,FALSE)</f>
        <v/>
      </c>
      <c r="U255" s="216">
        <f>L255+P255+T255+H255</f>
        <v/>
      </c>
      <c r="V255" s="217">
        <f>SUM(VLOOKUP(A255,SEP!$A$2:$AP$301,42,FALSE),VLOOKUP(A255,DEC!$A$2:$AQ$301,43,FALSE),VLOOKUP(A255,MAR!$A$2:$AQ$301,43,FALSE),VLOOKUP(A255,JUN!$A$2:$AP$301,42,FALSE))</f>
        <v/>
      </c>
      <c r="W255" s="218">
        <f>U255/V255</f>
        <v/>
      </c>
    </row>
    <row r="256">
      <c r="A256" s="59" t="n">
        <v>255</v>
      </c>
      <c r="B256" s="157">
        <f>VLOOKUP($A256,Table2[[No]:[Date Student Last Attended Program
(mm/dd/yyyy)]],2,FALSE)</f>
        <v/>
      </c>
      <c r="C256" s="157">
        <f>VLOOKUP($A256,Table2[[No]:[Date Student Last Attended Program
(mm/dd/yyyy)]],4,FALSE)</f>
        <v/>
      </c>
      <c r="D256" s="157">
        <f>VLOOKUP($A256,Table2[[No]:[Date Student Last Attended Program
(mm/dd/yyyy)]],14,FALSE)</f>
        <v/>
      </c>
      <c r="E256" s="58">
        <f>COUNTIF(JUL!E256:AI256,"1")</f>
        <v/>
      </c>
      <c r="F256" s="58">
        <f>COUNTIF(AUG!E256:AI256,"1")</f>
        <v/>
      </c>
      <c r="G256" s="58">
        <f>VLOOKUP(A256,SEP!$A$2:$AL$301,38,FALSE)</f>
        <v/>
      </c>
      <c r="H256" s="58">
        <f>VLOOKUP(A256,SEP!$A$2:$AP$301,41,FALSE)</f>
        <v/>
      </c>
      <c r="I256" s="58">
        <f>VLOOKUP(A256,OCT!$A$2:$AM$301,39,FALSE)</f>
        <v/>
      </c>
      <c r="J256" s="57">
        <f>VLOOKUP(A256,NOV!$A$2:$AL$301,38,FALSE)</f>
        <v/>
      </c>
      <c r="K256" s="57">
        <f>VLOOKUP(A256,DEC!$A$2:$AM$301,39,FALSE)</f>
        <v/>
      </c>
      <c r="L256" s="57">
        <f>VLOOKUP(A256,DEC!$A$2:$AP$301,42,FALSE)</f>
        <v/>
      </c>
      <c r="M256" s="57">
        <f>VLOOKUP($A256,JAN!$A$2:$AM$301,39,FALSE)</f>
        <v/>
      </c>
      <c r="N256" s="57">
        <f>VLOOKUP(A256,FEB!$A$2:$AJ$301,36,FALSE)</f>
        <v/>
      </c>
      <c r="O256" s="215">
        <f>VLOOKUP($A256,MAR!$A$2:$AP$301,39,FALSE)</f>
        <v/>
      </c>
      <c r="P256" s="215">
        <f>VLOOKUP($A256,MAR!$A$2:$AP$301,42,FALSE)</f>
        <v/>
      </c>
      <c r="Q256" s="215">
        <f>VLOOKUP($A256,APR!$A$2:$AL$301,38,FALSE)</f>
        <v/>
      </c>
      <c r="R256" s="215">
        <f>VLOOKUP(A256,MAY!$A$2:$AM$301,39,FALSE)</f>
        <v/>
      </c>
      <c r="S256" s="215">
        <f>VLOOKUP($A256,JUN!$A$2:$AO$301,38,FALSE)</f>
        <v/>
      </c>
      <c r="T256" s="215">
        <f>VLOOKUP($A256,JUN!$A$2:$AO$301,41,FALSE)</f>
        <v/>
      </c>
      <c r="U256" s="216">
        <f>L256+P256+T256+H256</f>
        <v/>
      </c>
      <c r="V256" s="217">
        <f>SUM(VLOOKUP(A256,SEP!$A$2:$AP$301,42,FALSE),VLOOKUP(A256,DEC!$A$2:$AQ$301,43,FALSE),VLOOKUP(A256,MAR!$A$2:$AQ$301,43,FALSE),VLOOKUP(A256,JUN!$A$2:$AP$301,42,FALSE))</f>
        <v/>
      </c>
      <c r="W256" s="218">
        <f>U256/V256</f>
        <v/>
      </c>
    </row>
    <row r="257">
      <c r="A257" s="59" t="n">
        <v>256</v>
      </c>
      <c r="B257" s="157">
        <f>VLOOKUP($A257,Table2[[No]:[Date Student Last Attended Program
(mm/dd/yyyy)]],2,FALSE)</f>
        <v/>
      </c>
      <c r="C257" s="157">
        <f>VLOOKUP($A257,Table2[[No]:[Date Student Last Attended Program
(mm/dd/yyyy)]],4,FALSE)</f>
        <v/>
      </c>
      <c r="D257" s="157">
        <f>VLOOKUP($A257,Table2[[No]:[Date Student Last Attended Program
(mm/dd/yyyy)]],14,FALSE)</f>
        <v/>
      </c>
      <c r="E257" s="58">
        <f>COUNTIF(JUL!E257:AI257,"1")</f>
        <v/>
      </c>
      <c r="F257" s="58">
        <f>COUNTIF(AUG!E257:AI257,"1")</f>
        <v/>
      </c>
      <c r="G257" s="58">
        <f>VLOOKUP(A257,SEP!$A$2:$AL$301,38,FALSE)</f>
        <v/>
      </c>
      <c r="H257" s="58">
        <f>VLOOKUP(A257,SEP!$A$2:$AP$301,41,FALSE)</f>
        <v/>
      </c>
      <c r="I257" s="58">
        <f>VLOOKUP(A257,OCT!$A$2:$AM$301,39,FALSE)</f>
        <v/>
      </c>
      <c r="J257" s="57">
        <f>VLOOKUP(A257,NOV!$A$2:$AL$301,38,FALSE)</f>
        <v/>
      </c>
      <c r="K257" s="57">
        <f>VLOOKUP(A257,DEC!$A$2:$AM$301,39,FALSE)</f>
        <v/>
      </c>
      <c r="L257" s="57">
        <f>VLOOKUP(A257,DEC!$A$2:$AP$301,42,FALSE)</f>
        <v/>
      </c>
      <c r="M257" s="57">
        <f>VLOOKUP($A257,JAN!$A$2:$AM$301,39,FALSE)</f>
        <v/>
      </c>
      <c r="N257" s="57">
        <f>VLOOKUP(A257,FEB!$A$2:$AJ$301,36,FALSE)</f>
        <v/>
      </c>
      <c r="O257" s="215">
        <f>VLOOKUP($A257,MAR!$A$2:$AP$301,39,FALSE)</f>
        <v/>
      </c>
      <c r="P257" s="215">
        <f>VLOOKUP($A257,MAR!$A$2:$AP$301,42,FALSE)</f>
        <v/>
      </c>
      <c r="Q257" s="215">
        <f>VLOOKUP($A257,APR!$A$2:$AL$301,38,FALSE)</f>
        <v/>
      </c>
      <c r="R257" s="215">
        <f>VLOOKUP(A257,MAY!$A$2:$AM$301,39,FALSE)</f>
        <v/>
      </c>
      <c r="S257" s="215">
        <f>VLOOKUP($A257,JUN!$A$2:$AO$301,38,FALSE)</f>
        <v/>
      </c>
      <c r="T257" s="215">
        <f>VLOOKUP($A257,JUN!$A$2:$AO$301,41,FALSE)</f>
        <v/>
      </c>
      <c r="U257" s="216">
        <f>L257+P257+T257+H257</f>
        <v/>
      </c>
      <c r="V257" s="217">
        <f>SUM(VLOOKUP(A257,SEP!$A$2:$AP$301,42,FALSE),VLOOKUP(A257,DEC!$A$2:$AQ$301,43,FALSE),VLOOKUP(A257,MAR!$A$2:$AQ$301,43,FALSE),VLOOKUP(A257,JUN!$A$2:$AP$301,42,FALSE))</f>
        <v/>
      </c>
      <c r="W257" s="218">
        <f>U257/V257</f>
        <v/>
      </c>
    </row>
    <row r="258">
      <c r="A258" s="59" t="n">
        <v>257</v>
      </c>
      <c r="B258" s="157">
        <f>VLOOKUP($A258,Table2[[No]:[Date Student Last Attended Program
(mm/dd/yyyy)]],2,FALSE)</f>
        <v/>
      </c>
      <c r="C258" s="157">
        <f>VLOOKUP($A258,Table2[[No]:[Date Student Last Attended Program
(mm/dd/yyyy)]],4,FALSE)</f>
        <v/>
      </c>
      <c r="D258" s="157">
        <f>VLOOKUP($A258,Table2[[No]:[Date Student Last Attended Program
(mm/dd/yyyy)]],14,FALSE)</f>
        <v/>
      </c>
      <c r="E258" s="58">
        <f>COUNTIF(JUL!E258:AI258,"1")</f>
        <v/>
      </c>
      <c r="F258" s="58">
        <f>COUNTIF(AUG!E258:AI258,"1")</f>
        <v/>
      </c>
      <c r="G258" s="58">
        <f>VLOOKUP(A258,SEP!$A$2:$AL$301,38,FALSE)</f>
        <v/>
      </c>
      <c r="H258" s="58">
        <f>VLOOKUP(A258,SEP!$A$2:$AP$301,41,FALSE)</f>
        <v/>
      </c>
      <c r="I258" s="58">
        <f>VLOOKUP(A258,OCT!$A$2:$AM$301,39,FALSE)</f>
        <v/>
      </c>
      <c r="J258" s="57">
        <f>VLOOKUP(A258,NOV!$A$2:$AL$301,38,FALSE)</f>
        <v/>
      </c>
      <c r="K258" s="57">
        <f>VLOOKUP(A258,DEC!$A$2:$AM$301,39,FALSE)</f>
        <v/>
      </c>
      <c r="L258" s="57">
        <f>VLOOKUP(A258,DEC!$A$2:$AP$301,42,FALSE)</f>
        <v/>
      </c>
      <c r="M258" s="57">
        <f>VLOOKUP($A258,JAN!$A$2:$AM$301,39,FALSE)</f>
        <v/>
      </c>
      <c r="N258" s="57">
        <f>VLOOKUP(A258,FEB!$A$2:$AJ$301,36,FALSE)</f>
        <v/>
      </c>
      <c r="O258" s="215">
        <f>VLOOKUP($A258,MAR!$A$2:$AP$301,39,FALSE)</f>
        <v/>
      </c>
      <c r="P258" s="215">
        <f>VLOOKUP($A258,MAR!$A$2:$AP$301,42,FALSE)</f>
        <v/>
      </c>
      <c r="Q258" s="215">
        <f>VLOOKUP($A258,APR!$A$2:$AL$301,38,FALSE)</f>
        <v/>
      </c>
      <c r="R258" s="215">
        <f>VLOOKUP(A258,MAY!$A$2:$AM$301,39,FALSE)</f>
        <v/>
      </c>
      <c r="S258" s="215">
        <f>VLOOKUP($A258,JUN!$A$2:$AO$301,38,FALSE)</f>
        <v/>
      </c>
      <c r="T258" s="215">
        <f>VLOOKUP($A258,JUN!$A$2:$AO$301,41,FALSE)</f>
        <v/>
      </c>
      <c r="U258" s="216">
        <f>L258+P258+T258+H258</f>
        <v/>
      </c>
      <c r="V258" s="217">
        <f>SUM(VLOOKUP(A258,SEP!$A$2:$AP$301,42,FALSE),VLOOKUP(A258,DEC!$A$2:$AQ$301,43,FALSE),VLOOKUP(A258,MAR!$A$2:$AQ$301,43,FALSE),VLOOKUP(A258,JUN!$A$2:$AP$301,42,FALSE))</f>
        <v/>
      </c>
      <c r="W258" s="218">
        <f>U258/V258</f>
        <v/>
      </c>
    </row>
    <row r="259">
      <c r="A259" s="59" t="n">
        <v>258</v>
      </c>
      <c r="B259" s="157">
        <f>VLOOKUP($A259,Table2[[No]:[Date Student Last Attended Program
(mm/dd/yyyy)]],2,FALSE)</f>
        <v/>
      </c>
      <c r="C259" s="157">
        <f>VLOOKUP($A259,Table2[[No]:[Date Student Last Attended Program
(mm/dd/yyyy)]],4,FALSE)</f>
        <v/>
      </c>
      <c r="D259" s="157">
        <f>VLOOKUP($A259,Table2[[No]:[Date Student Last Attended Program
(mm/dd/yyyy)]],14,FALSE)</f>
        <v/>
      </c>
      <c r="E259" s="58">
        <f>COUNTIF(JUL!E259:AI259,"1")</f>
        <v/>
      </c>
      <c r="F259" s="58">
        <f>COUNTIF(AUG!E259:AI259,"1")</f>
        <v/>
      </c>
      <c r="G259" s="58">
        <f>VLOOKUP(A259,SEP!$A$2:$AL$301,38,FALSE)</f>
        <v/>
      </c>
      <c r="H259" s="58">
        <f>VLOOKUP(A259,SEP!$A$2:$AP$301,41,FALSE)</f>
        <v/>
      </c>
      <c r="I259" s="58">
        <f>VLOOKUP(A259,OCT!$A$2:$AM$301,39,FALSE)</f>
        <v/>
      </c>
      <c r="J259" s="57">
        <f>VLOOKUP(A259,NOV!$A$2:$AL$301,38,FALSE)</f>
        <v/>
      </c>
      <c r="K259" s="57">
        <f>VLOOKUP(A259,DEC!$A$2:$AM$301,39,FALSE)</f>
        <v/>
      </c>
      <c r="L259" s="57">
        <f>VLOOKUP(A259,DEC!$A$2:$AP$301,42,FALSE)</f>
        <v/>
      </c>
      <c r="M259" s="57">
        <f>VLOOKUP($A259,JAN!$A$2:$AM$301,39,FALSE)</f>
        <v/>
      </c>
      <c r="N259" s="57">
        <f>VLOOKUP(A259,FEB!$A$2:$AJ$301,36,FALSE)</f>
        <v/>
      </c>
      <c r="O259" s="215">
        <f>VLOOKUP($A259,MAR!$A$2:$AP$301,39,FALSE)</f>
        <v/>
      </c>
      <c r="P259" s="215">
        <f>VLOOKUP($A259,MAR!$A$2:$AP$301,42,FALSE)</f>
        <v/>
      </c>
      <c r="Q259" s="215">
        <f>VLOOKUP($A259,APR!$A$2:$AL$301,38,FALSE)</f>
        <v/>
      </c>
      <c r="R259" s="215">
        <f>VLOOKUP(A259,MAY!$A$2:$AM$301,39,FALSE)</f>
        <v/>
      </c>
      <c r="S259" s="215">
        <f>VLOOKUP($A259,JUN!$A$2:$AO$301,38,FALSE)</f>
        <v/>
      </c>
      <c r="T259" s="215">
        <f>VLOOKUP($A259,JUN!$A$2:$AO$301,41,FALSE)</f>
        <v/>
      </c>
      <c r="U259" s="216">
        <f>L259+P259+T259+H259</f>
        <v/>
      </c>
      <c r="V259" s="217">
        <f>SUM(VLOOKUP(A259,SEP!$A$2:$AP$301,42,FALSE),VLOOKUP(A259,DEC!$A$2:$AQ$301,43,FALSE),VLOOKUP(A259,MAR!$A$2:$AQ$301,43,FALSE),VLOOKUP(A259,JUN!$A$2:$AP$301,42,FALSE))</f>
        <v/>
      </c>
      <c r="W259" s="218">
        <f>U259/V259</f>
        <v/>
      </c>
    </row>
    <row r="260">
      <c r="A260" s="59" t="n">
        <v>259</v>
      </c>
      <c r="B260" s="157">
        <f>VLOOKUP($A260,Table2[[No]:[Date Student Last Attended Program
(mm/dd/yyyy)]],2,FALSE)</f>
        <v/>
      </c>
      <c r="C260" s="157">
        <f>VLOOKUP($A260,Table2[[No]:[Date Student Last Attended Program
(mm/dd/yyyy)]],4,FALSE)</f>
        <v/>
      </c>
      <c r="D260" s="157">
        <f>VLOOKUP($A260,Table2[[No]:[Date Student Last Attended Program
(mm/dd/yyyy)]],14,FALSE)</f>
        <v/>
      </c>
      <c r="E260" s="58">
        <f>COUNTIF(JUL!E260:AI260,"1")</f>
        <v/>
      </c>
      <c r="F260" s="58">
        <f>COUNTIF(AUG!E260:AI260,"1")</f>
        <v/>
      </c>
      <c r="G260" s="58">
        <f>VLOOKUP(A260,SEP!$A$2:$AL$301,38,FALSE)</f>
        <v/>
      </c>
      <c r="H260" s="58">
        <f>VLOOKUP(A260,SEP!$A$2:$AP$301,41,FALSE)</f>
        <v/>
      </c>
      <c r="I260" s="58">
        <f>VLOOKUP(A260,OCT!$A$2:$AM$301,39,FALSE)</f>
        <v/>
      </c>
      <c r="J260" s="57">
        <f>VLOOKUP(A260,NOV!$A$2:$AL$301,38,FALSE)</f>
        <v/>
      </c>
      <c r="K260" s="57">
        <f>VLOOKUP(A260,DEC!$A$2:$AM$301,39,FALSE)</f>
        <v/>
      </c>
      <c r="L260" s="57">
        <f>VLOOKUP(A260,DEC!$A$2:$AP$301,42,FALSE)</f>
        <v/>
      </c>
      <c r="M260" s="57">
        <f>VLOOKUP($A260,JAN!$A$2:$AM$301,39,FALSE)</f>
        <v/>
      </c>
      <c r="N260" s="57">
        <f>VLOOKUP(A260,FEB!$A$2:$AJ$301,36,FALSE)</f>
        <v/>
      </c>
      <c r="O260" s="215">
        <f>VLOOKUP($A260,MAR!$A$2:$AP$301,39,FALSE)</f>
        <v/>
      </c>
      <c r="P260" s="215">
        <f>VLOOKUP($A260,MAR!$A$2:$AP$301,42,FALSE)</f>
        <v/>
      </c>
      <c r="Q260" s="215">
        <f>VLOOKUP($A260,APR!$A$2:$AL$301,38,FALSE)</f>
        <v/>
      </c>
      <c r="R260" s="215">
        <f>VLOOKUP(A260,MAY!$A$2:$AM$301,39,FALSE)</f>
        <v/>
      </c>
      <c r="S260" s="215">
        <f>VLOOKUP($A260,JUN!$A$2:$AO$301,38,FALSE)</f>
        <v/>
      </c>
      <c r="T260" s="215">
        <f>VLOOKUP($A260,JUN!$A$2:$AO$301,41,FALSE)</f>
        <v/>
      </c>
      <c r="U260" s="216">
        <f>L260+P260+T260+H260</f>
        <v/>
      </c>
      <c r="V260" s="217">
        <f>SUM(VLOOKUP(A260,SEP!$A$2:$AP$301,42,FALSE),VLOOKUP(A260,DEC!$A$2:$AQ$301,43,FALSE),VLOOKUP(A260,MAR!$A$2:$AQ$301,43,FALSE),VLOOKUP(A260,JUN!$A$2:$AP$301,42,FALSE))</f>
        <v/>
      </c>
      <c r="W260" s="218">
        <f>U260/V260</f>
        <v/>
      </c>
    </row>
    <row r="261">
      <c r="A261" s="59" t="n">
        <v>260</v>
      </c>
      <c r="B261" s="157">
        <f>VLOOKUP($A261,Table2[[No]:[Date Student Last Attended Program
(mm/dd/yyyy)]],2,FALSE)</f>
        <v/>
      </c>
      <c r="C261" s="157">
        <f>VLOOKUP($A261,Table2[[No]:[Date Student Last Attended Program
(mm/dd/yyyy)]],4,FALSE)</f>
        <v/>
      </c>
      <c r="D261" s="157">
        <f>VLOOKUP($A261,Table2[[No]:[Date Student Last Attended Program
(mm/dd/yyyy)]],14,FALSE)</f>
        <v/>
      </c>
      <c r="E261" s="58">
        <f>COUNTIF(JUL!E261:AI261,"1")</f>
        <v/>
      </c>
      <c r="F261" s="58">
        <f>COUNTIF(AUG!E261:AI261,"1")</f>
        <v/>
      </c>
      <c r="G261" s="58">
        <f>VLOOKUP(A261,SEP!$A$2:$AL$301,38,FALSE)</f>
        <v/>
      </c>
      <c r="H261" s="58">
        <f>VLOOKUP(A261,SEP!$A$2:$AP$301,41,FALSE)</f>
        <v/>
      </c>
      <c r="I261" s="58">
        <f>VLOOKUP(A261,OCT!$A$2:$AM$301,39,FALSE)</f>
        <v/>
      </c>
      <c r="J261" s="57">
        <f>VLOOKUP(A261,NOV!$A$2:$AL$301,38,FALSE)</f>
        <v/>
      </c>
      <c r="K261" s="57">
        <f>VLOOKUP(A261,DEC!$A$2:$AM$301,39,FALSE)</f>
        <v/>
      </c>
      <c r="L261" s="57">
        <f>VLOOKUP(A261,DEC!$A$2:$AP$301,42,FALSE)</f>
        <v/>
      </c>
      <c r="M261" s="57">
        <f>VLOOKUP($A261,JAN!$A$2:$AM$301,39,FALSE)</f>
        <v/>
      </c>
      <c r="N261" s="57">
        <f>VLOOKUP(A261,FEB!$A$2:$AJ$301,36,FALSE)</f>
        <v/>
      </c>
      <c r="O261" s="215">
        <f>VLOOKUP($A261,MAR!$A$2:$AP$301,39,FALSE)</f>
        <v/>
      </c>
      <c r="P261" s="215">
        <f>VLOOKUP($A261,MAR!$A$2:$AP$301,42,FALSE)</f>
        <v/>
      </c>
      <c r="Q261" s="215">
        <f>VLOOKUP($A261,APR!$A$2:$AL$301,38,FALSE)</f>
        <v/>
      </c>
      <c r="R261" s="215">
        <f>VLOOKUP(A261,MAY!$A$2:$AM$301,39,FALSE)</f>
        <v/>
      </c>
      <c r="S261" s="215">
        <f>VLOOKUP($A261,JUN!$A$2:$AO$301,38,FALSE)</f>
        <v/>
      </c>
      <c r="T261" s="215">
        <f>VLOOKUP($A261,JUN!$A$2:$AO$301,41,FALSE)</f>
        <v/>
      </c>
      <c r="U261" s="216">
        <f>L261+P261+T261+H261</f>
        <v/>
      </c>
      <c r="V261" s="217">
        <f>SUM(VLOOKUP(A261,SEP!$A$2:$AP$301,42,FALSE),VLOOKUP(A261,DEC!$A$2:$AQ$301,43,FALSE),VLOOKUP(A261,MAR!$A$2:$AQ$301,43,FALSE),VLOOKUP(A261,JUN!$A$2:$AP$301,42,FALSE))</f>
        <v/>
      </c>
      <c r="W261" s="218">
        <f>U261/V261</f>
        <v/>
      </c>
    </row>
    <row r="262">
      <c r="A262" s="59" t="n">
        <v>261</v>
      </c>
      <c r="B262" s="157">
        <f>VLOOKUP($A262,Table2[[No]:[Date Student Last Attended Program
(mm/dd/yyyy)]],2,FALSE)</f>
        <v/>
      </c>
      <c r="C262" s="157">
        <f>VLOOKUP($A262,Table2[[No]:[Date Student Last Attended Program
(mm/dd/yyyy)]],4,FALSE)</f>
        <v/>
      </c>
      <c r="D262" s="157">
        <f>VLOOKUP($A262,Table2[[No]:[Date Student Last Attended Program
(mm/dd/yyyy)]],14,FALSE)</f>
        <v/>
      </c>
      <c r="E262" s="58">
        <f>COUNTIF(JUL!E262:AI262,"1")</f>
        <v/>
      </c>
      <c r="F262" s="58">
        <f>COUNTIF(AUG!E262:AI262,"1")</f>
        <v/>
      </c>
      <c r="G262" s="58">
        <f>VLOOKUP(A262,SEP!$A$2:$AL$301,38,FALSE)</f>
        <v/>
      </c>
      <c r="H262" s="58">
        <f>VLOOKUP(A262,SEP!$A$2:$AP$301,41,FALSE)</f>
        <v/>
      </c>
      <c r="I262" s="58">
        <f>VLOOKUP(A262,OCT!$A$2:$AM$301,39,FALSE)</f>
        <v/>
      </c>
      <c r="J262" s="57">
        <f>VLOOKUP(A262,NOV!$A$2:$AL$301,38,FALSE)</f>
        <v/>
      </c>
      <c r="K262" s="57">
        <f>VLOOKUP(A262,DEC!$A$2:$AM$301,39,FALSE)</f>
        <v/>
      </c>
      <c r="L262" s="57">
        <f>VLOOKUP(A262,DEC!$A$2:$AP$301,42,FALSE)</f>
        <v/>
      </c>
      <c r="M262" s="57">
        <f>VLOOKUP($A262,JAN!$A$2:$AM$301,39,FALSE)</f>
        <v/>
      </c>
      <c r="N262" s="57">
        <f>VLOOKUP(A262,FEB!$A$2:$AJ$301,36,FALSE)</f>
        <v/>
      </c>
      <c r="O262" s="215">
        <f>VLOOKUP($A262,MAR!$A$2:$AP$301,39,FALSE)</f>
        <v/>
      </c>
      <c r="P262" s="215">
        <f>VLOOKUP($A262,MAR!$A$2:$AP$301,42,FALSE)</f>
        <v/>
      </c>
      <c r="Q262" s="215">
        <f>VLOOKUP($A262,APR!$A$2:$AL$301,38,FALSE)</f>
        <v/>
      </c>
      <c r="R262" s="215">
        <f>VLOOKUP(A262,MAY!$A$2:$AM$301,39,FALSE)</f>
        <v/>
      </c>
      <c r="S262" s="215">
        <f>VLOOKUP($A262,JUN!$A$2:$AO$301,38,FALSE)</f>
        <v/>
      </c>
      <c r="T262" s="215">
        <f>VLOOKUP($A262,JUN!$A$2:$AO$301,41,FALSE)</f>
        <v/>
      </c>
      <c r="U262" s="216">
        <f>L262+P262+T262+H262</f>
        <v/>
      </c>
      <c r="V262" s="217">
        <f>SUM(VLOOKUP(A262,SEP!$A$2:$AP$301,42,FALSE),VLOOKUP(A262,DEC!$A$2:$AQ$301,43,FALSE),VLOOKUP(A262,MAR!$A$2:$AQ$301,43,FALSE),VLOOKUP(A262,JUN!$A$2:$AP$301,42,FALSE))</f>
        <v/>
      </c>
      <c r="W262" s="218">
        <f>U262/V262</f>
        <v/>
      </c>
    </row>
    <row r="263">
      <c r="A263" s="59" t="n">
        <v>262</v>
      </c>
      <c r="B263" s="157">
        <f>VLOOKUP($A263,Table2[[No]:[Date Student Last Attended Program
(mm/dd/yyyy)]],2,FALSE)</f>
        <v/>
      </c>
      <c r="C263" s="157">
        <f>VLOOKUP($A263,Table2[[No]:[Date Student Last Attended Program
(mm/dd/yyyy)]],4,FALSE)</f>
        <v/>
      </c>
      <c r="D263" s="157">
        <f>VLOOKUP($A263,Table2[[No]:[Date Student Last Attended Program
(mm/dd/yyyy)]],14,FALSE)</f>
        <v/>
      </c>
      <c r="E263" s="58">
        <f>COUNTIF(JUL!E263:AI263,"1")</f>
        <v/>
      </c>
      <c r="F263" s="58">
        <f>COUNTIF(AUG!E263:AI263,"1")</f>
        <v/>
      </c>
      <c r="G263" s="58">
        <f>VLOOKUP(A263,SEP!$A$2:$AL$301,38,FALSE)</f>
        <v/>
      </c>
      <c r="H263" s="58">
        <f>VLOOKUP(A263,SEP!$A$2:$AP$301,41,FALSE)</f>
        <v/>
      </c>
      <c r="I263" s="58">
        <f>VLOOKUP(A263,OCT!$A$2:$AM$301,39,FALSE)</f>
        <v/>
      </c>
      <c r="J263" s="57">
        <f>VLOOKUP(A263,NOV!$A$2:$AL$301,38,FALSE)</f>
        <v/>
      </c>
      <c r="K263" s="57">
        <f>VLOOKUP(A263,DEC!$A$2:$AM$301,39,FALSE)</f>
        <v/>
      </c>
      <c r="L263" s="57">
        <f>VLOOKUP(A263,DEC!$A$2:$AP$301,42,FALSE)</f>
        <v/>
      </c>
      <c r="M263" s="57">
        <f>VLOOKUP($A263,JAN!$A$2:$AM$301,39,FALSE)</f>
        <v/>
      </c>
      <c r="N263" s="57">
        <f>VLOOKUP(A263,FEB!$A$2:$AJ$301,36,FALSE)</f>
        <v/>
      </c>
      <c r="O263" s="215">
        <f>VLOOKUP($A263,MAR!$A$2:$AP$301,39,FALSE)</f>
        <v/>
      </c>
      <c r="P263" s="215">
        <f>VLOOKUP($A263,MAR!$A$2:$AP$301,42,FALSE)</f>
        <v/>
      </c>
      <c r="Q263" s="215">
        <f>VLOOKUP($A263,APR!$A$2:$AL$301,38,FALSE)</f>
        <v/>
      </c>
      <c r="R263" s="215">
        <f>VLOOKUP(A263,MAY!$A$2:$AM$301,39,FALSE)</f>
        <v/>
      </c>
      <c r="S263" s="215">
        <f>VLOOKUP($A263,JUN!$A$2:$AO$301,38,FALSE)</f>
        <v/>
      </c>
      <c r="T263" s="215">
        <f>VLOOKUP($A263,JUN!$A$2:$AO$301,41,FALSE)</f>
        <v/>
      </c>
      <c r="U263" s="216">
        <f>L263+P263+T263+H263</f>
        <v/>
      </c>
      <c r="V263" s="217">
        <f>SUM(VLOOKUP(A263,SEP!$A$2:$AP$301,42,FALSE),VLOOKUP(A263,DEC!$A$2:$AQ$301,43,FALSE),VLOOKUP(A263,MAR!$A$2:$AQ$301,43,FALSE),VLOOKUP(A263,JUN!$A$2:$AP$301,42,FALSE))</f>
        <v/>
      </c>
      <c r="W263" s="218">
        <f>U263/V263</f>
        <v/>
      </c>
    </row>
    <row r="264">
      <c r="A264" s="59" t="n">
        <v>263</v>
      </c>
      <c r="B264" s="157">
        <f>VLOOKUP($A264,Table2[[No]:[Date Student Last Attended Program
(mm/dd/yyyy)]],2,FALSE)</f>
        <v/>
      </c>
      <c r="C264" s="157">
        <f>VLOOKUP($A264,Table2[[No]:[Date Student Last Attended Program
(mm/dd/yyyy)]],4,FALSE)</f>
        <v/>
      </c>
      <c r="D264" s="157">
        <f>VLOOKUP($A264,Table2[[No]:[Date Student Last Attended Program
(mm/dd/yyyy)]],14,FALSE)</f>
        <v/>
      </c>
      <c r="E264" s="58">
        <f>COUNTIF(JUL!E264:AI264,"1")</f>
        <v/>
      </c>
      <c r="F264" s="58">
        <f>COUNTIF(AUG!E264:AI264,"1")</f>
        <v/>
      </c>
      <c r="G264" s="58">
        <f>VLOOKUP(A264,SEP!$A$2:$AL$301,38,FALSE)</f>
        <v/>
      </c>
      <c r="H264" s="58">
        <f>VLOOKUP(A264,SEP!$A$2:$AP$301,41,FALSE)</f>
        <v/>
      </c>
      <c r="I264" s="58">
        <f>VLOOKUP(A264,OCT!$A$2:$AM$301,39,FALSE)</f>
        <v/>
      </c>
      <c r="J264" s="57">
        <f>VLOOKUP(A264,NOV!$A$2:$AL$301,38,FALSE)</f>
        <v/>
      </c>
      <c r="K264" s="57">
        <f>VLOOKUP(A264,DEC!$A$2:$AM$301,39,FALSE)</f>
        <v/>
      </c>
      <c r="L264" s="57">
        <f>VLOOKUP(A264,DEC!$A$2:$AP$301,42,FALSE)</f>
        <v/>
      </c>
      <c r="M264" s="57">
        <f>VLOOKUP($A264,JAN!$A$2:$AM$301,39,FALSE)</f>
        <v/>
      </c>
      <c r="N264" s="57">
        <f>VLOOKUP(A264,FEB!$A$2:$AJ$301,36,FALSE)</f>
        <v/>
      </c>
      <c r="O264" s="215">
        <f>VLOOKUP($A264,MAR!$A$2:$AP$301,39,FALSE)</f>
        <v/>
      </c>
      <c r="P264" s="215">
        <f>VLOOKUP($A264,MAR!$A$2:$AP$301,42,FALSE)</f>
        <v/>
      </c>
      <c r="Q264" s="215">
        <f>VLOOKUP($A264,APR!$A$2:$AL$301,38,FALSE)</f>
        <v/>
      </c>
      <c r="R264" s="215">
        <f>VLOOKUP(A264,MAY!$A$2:$AM$301,39,FALSE)</f>
        <v/>
      </c>
      <c r="S264" s="215">
        <f>VLOOKUP($A264,JUN!$A$2:$AO$301,38,FALSE)</f>
        <v/>
      </c>
      <c r="T264" s="215">
        <f>VLOOKUP($A264,JUN!$A$2:$AO$301,41,FALSE)</f>
        <v/>
      </c>
      <c r="U264" s="216">
        <f>L264+P264+T264+H264</f>
        <v/>
      </c>
      <c r="V264" s="217">
        <f>SUM(VLOOKUP(A264,SEP!$A$2:$AP$301,42,FALSE),VLOOKUP(A264,DEC!$A$2:$AQ$301,43,FALSE),VLOOKUP(A264,MAR!$A$2:$AQ$301,43,FALSE),VLOOKUP(A264,JUN!$A$2:$AP$301,42,FALSE))</f>
        <v/>
      </c>
      <c r="W264" s="218">
        <f>U264/V264</f>
        <v/>
      </c>
    </row>
    <row r="265">
      <c r="A265" s="59" t="n">
        <v>264</v>
      </c>
      <c r="B265" s="157">
        <f>VLOOKUP($A265,Table2[[No]:[Date Student Last Attended Program
(mm/dd/yyyy)]],2,FALSE)</f>
        <v/>
      </c>
      <c r="C265" s="157">
        <f>VLOOKUP($A265,Table2[[No]:[Date Student Last Attended Program
(mm/dd/yyyy)]],4,FALSE)</f>
        <v/>
      </c>
      <c r="D265" s="157">
        <f>VLOOKUP($A265,Table2[[No]:[Date Student Last Attended Program
(mm/dd/yyyy)]],14,FALSE)</f>
        <v/>
      </c>
      <c r="E265" s="58">
        <f>COUNTIF(JUL!E265:AI265,"1")</f>
        <v/>
      </c>
      <c r="F265" s="58">
        <f>COUNTIF(AUG!E265:AI265,"1")</f>
        <v/>
      </c>
      <c r="G265" s="58">
        <f>VLOOKUP(A265,SEP!$A$2:$AL$301,38,FALSE)</f>
        <v/>
      </c>
      <c r="H265" s="58">
        <f>VLOOKUP(A265,SEP!$A$2:$AP$301,41,FALSE)</f>
        <v/>
      </c>
      <c r="I265" s="58">
        <f>VLOOKUP(A265,OCT!$A$2:$AM$301,39,FALSE)</f>
        <v/>
      </c>
      <c r="J265" s="57">
        <f>VLOOKUP(A265,NOV!$A$2:$AL$301,38,FALSE)</f>
        <v/>
      </c>
      <c r="K265" s="57">
        <f>VLOOKUP(A265,DEC!$A$2:$AM$301,39,FALSE)</f>
        <v/>
      </c>
      <c r="L265" s="57">
        <f>VLOOKUP(A265,DEC!$A$2:$AP$301,42,FALSE)</f>
        <v/>
      </c>
      <c r="M265" s="57">
        <f>VLOOKUP($A265,JAN!$A$2:$AM$301,39,FALSE)</f>
        <v/>
      </c>
      <c r="N265" s="57">
        <f>VLOOKUP(A265,FEB!$A$2:$AJ$301,36,FALSE)</f>
        <v/>
      </c>
      <c r="O265" s="215">
        <f>VLOOKUP($A265,MAR!$A$2:$AP$301,39,FALSE)</f>
        <v/>
      </c>
      <c r="P265" s="215">
        <f>VLOOKUP($A265,MAR!$A$2:$AP$301,42,FALSE)</f>
        <v/>
      </c>
      <c r="Q265" s="215">
        <f>VLOOKUP($A265,APR!$A$2:$AL$301,38,FALSE)</f>
        <v/>
      </c>
      <c r="R265" s="215">
        <f>VLOOKUP(A265,MAY!$A$2:$AM$301,39,FALSE)</f>
        <v/>
      </c>
      <c r="S265" s="215">
        <f>VLOOKUP($A265,JUN!$A$2:$AO$301,38,FALSE)</f>
        <v/>
      </c>
      <c r="T265" s="215">
        <f>VLOOKUP($A265,JUN!$A$2:$AO$301,41,FALSE)</f>
        <v/>
      </c>
      <c r="U265" s="216">
        <f>L265+P265+T265+H265</f>
        <v/>
      </c>
      <c r="V265" s="217">
        <f>SUM(VLOOKUP(A265,SEP!$A$2:$AP$301,42,FALSE),VLOOKUP(A265,DEC!$A$2:$AQ$301,43,FALSE),VLOOKUP(A265,MAR!$A$2:$AQ$301,43,FALSE),VLOOKUP(A265,JUN!$A$2:$AP$301,42,FALSE))</f>
        <v/>
      </c>
      <c r="W265" s="218">
        <f>U265/V265</f>
        <v/>
      </c>
    </row>
    <row r="266">
      <c r="A266" s="59" t="n">
        <v>265</v>
      </c>
      <c r="B266" s="157">
        <f>VLOOKUP($A266,Table2[[No]:[Date Student Last Attended Program
(mm/dd/yyyy)]],2,FALSE)</f>
        <v/>
      </c>
      <c r="C266" s="157">
        <f>VLOOKUP($A266,Table2[[No]:[Date Student Last Attended Program
(mm/dd/yyyy)]],4,FALSE)</f>
        <v/>
      </c>
      <c r="D266" s="157">
        <f>VLOOKUP($A266,Table2[[No]:[Date Student Last Attended Program
(mm/dd/yyyy)]],14,FALSE)</f>
        <v/>
      </c>
      <c r="E266" s="58">
        <f>COUNTIF(JUL!E266:AI266,"1")</f>
        <v/>
      </c>
      <c r="F266" s="58">
        <f>COUNTIF(AUG!E266:AI266,"1")</f>
        <v/>
      </c>
      <c r="G266" s="58">
        <f>VLOOKUP(A266,SEP!$A$2:$AL$301,38,FALSE)</f>
        <v/>
      </c>
      <c r="H266" s="58">
        <f>VLOOKUP(A266,SEP!$A$2:$AP$301,41,FALSE)</f>
        <v/>
      </c>
      <c r="I266" s="58">
        <f>VLOOKUP(A266,OCT!$A$2:$AM$301,39,FALSE)</f>
        <v/>
      </c>
      <c r="J266" s="57">
        <f>VLOOKUP(A266,NOV!$A$2:$AL$301,38,FALSE)</f>
        <v/>
      </c>
      <c r="K266" s="57">
        <f>VLOOKUP(A266,DEC!$A$2:$AM$301,39,FALSE)</f>
        <v/>
      </c>
      <c r="L266" s="57">
        <f>VLOOKUP(A266,DEC!$A$2:$AP$301,42,FALSE)</f>
        <v/>
      </c>
      <c r="M266" s="57">
        <f>VLOOKUP($A266,JAN!$A$2:$AM$301,39,FALSE)</f>
        <v/>
      </c>
      <c r="N266" s="57">
        <f>VLOOKUP(A266,FEB!$A$2:$AJ$301,36,FALSE)</f>
        <v/>
      </c>
      <c r="O266" s="215">
        <f>VLOOKUP($A266,MAR!$A$2:$AP$301,39,FALSE)</f>
        <v/>
      </c>
      <c r="P266" s="215">
        <f>VLOOKUP($A266,MAR!$A$2:$AP$301,42,FALSE)</f>
        <v/>
      </c>
      <c r="Q266" s="215">
        <f>VLOOKUP($A266,APR!$A$2:$AL$301,38,FALSE)</f>
        <v/>
      </c>
      <c r="R266" s="215">
        <f>VLOOKUP(A266,MAY!$A$2:$AM$301,39,FALSE)</f>
        <v/>
      </c>
      <c r="S266" s="215">
        <f>VLOOKUP($A266,JUN!$A$2:$AO$301,38,FALSE)</f>
        <v/>
      </c>
      <c r="T266" s="215">
        <f>VLOOKUP($A266,JUN!$A$2:$AO$301,41,FALSE)</f>
        <v/>
      </c>
      <c r="U266" s="216">
        <f>L266+P266+T266+H266</f>
        <v/>
      </c>
      <c r="V266" s="217">
        <f>SUM(VLOOKUP(A266,SEP!$A$2:$AP$301,42,FALSE),VLOOKUP(A266,DEC!$A$2:$AQ$301,43,FALSE),VLOOKUP(A266,MAR!$A$2:$AQ$301,43,FALSE),VLOOKUP(A266,JUN!$A$2:$AP$301,42,FALSE))</f>
        <v/>
      </c>
      <c r="W266" s="218">
        <f>U266/V266</f>
        <v/>
      </c>
    </row>
    <row r="267">
      <c r="A267" s="59" t="n">
        <v>266</v>
      </c>
      <c r="B267" s="157">
        <f>VLOOKUP($A267,Table2[[No]:[Date Student Last Attended Program
(mm/dd/yyyy)]],2,FALSE)</f>
        <v/>
      </c>
      <c r="C267" s="157">
        <f>VLOOKUP($A267,Table2[[No]:[Date Student Last Attended Program
(mm/dd/yyyy)]],4,FALSE)</f>
        <v/>
      </c>
      <c r="D267" s="157">
        <f>VLOOKUP($A267,Table2[[No]:[Date Student Last Attended Program
(mm/dd/yyyy)]],14,FALSE)</f>
        <v/>
      </c>
      <c r="E267" s="58">
        <f>COUNTIF(JUL!E267:AI267,"1")</f>
        <v/>
      </c>
      <c r="F267" s="58">
        <f>COUNTIF(AUG!E267:AI267,"1")</f>
        <v/>
      </c>
      <c r="G267" s="58">
        <f>VLOOKUP(A267,SEP!$A$2:$AL$301,38,FALSE)</f>
        <v/>
      </c>
      <c r="H267" s="58">
        <f>VLOOKUP(A267,SEP!$A$2:$AP$301,41,FALSE)</f>
        <v/>
      </c>
      <c r="I267" s="58">
        <f>VLOOKUP(A267,OCT!$A$2:$AM$301,39,FALSE)</f>
        <v/>
      </c>
      <c r="J267" s="57">
        <f>VLOOKUP(A267,NOV!$A$2:$AL$301,38,FALSE)</f>
        <v/>
      </c>
      <c r="K267" s="57">
        <f>VLOOKUP(A267,DEC!$A$2:$AM$301,39,FALSE)</f>
        <v/>
      </c>
      <c r="L267" s="57">
        <f>VLOOKUP(A267,DEC!$A$2:$AP$301,42,FALSE)</f>
        <v/>
      </c>
      <c r="M267" s="57">
        <f>VLOOKUP($A267,JAN!$A$2:$AM$301,39,FALSE)</f>
        <v/>
      </c>
      <c r="N267" s="57">
        <f>VLOOKUP(A267,FEB!$A$2:$AJ$301,36,FALSE)</f>
        <v/>
      </c>
      <c r="O267" s="215">
        <f>VLOOKUP($A267,MAR!$A$2:$AP$301,39,FALSE)</f>
        <v/>
      </c>
      <c r="P267" s="215">
        <f>VLOOKUP($A267,MAR!$A$2:$AP$301,42,FALSE)</f>
        <v/>
      </c>
      <c r="Q267" s="215">
        <f>VLOOKUP($A267,APR!$A$2:$AL$301,38,FALSE)</f>
        <v/>
      </c>
      <c r="R267" s="215">
        <f>VLOOKUP(A267,MAY!$A$2:$AM$301,39,FALSE)</f>
        <v/>
      </c>
      <c r="S267" s="215">
        <f>VLOOKUP($A267,JUN!$A$2:$AO$301,38,FALSE)</f>
        <v/>
      </c>
      <c r="T267" s="215">
        <f>VLOOKUP($A267,JUN!$A$2:$AO$301,41,FALSE)</f>
        <v/>
      </c>
      <c r="U267" s="216">
        <f>L267+P267+T267+H267</f>
        <v/>
      </c>
      <c r="V267" s="217">
        <f>SUM(VLOOKUP(A267,SEP!$A$2:$AP$301,42,FALSE),VLOOKUP(A267,DEC!$A$2:$AQ$301,43,FALSE),VLOOKUP(A267,MAR!$A$2:$AQ$301,43,FALSE),VLOOKUP(A267,JUN!$A$2:$AP$301,42,FALSE))</f>
        <v/>
      </c>
      <c r="W267" s="218">
        <f>U267/V267</f>
        <v/>
      </c>
    </row>
    <row r="268">
      <c r="A268" s="59" t="n">
        <v>267</v>
      </c>
      <c r="B268" s="157">
        <f>VLOOKUP($A268,Table2[[No]:[Date Student Last Attended Program
(mm/dd/yyyy)]],2,FALSE)</f>
        <v/>
      </c>
      <c r="C268" s="157">
        <f>VLOOKUP($A268,Table2[[No]:[Date Student Last Attended Program
(mm/dd/yyyy)]],4,FALSE)</f>
        <v/>
      </c>
      <c r="D268" s="157">
        <f>VLOOKUP($A268,Table2[[No]:[Date Student Last Attended Program
(mm/dd/yyyy)]],14,FALSE)</f>
        <v/>
      </c>
      <c r="E268" s="58">
        <f>COUNTIF(JUL!E268:AI268,"1")</f>
        <v/>
      </c>
      <c r="F268" s="58">
        <f>COUNTIF(AUG!E268:AI268,"1")</f>
        <v/>
      </c>
      <c r="G268" s="58">
        <f>VLOOKUP(A268,SEP!$A$2:$AL$301,38,FALSE)</f>
        <v/>
      </c>
      <c r="H268" s="58">
        <f>VLOOKUP(A268,SEP!$A$2:$AP$301,41,FALSE)</f>
        <v/>
      </c>
      <c r="I268" s="58">
        <f>VLOOKUP(A268,OCT!$A$2:$AM$301,39,FALSE)</f>
        <v/>
      </c>
      <c r="J268" s="57">
        <f>VLOOKUP(A268,NOV!$A$2:$AL$301,38,FALSE)</f>
        <v/>
      </c>
      <c r="K268" s="57">
        <f>VLOOKUP(A268,DEC!$A$2:$AM$301,39,FALSE)</f>
        <v/>
      </c>
      <c r="L268" s="57">
        <f>VLOOKUP(A268,DEC!$A$2:$AP$301,42,FALSE)</f>
        <v/>
      </c>
      <c r="M268" s="57">
        <f>VLOOKUP($A268,JAN!$A$2:$AM$301,39,FALSE)</f>
        <v/>
      </c>
      <c r="N268" s="57">
        <f>VLOOKUP(A268,FEB!$A$2:$AJ$301,36,FALSE)</f>
        <v/>
      </c>
      <c r="O268" s="215">
        <f>VLOOKUP($A268,MAR!$A$2:$AP$301,39,FALSE)</f>
        <v/>
      </c>
      <c r="P268" s="215">
        <f>VLOOKUP($A268,MAR!$A$2:$AP$301,42,FALSE)</f>
        <v/>
      </c>
      <c r="Q268" s="215">
        <f>VLOOKUP($A268,APR!$A$2:$AL$301,38,FALSE)</f>
        <v/>
      </c>
      <c r="R268" s="215">
        <f>VLOOKUP(A268,MAY!$A$2:$AM$301,39,FALSE)</f>
        <v/>
      </c>
      <c r="S268" s="215">
        <f>VLOOKUP($A268,JUN!$A$2:$AO$301,38,FALSE)</f>
        <v/>
      </c>
      <c r="T268" s="215">
        <f>VLOOKUP($A268,JUN!$A$2:$AO$301,41,FALSE)</f>
        <v/>
      </c>
      <c r="U268" s="216">
        <f>L268+P268+T268+H268</f>
        <v/>
      </c>
      <c r="V268" s="217">
        <f>SUM(VLOOKUP(A268,SEP!$A$2:$AP$301,42,FALSE),VLOOKUP(A268,DEC!$A$2:$AQ$301,43,FALSE),VLOOKUP(A268,MAR!$A$2:$AQ$301,43,FALSE),VLOOKUP(A268,JUN!$A$2:$AP$301,42,FALSE))</f>
        <v/>
      </c>
      <c r="W268" s="218">
        <f>U268/V268</f>
        <v/>
      </c>
    </row>
    <row r="269">
      <c r="A269" s="59" t="n">
        <v>268</v>
      </c>
      <c r="B269" s="157">
        <f>VLOOKUP($A269,Table2[[No]:[Date Student Last Attended Program
(mm/dd/yyyy)]],2,FALSE)</f>
        <v/>
      </c>
      <c r="C269" s="157">
        <f>VLOOKUP($A269,Table2[[No]:[Date Student Last Attended Program
(mm/dd/yyyy)]],4,FALSE)</f>
        <v/>
      </c>
      <c r="D269" s="157">
        <f>VLOOKUP($A269,Table2[[No]:[Date Student Last Attended Program
(mm/dd/yyyy)]],14,FALSE)</f>
        <v/>
      </c>
      <c r="E269" s="58">
        <f>COUNTIF(JUL!E269:AI269,"1")</f>
        <v/>
      </c>
      <c r="F269" s="58">
        <f>COUNTIF(AUG!E269:AI269,"1")</f>
        <v/>
      </c>
      <c r="G269" s="58">
        <f>VLOOKUP(A269,SEP!$A$2:$AL$301,38,FALSE)</f>
        <v/>
      </c>
      <c r="H269" s="58">
        <f>VLOOKUP(A269,SEP!$A$2:$AP$301,41,FALSE)</f>
        <v/>
      </c>
      <c r="I269" s="58">
        <f>VLOOKUP(A269,OCT!$A$2:$AM$301,39,FALSE)</f>
        <v/>
      </c>
      <c r="J269" s="57">
        <f>VLOOKUP(A269,NOV!$A$2:$AL$301,38,FALSE)</f>
        <v/>
      </c>
      <c r="K269" s="57">
        <f>VLOOKUP(A269,DEC!$A$2:$AM$301,39,FALSE)</f>
        <v/>
      </c>
      <c r="L269" s="57">
        <f>VLOOKUP(A269,DEC!$A$2:$AP$301,42,FALSE)</f>
        <v/>
      </c>
      <c r="M269" s="57">
        <f>VLOOKUP($A269,JAN!$A$2:$AM$301,39,FALSE)</f>
        <v/>
      </c>
      <c r="N269" s="57">
        <f>VLOOKUP(A269,FEB!$A$2:$AJ$301,36,FALSE)</f>
        <v/>
      </c>
      <c r="O269" s="215">
        <f>VLOOKUP($A269,MAR!$A$2:$AP$301,39,FALSE)</f>
        <v/>
      </c>
      <c r="P269" s="215">
        <f>VLOOKUP($A269,MAR!$A$2:$AP$301,42,FALSE)</f>
        <v/>
      </c>
      <c r="Q269" s="215">
        <f>VLOOKUP($A269,APR!$A$2:$AL$301,38,FALSE)</f>
        <v/>
      </c>
      <c r="R269" s="215">
        <f>VLOOKUP(A269,MAY!$A$2:$AM$301,39,FALSE)</f>
        <v/>
      </c>
      <c r="S269" s="215">
        <f>VLOOKUP($A269,JUN!$A$2:$AO$301,38,FALSE)</f>
        <v/>
      </c>
      <c r="T269" s="215">
        <f>VLOOKUP($A269,JUN!$A$2:$AO$301,41,FALSE)</f>
        <v/>
      </c>
      <c r="U269" s="216">
        <f>L269+P269+T269+H269</f>
        <v/>
      </c>
      <c r="V269" s="217">
        <f>SUM(VLOOKUP(A269,SEP!$A$2:$AP$301,42,FALSE),VLOOKUP(A269,DEC!$A$2:$AQ$301,43,FALSE),VLOOKUP(A269,MAR!$A$2:$AQ$301,43,FALSE),VLOOKUP(A269,JUN!$A$2:$AP$301,42,FALSE))</f>
        <v/>
      </c>
      <c r="W269" s="218">
        <f>U269/V269</f>
        <v/>
      </c>
    </row>
    <row r="270">
      <c r="A270" s="59" t="n">
        <v>269</v>
      </c>
      <c r="B270" s="157">
        <f>VLOOKUP($A270,Table2[[No]:[Date Student Last Attended Program
(mm/dd/yyyy)]],2,FALSE)</f>
        <v/>
      </c>
      <c r="C270" s="157">
        <f>VLOOKUP($A270,Table2[[No]:[Date Student Last Attended Program
(mm/dd/yyyy)]],4,FALSE)</f>
        <v/>
      </c>
      <c r="D270" s="157">
        <f>VLOOKUP($A270,Table2[[No]:[Date Student Last Attended Program
(mm/dd/yyyy)]],14,FALSE)</f>
        <v/>
      </c>
      <c r="E270" s="58">
        <f>COUNTIF(JUL!E270:AI270,"1")</f>
        <v/>
      </c>
      <c r="F270" s="58">
        <f>COUNTIF(AUG!E270:AI270,"1")</f>
        <v/>
      </c>
      <c r="G270" s="58">
        <f>VLOOKUP(A270,SEP!$A$2:$AL$301,38,FALSE)</f>
        <v/>
      </c>
      <c r="H270" s="58">
        <f>VLOOKUP(A270,SEP!$A$2:$AP$301,41,FALSE)</f>
        <v/>
      </c>
      <c r="I270" s="58">
        <f>VLOOKUP(A270,OCT!$A$2:$AM$301,39,FALSE)</f>
        <v/>
      </c>
      <c r="J270" s="57">
        <f>VLOOKUP(A270,NOV!$A$2:$AL$301,38,FALSE)</f>
        <v/>
      </c>
      <c r="K270" s="57">
        <f>VLOOKUP(A270,DEC!$A$2:$AM$301,39,FALSE)</f>
        <v/>
      </c>
      <c r="L270" s="57">
        <f>VLOOKUP(A270,DEC!$A$2:$AP$301,42,FALSE)</f>
        <v/>
      </c>
      <c r="M270" s="57">
        <f>VLOOKUP($A270,JAN!$A$2:$AM$301,39,FALSE)</f>
        <v/>
      </c>
      <c r="N270" s="57">
        <f>VLOOKUP(A270,FEB!$A$2:$AJ$301,36,FALSE)</f>
        <v/>
      </c>
      <c r="O270" s="215">
        <f>VLOOKUP($A270,MAR!$A$2:$AP$301,39,FALSE)</f>
        <v/>
      </c>
      <c r="P270" s="215">
        <f>VLOOKUP($A270,MAR!$A$2:$AP$301,42,FALSE)</f>
        <v/>
      </c>
      <c r="Q270" s="215">
        <f>VLOOKUP($A270,APR!$A$2:$AL$301,38,FALSE)</f>
        <v/>
      </c>
      <c r="R270" s="215">
        <f>VLOOKUP(A270,MAY!$A$2:$AM$301,39,FALSE)</f>
        <v/>
      </c>
      <c r="S270" s="215">
        <f>VLOOKUP($A270,JUN!$A$2:$AO$301,38,FALSE)</f>
        <v/>
      </c>
      <c r="T270" s="215">
        <f>VLOOKUP($A270,JUN!$A$2:$AO$301,41,FALSE)</f>
        <v/>
      </c>
      <c r="U270" s="216">
        <f>L270+P270+T270+H270</f>
        <v/>
      </c>
      <c r="V270" s="217">
        <f>SUM(VLOOKUP(A270,SEP!$A$2:$AP$301,42,FALSE),VLOOKUP(A270,DEC!$A$2:$AQ$301,43,FALSE),VLOOKUP(A270,MAR!$A$2:$AQ$301,43,FALSE),VLOOKUP(A270,JUN!$A$2:$AP$301,42,FALSE))</f>
        <v/>
      </c>
      <c r="W270" s="218">
        <f>U270/V270</f>
        <v/>
      </c>
    </row>
    <row r="271">
      <c r="A271" s="59" t="n">
        <v>270</v>
      </c>
      <c r="B271" s="157">
        <f>VLOOKUP($A271,Table2[[No]:[Date Student Last Attended Program
(mm/dd/yyyy)]],2,FALSE)</f>
        <v/>
      </c>
      <c r="C271" s="157">
        <f>VLOOKUP($A271,Table2[[No]:[Date Student Last Attended Program
(mm/dd/yyyy)]],4,FALSE)</f>
        <v/>
      </c>
      <c r="D271" s="157">
        <f>VLOOKUP($A271,Table2[[No]:[Date Student Last Attended Program
(mm/dd/yyyy)]],14,FALSE)</f>
        <v/>
      </c>
      <c r="E271" s="58">
        <f>COUNTIF(JUL!E271:AI271,"1")</f>
        <v/>
      </c>
      <c r="F271" s="58">
        <f>COUNTIF(AUG!E271:AI271,"1")</f>
        <v/>
      </c>
      <c r="G271" s="58">
        <f>VLOOKUP(A271,SEP!$A$2:$AL$301,38,FALSE)</f>
        <v/>
      </c>
      <c r="H271" s="58">
        <f>VLOOKUP(A271,SEP!$A$2:$AP$301,41,FALSE)</f>
        <v/>
      </c>
      <c r="I271" s="58">
        <f>VLOOKUP(A271,OCT!$A$2:$AM$301,39,FALSE)</f>
        <v/>
      </c>
      <c r="J271" s="57">
        <f>VLOOKUP(A271,NOV!$A$2:$AL$301,38,FALSE)</f>
        <v/>
      </c>
      <c r="K271" s="57">
        <f>VLOOKUP(A271,DEC!$A$2:$AM$301,39,FALSE)</f>
        <v/>
      </c>
      <c r="L271" s="57">
        <f>VLOOKUP(A271,DEC!$A$2:$AP$301,42,FALSE)</f>
        <v/>
      </c>
      <c r="M271" s="57">
        <f>VLOOKUP($A271,JAN!$A$2:$AM$301,39,FALSE)</f>
        <v/>
      </c>
      <c r="N271" s="57">
        <f>VLOOKUP(A271,FEB!$A$2:$AJ$301,36,FALSE)</f>
        <v/>
      </c>
      <c r="O271" s="215">
        <f>VLOOKUP($A271,MAR!$A$2:$AP$301,39,FALSE)</f>
        <v/>
      </c>
      <c r="P271" s="215">
        <f>VLOOKUP($A271,MAR!$A$2:$AP$301,42,FALSE)</f>
        <v/>
      </c>
      <c r="Q271" s="215">
        <f>VLOOKUP($A271,APR!$A$2:$AL$301,38,FALSE)</f>
        <v/>
      </c>
      <c r="R271" s="215">
        <f>VLOOKUP(A271,MAY!$A$2:$AM$301,39,FALSE)</f>
        <v/>
      </c>
      <c r="S271" s="215">
        <f>VLOOKUP($A271,JUN!$A$2:$AO$301,38,FALSE)</f>
        <v/>
      </c>
      <c r="T271" s="215">
        <f>VLOOKUP($A271,JUN!$A$2:$AO$301,41,FALSE)</f>
        <v/>
      </c>
      <c r="U271" s="216">
        <f>L271+P271+T271+H271</f>
        <v/>
      </c>
      <c r="V271" s="217">
        <f>SUM(VLOOKUP(A271,SEP!$A$2:$AP$301,42,FALSE),VLOOKUP(A271,DEC!$A$2:$AQ$301,43,FALSE),VLOOKUP(A271,MAR!$A$2:$AQ$301,43,FALSE),VLOOKUP(A271,JUN!$A$2:$AP$301,42,FALSE))</f>
        <v/>
      </c>
      <c r="W271" s="218">
        <f>U271/V271</f>
        <v/>
      </c>
    </row>
    <row r="272">
      <c r="A272" s="59" t="n">
        <v>271</v>
      </c>
      <c r="B272" s="157">
        <f>VLOOKUP($A272,Table2[[No]:[Date Student Last Attended Program
(mm/dd/yyyy)]],2,FALSE)</f>
        <v/>
      </c>
      <c r="C272" s="157">
        <f>VLOOKUP($A272,Table2[[No]:[Date Student Last Attended Program
(mm/dd/yyyy)]],4,FALSE)</f>
        <v/>
      </c>
      <c r="D272" s="157">
        <f>VLOOKUP($A272,Table2[[No]:[Date Student Last Attended Program
(mm/dd/yyyy)]],14,FALSE)</f>
        <v/>
      </c>
      <c r="E272" s="58">
        <f>COUNTIF(JUL!E272:AI272,"1")</f>
        <v/>
      </c>
      <c r="F272" s="58">
        <f>COUNTIF(AUG!E272:AI272,"1")</f>
        <v/>
      </c>
      <c r="G272" s="58">
        <f>VLOOKUP(A272,SEP!$A$2:$AL$301,38,FALSE)</f>
        <v/>
      </c>
      <c r="H272" s="58">
        <f>VLOOKUP(A272,SEP!$A$2:$AP$301,41,FALSE)</f>
        <v/>
      </c>
      <c r="I272" s="58">
        <f>VLOOKUP(A272,OCT!$A$2:$AM$301,39,FALSE)</f>
        <v/>
      </c>
      <c r="J272" s="57">
        <f>VLOOKUP(A272,NOV!$A$2:$AL$301,38,FALSE)</f>
        <v/>
      </c>
      <c r="K272" s="57">
        <f>VLOOKUP(A272,DEC!$A$2:$AM$301,39,FALSE)</f>
        <v/>
      </c>
      <c r="L272" s="57">
        <f>VLOOKUP(A272,DEC!$A$2:$AP$301,42,FALSE)</f>
        <v/>
      </c>
      <c r="M272" s="57">
        <f>VLOOKUP($A272,JAN!$A$2:$AM$301,39,FALSE)</f>
        <v/>
      </c>
      <c r="N272" s="57">
        <f>VLOOKUP(A272,FEB!$A$2:$AJ$301,36,FALSE)</f>
        <v/>
      </c>
      <c r="O272" s="215">
        <f>VLOOKUP($A272,MAR!$A$2:$AP$301,39,FALSE)</f>
        <v/>
      </c>
      <c r="P272" s="215">
        <f>VLOOKUP($A272,MAR!$A$2:$AP$301,42,FALSE)</f>
        <v/>
      </c>
      <c r="Q272" s="215">
        <f>VLOOKUP($A272,APR!$A$2:$AL$301,38,FALSE)</f>
        <v/>
      </c>
      <c r="R272" s="215">
        <f>VLOOKUP(A272,MAY!$A$2:$AM$301,39,FALSE)</f>
        <v/>
      </c>
      <c r="S272" s="215">
        <f>VLOOKUP($A272,JUN!$A$2:$AO$301,38,FALSE)</f>
        <v/>
      </c>
      <c r="T272" s="215">
        <f>VLOOKUP($A272,JUN!$A$2:$AO$301,41,FALSE)</f>
        <v/>
      </c>
      <c r="U272" s="216">
        <f>L272+P272+T272+H272</f>
        <v/>
      </c>
      <c r="V272" s="217">
        <f>SUM(VLOOKUP(A272,SEP!$A$2:$AP$301,42,FALSE),VLOOKUP(A272,DEC!$A$2:$AQ$301,43,FALSE),VLOOKUP(A272,MAR!$A$2:$AQ$301,43,FALSE),VLOOKUP(A272,JUN!$A$2:$AP$301,42,FALSE))</f>
        <v/>
      </c>
      <c r="W272" s="218">
        <f>U272/V272</f>
        <v/>
      </c>
    </row>
    <row r="273">
      <c r="A273" s="59" t="n">
        <v>272</v>
      </c>
      <c r="B273" s="157">
        <f>VLOOKUP($A273,Table2[[No]:[Date Student Last Attended Program
(mm/dd/yyyy)]],2,FALSE)</f>
        <v/>
      </c>
      <c r="C273" s="157">
        <f>VLOOKUP($A273,Table2[[No]:[Date Student Last Attended Program
(mm/dd/yyyy)]],4,FALSE)</f>
        <v/>
      </c>
      <c r="D273" s="157">
        <f>VLOOKUP($A273,Table2[[No]:[Date Student Last Attended Program
(mm/dd/yyyy)]],14,FALSE)</f>
        <v/>
      </c>
      <c r="E273" s="58">
        <f>COUNTIF(JUL!E273:AI273,"1")</f>
        <v/>
      </c>
      <c r="F273" s="58">
        <f>COUNTIF(AUG!E273:AI273,"1")</f>
        <v/>
      </c>
      <c r="G273" s="58">
        <f>VLOOKUP(A273,SEP!$A$2:$AL$301,38,FALSE)</f>
        <v/>
      </c>
      <c r="H273" s="58">
        <f>VLOOKUP(A273,SEP!$A$2:$AP$301,41,FALSE)</f>
        <v/>
      </c>
      <c r="I273" s="58">
        <f>VLOOKUP(A273,OCT!$A$2:$AM$301,39,FALSE)</f>
        <v/>
      </c>
      <c r="J273" s="57">
        <f>VLOOKUP(A273,NOV!$A$2:$AL$301,38,FALSE)</f>
        <v/>
      </c>
      <c r="K273" s="57">
        <f>VLOOKUP(A273,DEC!$A$2:$AM$301,39,FALSE)</f>
        <v/>
      </c>
      <c r="L273" s="57">
        <f>VLOOKUP(A273,DEC!$A$2:$AP$301,42,FALSE)</f>
        <v/>
      </c>
      <c r="M273" s="57">
        <f>VLOOKUP($A273,JAN!$A$2:$AM$301,39,FALSE)</f>
        <v/>
      </c>
      <c r="N273" s="57">
        <f>VLOOKUP(A273,FEB!$A$2:$AJ$301,36,FALSE)</f>
        <v/>
      </c>
      <c r="O273" s="215">
        <f>VLOOKUP($A273,MAR!$A$2:$AP$301,39,FALSE)</f>
        <v/>
      </c>
      <c r="P273" s="215">
        <f>VLOOKUP($A273,MAR!$A$2:$AP$301,42,FALSE)</f>
        <v/>
      </c>
      <c r="Q273" s="215">
        <f>VLOOKUP($A273,APR!$A$2:$AL$301,38,FALSE)</f>
        <v/>
      </c>
      <c r="R273" s="215">
        <f>VLOOKUP(A273,MAY!$A$2:$AM$301,39,FALSE)</f>
        <v/>
      </c>
      <c r="S273" s="215">
        <f>VLOOKUP($A273,JUN!$A$2:$AO$301,38,FALSE)</f>
        <v/>
      </c>
      <c r="T273" s="215">
        <f>VLOOKUP($A273,JUN!$A$2:$AO$301,41,FALSE)</f>
        <v/>
      </c>
      <c r="U273" s="216">
        <f>L273+P273+T273+H273</f>
        <v/>
      </c>
      <c r="V273" s="217">
        <f>SUM(VLOOKUP(A273,SEP!$A$2:$AP$301,42,FALSE),VLOOKUP(A273,DEC!$A$2:$AQ$301,43,FALSE),VLOOKUP(A273,MAR!$A$2:$AQ$301,43,FALSE),VLOOKUP(A273,JUN!$A$2:$AP$301,42,FALSE))</f>
        <v/>
      </c>
      <c r="W273" s="218">
        <f>U273/V273</f>
        <v/>
      </c>
    </row>
    <row r="274">
      <c r="A274" s="59" t="n">
        <v>273</v>
      </c>
      <c r="B274" s="157">
        <f>VLOOKUP($A274,Table2[[No]:[Date Student Last Attended Program
(mm/dd/yyyy)]],2,FALSE)</f>
        <v/>
      </c>
      <c r="C274" s="157">
        <f>VLOOKUP($A274,Table2[[No]:[Date Student Last Attended Program
(mm/dd/yyyy)]],4,FALSE)</f>
        <v/>
      </c>
      <c r="D274" s="157">
        <f>VLOOKUP($A274,Table2[[No]:[Date Student Last Attended Program
(mm/dd/yyyy)]],14,FALSE)</f>
        <v/>
      </c>
      <c r="E274" s="58">
        <f>COUNTIF(JUL!E274:AI274,"1")</f>
        <v/>
      </c>
      <c r="F274" s="58">
        <f>COUNTIF(AUG!E274:AI274,"1")</f>
        <v/>
      </c>
      <c r="G274" s="58">
        <f>VLOOKUP(A274,SEP!$A$2:$AL$301,38,FALSE)</f>
        <v/>
      </c>
      <c r="H274" s="58">
        <f>VLOOKUP(A274,SEP!$A$2:$AP$301,41,FALSE)</f>
        <v/>
      </c>
      <c r="I274" s="58">
        <f>VLOOKUP(A274,OCT!$A$2:$AM$301,39,FALSE)</f>
        <v/>
      </c>
      <c r="J274" s="57">
        <f>VLOOKUP(A274,NOV!$A$2:$AL$301,38,FALSE)</f>
        <v/>
      </c>
      <c r="K274" s="57">
        <f>VLOOKUP(A274,DEC!$A$2:$AM$301,39,FALSE)</f>
        <v/>
      </c>
      <c r="L274" s="57">
        <f>VLOOKUP(A274,DEC!$A$2:$AP$301,42,FALSE)</f>
        <v/>
      </c>
      <c r="M274" s="57">
        <f>VLOOKUP($A274,JAN!$A$2:$AM$301,39,FALSE)</f>
        <v/>
      </c>
      <c r="N274" s="57">
        <f>VLOOKUP(A274,FEB!$A$2:$AJ$301,36,FALSE)</f>
        <v/>
      </c>
      <c r="O274" s="215">
        <f>VLOOKUP($A274,MAR!$A$2:$AP$301,39,FALSE)</f>
        <v/>
      </c>
      <c r="P274" s="215">
        <f>VLOOKUP($A274,MAR!$A$2:$AP$301,42,FALSE)</f>
        <v/>
      </c>
      <c r="Q274" s="215">
        <f>VLOOKUP($A274,APR!$A$2:$AL$301,38,FALSE)</f>
        <v/>
      </c>
      <c r="R274" s="215">
        <f>VLOOKUP(A274,MAY!$A$2:$AM$301,39,FALSE)</f>
        <v/>
      </c>
      <c r="S274" s="215">
        <f>VLOOKUP($A274,JUN!$A$2:$AO$301,38,FALSE)</f>
        <v/>
      </c>
      <c r="T274" s="215">
        <f>VLOOKUP($A274,JUN!$A$2:$AO$301,41,FALSE)</f>
        <v/>
      </c>
      <c r="U274" s="216">
        <f>L274+P274+T274+H274</f>
        <v/>
      </c>
      <c r="V274" s="217">
        <f>SUM(VLOOKUP(A274,SEP!$A$2:$AP$301,42,FALSE),VLOOKUP(A274,DEC!$A$2:$AQ$301,43,FALSE),VLOOKUP(A274,MAR!$A$2:$AQ$301,43,FALSE),VLOOKUP(A274,JUN!$A$2:$AP$301,42,FALSE))</f>
        <v/>
      </c>
      <c r="W274" s="218">
        <f>U274/V274</f>
        <v/>
      </c>
    </row>
    <row r="275">
      <c r="A275" s="59" t="n">
        <v>274</v>
      </c>
      <c r="B275" s="157">
        <f>VLOOKUP($A275,Table2[[No]:[Date Student Last Attended Program
(mm/dd/yyyy)]],2,FALSE)</f>
        <v/>
      </c>
      <c r="C275" s="157">
        <f>VLOOKUP($A275,Table2[[No]:[Date Student Last Attended Program
(mm/dd/yyyy)]],4,FALSE)</f>
        <v/>
      </c>
      <c r="D275" s="157">
        <f>VLOOKUP($A275,Table2[[No]:[Date Student Last Attended Program
(mm/dd/yyyy)]],14,FALSE)</f>
        <v/>
      </c>
      <c r="E275" s="58">
        <f>COUNTIF(JUL!E275:AI275,"1")</f>
        <v/>
      </c>
      <c r="F275" s="58">
        <f>COUNTIF(AUG!E275:AI275,"1")</f>
        <v/>
      </c>
      <c r="G275" s="58">
        <f>VLOOKUP(A275,SEP!$A$2:$AL$301,38,FALSE)</f>
        <v/>
      </c>
      <c r="H275" s="58">
        <f>VLOOKUP(A275,SEP!$A$2:$AP$301,41,FALSE)</f>
        <v/>
      </c>
      <c r="I275" s="58">
        <f>VLOOKUP(A275,OCT!$A$2:$AM$301,39,FALSE)</f>
        <v/>
      </c>
      <c r="J275" s="57">
        <f>VLOOKUP(A275,NOV!$A$2:$AL$301,38,FALSE)</f>
        <v/>
      </c>
      <c r="K275" s="57">
        <f>VLOOKUP(A275,DEC!$A$2:$AM$301,39,FALSE)</f>
        <v/>
      </c>
      <c r="L275" s="57">
        <f>VLOOKUP(A275,DEC!$A$2:$AP$301,42,FALSE)</f>
        <v/>
      </c>
      <c r="M275" s="57">
        <f>VLOOKUP($A275,JAN!$A$2:$AM$301,39,FALSE)</f>
        <v/>
      </c>
      <c r="N275" s="57">
        <f>VLOOKUP(A275,FEB!$A$2:$AJ$301,36,FALSE)</f>
        <v/>
      </c>
      <c r="O275" s="215">
        <f>VLOOKUP($A275,MAR!$A$2:$AP$301,39,FALSE)</f>
        <v/>
      </c>
      <c r="P275" s="215">
        <f>VLOOKUP($A275,MAR!$A$2:$AP$301,42,FALSE)</f>
        <v/>
      </c>
      <c r="Q275" s="215">
        <f>VLOOKUP($A275,APR!$A$2:$AL$301,38,FALSE)</f>
        <v/>
      </c>
      <c r="R275" s="215">
        <f>VLOOKUP(A275,MAY!$A$2:$AM$301,39,FALSE)</f>
        <v/>
      </c>
      <c r="S275" s="215">
        <f>VLOOKUP($A275,JUN!$A$2:$AO$301,38,FALSE)</f>
        <v/>
      </c>
      <c r="T275" s="215">
        <f>VLOOKUP($A275,JUN!$A$2:$AO$301,41,FALSE)</f>
        <v/>
      </c>
      <c r="U275" s="216">
        <f>L275+P275+T275+H275</f>
        <v/>
      </c>
      <c r="V275" s="217">
        <f>SUM(VLOOKUP(A275,SEP!$A$2:$AP$301,42,FALSE),VLOOKUP(A275,DEC!$A$2:$AQ$301,43,FALSE),VLOOKUP(A275,MAR!$A$2:$AQ$301,43,FALSE),VLOOKUP(A275,JUN!$A$2:$AP$301,42,FALSE))</f>
        <v/>
      </c>
      <c r="W275" s="218">
        <f>U275/V275</f>
        <v/>
      </c>
    </row>
    <row r="276">
      <c r="A276" s="59" t="n">
        <v>275</v>
      </c>
      <c r="B276" s="157">
        <f>VLOOKUP($A276,Table2[[No]:[Date Student Last Attended Program
(mm/dd/yyyy)]],2,FALSE)</f>
        <v/>
      </c>
      <c r="C276" s="157">
        <f>VLOOKUP($A276,Table2[[No]:[Date Student Last Attended Program
(mm/dd/yyyy)]],4,FALSE)</f>
        <v/>
      </c>
      <c r="D276" s="157">
        <f>VLOOKUP($A276,Table2[[No]:[Date Student Last Attended Program
(mm/dd/yyyy)]],14,FALSE)</f>
        <v/>
      </c>
      <c r="E276" s="58">
        <f>COUNTIF(JUL!E276:AI276,"1")</f>
        <v/>
      </c>
      <c r="F276" s="58">
        <f>COUNTIF(AUG!E276:AI276,"1")</f>
        <v/>
      </c>
      <c r="G276" s="58">
        <f>VLOOKUP(A276,SEP!$A$2:$AL$301,38,FALSE)</f>
        <v/>
      </c>
      <c r="H276" s="58">
        <f>VLOOKUP(A276,SEP!$A$2:$AP$301,41,FALSE)</f>
        <v/>
      </c>
      <c r="I276" s="58">
        <f>VLOOKUP(A276,OCT!$A$2:$AM$301,39,FALSE)</f>
        <v/>
      </c>
      <c r="J276" s="57">
        <f>VLOOKUP(A276,NOV!$A$2:$AL$301,38,FALSE)</f>
        <v/>
      </c>
      <c r="K276" s="57">
        <f>VLOOKUP(A276,DEC!$A$2:$AM$301,39,FALSE)</f>
        <v/>
      </c>
      <c r="L276" s="57">
        <f>VLOOKUP(A276,DEC!$A$2:$AP$301,42,FALSE)</f>
        <v/>
      </c>
      <c r="M276" s="57">
        <f>VLOOKUP($A276,JAN!$A$2:$AM$301,39,FALSE)</f>
        <v/>
      </c>
      <c r="N276" s="57">
        <f>VLOOKUP(A276,FEB!$A$2:$AJ$301,36,FALSE)</f>
        <v/>
      </c>
      <c r="O276" s="215">
        <f>VLOOKUP($A276,MAR!$A$2:$AP$301,39,FALSE)</f>
        <v/>
      </c>
      <c r="P276" s="215">
        <f>VLOOKUP($A276,MAR!$A$2:$AP$301,42,FALSE)</f>
        <v/>
      </c>
      <c r="Q276" s="215">
        <f>VLOOKUP($A276,APR!$A$2:$AL$301,38,FALSE)</f>
        <v/>
      </c>
      <c r="R276" s="215">
        <f>VLOOKUP(A276,MAY!$A$2:$AM$301,39,FALSE)</f>
        <v/>
      </c>
      <c r="S276" s="215">
        <f>VLOOKUP($A276,JUN!$A$2:$AO$301,38,FALSE)</f>
        <v/>
      </c>
      <c r="T276" s="215">
        <f>VLOOKUP($A276,JUN!$A$2:$AO$301,41,FALSE)</f>
        <v/>
      </c>
      <c r="U276" s="216">
        <f>L276+P276+T276+H276</f>
        <v/>
      </c>
      <c r="V276" s="217">
        <f>SUM(VLOOKUP(A276,SEP!$A$2:$AP$301,42,FALSE),VLOOKUP(A276,DEC!$A$2:$AQ$301,43,FALSE),VLOOKUP(A276,MAR!$A$2:$AQ$301,43,FALSE),VLOOKUP(A276,JUN!$A$2:$AP$301,42,FALSE))</f>
        <v/>
      </c>
      <c r="W276" s="218">
        <f>U276/V276</f>
        <v/>
      </c>
    </row>
    <row r="277">
      <c r="A277" s="59" t="n">
        <v>276</v>
      </c>
      <c r="B277" s="157">
        <f>VLOOKUP($A277,Table2[[No]:[Date Student Last Attended Program
(mm/dd/yyyy)]],2,FALSE)</f>
        <v/>
      </c>
      <c r="C277" s="157">
        <f>VLOOKUP($A277,Table2[[No]:[Date Student Last Attended Program
(mm/dd/yyyy)]],4,FALSE)</f>
        <v/>
      </c>
      <c r="D277" s="157">
        <f>VLOOKUP($A277,Table2[[No]:[Date Student Last Attended Program
(mm/dd/yyyy)]],14,FALSE)</f>
        <v/>
      </c>
      <c r="E277" s="58">
        <f>COUNTIF(JUL!E277:AI277,"1")</f>
        <v/>
      </c>
      <c r="F277" s="58">
        <f>COUNTIF(AUG!E277:AI277,"1")</f>
        <v/>
      </c>
      <c r="G277" s="58">
        <f>VLOOKUP(A277,SEP!$A$2:$AL$301,38,FALSE)</f>
        <v/>
      </c>
      <c r="H277" s="58">
        <f>VLOOKUP(A277,SEP!$A$2:$AP$301,41,FALSE)</f>
        <v/>
      </c>
      <c r="I277" s="58">
        <f>VLOOKUP(A277,OCT!$A$2:$AM$301,39,FALSE)</f>
        <v/>
      </c>
      <c r="J277" s="57">
        <f>VLOOKUP(A277,NOV!$A$2:$AL$301,38,FALSE)</f>
        <v/>
      </c>
      <c r="K277" s="57">
        <f>VLOOKUP(A277,DEC!$A$2:$AM$301,39,FALSE)</f>
        <v/>
      </c>
      <c r="L277" s="57">
        <f>VLOOKUP(A277,DEC!$A$2:$AP$301,42,FALSE)</f>
        <v/>
      </c>
      <c r="M277" s="57">
        <f>VLOOKUP($A277,JAN!$A$2:$AM$301,39,FALSE)</f>
        <v/>
      </c>
      <c r="N277" s="57">
        <f>VLOOKUP(A277,FEB!$A$2:$AJ$301,36,FALSE)</f>
        <v/>
      </c>
      <c r="O277" s="215">
        <f>VLOOKUP($A277,MAR!$A$2:$AP$301,39,FALSE)</f>
        <v/>
      </c>
      <c r="P277" s="215">
        <f>VLOOKUP($A277,MAR!$A$2:$AP$301,42,FALSE)</f>
        <v/>
      </c>
      <c r="Q277" s="215">
        <f>VLOOKUP($A277,APR!$A$2:$AL$301,38,FALSE)</f>
        <v/>
      </c>
      <c r="R277" s="215">
        <f>VLOOKUP(A277,MAY!$A$2:$AM$301,39,FALSE)</f>
        <v/>
      </c>
      <c r="S277" s="215">
        <f>VLOOKUP($A277,JUN!$A$2:$AO$301,38,FALSE)</f>
        <v/>
      </c>
      <c r="T277" s="215">
        <f>VLOOKUP($A277,JUN!$A$2:$AO$301,41,FALSE)</f>
        <v/>
      </c>
      <c r="U277" s="216">
        <f>L277+P277+T277+H277</f>
        <v/>
      </c>
      <c r="V277" s="217">
        <f>SUM(VLOOKUP(A277,SEP!$A$2:$AP$301,42,FALSE),VLOOKUP(A277,DEC!$A$2:$AQ$301,43,FALSE),VLOOKUP(A277,MAR!$A$2:$AQ$301,43,FALSE),VLOOKUP(A277,JUN!$A$2:$AP$301,42,FALSE))</f>
        <v/>
      </c>
      <c r="W277" s="218">
        <f>U277/V277</f>
        <v/>
      </c>
    </row>
    <row r="278">
      <c r="A278" s="59" t="n">
        <v>277</v>
      </c>
      <c r="B278" s="157">
        <f>VLOOKUP($A278,Table2[[No]:[Date Student Last Attended Program
(mm/dd/yyyy)]],2,FALSE)</f>
        <v/>
      </c>
      <c r="C278" s="157">
        <f>VLOOKUP($A278,Table2[[No]:[Date Student Last Attended Program
(mm/dd/yyyy)]],4,FALSE)</f>
        <v/>
      </c>
      <c r="D278" s="157">
        <f>VLOOKUP($A278,Table2[[No]:[Date Student Last Attended Program
(mm/dd/yyyy)]],14,FALSE)</f>
        <v/>
      </c>
      <c r="E278" s="58">
        <f>COUNTIF(JUL!E278:AI278,"1")</f>
        <v/>
      </c>
      <c r="F278" s="58">
        <f>COUNTIF(AUG!E278:AI278,"1")</f>
        <v/>
      </c>
      <c r="G278" s="58">
        <f>VLOOKUP(A278,SEP!$A$2:$AL$301,38,FALSE)</f>
        <v/>
      </c>
      <c r="H278" s="58">
        <f>VLOOKUP(A278,SEP!$A$2:$AP$301,41,FALSE)</f>
        <v/>
      </c>
      <c r="I278" s="58">
        <f>VLOOKUP(A278,OCT!$A$2:$AM$301,39,FALSE)</f>
        <v/>
      </c>
      <c r="J278" s="57">
        <f>VLOOKUP(A278,NOV!$A$2:$AL$301,38,FALSE)</f>
        <v/>
      </c>
      <c r="K278" s="57">
        <f>VLOOKUP(A278,DEC!$A$2:$AM$301,39,FALSE)</f>
        <v/>
      </c>
      <c r="L278" s="57">
        <f>VLOOKUP(A278,DEC!$A$2:$AP$301,42,FALSE)</f>
        <v/>
      </c>
      <c r="M278" s="57">
        <f>VLOOKUP($A278,JAN!$A$2:$AM$301,39,FALSE)</f>
        <v/>
      </c>
      <c r="N278" s="57">
        <f>VLOOKUP(A278,FEB!$A$2:$AJ$301,36,FALSE)</f>
        <v/>
      </c>
      <c r="O278" s="215">
        <f>VLOOKUP($A278,MAR!$A$2:$AP$301,39,FALSE)</f>
        <v/>
      </c>
      <c r="P278" s="215">
        <f>VLOOKUP($A278,MAR!$A$2:$AP$301,42,FALSE)</f>
        <v/>
      </c>
      <c r="Q278" s="215">
        <f>VLOOKUP($A278,APR!$A$2:$AL$301,38,FALSE)</f>
        <v/>
      </c>
      <c r="R278" s="215">
        <f>VLOOKUP(A278,MAY!$A$2:$AM$301,39,FALSE)</f>
        <v/>
      </c>
      <c r="S278" s="215">
        <f>VLOOKUP($A278,JUN!$A$2:$AO$301,38,FALSE)</f>
        <v/>
      </c>
      <c r="T278" s="215">
        <f>VLOOKUP($A278,JUN!$A$2:$AO$301,41,FALSE)</f>
        <v/>
      </c>
      <c r="U278" s="216">
        <f>L278+P278+T278+H278</f>
        <v/>
      </c>
      <c r="V278" s="217">
        <f>SUM(VLOOKUP(A278,SEP!$A$2:$AP$301,42,FALSE),VLOOKUP(A278,DEC!$A$2:$AQ$301,43,FALSE),VLOOKUP(A278,MAR!$A$2:$AQ$301,43,FALSE),VLOOKUP(A278,JUN!$A$2:$AP$301,42,FALSE))</f>
        <v/>
      </c>
      <c r="W278" s="218">
        <f>U278/V278</f>
        <v/>
      </c>
    </row>
    <row r="279">
      <c r="A279" s="59" t="n">
        <v>278</v>
      </c>
      <c r="B279" s="157">
        <f>VLOOKUP($A279,Table2[[No]:[Date Student Last Attended Program
(mm/dd/yyyy)]],2,FALSE)</f>
        <v/>
      </c>
      <c r="C279" s="157">
        <f>VLOOKUP($A279,Table2[[No]:[Date Student Last Attended Program
(mm/dd/yyyy)]],4,FALSE)</f>
        <v/>
      </c>
      <c r="D279" s="157">
        <f>VLOOKUP($A279,Table2[[No]:[Date Student Last Attended Program
(mm/dd/yyyy)]],14,FALSE)</f>
        <v/>
      </c>
      <c r="E279" s="58">
        <f>COUNTIF(JUL!E279:AI279,"1")</f>
        <v/>
      </c>
      <c r="F279" s="58">
        <f>COUNTIF(AUG!E279:AI279,"1")</f>
        <v/>
      </c>
      <c r="G279" s="58">
        <f>VLOOKUP(A279,SEP!$A$2:$AL$301,38,FALSE)</f>
        <v/>
      </c>
      <c r="H279" s="58">
        <f>VLOOKUP(A279,SEP!$A$2:$AP$301,41,FALSE)</f>
        <v/>
      </c>
      <c r="I279" s="58">
        <f>VLOOKUP(A279,OCT!$A$2:$AM$301,39,FALSE)</f>
        <v/>
      </c>
      <c r="J279" s="57">
        <f>VLOOKUP(A279,NOV!$A$2:$AL$301,38,FALSE)</f>
        <v/>
      </c>
      <c r="K279" s="57">
        <f>VLOOKUP(A279,DEC!$A$2:$AM$301,39,FALSE)</f>
        <v/>
      </c>
      <c r="L279" s="57">
        <f>VLOOKUP(A279,DEC!$A$2:$AP$301,42,FALSE)</f>
        <v/>
      </c>
      <c r="M279" s="57">
        <f>VLOOKUP($A279,JAN!$A$2:$AM$301,39,FALSE)</f>
        <v/>
      </c>
      <c r="N279" s="57">
        <f>VLOOKUP(A279,FEB!$A$2:$AJ$301,36,FALSE)</f>
        <v/>
      </c>
      <c r="O279" s="215">
        <f>VLOOKUP($A279,MAR!$A$2:$AP$301,39,FALSE)</f>
        <v/>
      </c>
      <c r="P279" s="215">
        <f>VLOOKUP($A279,MAR!$A$2:$AP$301,42,FALSE)</f>
        <v/>
      </c>
      <c r="Q279" s="215">
        <f>VLOOKUP($A279,APR!$A$2:$AL$301,38,FALSE)</f>
        <v/>
      </c>
      <c r="R279" s="215">
        <f>VLOOKUP(A279,MAY!$A$2:$AM$301,39,FALSE)</f>
        <v/>
      </c>
      <c r="S279" s="215">
        <f>VLOOKUP($A279,JUN!$A$2:$AO$301,38,FALSE)</f>
        <v/>
      </c>
      <c r="T279" s="215">
        <f>VLOOKUP($A279,JUN!$A$2:$AO$301,41,FALSE)</f>
        <v/>
      </c>
      <c r="U279" s="216">
        <f>L279+P279+T279+H279</f>
        <v/>
      </c>
      <c r="V279" s="217">
        <f>SUM(VLOOKUP(A279,SEP!$A$2:$AP$301,42,FALSE),VLOOKUP(A279,DEC!$A$2:$AQ$301,43,FALSE),VLOOKUP(A279,MAR!$A$2:$AQ$301,43,FALSE),VLOOKUP(A279,JUN!$A$2:$AP$301,42,FALSE))</f>
        <v/>
      </c>
      <c r="W279" s="218">
        <f>U279/V279</f>
        <v/>
      </c>
    </row>
    <row r="280">
      <c r="A280" s="59" t="n">
        <v>279</v>
      </c>
      <c r="B280" s="157">
        <f>VLOOKUP($A280,Table2[[No]:[Date Student Last Attended Program
(mm/dd/yyyy)]],2,FALSE)</f>
        <v/>
      </c>
      <c r="C280" s="157">
        <f>VLOOKUP($A280,Table2[[No]:[Date Student Last Attended Program
(mm/dd/yyyy)]],4,FALSE)</f>
        <v/>
      </c>
      <c r="D280" s="157">
        <f>VLOOKUP($A280,Table2[[No]:[Date Student Last Attended Program
(mm/dd/yyyy)]],14,FALSE)</f>
        <v/>
      </c>
      <c r="E280" s="58">
        <f>COUNTIF(JUL!E280:AI280,"1")</f>
        <v/>
      </c>
      <c r="F280" s="58">
        <f>COUNTIF(AUG!E280:AI280,"1")</f>
        <v/>
      </c>
      <c r="G280" s="58">
        <f>VLOOKUP(A280,SEP!$A$2:$AL$301,38,FALSE)</f>
        <v/>
      </c>
      <c r="H280" s="58">
        <f>VLOOKUP(A280,SEP!$A$2:$AP$301,41,FALSE)</f>
        <v/>
      </c>
      <c r="I280" s="58">
        <f>VLOOKUP(A280,OCT!$A$2:$AM$301,39,FALSE)</f>
        <v/>
      </c>
      <c r="J280" s="57">
        <f>VLOOKUP(A280,NOV!$A$2:$AL$301,38,FALSE)</f>
        <v/>
      </c>
      <c r="K280" s="57">
        <f>VLOOKUP(A280,DEC!$A$2:$AM$301,39,FALSE)</f>
        <v/>
      </c>
      <c r="L280" s="57">
        <f>VLOOKUP(A280,DEC!$A$2:$AP$301,42,FALSE)</f>
        <v/>
      </c>
      <c r="M280" s="57">
        <f>VLOOKUP($A280,JAN!$A$2:$AM$301,39,FALSE)</f>
        <v/>
      </c>
      <c r="N280" s="57">
        <f>VLOOKUP(A280,FEB!$A$2:$AJ$301,36,FALSE)</f>
        <v/>
      </c>
      <c r="O280" s="215">
        <f>VLOOKUP($A280,MAR!$A$2:$AP$301,39,FALSE)</f>
        <v/>
      </c>
      <c r="P280" s="215">
        <f>VLOOKUP($A280,MAR!$A$2:$AP$301,42,FALSE)</f>
        <v/>
      </c>
      <c r="Q280" s="215">
        <f>VLOOKUP($A280,APR!$A$2:$AL$301,38,FALSE)</f>
        <v/>
      </c>
      <c r="R280" s="215">
        <f>VLOOKUP(A280,MAY!$A$2:$AM$301,39,FALSE)</f>
        <v/>
      </c>
      <c r="S280" s="215">
        <f>VLOOKUP($A280,JUN!$A$2:$AO$301,38,FALSE)</f>
        <v/>
      </c>
      <c r="T280" s="215">
        <f>VLOOKUP($A280,JUN!$A$2:$AO$301,41,FALSE)</f>
        <v/>
      </c>
      <c r="U280" s="216">
        <f>L280+P280+T280+H280</f>
        <v/>
      </c>
      <c r="V280" s="217">
        <f>SUM(VLOOKUP(A280,SEP!$A$2:$AP$301,42,FALSE),VLOOKUP(A280,DEC!$A$2:$AQ$301,43,FALSE),VLOOKUP(A280,MAR!$A$2:$AQ$301,43,FALSE),VLOOKUP(A280,JUN!$A$2:$AP$301,42,FALSE))</f>
        <v/>
      </c>
      <c r="W280" s="218">
        <f>U280/V280</f>
        <v/>
      </c>
    </row>
    <row r="281">
      <c r="A281" s="59" t="n">
        <v>280</v>
      </c>
      <c r="B281" s="157">
        <f>VLOOKUP($A281,Table2[[No]:[Date Student Last Attended Program
(mm/dd/yyyy)]],2,FALSE)</f>
        <v/>
      </c>
      <c r="C281" s="157">
        <f>VLOOKUP($A281,Table2[[No]:[Date Student Last Attended Program
(mm/dd/yyyy)]],4,FALSE)</f>
        <v/>
      </c>
      <c r="D281" s="157">
        <f>VLOOKUP($A281,Table2[[No]:[Date Student Last Attended Program
(mm/dd/yyyy)]],14,FALSE)</f>
        <v/>
      </c>
      <c r="E281" s="58">
        <f>COUNTIF(JUL!E281:AI281,"1")</f>
        <v/>
      </c>
      <c r="F281" s="58">
        <f>COUNTIF(AUG!E281:AI281,"1")</f>
        <v/>
      </c>
      <c r="G281" s="58">
        <f>VLOOKUP(A281,SEP!$A$2:$AL$301,38,FALSE)</f>
        <v/>
      </c>
      <c r="H281" s="58">
        <f>VLOOKUP(A281,SEP!$A$2:$AP$301,41,FALSE)</f>
        <v/>
      </c>
      <c r="I281" s="58">
        <f>VLOOKUP(A281,OCT!$A$2:$AM$301,39,FALSE)</f>
        <v/>
      </c>
      <c r="J281" s="57">
        <f>VLOOKUP(A281,NOV!$A$2:$AL$301,38,FALSE)</f>
        <v/>
      </c>
      <c r="K281" s="57">
        <f>VLOOKUP(A281,DEC!$A$2:$AM$301,39,FALSE)</f>
        <v/>
      </c>
      <c r="L281" s="57">
        <f>VLOOKUP(A281,DEC!$A$2:$AP$301,42,FALSE)</f>
        <v/>
      </c>
      <c r="M281" s="57">
        <f>VLOOKUP($A281,JAN!$A$2:$AM$301,39,FALSE)</f>
        <v/>
      </c>
      <c r="N281" s="57">
        <f>VLOOKUP(A281,FEB!$A$2:$AJ$301,36,FALSE)</f>
        <v/>
      </c>
      <c r="O281" s="215">
        <f>VLOOKUP($A281,MAR!$A$2:$AP$301,39,FALSE)</f>
        <v/>
      </c>
      <c r="P281" s="215">
        <f>VLOOKUP($A281,MAR!$A$2:$AP$301,42,FALSE)</f>
        <v/>
      </c>
      <c r="Q281" s="215">
        <f>VLOOKUP($A281,APR!$A$2:$AL$301,38,FALSE)</f>
        <v/>
      </c>
      <c r="R281" s="215">
        <f>VLOOKUP(A281,MAY!$A$2:$AM$301,39,FALSE)</f>
        <v/>
      </c>
      <c r="S281" s="215">
        <f>VLOOKUP($A281,JUN!$A$2:$AO$301,38,FALSE)</f>
        <v/>
      </c>
      <c r="T281" s="215">
        <f>VLOOKUP($A281,JUN!$A$2:$AO$301,41,FALSE)</f>
        <v/>
      </c>
      <c r="U281" s="216">
        <f>L281+P281+T281+H281</f>
        <v/>
      </c>
      <c r="V281" s="217">
        <f>SUM(VLOOKUP(A281,SEP!$A$2:$AP$301,42,FALSE),VLOOKUP(A281,DEC!$A$2:$AQ$301,43,FALSE),VLOOKUP(A281,MAR!$A$2:$AQ$301,43,FALSE),VLOOKUP(A281,JUN!$A$2:$AP$301,42,FALSE))</f>
        <v/>
      </c>
      <c r="W281" s="218">
        <f>U281/V281</f>
        <v/>
      </c>
    </row>
    <row r="282">
      <c r="A282" s="59" t="n">
        <v>281</v>
      </c>
      <c r="B282" s="157">
        <f>VLOOKUP($A282,Table2[[No]:[Date Student Last Attended Program
(mm/dd/yyyy)]],2,FALSE)</f>
        <v/>
      </c>
      <c r="C282" s="157">
        <f>VLOOKUP($A282,Table2[[No]:[Date Student Last Attended Program
(mm/dd/yyyy)]],4,FALSE)</f>
        <v/>
      </c>
      <c r="D282" s="157">
        <f>VLOOKUP($A282,Table2[[No]:[Date Student Last Attended Program
(mm/dd/yyyy)]],14,FALSE)</f>
        <v/>
      </c>
      <c r="E282" s="58">
        <f>COUNTIF(JUL!E282:AI282,"1")</f>
        <v/>
      </c>
      <c r="F282" s="58">
        <f>COUNTIF(AUG!E282:AI282,"1")</f>
        <v/>
      </c>
      <c r="G282" s="58">
        <f>VLOOKUP(A282,SEP!$A$2:$AL$301,38,FALSE)</f>
        <v/>
      </c>
      <c r="H282" s="58">
        <f>VLOOKUP(A282,SEP!$A$2:$AP$301,41,FALSE)</f>
        <v/>
      </c>
      <c r="I282" s="58">
        <f>VLOOKUP(A282,OCT!$A$2:$AM$301,39,FALSE)</f>
        <v/>
      </c>
      <c r="J282" s="57">
        <f>VLOOKUP(A282,NOV!$A$2:$AL$301,38,FALSE)</f>
        <v/>
      </c>
      <c r="K282" s="57">
        <f>VLOOKUP(A282,DEC!$A$2:$AM$301,39,FALSE)</f>
        <v/>
      </c>
      <c r="L282" s="57">
        <f>VLOOKUP(A282,DEC!$A$2:$AP$301,42,FALSE)</f>
        <v/>
      </c>
      <c r="M282" s="57">
        <f>VLOOKUP($A282,JAN!$A$2:$AM$301,39,FALSE)</f>
        <v/>
      </c>
      <c r="N282" s="57">
        <f>VLOOKUP(A282,FEB!$A$2:$AJ$301,36,FALSE)</f>
        <v/>
      </c>
      <c r="O282" s="215">
        <f>VLOOKUP($A282,MAR!$A$2:$AP$301,39,FALSE)</f>
        <v/>
      </c>
      <c r="P282" s="215">
        <f>VLOOKUP($A282,MAR!$A$2:$AP$301,42,FALSE)</f>
        <v/>
      </c>
      <c r="Q282" s="215">
        <f>VLOOKUP($A282,APR!$A$2:$AL$301,38,FALSE)</f>
        <v/>
      </c>
      <c r="R282" s="215">
        <f>VLOOKUP(A282,MAY!$A$2:$AM$301,39,FALSE)</f>
        <v/>
      </c>
      <c r="S282" s="215">
        <f>VLOOKUP($A282,JUN!$A$2:$AO$301,38,FALSE)</f>
        <v/>
      </c>
      <c r="T282" s="215">
        <f>VLOOKUP($A282,JUN!$A$2:$AO$301,41,FALSE)</f>
        <v/>
      </c>
      <c r="U282" s="216">
        <f>L282+P282+T282+H282</f>
        <v/>
      </c>
      <c r="V282" s="217">
        <f>SUM(VLOOKUP(A282,SEP!$A$2:$AP$301,42,FALSE),VLOOKUP(A282,DEC!$A$2:$AQ$301,43,FALSE),VLOOKUP(A282,MAR!$A$2:$AQ$301,43,FALSE),VLOOKUP(A282,JUN!$A$2:$AP$301,42,FALSE))</f>
        <v/>
      </c>
      <c r="W282" s="218">
        <f>U282/V282</f>
        <v/>
      </c>
    </row>
    <row r="283">
      <c r="A283" s="59" t="n">
        <v>282</v>
      </c>
      <c r="B283" s="157">
        <f>VLOOKUP($A283,Table2[[No]:[Date Student Last Attended Program
(mm/dd/yyyy)]],2,FALSE)</f>
        <v/>
      </c>
      <c r="C283" s="157">
        <f>VLOOKUP($A283,Table2[[No]:[Date Student Last Attended Program
(mm/dd/yyyy)]],4,FALSE)</f>
        <v/>
      </c>
      <c r="D283" s="157">
        <f>VLOOKUP($A283,Table2[[No]:[Date Student Last Attended Program
(mm/dd/yyyy)]],14,FALSE)</f>
        <v/>
      </c>
      <c r="E283" s="58">
        <f>COUNTIF(JUL!E283:AI283,"1")</f>
        <v/>
      </c>
      <c r="F283" s="58">
        <f>COUNTIF(AUG!E283:AI283,"1")</f>
        <v/>
      </c>
      <c r="G283" s="58">
        <f>VLOOKUP(A283,SEP!$A$2:$AL$301,38,FALSE)</f>
        <v/>
      </c>
      <c r="H283" s="58">
        <f>VLOOKUP(A283,SEP!$A$2:$AP$301,41,FALSE)</f>
        <v/>
      </c>
      <c r="I283" s="58">
        <f>VLOOKUP(A283,OCT!$A$2:$AM$301,39,FALSE)</f>
        <v/>
      </c>
      <c r="J283" s="57">
        <f>VLOOKUP(A283,NOV!$A$2:$AL$301,38,FALSE)</f>
        <v/>
      </c>
      <c r="K283" s="57">
        <f>VLOOKUP(A283,DEC!$A$2:$AM$301,39,FALSE)</f>
        <v/>
      </c>
      <c r="L283" s="57">
        <f>VLOOKUP(A283,DEC!$A$2:$AP$301,42,FALSE)</f>
        <v/>
      </c>
      <c r="M283" s="57">
        <f>VLOOKUP($A283,JAN!$A$2:$AM$301,39,FALSE)</f>
        <v/>
      </c>
      <c r="N283" s="57">
        <f>VLOOKUP(A283,FEB!$A$2:$AJ$301,36,FALSE)</f>
        <v/>
      </c>
      <c r="O283" s="215">
        <f>VLOOKUP($A283,MAR!$A$2:$AP$301,39,FALSE)</f>
        <v/>
      </c>
      <c r="P283" s="215">
        <f>VLOOKUP($A283,MAR!$A$2:$AP$301,42,FALSE)</f>
        <v/>
      </c>
      <c r="Q283" s="215">
        <f>VLOOKUP($A283,APR!$A$2:$AL$301,38,FALSE)</f>
        <v/>
      </c>
      <c r="R283" s="215">
        <f>VLOOKUP(A283,MAY!$A$2:$AM$301,39,FALSE)</f>
        <v/>
      </c>
      <c r="S283" s="215">
        <f>VLOOKUP($A283,JUN!$A$2:$AO$301,38,FALSE)</f>
        <v/>
      </c>
      <c r="T283" s="215">
        <f>VLOOKUP($A283,JUN!$A$2:$AO$301,41,FALSE)</f>
        <v/>
      </c>
      <c r="U283" s="216">
        <f>L283+P283+T283+H283</f>
        <v/>
      </c>
      <c r="V283" s="217">
        <f>SUM(VLOOKUP(A283,SEP!$A$2:$AP$301,42,FALSE),VLOOKUP(A283,DEC!$A$2:$AQ$301,43,FALSE),VLOOKUP(A283,MAR!$A$2:$AQ$301,43,FALSE),VLOOKUP(A283,JUN!$A$2:$AP$301,42,FALSE))</f>
        <v/>
      </c>
      <c r="W283" s="218">
        <f>U283/V283</f>
        <v/>
      </c>
    </row>
    <row r="284">
      <c r="A284" s="59" t="n">
        <v>283</v>
      </c>
      <c r="B284" s="157">
        <f>VLOOKUP($A284,Table2[[No]:[Date Student Last Attended Program
(mm/dd/yyyy)]],2,FALSE)</f>
        <v/>
      </c>
      <c r="C284" s="157">
        <f>VLOOKUP($A284,Table2[[No]:[Date Student Last Attended Program
(mm/dd/yyyy)]],4,FALSE)</f>
        <v/>
      </c>
      <c r="D284" s="157">
        <f>VLOOKUP($A284,Table2[[No]:[Date Student Last Attended Program
(mm/dd/yyyy)]],14,FALSE)</f>
        <v/>
      </c>
      <c r="E284" s="58">
        <f>COUNTIF(JUL!E284:AI284,"1")</f>
        <v/>
      </c>
      <c r="F284" s="58">
        <f>COUNTIF(AUG!E284:AI284,"1")</f>
        <v/>
      </c>
      <c r="G284" s="58">
        <f>VLOOKUP(A284,SEP!$A$2:$AL$301,38,FALSE)</f>
        <v/>
      </c>
      <c r="H284" s="58">
        <f>VLOOKUP(A284,SEP!$A$2:$AP$301,41,FALSE)</f>
        <v/>
      </c>
      <c r="I284" s="58">
        <f>VLOOKUP(A284,OCT!$A$2:$AM$301,39,FALSE)</f>
        <v/>
      </c>
      <c r="J284" s="57">
        <f>VLOOKUP(A284,NOV!$A$2:$AL$301,38,FALSE)</f>
        <v/>
      </c>
      <c r="K284" s="57">
        <f>VLOOKUP(A284,DEC!$A$2:$AM$301,39,FALSE)</f>
        <v/>
      </c>
      <c r="L284" s="57">
        <f>VLOOKUP(A284,DEC!$A$2:$AP$301,42,FALSE)</f>
        <v/>
      </c>
      <c r="M284" s="57">
        <f>VLOOKUP($A284,JAN!$A$2:$AM$301,39,FALSE)</f>
        <v/>
      </c>
      <c r="N284" s="57">
        <f>VLOOKUP(A284,FEB!$A$2:$AJ$301,36,FALSE)</f>
        <v/>
      </c>
      <c r="O284" s="215">
        <f>VLOOKUP($A284,MAR!$A$2:$AP$301,39,FALSE)</f>
        <v/>
      </c>
      <c r="P284" s="215">
        <f>VLOOKUP($A284,MAR!$A$2:$AP$301,42,FALSE)</f>
        <v/>
      </c>
      <c r="Q284" s="215">
        <f>VLOOKUP($A284,APR!$A$2:$AL$301,38,FALSE)</f>
        <v/>
      </c>
      <c r="R284" s="215">
        <f>VLOOKUP(A284,MAY!$A$2:$AM$301,39,FALSE)</f>
        <v/>
      </c>
      <c r="S284" s="215">
        <f>VLOOKUP($A284,JUN!$A$2:$AO$301,38,FALSE)</f>
        <v/>
      </c>
      <c r="T284" s="215">
        <f>VLOOKUP($A284,JUN!$A$2:$AO$301,41,FALSE)</f>
        <v/>
      </c>
      <c r="U284" s="216">
        <f>L284+P284+T284+H284</f>
        <v/>
      </c>
      <c r="V284" s="217">
        <f>SUM(VLOOKUP(A284,SEP!$A$2:$AP$301,42,FALSE),VLOOKUP(A284,DEC!$A$2:$AQ$301,43,FALSE),VLOOKUP(A284,MAR!$A$2:$AQ$301,43,FALSE),VLOOKUP(A284,JUN!$A$2:$AP$301,42,FALSE))</f>
        <v/>
      </c>
      <c r="W284" s="218">
        <f>U284/V284</f>
        <v/>
      </c>
    </row>
    <row r="285">
      <c r="A285" s="59" t="n">
        <v>284</v>
      </c>
      <c r="B285" s="157">
        <f>VLOOKUP($A285,Table2[[No]:[Date Student Last Attended Program
(mm/dd/yyyy)]],2,FALSE)</f>
        <v/>
      </c>
      <c r="C285" s="157">
        <f>VLOOKUP($A285,Table2[[No]:[Date Student Last Attended Program
(mm/dd/yyyy)]],4,FALSE)</f>
        <v/>
      </c>
      <c r="D285" s="157">
        <f>VLOOKUP($A285,Table2[[No]:[Date Student Last Attended Program
(mm/dd/yyyy)]],14,FALSE)</f>
        <v/>
      </c>
      <c r="E285" s="58">
        <f>COUNTIF(JUL!E285:AI285,"1")</f>
        <v/>
      </c>
      <c r="F285" s="58">
        <f>COUNTIF(AUG!E285:AI285,"1")</f>
        <v/>
      </c>
      <c r="G285" s="58">
        <f>VLOOKUP(A285,SEP!$A$2:$AL$301,38,FALSE)</f>
        <v/>
      </c>
      <c r="H285" s="58">
        <f>VLOOKUP(A285,SEP!$A$2:$AP$301,41,FALSE)</f>
        <v/>
      </c>
      <c r="I285" s="58">
        <f>VLOOKUP(A285,OCT!$A$2:$AM$301,39,FALSE)</f>
        <v/>
      </c>
      <c r="J285" s="57">
        <f>VLOOKUP(A285,NOV!$A$2:$AL$301,38,FALSE)</f>
        <v/>
      </c>
      <c r="K285" s="57">
        <f>VLOOKUP(A285,DEC!$A$2:$AM$301,39,FALSE)</f>
        <v/>
      </c>
      <c r="L285" s="57">
        <f>VLOOKUP(A285,DEC!$A$2:$AP$301,42,FALSE)</f>
        <v/>
      </c>
      <c r="M285" s="57">
        <f>VLOOKUP($A285,JAN!$A$2:$AM$301,39,FALSE)</f>
        <v/>
      </c>
      <c r="N285" s="57">
        <f>VLOOKUP(A285,FEB!$A$2:$AJ$301,36,FALSE)</f>
        <v/>
      </c>
      <c r="O285" s="215">
        <f>VLOOKUP($A285,MAR!$A$2:$AP$301,39,FALSE)</f>
        <v/>
      </c>
      <c r="P285" s="215">
        <f>VLOOKUP($A285,MAR!$A$2:$AP$301,42,FALSE)</f>
        <v/>
      </c>
      <c r="Q285" s="215">
        <f>VLOOKUP($A285,APR!$A$2:$AL$301,38,FALSE)</f>
        <v/>
      </c>
      <c r="R285" s="215">
        <f>VLOOKUP(A285,MAY!$A$2:$AM$301,39,FALSE)</f>
        <v/>
      </c>
      <c r="S285" s="215">
        <f>VLOOKUP($A285,JUN!$A$2:$AO$301,38,FALSE)</f>
        <v/>
      </c>
      <c r="T285" s="215">
        <f>VLOOKUP($A285,JUN!$A$2:$AO$301,41,FALSE)</f>
        <v/>
      </c>
      <c r="U285" s="216">
        <f>L285+P285+T285+H285</f>
        <v/>
      </c>
      <c r="V285" s="217">
        <f>SUM(VLOOKUP(A285,SEP!$A$2:$AP$301,42,FALSE),VLOOKUP(A285,DEC!$A$2:$AQ$301,43,FALSE),VLOOKUP(A285,MAR!$A$2:$AQ$301,43,FALSE),VLOOKUP(A285,JUN!$A$2:$AP$301,42,FALSE))</f>
        <v/>
      </c>
      <c r="W285" s="218">
        <f>U285/V285</f>
        <v/>
      </c>
    </row>
    <row r="286">
      <c r="A286" s="59" t="n">
        <v>285</v>
      </c>
      <c r="B286" s="157">
        <f>VLOOKUP($A286,Table2[[No]:[Date Student Last Attended Program
(mm/dd/yyyy)]],2,FALSE)</f>
        <v/>
      </c>
      <c r="C286" s="157">
        <f>VLOOKUP($A286,Table2[[No]:[Date Student Last Attended Program
(mm/dd/yyyy)]],4,FALSE)</f>
        <v/>
      </c>
      <c r="D286" s="157">
        <f>VLOOKUP($A286,Table2[[No]:[Date Student Last Attended Program
(mm/dd/yyyy)]],14,FALSE)</f>
        <v/>
      </c>
      <c r="E286" s="58">
        <f>COUNTIF(JUL!E286:AI286,"1")</f>
        <v/>
      </c>
      <c r="F286" s="58">
        <f>COUNTIF(AUG!E286:AI286,"1")</f>
        <v/>
      </c>
      <c r="G286" s="58">
        <f>VLOOKUP(A286,SEP!$A$2:$AL$301,38,FALSE)</f>
        <v/>
      </c>
      <c r="H286" s="58">
        <f>VLOOKUP(A286,SEP!$A$2:$AP$301,41,FALSE)</f>
        <v/>
      </c>
      <c r="I286" s="58">
        <f>VLOOKUP(A286,OCT!$A$2:$AM$301,39,FALSE)</f>
        <v/>
      </c>
      <c r="J286" s="57">
        <f>VLOOKUP(A286,NOV!$A$2:$AL$301,38,FALSE)</f>
        <v/>
      </c>
      <c r="K286" s="57">
        <f>VLOOKUP(A286,DEC!$A$2:$AM$301,39,FALSE)</f>
        <v/>
      </c>
      <c r="L286" s="57">
        <f>VLOOKUP(A286,DEC!$A$2:$AP$301,42,FALSE)</f>
        <v/>
      </c>
      <c r="M286" s="57">
        <f>VLOOKUP($A286,JAN!$A$2:$AM$301,39,FALSE)</f>
        <v/>
      </c>
      <c r="N286" s="57">
        <f>VLOOKUP(A286,FEB!$A$2:$AJ$301,36,FALSE)</f>
        <v/>
      </c>
      <c r="O286" s="215">
        <f>VLOOKUP($A286,MAR!$A$2:$AP$301,39,FALSE)</f>
        <v/>
      </c>
      <c r="P286" s="215">
        <f>VLOOKUP($A286,MAR!$A$2:$AP$301,42,FALSE)</f>
        <v/>
      </c>
      <c r="Q286" s="215">
        <f>VLOOKUP($A286,APR!$A$2:$AL$301,38,FALSE)</f>
        <v/>
      </c>
      <c r="R286" s="215">
        <f>VLOOKUP(A286,MAY!$A$2:$AM$301,39,FALSE)</f>
        <v/>
      </c>
      <c r="S286" s="215">
        <f>VLOOKUP($A286,JUN!$A$2:$AO$301,38,FALSE)</f>
        <v/>
      </c>
      <c r="T286" s="215">
        <f>VLOOKUP($A286,JUN!$A$2:$AO$301,41,FALSE)</f>
        <v/>
      </c>
      <c r="U286" s="216">
        <f>L286+P286+T286+H286</f>
        <v/>
      </c>
      <c r="V286" s="217">
        <f>SUM(VLOOKUP(A286,SEP!$A$2:$AP$301,42,FALSE),VLOOKUP(A286,DEC!$A$2:$AQ$301,43,FALSE),VLOOKUP(A286,MAR!$A$2:$AQ$301,43,FALSE),VLOOKUP(A286,JUN!$A$2:$AP$301,42,FALSE))</f>
        <v/>
      </c>
      <c r="W286" s="218">
        <f>U286/V286</f>
        <v/>
      </c>
    </row>
    <row r="287">
      <c r="A287" s="59" t="n">
        <v>286</v>
      </c>
      <c r="B287" s="157">
        <f>VLOOKUP($A287,Table2[[No]:[Date Student Last Attended Program
(mm/dd/yyyy)]],2,FALSE)</f>
        <v/>
      </c>
      <c r="C287" s="157">
        <f>VLOOKUP($A287,Table2[[No]:[Date Student Last Attended Program
(mm/dd/yyyy)]],4,FALSE)</f>
        <v/>
      </c>
      <c r="D287" s="157">
        <f>VLOOKUP($A287,Table2[[No]:[Date Student Last Attended Program
(mm/dd/yyyy)]],14,FALSE)</f>
        <v/>
      </c>
      <c r="E287" s="58">
        <f>COUNTIF(JUL!E287:AI287,"1")</f>
        <v/>
      </c>
      <c r="F287" s="58">
        <f>COUNTIF(AUG!E287:AI287,"1")</f>
        <v/>
      </c>
      <c r="G287" s="58">
        <f>VLOOKUP(A287,SEP!$A$2:$AL$301,38,FALSE)</f>
        <v/>
      </c>
      <c r="H287" s="58">
        <f>VLOOKUP(A287,SEP!$A$2:$AP$301,41,FALSE)</f>
        <v/>
      </c>
      <c r="I287" s="58">
        <f>VLOOKUP(A287,OCT!$A$2:$AM$301,39,FALSE)</f>
        <v/>
      </c>
      <c r="J287" s="57">
        <f>VLOOKUP(A287,NOV!$A$2:$AL$301,38,FALSE)</f>
        <v/>
      </c>
      <c r="K287" s="57">
        <f>VLOOKUP(A287,DEC!$A$2:$AM$301,39,FALSE)</f>
        <v/>
      </c>
      <c r="L287" s="57">
        <f>VLOOKUP(A287,DEC!$A$2:$AP$301,42,FALSE)</f>
        <v/>
      </c>
      <c r="M287" s="57">
        <f>VLOOKUP($A287,JAN!$A$2:$AM$301,39,FALSE)</f>
        <v/>
      </c>
      <c r="N287" s="57">
        <f>VLOOKUP(A287,FEB!$A$2:$AJ$301,36,FALSE)</f>
        <v/>
      </c>
      <c r="O287" s="215">
        <f>VLOOKUP($A287,MAR!$A$2:$AP$301,39,FALSE)</f>
        <v/>
      </c>
      <c r="P287" s="215">
        <f>VLOOKUP($A287,MAR!$A$2:$AP$301,42,FALSE)</f>
        <v/>
      </c>
      <c r="Q287" s="215">
        <f>VLOOKUP($A287,APR!$A$2:$AL$301,38,FALSE)</f>
        <v/>
      </c>
      <c r="R287" s="215">
        <f>VLOOKUP(A287,MAY!$A$2:$AM$301,39,FALSE)</f>
        <v/>
      </c>
      <c r="S287" s="215">
        <f>VLOOKUP($A287,JUN!$A$2:$AO$301,38,FALSE)</f>
        <v/>
      </c>
      <c r="T287" s="215">
        <f>VLOOKUP($A287,JUN!$A$2:$AO$301,41,FALSE)</f>
        <v/>
      </c>
      <c r="U287" s="216">
        <f>L287+P287+T287+H287</f>
        <v/>
      </c>
      <c r="V287" s="217">
        <f>SUM(VLOOKUP(A287,SEP!$A$2:$AP$301,42,FALSE),VLOOKUP(A287,DEC!$A$2:$AQ$301,43,FALSE),VLOOKUP(A287,MAR!$A$2:$AQ$301,43,FALSE),VLOOKUP(A287,JUN!$A$2:$AP$301,42,FALSE))</f>
        <v/>
      </c>
      <c r="W287" s="218">
        <f>U287/V287</f>
        <v/>
      </c>
    </row>
    <row r="288">
      <c r="A288" s="59" t="n">
        <v>287</v>
      </c>
      <c r="B288" s="157">
        <f>VLOOKUP($A288,Table2[[No]:[Date Student Last Attended Program
(mm/dd/yyyy)]],2,FALSE)</f>
        <v/>
      </c>
      <c r="C288" s="157">
        <f>VLOOKUP($A288,Table2[[No]:[Date Student Last Attended Program
(mm/dd/yyyy)]],4,FALSE)</f>
        <v/>
      </c>
      <c r="D288" s="157">
        <f>VLOOKUP($A288,Table2[[No]:[Date Student Last Attended Program
(mm/dd/yyyy)]],14,FALSE)</f>
        <v/>
      </c>
      <c r="E288" s="58">
        <f>COUNTIF(JUL!E288:AI288,"1")</f>
        <v/>
      </c>
      <c r="F288" s="58">
        <f>COUNTIF(AUG!E288:AI288,"1")</f>
        <v/>
      </c>
      <c r="G288" s="58">
        <f>VLOOKUP(A288,SEP!$A$2:$AL$301,38,FALSE)</f>
        <v/>
      </c>
      <c r="H288" s="58">
        <f>VLOOKUP(A288,SEP!$A$2:$AP$301,41,FALSE)</f>
        <v/>
      </c>
      <c r="I288" s="58">
        <f>VLOOKUP(A288,OCT!$A$2:$AM$301,39,FALSE)</f>
        <v/>
      </c>
      <c r="J288" s="57">
        <f>VLOOKUP(A288,NOV!$A$2:$AL$301,38,FALSE)</f>
        <v/>
      </c>
      <c r="K288" s="57">
        <f>VLOOKUP(A288,DEC!$A$2:$AM$301,39,FALSE)</f>
        <v/>
      </c>
      <c r="L288" s="57">
        <f>VLOOKUP(A288,DEC!$A$2:$AP$301,42,FALSE)</f>
        <v/>
      </c>
      <c r="M288" s="57">
        <f>VLOOKUP($A288,JAN!$A$2:$AM$301,39,FALSE)</f>
        <v/>
      </c>
      <c r="N288" s="57">
        <f>VLOOKUP(A288,FEB!$A$2:$AJ$301,36,FALSE)</f>
        <v/>
      </c>
      <c r="O288" s="215">
        <f>VLOOKUP($A288,MAR!$A$2:$AP$301,39,FALSE)</f>
        <v/>
      </c>
      <c r="P288" s="215">
        <f>VLOOKUP($A288,MAR!$A$2:$AP$301,42,FALSE)</f>
        <v/>
      </c>
      <c r="Q288" s="215">
        <f>VLOOKUP($A288,APR!$A$2:$AL$301,38,FALSE)</f>
        <v/>
      </c>
      <c r="R288" s="215">
        <f>VLOOKUP(A288,MAY!$A$2:$AM$301,39,FALSE)</f>
        <v/>
      </c>
      <c r="S288" s="215">
        <f>VLOOKUP($A288,JUN!$A$2:$AO$301,38,FALSE)</f>
        <v/>
      </c>
      <c r="T288" s="215">
        <f>VLOOKUP($A288,JUN!$A$2:$AO$301,41,FALSE)</f>
        <v/>
      </c>
      <c r="U288" s="216">
        <f>L288+P288+T288+H288</f>
        <v/>
      </c>
      <c r="V288" s="217">
        <f>SUM(VLOOKUP(A288,SEP!$A$2:$AP$301,42,FALSE),VLOOKUP(A288,DEC!$A$2:$AQ$301,43,FALSE),VLOOKUP(A288,MAR!$A$2:$AQ$301,43,FALSE),VLOOKUP(A288,JUN!$A$2:$AP$301,42,FALSE))</f>
        <v/>
      </c>
      <c r="W288" s="218">
        <f>U288/V288</f>
        <v/>
      </c>
    </row>
    <row r="289">
      <c r="A289" s="59" t="n">
        <v>288</v>
      </c>
      <c r="B289" s="157">
        <f>VLOOKUP($A289,Table2[[No]:[Date Student Last Attended Program
(mm/dd/yyyy)]],2,FALSE)</f>
        <v/>
      </c>
      <c r="C289" s="157">
        <f>VLOOKUP($A289,Table2[[No]:[Date Student Last Attended Program
(mm/dd/yyyy)]],4,FALSE)</f>
        <v/>
      </c>
      <c r="D289" s="157">
        <f>VLOOKUP($A289,Table2[[No]:[Date Student Last Attended Program
(mm/dd/yyyy)]],14,FALSE)</f>
        <v/>
      </c>
      <c r="E289" s="58">
        <f>COUNTIF(JUL!E289:AI289,"1")</f>
        <v/>
      </c>
      <c r="F289" s="58">
        <f>COUNTIF(AUG!E289:AI289,"1")</f>
        <v/>
      </c>
      <c r="G289" s="58">
        <f>VLOOKUP(A289,SEP!$A$2:$AL$301,38,FALSE)</f>
        <v/>
      </c>
      <c r="H289" s="58">
        <f>VLOOKUP(A289,SEP!$A$2:$AP$301,41,FALSE)</f>
        <v/>
      </c>
      <c r="I289" s="58">
        <f>VLOOKUP(A289,OCT!$A$2:$AM$301,39,FALSE)</f>
        <v/>
      </c>
      <c r="J289" s="57">
        <f>VLOOKUP(A289,NOV!$A$2:$AL$301,38,FALSE)</f>
        <v/>
      </c>
      <c r="K289" s="57">
        <f>VLOOKUP(A289,DEC!$A$2:$AM$301,39,FALSE)</f>
        <v/>
      </c>
      <c r="L289" s="57">
        <f>VLOOKUP(A289,DEC!$A$2:$AP$301,42,FALSE)</f>
        <v/>
      </c>
      <c r="M289" s="57">
        <f>VLOOKUP($A289,JAN!$A$2:$AM$301,39,FALSE)</f>
        <v/>
      </c>
      <c r="N289" s="57">
        <f>VLOOKUP(A289,FEB!$A$2:$AJ$301,36,FALSE)</f>
        <v/>
      </c>
      <c r="O289" s="215">
        <f>VLOOKUP($A289,MAR!$A$2:$AP$301,39,FALSE)</f>
        <v/>
      </c>
      <c r="P289" s="215">
        <f>VLOOKUP($A289,MAR!$A$2:$AP$301,42,FALSE)</f>
        <v/>
      </c>
      <c r="Q289" s="215">
        <f>VLOOKUP($A289,APR!$A$2:$AL$301,38,FALSE)</f>
        <v/>
      </c>
      <c r="R289" s="215">
        <f>VLOOKUP(A289,MAY!$A$2:$AM$301,39,FALSE)</f>
        <v/>
      </c>
      <c r="S289" s="215">
        <f>VLOOKUP($A289,JUN!$A$2:$AO$301,38,FALSE)</f>
        <v/>
      </c>
      <c r="T289" s="215">
        <f>VLOOKUP($A289,JUN!$A$2:$AO$301,41,FALSE)</f>
        <v/>
      </c>
      <c r="U289" s="216">
        <f>L289+P289+T289+H289</f>
        <v/>
      </c>
      <c r="V289" s="217">
        <f>SUM(VLOOKUP(A289,SEP!$A$2:$AP$301,42,FALSE),VLOOKUP(A289,DEC!$A$2:$AQ$301,43,FALSE),VLOOKUP(A289,MAR!$A$2:$AQ$301,43,FALSE),VLOOKUP(A289,JUN!$A$2:$AP$301,42,FALSE))</f>
        <v/>
      </c>
      <c r="W289" s="218">
        <f>U289/V289</f>
        <v/>
      </c>
    </row>
    <row r="290">
      <c r="A290" s="59" t="n">
        <v>289</v>
      </c>
      <c r="B290" s="157">
        <f>VLOOKUP($A290,Table2[[No]:[Date Student Last Attended Program
(mm/dd/yyyy)]],2,FALSE)</f>
        <v/>
      </c>
      <c r="C290" s="157">
        <f>VLOOKUP($A290,Table2[[No]:[Date Student Last Attended Program
(mm/dd/yyyy)]],4,FALSE)</f>
        <v/>
      </c>
      <c r="D290" s="157">
        <f>VLOOKUP($A290,Table2[[No]:[Date Student Last Attended Program
(mm/dd/yyyy)]],14,FALSE)</f>
        <v/>
      </c>
      <c r="E290" s="58">
        <f>COUNTIF(JUL!E290:AI290,"1")</f>
        <v/>
      </c>
      <c r="F290" s="58">
        <f>COUNTIF(AUG!E290:AI290,"1")</f>
        <v/>
      </c>
      <c r="G290" s="58">
        <f>VLOOKUP(A290,SEP!$A$2:$AL$301,38,FALSE)</f>
        <v/>
      </c>
      <c r="H290" s="58">
        <f>VLOOKUP(A290,SEP!$A$2:$AP$301,41,FALSE)</f>
        <v/>
      </c>
      <c r="I290" s="58">
        <f>VLOOKUP(A290,OCT!$A$2:$AM$301,39,FALSE)</f>
        <v/>
      </c>
      <c r="J290" s="57">
        <f>VLOOKUP(A290,NOV!$A$2:$AL$301,38,FALSE)</f>
        <v/>
      </c>
      <c r="K290" s="57">
        <f>VLOOKUP(A290,DEC!$A$2:$AM$301,39,FALSE)</f>
        <v/>
      </c>
      <c r="L290" s="57">
        <f>VLOOKUP(A290,DEC!$A$2:$AP$301,42,FALSE)</f>
        <v/>
      </c>
      <c r="M290" s="57">
        <f>VLOOKUP($A290,JAN!$A$2:$AM$301,39,FALSE)</f>
        <v/>
      </c>
      <c r="N290" s="57">
        <f>VLOOKUP(A290,FEB!$A$2:$AJ$301,36,FALSE)</f>
        <v/>
      </c>
      <c r="O290" s="215">
        <f>VLOOKUP($A290,MAR!$A$2:$AP$301,39,FALSE)</f>
        <v/>
      </c>
      <c r="P290" s="215">
        <f>VLOOKUP($A290,MAR!$A$2:$AP$301,42,FALSE)</f>
        <v/>
      </c>
      <c r="Q290" s="215">
        <f>VLOOKUP($A290,APR!$A$2:$AL$301,38,FALSE)</f>
        <v/>
      </c>
      <c r="R290" s="215">
        <f>VLOOKUP(A290,MAY!$A$2:$AM$301,39,FALSE)</f>
        <v/>
      </c>
      <c r="S290" s="215">
        <f>VLOOKUP($A290,JUN!$A$2:$AO$301,38,FALSE)</f>
        <v/>
      </c>
      <c r="T290" s="215">
        <f>VLOOKUP($A290,JUN!$A$2:$AO$301,41,FALSE)</f>
        <v/>
      </c>
      <c r="U290" s="216">
        <f>L290+P290+T290+H290</f>
        <v/>
      </c>
      <c r="V290" s="217">
        <f>SUM(VLOOKUP(A290,SEP!$A$2:$AP$301,42,FALSE),VLOOKUP(A290,DEC!$A$2:$AQ$301,43,FALSE),VLOOKUP(A290,MAR!$A$2:$AQ$301,43,FALSE),VLOOKUP(A290,JUN!$A$2:$AP$301,42,FALSE))</f>
        <v/>
      </c>
      <c r="W290" s="218">
        <f>U290/V290</f>
        <v/>
      </c>
    </row>
    <row r="291">
      <c r="A291" s="59" t="n">
        <v>290</v>
      </c>
      <c r="B291" s="157">
        <f>VLOOKUP($A291,Table2[[No]:[Date Student Last Attended Program
(mm/dd/yyyy)]],2,FALSE)</f>
        <v/>
      </c>
      <c r="C291" s="157">
        <f>VLOOKUP($A291,Table2[[No]:[Date Student Last Attended Program
(mm/dd/yyyy)]],4,FALSE)</f>
        <v/>
      </c>
      <c r="D291" s="157">
        <f>VLOOKUP($A291,Table2[[No]:[Date Student Last Attended Program
(mm/dd/yyyy)]],14,FALSE)</f>
        <v/>
      </c>
      <c r="E291" s="58">
        <f>COUNTIF(JUL!E291:AI291,"1")</f>
        <v/>
      </c>
      <c r="F291" s="58">
        <f>COUNTIF(AUG!E291:AI291,"1")</f>
        <v/>
      </c>
      <c r="G291" s="58">
        <f>VLOOKUP(A291,SEP!$A$2:$AL$301,38,FALSE)</f>
        <v/>
      </c>
      <c r="H291" s="58">
        <f>VLOOKUP(A291,SEP!$A$2:$AP$301,41,FALSE)</f>
        <v/>
      </c>
      <c r="I291" s="58">
        <f>VLOOKUP(A291,OCT!$A$2:$AM$301,39,FALSE)</f>
        <v/>
      </c>
      <c r="J291" s="57">
        <f>VLOOKUP(A291,NOV!$A$2:$AL$301,38,FALSE)</f>
        <v/>
      </c>
      <c r="K291" s="57">
        <f>VLOOKUP(A291,DEC!$A$2:$AM$301,39,FALSE)</f>
        <v/>
      </c>
      <c r="L291" s="57">
        <f>VLOOKUP(A291,DEC!$A$2:$AP$301,42,FALSE)</f>
        <v/>
      </c>
      <c r="M291" s="57">
        <f>VLOOKUP($A291,JAN!$A$2:$AM$301,39,FALSE)</f>
        <v/>
      </c>
      <c r="N291" s="57">
        <f>VLOOKUP(A291,FEB!$A$2:$AJ$301,36,FALSE)</f>
        <v/>
      </c>
      <c r="O291" s="215">
        <f>VLOOKUP($A291,MAR!$A$2:$AP$301,39,FALSE)</f>
        <v/>
      </c>
      <c r="P291" s="215">
        <f>VLOOKUP($A291,MAR!$A$2:$AP$301,42,FALSE)</f>
        <v/>
      </c>
      <c r="Q291" s="215">
        <f>VLOOKUP($A291,APR!$A$2:$AL$301,38,FALSE)</f>
        <v/>
      </c>
      <c r="R291" s="215">
        <f>VLOOKUP(A291,MAY!$A$2:$AM$301,39,FALSE)</f>
        <v/>
      </c>
      <c r="S291" s="215">
        <f>VLOOKUP($A291,JUN!$A$2:$AO$301,38,FALSE)</f>
        <v/>
      </c>
      <c r="T291" s="215">
        <f>VLOOKUP($A291,JUN!$A$2:$AO$301,41,FALSE)</f>
        <v/>
      </c>
      <c r="U291" s="216">
        <f>L291+P291+T291+H291</f>
        <v/>
      </c>
      <c r="V291" s="217">
        <f>SUM(VLOOKUP(A291,SEP!$A$2:$AP$301,42,FALSE),VLOOKUP(A291,DEC!$A$2:$AQ$301,43,FALSE),VLOOKUP(A291,MAR!$A$2:$AQ$301,43,FALSE),VLOOKUP(A291,JUN!$A$2:$AP$301,42,FALSE))</f>
        <v/>
      </c>
      <c r="W291" s="218">
        <f>U291/V291</f>
        <v/>
      </c>
    </row>
    <row r="292">
      <c r="A292" s="59" t="n">
        <v>291</v>
      </c>
      <c r="B292" s="157">
        <f>VLOOKUP($A292,Table2[[No]:[Date Student Last Attended Program
(mm/dd/yyyy)]],2,FALSE)</f>
        <v/>
      </c>
      <c r="C292" s="157">
        <f>VLOOKUP($A292,Table2[[No]:[Date Student Last Attended Program
(mm/dd/yyyy)]],4,FALSE)</f>
        <v/>
      </c>
      <c r="D292" s="157">
        <f>VLOOKUP($A292,Table2[[No]:[Date Student Last Attended Program
(mm/dd/yyyy)]],14,FALSE)</f>
        <v/>
      </c>
      <c r="E292" s="58">
        <f>COUNTIF(JUL!E292:AI292,"1")</f>
        <v/>
      </c>
      <c r="F292" s="58">
        <f>COUNTIF(AUG!E292:AI292,"1")</f>
        <v/>
      </c>
      <c r="G292" s="58">
        <f>VLOOKUP(A292,SEP!$A$2:$AL$301,38,FALSE)</f>
        <v/>
      </c>
      <c r="H292" s="58">
        <f>VLOOKUP(A292,SEP!$A$2:$AP$301,41,FALSE)</f>
        <v/>
      </c>
      <c r="I292" s="58">
        <f>VLOOKUP(A292,OCT!$A$2:$AM$301,39,FALSE)</f>
        <v/>
      </c>
      <c r="J292" s="57">
        <f>VLOOKUP(A292,NOV!$A$2:$AL$301,38,FALSE)</f>
        <v/>
      </c>
      <c r="K292" s="57">
        <f>VLOOKUP(A292,DEC!$A$2:$AM$301,39,FALSE)</f>
        <v/>
      </c>
      <c r="L292" s="57">
        <f>VLOOKUP(A292,DEC!$A$2:$AP$301,42,FALSE)</f>
        <v/>
      </c>
      <c r="M292" s="57">
        <f>VLOOKUP($A292,JAN!$A$2:$AM$301,39,FALSE)</f>
        <v/>
      </c>
      <c r="N292" s="57">
        <f>VLOOKUP(A292,FEB!$A$2:$AJ$301,36,FALSE)</f>
        <v/>
      </c>
      <c r="O292" s="215">
        <f>VLOOKUP($A292,MAR!$A$2:$AP$301,39,FALSE)</f>
        <v/>
      </c>
      <c r="P292" s="215">
        <f>VLOOKUP($A292,MAR!$A$2:$AP$301,42,FALSE)</f>
        <v/>
      </c>
      <c r="Q292" s="215">
        <f>VLOOKUP($A292,APR!$A$2:$AL$301,38,FALSE)</f>
        <v/>
      </c>
      <c r="R292" s="215">
        <f>VLOOKUP(A292,MAY!$A$2:$AM$301,39,FALSE)</f>
        <v/>
      </c>
      <c r="S292" s="215">
        <f>VLOOKUP($A292,JUN!$A$2:$AO$301,38,FALSE)</f>
        <v/>
      </c>
      <c r="T292" s="215">
        <f>VLOOKUP($A292,JUN!$A$2:$AO$301,41,FALSE)</f>
        <v/>
      </c>
      <c r="U292" s="216">
        <f>L292+P292+T292+H292</f>
        <v/>
      </c>
      <c r="V292" s="217">
        <f>SUM(VLOOKUP(A292,SEP!$A$2:$AP$301,42,FALSE),VLOOKUP(A292,DEC!$A$2:$AQ$301,43,FALSE),VLOOKUP(A292,MAR!$A$2:$AQ$301,43,FALSE),VLOOKUP(A292,JUN!$A$2:$AP$301,42,FALSE))</f>
        <v/>
      </c>
      <c r="W292" s="218">
        <f>U292/V292</f>
        <v/>
      </c>
    </row>
    <row r="293">
      <c r="A293" s="59" t="n">
        <v>292</v>
      </c>
      <c r="B293" s="157">
        <f>VLOOKUP($A293,Table2[[No]:[Date Student Last Attended Program
(mm/dd/yyyy)]],2,FALSE)</f>
        <v/>
      </c>
      <c r="C293" s="157">
        <f>VLOOKUP($A293,Table2[[No]:[Date Student Last Attended Program
(mm/dd/yyyy)]],4,FALSE)</f>
        <v/>
      </c>
      <c r="D293" s="157">
        <f>VLOOKUP($A293,Table2[[No]:[Date Student Last Attended Program
(mm/dd/yyyy)]],14,FALSE)</f>
        <v/>
      </c>
      <c r="E293" s="58">
        <f>COUNTIF(JUL!E293:AI293,"1")</f>
        <v/>
      </c>
      <c r="F293" s="58">
        <f>COUNTIF(AUG!E293:AI293,"1")</f>
        <v/>
      </c>
      <c r="G293" s="58">
        <f>VLOOKUP(A293,SEP!$A$2:$AL$301,38,FALSE)</f>
        <v/>
      </c>
      <c r="H293" s="58">
        <f>VLOOKUP(A293,SEP!$A$2:$AP$301,41,FALSE)</f>
        <v/>
      </c>
      <c r="I293" s="58">
        <f>VLOOKUP(A293,OCT!$A$2:$AM$301,39,FALSE)</f>
        <v/>
      </c>
      <c r="J293" s="57">
        <f>VLOOKUP(A293,NOV!$A$2:$AL$301,38,FALSE)</f>
        <v/>
      </c>
      <c r="K293" s="57">
        <f>VLOOKUP(A293,DEC!$A$2:$AM$301,39,FALSE)</f>
        <v/>
      </c>
      <c r="L293" s="57">
        <f>VLOOKUP(A293,DEC!$A$2:$AP$301,42,FALSE)</f>
        <v/>
      </c>
      <c r="M293" s="57">
        <f>VLOOKUP($A293,JAN!$A$2:$AM$301,39,FALSE)</f>
        <v/>
      </c>
      <c r="N293" s="57">
        <f>VLOOKUP(A293,FEB!$A$2:$AJ$301,36,FALSE)</f>
        <v/>
      </c>
      <c r="O293" s="215">
        <f>VLOOKUP($A293,MAR!$A$2:$AP$301,39,FALSE)</f>
        <v/>
      </c>
      <c r="P293" s="215">
        <f>VLOOKUP($A293,MAR!$A$2:$AP$301,42,FALSE)</f>
        <v/>
      </c>
      <c r="Q293" s="215">
        <f>VLOOKUP($A293,APR!$A$2:$AL$301,38,FALSE)</f>
        <v/>
      </c>
      <c r="R293" s="215">
        <f>VLOOKUP(A293,MAY!$A$2:$AM$301,39,FALSE)</f>
        <v/>
      </c>
      <c r="S293" s="215">
        <f>VLOOKUP($A293,JUN!$A$2:$AO$301,38,FALSE)</f>
        <v/>
      </c>
      <c r="T293" s="215">
        <f>VLOOKUP($A293,JUN!$A$2:$AO$301,41,FALSE)</f>
        <v/>
      </c>
      <c r="U293" s="216">
        <f>L293+P293+T293+H293</f>
        <v/>
      </c>
      <c r="V293" s="217">
        <f>SUM(VLOOKUP(A293,SEP!$A$2:$AP$301,42,FALSE),VLOOKUP(A293,DEC!$A$2:$AQ$301,43,FALSE),VLOOKUP(A293,MAR!$A$2:$AQ$301,43,FALSE),VLOOKUP(A293,JUN!$A$2:$AP$301,42,FALSE))</f>
        <v/>
      </c>
      <c r="W293" s="218">
        <f>U293/V293</f>
        <v/>
      </c>
    </row>
    <row r="294">
      <c r="A294" s="59" t="n">
        <v>293</v>
      </c>
      <c r="B294" s="157">
        <f>VLOOKUP($A294,Table2[[No]:[Date Student Last Attended Program
(mm/dd/yyyy)]],2,FALSE)</f>
        <v/>
      </c>
      <c r="C294" s="157">
        <f>VLOOKUP($A294,Table2[[No]:[Date Student Last Attended Program
(mm/dd/yyyy)]],4,FALSE)</f>
        <v/>
      </c>
      <c r="D294" s="157">
        <f>VLOOKUP($A294,Table2[[No]:[Date Student Last Attended Program
(mm/dd/yyyy)]],14,FALSE)</f>
        <v/>
      </c>
      <c r="E294" s="58">
        <f>COUNTIF(JUL!E294:AI294,"1")</f>
        <v/>
      </c>
      <c r="F294" s="58">
        <f>COUNTIF(AUG!E294:AI294,"1")</f>
        <v/>
      </c>
      <c r="G294" s="58">
        <f>VLOOKUP(A294,SEP!$A$2:$AL$301,38,FALSE)</f>
        <v/>
      </c>
      <c r="H294" s="58">
        <f>VLOOKUP(A294,SEP!$A$2:$AP$301,41,FALSE)</f>
        <v/>
      </c>
      <c r="I294" s="58">
        <f>VLOOKUP(A294,OCT!$A$2:$AM$301,39,FALSE)</f>
        <v/>
      </c>
      <c r="J294" s="57">
        <f>VLOOKUP(A294,NOV!$A$2:$AL$301,38,FALSE)</f>
        <v/>
      </c>
      <c r="K294" s="57">
        <f>VLOOKUP(A294,DEC!$A$2:$AM$301,39,FALSE)</f>
        <v/>
      </c>
      <c r="L294" s="57">
        <f>VLOOKUP(A294,DEC!$A$2:$AP$301,42,FALSE)</f>
        <v/>
      </c>
      <c r="M294" s="57">
        <f>VLOOKUP($A294,JAN!$A$2:$AM$301,39,FALSE)</f>
        <v/>
      </c>
      <c r="N294" s="57">
        <f>VLOOKUP(A294,FEB!$A$2:$AJ$301,36,FALSE)</f>
        <v/>
      </c>
      <c r="O294" s="215">
        <f>VLOOKUP($A294,MAR!$A$2:$AP$301,39,FALSE)</f>
        <v/>
      </c>
      <c r="P294" s="215">
        <f>VLOOKUP($A294,MAR!$A$2:$AP$301,42,FALSE)</f>
        <v/>
      </c>
      <c r="Q294" s="215">
        <f>VLOOKUP($A294,APR!$A$2:$AL$301,38,FALSE)</f>
        <v/>
      </c>
      <c r="R294" s="215">
        <f>VLOOKUP(A294,MAY!$A$2:$AM$301,39,FALSE)</f>
        <v/>
      </c>
      <c r="S294" s="215">
        <f>VLOOKUP($A294,JUN!$A$2:$AO$301,38,FALSE)</f>
        <v/>
      </c>
      <c r="T294" s="215">
        <f>VLOOKUP($A294,JUN!$A$2:$AO$301,41,FALSE)</f>
        <v/>
      </c>
      <c r="U294" s="216">
        <f>L294+P294+T294+H294</f>
        <v/>
      </c>
      <c r="V294" s="217">
        <f>SUM(VLOOKUP(A294,SEP!$A$2:$AP$301,42,FALSE),VLOOKUP(A294,DEC!$A$2:$AQ$301,43,FALSE),VLOOKUP(A294,MAR!$A$2:$AQ$301,43,FALSE),VLOOKUP(A294,JUN!$A$2:$AP$301,42,FALSE))</f>
        <v/>
      </c>
      <c r="W294" s="218">
        <f>U294/V294</f>
        <v/>
      </c>
    </row>
    <row r="295">
      <c r="A295" s="59" t="n">
        <v>294</v>
      </c>
      <c r="B295" s="157">
        <f>VLOOKUP($A295,Table2[[No]:[Date Student Last Attended Program
(mm/dd/yyyy)]],2,FALSE)</f>
        <v/>
      </c>
      <c r="C295" s="157">
        <f>VLOOKUP($A295,Table2[[No]:[Date Student Last Attended Program
(mm/dd/yyyy)]],4,FALSE)</f>
        <v/>
      </c>
      <c r="D295" s="157">
        <f>VLOOKUP($A295,Table2[[No]:[Date Student Last Attended Program
(mm/dd/yyyy)]],14,FALSE)</f>
        <v/>
      </c>
      <c r="E295" s="58">
        <f>COUNTIF(JUL!E295:AI295,"1")</f>
        <v/>
      </c>
      <c r="F295" s="58">
        <f>COUNTIF(AUG!E295:AI295,"1")</f>
        <v/>
      </c>
      <c r="G295" s="58">
        <f>VLOOKUP(A295,SEP!$A$2:$AL$301,38,FALSE)</f>
        <v/>
      </c>
      <c r="H295" s="58">
        <f>VLOOKUP(A295,SEP!$A$2:$AP$301,41,FALSE)</f>
        <v/>
      </c>
      <c r="I295" s="58">
        <f>VLOOKUP(A295,OCT!$A$2:$AM$301,39,FALSE)</f>
        <v/>
      </c>
      <c r="J295" s="57">
        <f>VLOOKUP(A295,NOV!$A$2:$AL$301,38,FALSE)</f>
        <v/>
      </c>
      <c r="K295" s="57">
        <f>VLOOKUP(A295,DEC!$A$2:$AM$301,39,FALSE)</f>
        <v/>
      </c>
      <c r="L295" s="57">
        <f>VLOOKUP(A295,DEC!$A$2:$AP$301,42,FALSE)</f>
        <v/>
      </c>
      <c r="M295" s="57">
        <f>VLOOKUP($A295,JAN!$A$2:$AM$301,39,FALSE)</f>
        <v/>
      </c>
      <c r="N295" s="57">
        <f>VLOOKUP(A295,FEB!$A$2:$AJ$301,36,FALSE)</f>
        <v/>
      </c>
      <c r="O295" s="215">
        <f>VLOOKUP($A295,MAR!$A$2:$AP$301,39,FALSE)</f>
        <v/>
      </c>
      <c r="P295" s="215">
        <f>VLOOKUP($A295,MAR!$A$2:$AP$301,42,FALSE)</f>
        <v/>
      </c>
      <c r="Q295" s="215">
        <f>VLOOKUP($A295,APR!$A$2:$AL$301,38,FALSE)</f>
        <v/>
      </c>
      <c r="R295" s="215">
        <f>VLOOKUP(A295,MAY!$A$2:$AM$301,39,FALSE)</f>
        <v/>
      </c>
      <c r="S295" s="215">
        <f>VLOOKUP($A295,JUN!$A$2:$AO$301,38,FALSE)</f>
        <v/>
      </c>
      <c r="T295" s="215">
        <f>VLOOKUP($A295,JUN!$A$2:$AO$301,41,FALSE)</f>
        <v/>
      </c>
      <c r="U295" s="216">
        <f>L295+P295+T295+H295</f>
        <v/>
      </c>
      <c r="V295" s="217">
        <f>SUM(VLOOKUP(A295,SEP!$A$2:$AP$301,42,FALSE),VLOOKUP(A295,DEC!$A$2:$AQ$301,43,FALSE),VLOOKUP(A295,MAR!$A$2:$AQ$301,43,FALSE),VLOOKUP(A295,JUN!$A$2:$AP$301,42,FALSE))</f>
        <v/>
      </c>
      <c r="W295" s="218">
        <f>U295/V295</f>
        <v/>
      </c>
    </row>
    <row r="296">
      <c r="A296" s="59" t="n">
        <v>295</v>
      </c>
      <c r="B296" s="157">
        <f>VLOOKUP($A296,Table2[[No]:[Date Student Last Attended Program
(mm/dd/yyyy)]],2,FALSE)</f>
        <v/>
      </c>
      <c r="C296" s="157">
        <f>VLOOKUP($A296,Table2[[No]:[Date Student Last Attended Program
(mm/dd/yyyy)]],4,FALSE)</f>
        <v/>
      </c>
      <c r="D296" s="157">
        <f>VLOOKUP($A296,Table2[[No]:[Date Student Last Attended Program
(mm/dd/yyyy)]],14,FALSE)</f>
        <v/>
      </c>
      <c r="E296" s="58">
        <f>COUNTIF(JUL!E296:AI296,"1")</f>
        <v/>
      </c>
      <c r="F296" s="58">
        <f>COUNTIF(AUG!E296:AI296,"1")</f>
        <v/>
      </c>
      <c r="G296" s="58">
        <f>VLOOKUP(A296,SEP!$A$2:$AL$301,38,FALSE)</f>
        <v/>
      </c>
      <c r="H296" s="58">
        <f>VLOOKUP(A296,SEP!$A$2:$AP$301,41,FALSE)</f>
        <v/>
      </c>
      <c r="I296" s="58">
        <f>VLOOKUP(A296,OCT!$A$2:$AM$301,39,FALSE)</f>
        <v/>
      </c>
      <c r="J296" s="57">
        <f>VLOOKUP(A296,NOV!$A$2:$AL$301,38,FALSE)</f>
        <v/>
      </c>
      <c r="K296" s="57">
        <f>VLOOKUP(A296,DEC!$A$2:$AM$301,39,FALSE)</f>
        <v/>
      </c>
      <c r="L296" s="57">
        <f>VLOOKUP(A296,DEC!$A$2:$AP$301,42,FALSE)</f>
        <v/>
      </c>
      <c r="M296" s="57">
        <f>VLOOKUP($A296,JAN!$A$2:$AM$301,39,FALSE)</f>
        <v/>
      </c>
      <c r="N296" s="57">
        <f>VLOOKUP(A296,FEB!$A$2:$AJ$301,36,FALSE)</f>
        <v/>
      </c>
      <c r="O296" s="215">
        <f>VLOOKUP($A296,MAR!$A$2:$AP$301,39,FALSE)</f>
        <v/>
      </c>
      <c r="P296" s="215">
        <f>VLOOKUP($A296,MAR!$A$2:$AP$301,42,FALSE)</f>
        <v/>
      </c>
      <c r="Q296" s="215">
        <f>VLOOKUP($A296,APR!$A$2:$AL$301,38,FALSE)</f>
        <v/>
      </c>
      <c r="R296" s="215">
        <f>VLOOKUP(A296,MAY!$A$2:$AM$301,39,FALSE)</f>
        <v/>
      </c>
      <c r="S296" s="215">
        <f>VLOOKUP($A296,JUN!$A$2:$AO$301,38,FALSE)</f>
        <v/>
      </c>
      <c r="T296" s="215">
        <f>VLOOKUP($A296,JUN!$A$2:$AO$301,41,FALSE)</f>
        <v/>
      </c>
      <c r="U296" s="216">
        <f>L296+P296+T296+H296</f>
        <v/>
      </c>
      <c r="V296" s="217">
        <f>SUM(VLOOKUP(A296,SEP!$A$2:$AP$301,42,FALSE),VLOOKUP(A296,DEC!$A$2:$AQ$301,43,FALSE),VLOOKUP(A296,MAR!$A$2:$AQ$301,43,FALSE),VLOOKUP(A296,JUN!$A$2:$AP$301,42,FALSE))</f>
        <v/>
      </c>
      <c r="W296" s="218">
        <f>U296/V296</f>
        <v/>
      </c>
    </row>
    <row r="297">
      <c r="A297" s="59" t="n">
        <v>296</v>
      </c>
      <c r="B297" s="157">
        <f>VLOOKUP($A297,Table2[[No]:[Date Student Last Attended Program
(mm/dd/yyyy)]],2,FALSE)</f>
        <v/>
      </c>
      <c r="C297" s="157">
        <f>VLOOKUP($A297,Table2[[No]:[Date Student Last Attended Program
(mm/dd/yyyy)]],4,FALSE)</f>
        <v/>
      </c>
      <c r="D297" s="157">
        <f>VLOOKUP($A297,Table2[[No]:[Date Student Last Attended Program
(mm/dd/yyyy)]],14,FALSE)</f>
        <v/>
      </c>
      <c r="E297" s="58">
        <f>COUNTIF(JUL!E297:AI297,"1")</f>
        <v/>
      </c>
      <c r="F297" s="58">
        <f>COUNTIF(AUG!E297:AI297,"1")</f>
        <v/>
      </c>
      <c r="G297" s="58">
        <f>VLOOKUP(A297,SEP!$A$2:$AL$301,38,FALSE)</f>
        <v/>
      </c>
      <c r="H297" s="58">
        <f>VLOOKUP(A297,SEP!$A$2:$AP$301,41,FALSE)</f>
        <v/>
      </c>
      <c r="I297" s="58">
        <f>VLOOKUP(A297,OCT!$A$2:$AM$301,39,FALSE)</f>
        <v/>
      </c>
      <c r="J297" s="57">
        <f>VLOOKUP(A297,NOV!$A$2:$AL$301,38,FALSE)</f>
        <v/>
      </c>
      <c r="K297" s="57">
        <f>VLOOKUP(A297,DEC!$A$2:$AM$301,39,FALSE)</f>
        <v/>
      </c>
      <c r="L297" s="57">
        <f>VLOOKUP(A297,DEC!$A$2:$AP$301,42,FALSE)</f>
        <v/>
      </c>
      <c r="M297" s="57">
        <f>VLOOKUP($A297,JAN!$A$2:$AM$301,39,FALSE)</f>
        <v/>
      </c>
      <c r="N297" s="57">
        <f>VLOOKUP(A297,FEB!$A$2:$AJ$301,36,FALSE)</f>
        <v/>
      </c>
      <c r="O297" s="215">
        <f>VLOOKUP($A297,MAR!$A$2:$AP$301,39,FALSE)</f>
        <v/>
      </c>
      <c r="P297" s="215">
        <f>VLOOKUP($A297,MAR!$A$2:$AP$301,42,FALSE)</f>
        <v/>
      </c>
      <c r="Q297" s="215">
        <f>VLOOKUP($A297,APR!$A$2:$AL$301,38,FALSE)</f>
        <v/>
      </c>
      <c r="R297" s="215">
        <f>VLOOKUP(A297,MAY!$A$2:$AM$301,39,FALSE)</f>
        <v/>
      </c>
      <c r="S297" s="215">
        <f>VLOOKUP($A297,JUN!$A$2:$AO$301,38,FALSE)</f>
        <v/>
      </c>
      <c r="T297" s="215">
        <f>VLOOKUP($A297,JUN!$A$2:$AO$301,41,FALSE)</f>
        <v/>
      </c>
      <c r="U297" s="216">
        <f>L297+P297+T297+H297</f>
        <v/>
      </c>
      <c r="V297" s="217">
        <f>SUM(VLOOKUP(A297,SEP!$A$2:$AP$301,42,FALSE),VLOOKUP(A297,DEC!$A$2:$AQ$301,43,FALSE),VLOOKUP(A297,MAR!$A$2:$AQ$301,43,FALSE),VLOOKUP(A297,JUN!$A$2:$AP$301,42,FALSE))</f>
        <v/>
      </c>
      <c r="W297" s="218">
        <f>U297/V297</f>
        <v/>
      </c>
    </row>
    <row r="298">
      <c r="A298" s="59" t="n">
        <v>297</v>
      </c>
      <c r="B298" s="157">
        <f>VLOOKUP($A298,Table2[[No]:[Date Student Last Attended Program
(mm/dd/yyyy)]],2,FALSE)</f>
        <v/>
      </c>
      <c r="C298" s="157">
        <f>VLOOKUP($A298,Table2[[No]:[Date Student Last Attended Program
(mm/dd/yyyy)]],4,FALSE)</f>
        <v/>
      </c>
      <c r="D298" s="157">
        <f>VLOOKUP($A298,Table2[[No]:[Date Student Last Attended Program
(mm/dd/yyyy)]],14,FALSE)</f>
        <v/>
      </c>
      <c r="E298" s="58">
        <f>COUNTIF(JUL!E298:AI298,"1")</f>
        <v/>
      </c>
      <c r="F298" s="58">
        <f>COUNTIF(AUG!E298:AI298,"1")</f>
        <v/>
      </c>
      <c r="G298" s="58">
        <f>VLOOKUP(A298,SEP!$A$2:$AL$301,38,FALSE)</f>
        <v/>
      </c>
      <c r="H298" s="58">
        <f>VLOOKUP(A298,SEP!$A$2:$AP$301,41,FALSE)</f>
        <v/>
      </c>
      <c r="I298" s="58">
        <f>VLOOKUP(A298,OCT!$A$2:$AM$301,39,FALSE)</f>
        <v/>
      </c>
      <c r="J298" s="57">
        <f>VLOOKUP(A298,NOV!$A$2:$AL$301,38,FALSE)</f>
        <v/>
      </c>
      <c r="K298" s="57">
        <f>VLOOKUP(A298,DEC!$A$2:$AM$301,39,FALSE)</f>
        <v/>
      </c>
      <c r="L298" s="57">
        <f>VLOOKUP(A298,DEC!$A$2:$AP$301,42,FALSE)</f>
        <v/>
      </c>
      <c r="M298" s="57">
        <f>VLOOKUP($A298,JAN!$A$2:$AM$301,39,FALSE)</f>
        <v/>
      </c>
      <c r="N298" s="57">
        <f>VLOOKUP(A298,FEB!$A$2:$AJ$301,36,FALSE)</f>
        <v/>
      </c>
      <c r="O298" s="215">
        <f>VLOOKUP($A298,MAR!$A$2:$AP$301,39,FALSE)</f>
        <v/>
      </c>
      <c r="P298" s="215">
        <f>VLOOKUP($A298,MAR!$A$2:$AP$301,42,FALSE)</f>
        <v/>
      </c>
      <c r="Q298" s="215">
        <f>VLOOKUP($A298,APR!$A$2:$AL$301,38,FALSE)</f>
        <v/>
      </c>
      <c r="R298" s="215">
        <f>VLOOKUP(A298,MAY!$A$2:$AM$301,39,FALSE)</f>
        <v/>
      </c>
      <c r="S298" s="215">
        <f>VLOOKUP($A298,JUN!$A$2:$AO$301,38,FALSE)</f>
        <v/>
      </c>
      <c r="T298" s="215">
        <f>VLOOKUP($A298,JUN!$A$2:$AO$301,41,FALSE)</f>
        <v/>
      </c>
      <c r="U298" s="216">
        <f>L298+P298+T298+H298</f>
        <v/>
      </c>
      <c r="V298" s="217">
        <f>SUM(VLOOKUP(A298,SEP!$A$2:$AP$301,42,FALSE),VLOOKUP(A298,DEC!$A$2:$AQ$301,43,FALSE),VLOOKUP(A298,MAR!$A$2:$AQ$301,43,FALSE),VLOOKUP(A298,JUN!$A$2:$AP$301,42,FALSE))</f>
        <v/>
      </c>
      <c r="W298" s="218">
        <f>U298/V298</f>
        <v/>
      </c>
    </row>
    <row r="299">
      <c r="A299" s="59" t="n">
        <v>298</v>
      </c>
      <c r="B299" s="157">
        <f>VLOOKUP($A299,Table2[[No]:[Date Student Last Attended Program
(mm/dd/yyyy)]],2,FALSE)</f>
        <v/>
      </c>
      <c r="C299" s="157">
        <f>VLOOKUP($A299,Table2[[No]:[Date Student Last Attended Program
(mm/dd/yyyy)]],4,FALSE)</f>
        <v/>
      </c>
      <c r="D299" s="157">
        <f>VLOOKUP($A299,Table2[[No]:[Date Student Last Attended Program
(mm/dd/yyyy)]],14,FALSE)</f>
        <v/>
      </c>
      <c r="E299" s="58">
        <f>COUNTIF(JUL!E299:AI299,"1")</f>
        <v/>
      </c>
      <c r="F299" s="58">
        <f>COUNTIF(AUG!E299:AI299,"1")</f>
        <v/>
      </c>
      <c r="G299" s="58">
        <f>VLOOKUP(A299,SEP!$A$2:$AL$301,38,FALSE)</f>
        <v/>
      </c>
      <c r="H299" s="58">
        <f>VLOOKUP(A299,SEP!$A$2:$AP$301,41,FALSE)</f>
        <v/>
      </c>
      <c r="I299" s="58">
        <f>VLOOKUP(A299,OCT!$A$2:$AM$301,39,FALSE)</f>
        <v/>
      </c>
      <c r="J299" s="57">
        <f>VLOOKUP(A299,NOV!$A$2:$AL$301,38,FALSE)</f>
        <v/>
      </c>
      <c r="K299" s="57">
        <f>VLOOKUP(A299,DEC!$A$2:$AM$301,39,FALSE)</f>
        <v/>
      </c>
      <c r="L299" s="57">
        <f>VLOOKUP(A299,DEC!$A$2:$AP$301,42,FALSE)</f>
        <v/>
      </c>
      <c r="M299" s="57">
        <f>VLOOKUP($A299,JAN!$A$2:$AM$301,39,FALSE)</f>
        <v/>
      </c>
      <c r="N299" s="57">
        <f>VLOOKUP(A299,FEB!$A$2:$AJ$301,36,FALSE)</f>
        <v/>
      </c>
      <c r="O299" s="215">
        <f>VLOOKUP($A299,MAR!$A$2:$AP$301,39,FALSE)</f>
        <v/>
      </c>
      <c r="P299" s="215">
        <f>VLOOKUP($A299,MAR!$A$2:$AP$301,42,FALSE)</f>
        <v/>
      </c>
      <c r="Q299" s="215">
        <f>VLOOKUP($A299,APR!$A$2:$AL$301,38,FALSE)</f>
        <v/>
      </c>
      <c r="R299" s="215">
        <f>VLOOKUP(A299,MAY!$A$2:$AM$301,39,FALSE)</f>
        <v/>
      </c>
      <c r="S299" s="215">
        <f>VLOOKUP($A299,JUN!$A$2:$AO$301,38,FALSE)</f>
        <v/>
      </c>
      <c r="T299" s="215">
        <f>VLOOKUP($A299,JUN!$A$2:$AO$301,41,FALSE)</f>
        <v/>
      </c>
      <c r="U299" s="216">
        <f>L299+P299+T299+H299</f>
        <v/>
      </c>
      <c r="V299" s="217">
        <f>SUM(VLOOKUP(A299,SEP!$A$2:$AP$301,42,FALSE),VLOOKUP(A299,DEC!$A$2:$AQ$301,43,FALSE),VLOOKUP(A299,MAR!$A$2:$AQ$301,43,FALSE),VLOOKUP(A299,JUN!$A$2:$AP$301,42,FALSE))</f>
        <v/>
      </c>
      <c r="W299" s="218">
        <f>U299/V299</f>
        <v/>
      </c>
    </row>
    <row r="300">
      <c r="A300" s="59" t="n">
        <v>299</v>
      </c>
      <c r="B300" s="157">
        <f>VLOOKUP($A300,Table2[[No]:[Date Student Last Attended Program
(mm/dd/yyyy)]],2,FALSE)</f>
        <v/>
      </c>
      <c r="C300" s="157">
        <f>VLOOKUP($A300,Table2[[No]:[Date Student Last Attended Program
(mm/dd/yyyy)]],4,FALSE)</f>
        <v/>
      </c>
      <c r="D300" s="157">
        <f>VLOOKUP($A300,Table2[[No]:[Date Student Last Attended Program
(mm/dd/yyyy)]],14,FALSE)</f>
        <v/>
      </c>
      <c r="E300" s="58">
        <f>COUNTIF(JUL!E300:AI300,"1")</f>
        <v/>
      </c>
      <c r="F300" s="58">
        <f>COUNTIF(AUG!E300:AI300,"1")</f>
        <v/>
      </c>
      <c r="G300" s="58">
        <f>VLOOKUP(A300,SEP!$A$2:$AL$301,38,FALSE)</f>
        <v/>
      </c>
      <c r="H300" s="58">
        <f>VLOOKUP(A300,SEP!$A$2:$AP$301,41,FALSE)</f>
        <v/>
      </c>
      <c r="I300" s="58">
        <f>VLOOKUP(A300,OCT!$A$2:$AM$301,39,FALSE)</f>
        <v/>
      </c>
      <c r="J300" s="57">
        <f>VLOOKUP(A300,NOV!$A$2:$AL$301,38,FALSE)</f>
        <v/>
      </c>
      <c r="K300" s="57">
        <f>VLOOKUP(A300,DEC!$A$2:$AM$301,39,FALSE)</f>
        <v/>
      </c>
      <c r="L300" s="57">
        <f>VLOOKUP(A300,DEC!$A$2:$AP$301,42,FALSE)</f>
        <v/>
      </c>
      <c r="M300" s="57">
        <f>VLOOKUP($A300,JAN!$A$2:$AM$301,39,FALSE)</f>
        <v/>
      </c>
      <c r="N300" s="57">
        <f>VLOOKUP(A300,FEB!$A$2:$AJ$301,36,FALSE)</f>
        <v/>
      </c>
      <c r="O300" s="215">
        <f>VLOOKUP($A300,MAR!$A$2:$AP$301,39,FALSE)</f>
        <v/>
      </c>
      <c r="P300" s="215">
        <f>VLOOKUP($A300,MAR!$A$2:$AP$301,42,FALSE)</f>
        <v/>
      </c>
      <c r="Q300" s="215">
        <f>VLOOKUP($A300,APR!$A$2:$AL$301,38,FALSE)</f>
        <v/>
      </c>
      <c r="R300" s="215">
        <f>VLOOKUP(A300,MAY!$A$2:$AM$301,39,FALSE)</f>
        <v/>
      </c>
      <c r="S300" s="215">
        <f>VLOOKUP($A300,JUN!$A$2:$AO$301,38,FALSE)</f>
        <v/>
      </c>
      <c r="T300" s="215">
        <f>VLOOKUP($A300,JUN!$A$2:$AO$301,41,FALSE)</f>
        <v/>
      </c>
      <c r="U300" s="216">
        <f>L300+P300+T300+H300</f>
        <v/>
      </c>
      <c r="V300" s="217">
        <f>SUM(VLOOKUP(A300,SEP!$A$2:$AP$301,42,FALSE),VLOOKUP(A300,DEC!$A$2:$AQ$301,43,FALSE),VLOOKUP(A300,MAR!$A$2:$AQ$301,43,FALSE),VLOOKUP(A300,JUN!$A$2:$AP$301,42,FALSE))</f>
        <v/>
      </c>
      <c r="W300" s="218">
        <f>U300/V300</f>
        <v/>
      </c>
    </row>
    <row r="301">
      <c r="A301" s="59" t="n">
        <v>300</v>
      </c>
      <c r="B301" s="157">
        <f>VLOOKUP($A301,Table2[[No]:[Date Student Last Attended Program
(mm/dd/yyyy)]],2,FALSE)</f>
        <v/>
      </c>
      <c r="C301" s="157">
        <f>VLOOKUP($A301,Table2[[No]:[Date Student Last Attended Program
(mm/dd/yyyy)]],4,FALSE)</f>
        <v/>
      </c>
      <c r="D301" s="157">
        <f>VLOOKUP($A301,Table2[[No]:[Date Student Last Attended Program
(mm/dd/yyyy)]],14,FALSE)</f>
        <v/>
      </c>
      <c r="E301" s="58">
        <f>COUNTIF(JUL!E301:AI301,"1")</f>
        <v/>
      </c>
      <c r="F301" s="58">
        <f>COUNTIF(AUG!E301:AI301,"1")</f>
        <v/>
      </c>
      <c r="G301" s="58">
        <f>VLOOKUP(A301,SEP!$A$2:$AL$301,38,FALSE)</f>
        <v/>
      </c>
      <c r="H301" s="58">
        <f>VLOOKUP(A301,SEP!$A$2:$AP$301,41,FALSE)</f>
        <v/>
      </c>
      <c r="I301" s="58">
        <f>VLOOKUP(A301,OCT!$A$2:$AM$301,39,FALSE)</f>
        <v/>
      </c>
      <c r="J301" s="57">
        <f>VLOOKUP(A301,NOV!$A$2:$AL$301,38,FALSE)</f>
        <v/>
      </c>
      <c r="K301" s="57">
        <f>VLOOKUP(A301,DEC!$A$2:$AM$301,39,FALSE)</f>
        <v/>
      </c>
      <c r="L301" s="57">
        <f>VLOOKUP(A301,DEC!$A$2:$AP$301,42,FALSE)</f>
        <v/>
      </c>
      <c r="M301" s="57">
        <f>VLOOKUP($A301,JAN!$A$2:$AM$301,39,FALSE)</f>
        <v/>
      </c>
      <c r="N301" s="57">
        <f>VLOOKUP(A301,FEB!$A$2:$AJ$301,36,FALSE)</f>
        <v/>
      </c>
      <c r="O301" s="215">
        <f>VLOOKUP($A301,MAR!$A$2:$AP$301,39,FALSE)</f>
        <v/>
      </c>
      <c r="P301" s="215">
        <f>VLOOKUP($A301,MAR!$A$2:$AP$301,42,FALSE)</f>
        <v/>
      </c>
      <c r="Q301" s="215">
        <f>VLOOKUP($A301,APR!$A$2:$AL$301,38,FALSE)</f>
        <v/>
      </c>
      <c r="R301" s="215">
        <f>VLOOKUP(A301,MAY!$A$2:$AM$301,39,FALSE)</f>
        <v/>
      </c>
      <c r="S301" s="215">
        <f>VLOOKUP($A301,JUN!$A$2:$AO$301,38,FALSE)</f>
        <v/>
      </c>
      <c r="T301" s="215">
        <f>VLOOKUP($A301,JUN!$A$2:$AO$301,41,FALSE)</f>
        <v/>
      </c>
      <c r="U301" s="216">
        <f>L301+P301+T301+H301</f>
        <v/>
      </c>
      <c r="V301" s="217">
        <f>SUM(VLOOKUP(A301,SEP!$A$2:$AP$301,42,FALSE),VLOOKUP(A301,DEC!$A$2:$AQ$301,43,FALSE),VLOOKUP(A301,MAR!$A$2:$AQ$301,43,FALSE),VLOOKUP(A301,JUN!$A$2:$AP$301,42,FALSE))</f>
        <v/>
      </c>
      <c r="W301" s="218">
        <f>U301/V301</f>
        <v/>
      </c>
    </row>
  </sheetData>
  <sheetProtection selectLockedCells="1" selectUnlockedCells="0" algorithmName="SHA-512" sheet="1" objects="1" insertRows="1" insertHyperlinks="1" autoFilter="0" scenarios="1" formatColumns="1" deleteColumns="1" insertColumns="1" pivotTables="1" deleteRows="1" formatCells="1" saltValue="gc7nCIHER3zua6+7bvXnCQ==" formatRows="1" sort="0" spinCount="100000" hashValue="idjTpT4eH7ZStYm876HiiQKz/nbqQ4VCw+YDfQGAKFB5qIjSwVkwFrPYfyUkfjclys9JJAfNkhG63LEVPIJgQw=="/>
  <autoFilter ref="A1:W1">
    <sortState ref="A2:W301">
      <sortCondition ref="A1"/>
    </sortState>
  </autoFilter>
  <conditionalFormatting sqref="E2:W301">
    <cfRule type="expression" priority="2" dxfId="0">
      <formula>MOD(ROW(),2)</formula>
    </cfRule>
  </conditionalFormatting>
  <conditionalFormatting sqref="B2:D301">
    <cfRule type="expression" priority="1" dxfId="0">
      <formula>MOD(ROW(),2)</formula>
    </cfRule>
  </conditionalFormatting>
  <pageMargins left="0.25" right="0.25" top="0.75" bottom="0.75" header="0.3" footer="0.3"/>
  <pageSetup orientation="landscape"/>
</worksheet>
</file>

<file path=xl/worksheets/sheet18.xml><?xml version="1.0" encoding="utf-8"?>
<worksheet xmlns="http://schemas.openxmlformats.org/spreadsheetml/2006/main">
  <sheetPr codeName="Sheet17">
    <tabColor rgb="FF7030A0"/>
    <outlinePr summaryBelow="1" summaryRight="1"/>
    <pageSetUpPr/>
  </sheetPr>
  <dimension ref="A1:J30"/>
  <sheetViews>
    <sheetView zoomScaleNormal="100" workbookViewId="0">
      <pane xSplit="1" ySplit="1" topLeftCell="B2" activePane="bottomRight" state="frozen"/>
      <selection pane="topRight" activeCell="B1" sqref="B1"/>
      <selection pane="bottomLeft" activeCell="A2" sqref="A2"/>
      <selection pane="bottomRight" activeCell="C4" sqref="C4"/>
    </sheetView>
  </sheetViews>
  <sheetFormatPr baseColWidth="8" defaultRowHeight="15"/>
  <cols>
    <col width="21.7109375" customWidth="1" style="50" min="1" max="1"/>
    <col width="18.7109375" customWidth="1" style="50" min="2" max="2"/>
    <col width="15.85546875" customWidth="1" style="50" min="3" max="3"/>
    <col width="24.42578125" customWidth="1" style="50" min="4" max="4"/>
    <col width="16.28515625" customWidth="1" style="50" min="5" max="5"/>
    <col width="17.7109375" customWidth="1" style="50" min="6" max="6"/>
    <col width="14.7109375" customWidth="1" style="50" min="7" max="7"/>
    <col width="16.28515625" customWidth="1" style="50" min="8" max="8"/>
    <col width="14.42578125" customWidth="1" style="50" min="9" max="9"/>
  </cols>
  <sheetData>
    <row r="1" ht="29.45" customHeight="1" s="50">
      <c r="A1" s="114" t="inlineStr">
        <is>
          <t>Demographics Summary</t>
        </is>
      </c>
      <c r="B1" s="259" t="inlineStr">
        <is>
          <t>Below is an overview of enrollment by demographics.</t>
        </is>
      </c>
      <c r="C1" s="296" t="n"/>
      <c r="D1" s="289" t="n"/>
      <c r="E1" s="80" t="n"/>
      <c r="F1" s="81" t="n"/>
      <c r="G1" s="81" t="n"/>
      <c r="H1" s="81" t="n"/>
      <c r="I1" s="81" t="n"/>
    </row>
    <row r="2">
      <c r="A2" s="81" t="n"/>
      <c r="B2" s="81" t="n"/>
      <c r="C2" s="81" t="n"/>
      <c r="D2" s="81" t="n"/>
      <c r="E2" s="81" t="n"/>
      <c r="F2" s="81" t="n"/>
      <c r="G2" s="81" t="n"/>
      <c r="H2" s="81" t="n"/>
      <c r="I2" s="81" t="n"/>
    </row>
    <row r="3" ht="42.95" customHeight="1" s="50">
      <c r="A3" s="105" t="inlineStr">
        <is>
          <t>Race</t>
        </is>
      </c>
      <c r="B3" s="107" t="inlineStr">
        <is>
          <t>American Indian or Alaskan Native</t>
        </is>
      </c>
      <c r="C3" s="108" t="inlineStr">
        <is>
          <t>Asian</t>
        </is>
      </c>
      <c r="D3" s="107" t="inlineStr">
        <is>
          <t>Black or African American</t>
        </is>
      </c>
      <c r="E3" s="107" t="inlineStr">
        <is>
          <t>Multiracial</t>
        </is>
      </c>
      <c r="F3" s="107" t="inlineStr">
        <is>
          <t>Native Hawaiian or Other Pacific Islander</t>
        </is>
      </c>
      <c r="G3" s="108" t="inlineStr">
        <is>
          <t>White</t>
        </is>
      </c>
      <c r="H3" s="107" t="inlineStr">
        <is>
          <t>Did not disclose</t>
        </is>
      </c>
      <c r="I3" s="108" t="inlineStr">
        <is>
          <t>Total</t>
        </is>
      </c>
    </row>
    <row r="4" s="50">
      <c r="A4" s="109" t="inlineStr">
        <is>
          <t>#</t>
        </is>
      </c>
      <c r="B4" s="110">
        <f>COUNTIF(Enrollment!$H$2:$H$301,Demographics!B3)</f>
        <v/>
      </c>
      <c r="C4" s="110">
        <f>COUNTIF(Enrollment!$H$2:$H$301,Demographics!C3)</f>
        <v/>
      </c>
      <c r="D4" s="110">
        <f>COUNTIF(Enrollment!$H$2:$H$301,Demographics!D3)</f>
        <v/>
      </c>
      <c r="E4" s="110">
        <f>COUNTIF(Enrollment!$H$2:$H$301,Demographics!E3)</f>
        <v/>
      </c>
      <c r="F4" s="110">
        <f>COUNTIF(Enrollment!$H$2:$H$301,Demographics!F3)</f>
        <v/>
      </c>
      <c r="G4" s="110">
        <f>COUNTIF(Enrollment!$H$2:$H$301,Demographics!G3)</f>
        <v/>
      </c>
      <c r="H4" s="111">
        <f>COUNTIF(Enrollment!$H$2:$H$301,Demographics!H3)</f>
        <v/>
      </c>
      <c r="I4" s="110">
        <f>SUM(B4:H4)</f>
        <v/>
      </c>
    </row>
    <row r="5">
      <c r="A5" s="112" t="inlineStr">
        <is>
          <t>%</t>
        </is>
      </c>
      <c r="B5" s="113">
        <f>B4/$I$4</f>
        <v/>
      </c>
      <c r="C5" s="113">
        <f>C4/$I$4</f>
        <v/>
      </c>
      <c r="D5" s="113">
        <f>D4/$I$4</f>
        <v/>
      </c>
      <c r="E5" s="113">
        <f>E4/$I$4</f>
        <v/>
      </c>
      <c r="F5" s="113">
        <f>F4/$I$4</f>
        <v/>
      </c>
      <c r="G5" s="113">
        <f>G4/$I$4</f>
        <v/>
      </c>
      <c r="H5" s="113">
        <f>H4/$I$4</f>
        <v/>
      </c>
      <c r="I5" s="113">
        <f>I4/$I$4</f>
        <v/>
      </c>
    </row>
    <row r="6">
      <c r="A6" s="84" t="n"/>
      <c r="B6" s="83" t="n"/>
      <c r="C6" s="83" t="n"/>
      <c r="D6" s="83" t="n"/>
      <c r="E6" s="83" t="n"/>
      <c r="F6" s="83" t="n"/>
      <c r="G6" s="83" t="n"/>
      <c r="H6" s="83" t="n"/>
      <c r="I6" s="83" t="n"/>
    </row>
    <row r="7">
      <c r="A7" s="84" t="n"/>
      <c r="B7" s="83" t="n"/>
      <c r="C7" s="83" t="n"/>
      <c r="D7" s="83" t="n"/>
      <c r="E7" s="83" t="n"/>
      <c r="F7" s="83" t="n"/>
      <c r="G7" s="83" t="n"/>
      <c r="H7" s="83" t="n"/>
      <c r="I7" s="83" t="n"/>
    </row>
    <row r="8" ht="18.95" customHeight="1" s="50">
      <c r="A8" s="120" t="inlineStr">
        <is>
          <t>Ethnicity</t>
        </is>
      </c>
      <c r="B8" s="115" t="inlineStr">
        <is>
          <t>Hispanic</t>
        </is>
      </c>
      <c r="C8" s="115" t="inlineStr">
        <is>
          <t>Not Hispanic</t>
        </is>
      </c>
      <c r="D8" s="115" t="inlineStr">
        <is>
          <t>Did not disclose</t>
        </is>
      </c>
      <c r="E8" s="116" t="inlineStr">
        <is>
          <t>Total</t>
        </is>
      </c>
      <c r="F8" s="83" t="n"/>
      <c r="G8" s="83" t="n"/>
      <c r="H8" s="83" t="n"/>
      <c r="I8" s="83" t="n"/>
    </row>
    <row r="9">
      <c r="A9" s="112" t="inlineStr">
        <is>
          <t>#</t>
        </is>
      </c>
      <c r="B9" s="117">
        <f>COUNTIF(Enrollment!$I$2:$I$301,Demographics!$B$8)</f>
        <v/>
      </c>
      <c r="C9" s="117">
        <f>COUNTIF(Enrollment!$I$2:$I$301,Demographics!C8)</f>
        <v/>
      </c>
      <c r="D9" s="117">
        <f>COUNTIF(Enrollment!$I$2:$I$301,Demographics!D8)</f>
        <v/>
      </c>
      <c r="E9" s="117">
        <f>SUM(B9:D9)</f>
        <v/>
      </c>
      <c r="F9" s="83" t="n"/>
      <c r="G9" s="83" t="n"/>
      <c r="H9" s="83" t="n"/>
      <c r="I9" s="83" t="n"/>
    </row>
    <row r="10">
      <c r="A10" s="112" t="inlineStr">
        <is>
          <t>%</t>
        </is>
      </c>
      <c r="B10" s="113">
        <f>B9/E9</f>
        <v/>
      </c>
      <c r="C10" s="113">
        <f>C9/E9</f>
        <v/>
      </c>
      <c r="D10" s="113">
        <f>D9/E9</f>
        <v/>
      </c>
      <c r="E10" s="113">
        <f>E9/E9</f>
        <v/>
      </c>
      <c r="F10" s="83" t="n"/>
      <c r="G10" s="83" t="n"/>
      <c r="H10" s="83" t="n"/>
      <c r="I10" s="83" t="n"/>
    </row>
    <row r="11">
      <c r="A11" s="118" t="n"/>
      <c r="B11" s="119" t="n"/>
      <c r="C11" s="119" t="n"/>
      <c r="D11" s="119" t="n"/>
      <c r="E11" s="119" t="n"/>
      <c r="F11" s="83" t="n"/>
      <c r="G11" s="83" t="n"/>
      <c r="H11" s="83" t="n"/>
      <c r="I11" s="83" t="n"/>
    </row>
    <row r="12">
      <c r="A12" s="84" t="n"/>
      <c r="B12" s="83" t="n"/>
      <c r="C12" s="83" t="n"/>
      <c r="D12" s="83" t="n"/>
      <c r="E12" s="83" t="n"/>
      <c r="F12" s="83" t="n"/>
      <c r="G12" s="83" t="n"/>
      <c r="H12" s="83" t="n"/>
      <c r="I12" s="83" t="n"/>
    </row>
    <row r="13">
      <c r="A13" s="120" t="inlineStr">
        <is>
          <t>Gender</t>
        </is>
      </c>
      <c r="B13" s="121" t="inlineStr">
        <is>
          <t>Female</t>
        </is>
      </c>
      <c r="C13" s="121" t="inlineStr">
        <is>
          <t>Male</t>
        </is>
      </c>
      <c r="D13" s="121" t="inlineStr">
        <is>
          <t>Other</t>
        </is>
      </c>
      <c r="E13" s="121" t="inlineStr">
        <is>
          <t>No Response</t>
        </is>
      </c>
      <c r="F13" s="121" t="inlineStr">
        <is>
          <t>Total</t>
        </is>
      </c>
      <c r="G13" s="84" t="n"/>
      <c r="H13" s="84" t="n"/>
      <c r="I13" s="84" t="n"/>
    </row>
    <row r="14">
      <c r="A14" s="122" t="inlineStr">
        <is>
          <t>#</t>
        </is>
      </c>
      <c r="B14" s="123">
        <f>COUNTIF(Enrollment!$J$2:$J$301,Demographics!B13)</f>
        <v/>
      </c>
      <c r="C14" s="123">
        <f>COUNTIF(Enrollment!$J$2:$J$301,Demographics!C13)</f>
        <v/>
      </c>
      <c r="D14" s="123">
        <f>COUNTIF(Enrollment!$J$2:$J$301,Demographics!D13)</f>
        <v/>
      </c>
      <c r="E14" s="123">
        <f>COUNTIF(Enrollment!$J$2:$J$301,Demographics!E13)</f>
        <v/>
      </c>
      <c r="F14" s="123">
        <f>SUM(B14:E14)</f>
        <v/>
      </c>
      <c r="G14" s="85" t="n"/>
      <c r="H14" s="85" t="n"/>
      <c r="I14" s="85" t="n"/>
    </row>
    <row r="15">
      <c r="A15" s="112" t="inlineStr">
        <is>
          <t>%</t>
        </is>
      </c>
      <c r="B15" s="124">
        <f>B14/$F$14</f>
        <v/>
      </c>
      <c r="C15" s="124">
        <f>C14/$F$14</f>
        <v/>
      </c>
      <c r="D15" s="124">
        <f>D14/$F$14</f>
        <v/>
      </c>
      <c r="E15" s="124">
        <f>E14/$F$14</f>
        <v/>
      </c>
      <c r="F15" s="124">
        <f>F14/$F$14</f>
        <v/>
      </c>
      <c r="G15" s="87" t="n"/>
      <c r="H15" s="87" t="n"/>
      <c r="I15" s="87" t="n"/>
    </row>
    <row r="16">
      <c r="A16" s="87" t="n"/>
      <c r="B16" s="87" t="n"/>
      <c r="C16" s="87" t="n"/>
      <c r="D16" s="87" t="n"/>
      <c r="E16" s="87" t="n"/>
      <c r="F16" s="87" t="n"/>
      <c r="G16" s="87" t="n"/>
      <c r="H16" s="87" t="n"/>
      <c r="I16" s="87" t="n"/>
    </row>
    <row r="17">
      <c r="A17" s="120" t="inlineStr">
        <is>
          <t>ESOL Students</t>
        </is>
      </c>
      <c r="B17" s="121" t="inlineStr">
        <is>
          <t>Yes</t>
        </is>
      </c>
      <c r="C17" s="121" t="inlineStr">
        <is>
          <t>No</t>
        </is>
      </c>
      <c r="D17" s="121" t="inlineStr">
        <is>
          <t>Total</t>
        </is>
      </c>
      <c r="E17" s="87" t="n"/>
      <c r="F17" s="87" t="n"/>
      <c r="G17" s="87" t="n"/>
      <c r="H17" s="87" t="n"/>
      <c r="I17" s="87" t="n"/>
    </row>
    <row r="18">
      <c r="A18" s="122" t="inlineStr">
        <is>
          <t>#</t>
        </is>
      </c>
      <c r="B18" s="123">
        <f>COUNTIF(Enrollment!$K$2:$K$301,"yes")</f>
        <v/>
      </c>
      <c r="C18" s="123">
        <f>COUNTIF(Enrollment!$K$2:$K$301,"no")</f>
        <v/>
      </c>
      <c r="D18" s="123">
        <f>SUM(B18:C18)</f>
        <v/>
      </c>
      <c r="E18" s="87" t="n"/>
      <c r="F18" s="87" t="n"/>
      <c r="G18" s="87" t="n"/>
      <c r="H18" s="87" t="n"/>
      <c r="I18" s="87" t="n"/>
    </row>
    <row r="19">
      <c r="A19" s="112" t="inlineStr">
        <is>
          <t>%</t>
        </is>
      </c>
      <c r="B19" s="124">
        <f>B18/D18</f>
        <v/>
      </c>
      <c r="C19" s="124">
        <f>C18/D18</f>
        <v/>
      </c>
      <c r="D19" s="124">
        <f>D18/D18</f>
        <v/>
      </c>
      <c r="E19" s="87" t="n"/>
      <c r="F19" s="87" t="n"/>
      <c r="G19" s="87" t="n"/>
      <c r="H19" s="87" t="n"/>
      <c r="I19" s="87" t="n"/>
    </row>
    <row r="20">
      <c r="A20" s="87" t="n"/>
      <c r="B20" s="87" t="n"/>
      <c r="C20" s="87" t="n"/>
      <c r="D20" s="87" t="n"/>
      <c r="E20" s="87" t="n"/>
      <c r="F20" s="87" t="n"/>
      <c r="G20" s="87" t="n"/>
      <c r="H20" s="87" t="n"/>
      <c r="I20" s="87" t="n"/>
    </row>
    <row r="21">
      <c r="A21" s="120" t="inlineStr">
        <is>
          <t>Special Education Students</t>
        </is>
      </c>
      <c r="B21" s="121" t="inlineStr">
        <is>
          <t>Yes</t>
        </is>
      </c>
      <c r="C21" s="121" t="inlineStr">
        <is>
          <t>No</t>
        </is>
      </c>
      <c r="D21" s="121" t="inlineStr">
        <is>
          <t>Total</t>
        </is>
      </c>
      <c r="E21" s="87" t="n"/>
      <c r="F21" s="87" t="n"/>
      <c r="G21" s="87" t="n"/>
      <c r="H21" s="87" t="n"/>
      <c r="I21" s="87" t="n"/>
    </row>
    <row r="22">
      <c r="A22" s="122" t="inlineStr">
        <is>
          <t>#</t>
        </is>
      </c>
      <c r="B22" s="123">
        <f>COUNTIF(Enrollment!$L$2:$L$301,"yes")</f>
        <v/>
      </c>
      <c r="C22" s="123">
        <f>COUNTIF(Enrollment!$L$2:$L$301,"no")</f>
        <v/>
      </c>
      <c r="D22" s="123">
        <f>SUM(B22:C22)</f>
        <v/>
      </c>
      <c r="E22" s="87" t="n"/>
      <c r="F22" s="87" t="n"/>
      <c r="G22" s="87" t="n"/>
      <c r="H22" s="87" t="n"/>
      <c r="I22" s="87" t="n"/>
    </row>
    <row r="23">
      <c r="A23" s="112" t="inlineStr">
        <is>
          <t>%</t>
        </is>
      </c>
      <c r="B23" s="124">
        <f>B22/D22</f>
        <v/>
      </c>
      <c r="C23" s="124">
        <f>C22/D22</f>
        <v/>
      </c>
      <c r="D23" s="124">
        <f>D22/D22</f>
        <v/>
      </c>
      <c r="E23" s="87" t="n"/>
      <c r="F23" s="87" t="n"/>
      <c r="G23" s="87" t="n"/>
      <c r="H23" s="87" t="n"/>
      <c r="I23" s="87" t="n"/>
    </row>
    <row r="24"/>
    <row r="25"/>
    <row r="26"/>
    <row r="27"/>
    <row r="28"/>
    <row r="29"/>
    <row r="30"/>
  </sheetData>
  <sheetProtection selectLockedCells="0" selectUnlockedCells="0" algorithmName="SHA-512" sheet="1" objects="1" insertRows="1" insertHyperlinks="1" autoFilter="1" scenarios="1" formatColumns="1" deleteColumns="1" insertColumns="1" pivotTables="1" deleteRows="1" formatCells="1" saltValue="tFE15KIdunxu3FzAd3MMbA==" formatRows="1" sort="1" spinCount="100000" hashValue="3ZWLL5ySzoW/4cYKEoS10I77kRNWfI9ZcVz+o3xnQiCRb8eMw+PMWmpMGV4Pv9pcKHrr+KwfY1iFnmEChDF4rw=="/>
  <mergeCells count="1">
    <mergeCell ref="B1:D1"/>
  </mergeCells>
  <pageMargins left="0.7" right="0.7" top="0.75" bottom="0.75" header="0.3" footer="0.3"/>
  <pageSetup orientation="portrait" horizontalDpi="1200" verticalDpi="1200"/>
</worksheet>
</file>

<file path=xl/worksheets/sheet19.xml><?xml version="1.0" encoding="utf-8"?>
<worksheet xmlns="http://schemas.openxmlformats.org/spreadsheetml/2006/main">
  <sheetPr codeName="Sheet18">
    <tabColor rgb="FF7030A0"/>
    <outlinePr summaryBelow="1" summaryRight="1"/>
    <pageSetUpPr/>
  </sheetPr>
  <dimension ref="A1:P21"/>
  <sheetViews>
    <sheetView workbookViewId="0">
      <pane xSplit="1" ySplit="1" topLeftCell="B2" activePane="bottomRight" state="frozen"/>
      <selection pane="topRight" activeCell="B1" sqref="B1"/>
      <selection pane="bottomLeft" activeCell="A2" sqref="A2"/>
      <selection pane="bottomRight" activeCell="D11" sqref="D11"/>
    </sheetView>
  </sheetViews>
  <sheetFormatPr baseColWidth="8" defaultRowHeight="15"/>
  <cols>
    <col width="52.140625" customWidth="1" style="50" min="1" max="1"/>
    <col width="6.5703125" customWidth="1" style="50" min="2" max="2"/>
    <col width="6.7109375" customWidth="1" style="50" min="3" max="3"/>
    <col width="6.85546875" customWidth="1" style="50" min="4" max="4"/>
    <col width="7" customWidth="1" style="50" min="5" max="7"/>
    <col width="6.42578125" customWidth="1" style="50" min="8" max="8"/>
    <col width="7.140625" customWidth="1" style="50" min="9" max="9"/>
    <col width="6.5703125" customWidth="1" style="50" min="10" max="10"/>
    <col width="7" customWidth="1" style="50" min="11" max="11"/>
    <col width="6.42578125" customWidth="1" style="50" min="12" max="12"/>
    <col width="6.5703125" customWidth="1" style="50" min="13" max="13"/>
    <col width="7.42578125" customWidth="1" style="50" min="14" max="14"/>
    <col width="7.140625" customWidth="1" style="50" min="15" max="15"/>
  </cols>
  <sheetData>
    <row r="1" ht="27" customHeight="1" s="50" thickBot="1">
      <c r="A1" s="140" t="inlineStr">
        <is>
          <t>Additional Attendance Data</t>
        </is>
      </c>
      <c r="B1" s="141" t="inlineStr">
        <is>
          <t>SEP</t>
        </is>
      </c>
      <c r="C1" s="141" t="inlineStr">
        <is>
          <t>Q1 Total</t>
        </is>
      </c>
      <c r="D1" s="141" t="inlineStr">
        <is>
          <t>OCT</t>
        </is>
      </c>
      <c r="E1" s="141" t="inlineStr">
        <is>
          <t>NOV</t>
        </is>
      </c>
      <c r="F1" s="141" t="inlineStr">
        <is>
          <t>DEC</t>
        </is>
      </c>
      <c r="G1" s="141" t="inlineStr">
        <is>
          <t>Q2 Total</t>
        </is>
      </c>
      <c r="H1" s="141" t="inlineStr">
        <is>
          <t>JAN</t>
        </is>
      </c>
      <c r="I1" s="141" t="inlineStr">
        <is>
          <t>FEB</t>
        </is>
      </c>
      <c r="J1" s="141" t="inlineStr">
        <is>
          <t>MAR</t>
        </is>
      </c>
      <c r="K1" s="141" t="inlineStr">
        <is>
          <t>Q3 Total</t>
        </is>
      </c>
      <c r="L1" s="141" t="inlineStr">
        <is>
          <t>APR</t>
        </is>
      </c>
      <c r="M1" s="141" t="inlineStr">
        <is>
          <t>MAY</t>
        </is>
      </c>
      <c r="N1" s="141" t="inlineStr">
        <is>
          <t>JUN</t>
        </is>
      </c>
      <c r="O1" s="141" t="inlineStr">
        <is>
          <t>Q4 Total</t>
        </is>
      </c>
      <c r="P1" s="141" t="inlineStr">
        <is>
          <t>Entire Program</t>
        </is>
      </c>
    </row>
    <row r="2" ht="15.75" customHeight="1" s="50" thickTop="1">
      <c r="A2" s="142" t="inlineStr">
        <is>
          <t>Participation</t>
        </is>
      </c>
      <c r="B2" s="297" t="n"/>
      <c r="C2" s="298" t="n"/>
      <c r="D2" s="298" t="n"/>
      <c r="E2" s="298" t="n"/>
      <c r="F2" s="298" t="n"/>
      <c r="G2" s="298" t="n"/>
      <c r="H2" s="298" t="n"/>
      <c r="I2" s="298" t="n"/>
      <c r="J2" s="298" t="n"/>
      <c r="K2" s="298" t="n"/>
      <c r="L2" s="298" t="n"/>
      <c r="M2" s="298" t="n"/>
      <c r="N2" s="298" t="n"/>
      <c r="O2" s="298" t="n"/>
      <c r="P2" s="299" t="n"/>
    </row>
    <row r="3">
      <c r="A3" s="143" t="inlineStr">
        <is>
          <t># youth who attend at least 25% of operating days</t>
        </is>
      </c>
      <c r="B3" s="266" t="inlineStr">
        <is>
          <t>Calculated at the end of the program</t>
        </is>
      </c>
      <c r="C3" s="267" t="n"/>
      <c r="D3" s="267" t="n"/>
      <c r="E3" s="267" t="n"/>
      <c r="F3" s="253" t="n"/>
      <c r="G3" s="253" t="n"/>
      <c r="H3" s="253" t="n"/>
      <c r="I3" s="253" t="n"/>
      <c r="J3" s="253" t="n"/>
      <c r="K3" s="253" t="n"/>
      <c r="L3" s="253" t="n"/>
      <c r="M3" s="253" t="n"/>
      <c r="N3" s="253" t="n"/>
      <c r="O3" s="254" t="n"/>
      <c r="P3" s="143">
        <f>COUNTIF('Individual Attn Data'!$U$2:$U$301,"&gt;="&amp;('Performance Measures'!$R$2*0.25))</f>
        <v/>
      </c>
    </row>
    <row r="4">
      <c r="A4" s="144" t="inlineStr">
        <is>
          <t>% youth who attend at least 25% of operating days</t>
        </is>
      </c>
      <c r="B4" s="300" t="inlineStr">
        <is>
          <t>Calculated at the end of the program</t>
        </is>
      </c>
      <c r="C4" s="288" t="n"/>
      <c r="D4" s="288" t="n"/>
      <c r="E4" s="288" t="n"/>
      <c r="F4" s="288" t="n"/>
      <c r="G4" s="288" t="n"/>
      <c r="H4" s="288" t="n"/>
      <c r="I4" s="288" t="n"/>
      <c r="J4" s="288" t="n"/>
      <c r="K4" s="288" t="n"/>
      <c r="L4" s="288" t="n"/>
      <c r="M4" s="288" t="n"/>
      <c r="N4" s="288" t="n"/>
      <c r="O4" s="284" t="n"/>
      <c r="P4" s="145">
        <f>P3/'Performance Measures'!$R$7</f>
        <v/>
      </c>
    </row>
    <row r="5">
      <c r="A5" s="146" t="inlineStr">
        <is>
          <t># youth who attend at least 50% of operating days</t>
        </is>
      </c>
      <c r="B5" s="301" t="inlineStr">
        <is>
          <t>Calculated at the end of the program</t>
        </is>
      </c>
      <c r="C5" s="288" t="n"/>
      <c r="D5" s="288" t="n"/>
      <c r="E5" s="288" t="n"/>
      <c r="F5" s="288" t="n"/>
      <c r="G5" s="288" t="n"/>
      <c r="H5" s="288" t="n"/>
      <c r="I5" s="288" t="n"/>
      <c r="J5" s="288" t="n"/>
      <c r="K5" s="288" t="n"/>
      <c r="L5" s="288" t="n"/>
      <c r="M5" s="288" t="n"/>
      <c r="N5" s="288" t="n"/>
      <c r="O5" s="284" t="n"/>
      <c r="P5" s="143">
        <f>COUNTIF('Individual Attn Data'!$U$2:$U$301,"&gt;="&amp;('Performance Measures'!$R$2*0.5))</f>
        <v/>
      </c>
    </row>
    <row r="6">
      <c r="A6" s="144" t="inlineStr">
        <is>
          <t>% youth who attend at least 50% of operating days</t>
        </is>
      </c>
      <c r="B6" s="300" t="inlineStr">
        <is>
          <t>Calculated at the end of the program</t>
        </is>
      </c>
      <c r="C6" s="288" t="n"/>
      <c r="D6" s="288" t="n"/>
      <c r="E6" s="288" t="n"/>
      <c r="F6" s="288" t="n"/>
      <c r="G6" s="288" t="n"/>
      <c r="H6" s="288" t="n"/>
      <c r="I6" s="288" t="n"/>
      <c r="J6" s="288" t="n"/>
      <c r="K6" s="288" t="n"/>
      <c r="L6" s="288" t="n"/>
      <c r="M6" s="288" t="n"/>
      <c r="N6" s="288" t="n"/>
      <c r="O6" s="284" t="n"/>
      <c r="P6" s="145">
        <f>P5/'Performance Measures'!$R$7</f>
        <v/>
      </c>
    </row>
    <row r="7">
      <c r="A7" s="146" t="inlineStr">
        <is>
          <t># youth who attend at least 75% of operating days</t>
        </is>
      </c>
      <c r="B7" s="301" t="inlineStr">
        <is>
          <t>Calculated at the end of the program</t>
        </is>
      </c>
      <c r="C7" s="288" t="n"/>
      <c r="D7" s="288" t="n"/>
      <c r="E7" s="288" t="n"/>
      <c r="F7" s="288" t="n"/>
      <c r="G7" s="288" t="n"/>
      <c r="H7" s="288" t="n"/>
      <c r="I7" s="288" t="n"/>
      <c r="J7" s="288" t="n"/>
      <c r="K7" s="288" t="n"/>
      <c r="L7" s="288" t="n"/>
      <c r="M7" s="288" t="n"/>
      <c r="N7" s="288" t="n"/>
      <c r="O7" s="284" t="n"/>
      <c r="P7" s="143">
        <f>COUNTIF('Individual Attn Data'!$U$2:$U$301,"&gt;="&amp;('Performance Measures'!$R$2*0.75))</f>
        <v/>
      </c>
    </row>
    <row r="8">
      <c r="A8" s="144" t="inlineStr">
        <is>
          <t>% youth who attend at least 75% of operating days</t>
        </is>
      </c>
      <c r="B8" s="300" t="inlineStr">
        <is>
          <t>Calculated at the end of the program</t>
        </is>
      </c>
      <c r="C8" s="288" t="n"/>
      <c r="D8" s="288" t="n"/>
      <c r="E8" s="288" t="n"/>
      <c r="F8" s="288" t="n"/>
      <c r="G8" s="288" t="n"/>
      <c r="H8" s="288" t="n"/>
      <c r="I8" s="288" t="n"/>
      <c r="J8" s="288" t="n"/>
      <c r="K8" s="288" t="n"/>
      <c r="L8" s="288" t="n"/>
      <c r="M8" s="288" t="n"/>
      <c r="N8" s="288" t="n"/>
      <c r="O8" s="284" t="n"/>
      <c r="P8" s="145">
        <f>P7/'Performance Measures'!$R$7</f>
        <v/>
      </c>
    </row>
    <row r="9" ht="26.25" customHeight="1" s="50">
      <c r="A9" s="148" t="inlineStr">
        <is>
          <t>Former Average Daily Attendance (ADA) Calculation - the average number of youth who attend on a given operating day</t>
        </is>
      </c>
      <c r="B9" s="149">
        <f>'Performance Measures'!D4/'Performance Measures'!D2</f>
        <v/>
      </c>
      <c r="C9" s="149">
        <f>'Performance Measures'!E4/'Performance Measures'!E2</f>
        <v/>
      </c>
      <c r="D9" s="149">
        <f>'Performance Measures'!F4/'Performance Measures'!F2</f>
        <v/>
      </c>
      <c r="E9" s="149">
        <f>'Performance Measures'!G4/'Performance Measures'!G2</f>
        <v/>
      </c>
      <c r="F9" s="149">
        <f>'Performance Measures'!H4/'Performance Measures'!H2</f>
        <v/>
      </c>
      <c r="G9" s="149">
        <f>'Performance Measures'!I4/'Performance Measures'!I2</f>
        <v/>
      </c>
      <c r="H9" s="149">
        <f>'Performance Measures'!J4/'Performance Measures'!J2</f>
        <v/>
      </c>
      <c r="I9" s="149">
        <f>'Performance Measures'!K4/'Performance Measures'!K2</f>
        <v/>
      </c>
      <c r="J9" s="149">
        <f>'Performance Measures'!L4/'Performance Measures'!L2</f>
        <v/>
      </c>
      <c r="K9" s="149">
        <f>'Performance Measures'!M4/'Performance Measures'!M2</f>
        <v/>
      </c>
      <c r="L9" s="149">
        <f>'Performance Measures'!N4/'Performance Measures'!N2</f>
        <v/>
      </c>
      <c r="M9" s="149">
        <f>'Performance Measures'!O4/'Performance Measures'!O2</f>
        <v/>
      </c>
      <c r="N9" s="149">
        <f>'Performance Measures'!P4/'Performance Measures'!P2</f>
        <v/>
      </c>
      <c r="O9" s="149">
        <f>'Performance Measures'!Q4/'Performance Measures'!Q2</f>
        <v/>
      </c>
      <c r="P9" s="149">
        <f>'Performance Measures'!R4/'Performance Measures'!R2</f>
        <v/>
      </c>
    </row>
    <row r="10">
      <c r="A10" s="105" t="inlineStr">
        <is>
          <t>Dosage</t>
        </is>
      </c>
      <c r="B10" s="302" t="n"/>
      <c r="C10" s="288" t="n"/>
      <c r="D10" s="288" t="n"/>
      <c r="E10" s="288" t="n"/>
      <c r="F10" s="288" t="n"/>
      <c r="G10" s="288" t="n"/>
      <c r="H10" s="288" t="n"/>
      <c r="I10" s="288" t="n"/>
      <c r="J10" s="288" t="n"/>
      <c r="K10" s="288" t="n"/>
      <c r="L10" s="288" t="n"/>
      <c r="M10" s="288" t="n"/>
      <c r="N10" s="288" t="n"/>
      <c r="O10" s="288" t="n"/>
      <c r="P10" s="284" t="n"/>
    </row>
    <row r="11">
      <c r="A11" s="146" t="inlineStr">
        <is>
          <t># youth who attend at least 25% of their enrolled days</t>
        </is>
      </c>
      <c r="B11" s="150">
        <f>COUNTIF(SEP!$AN$2:$AN$301,"&gt;=25%")</f>
        <v/>
      </c>
      <c r="C11" s="150">
        <f>B11</f>
        <v/>
      </c>
      <c r="D11" s="150">
        <f>COUNTIF(OCT!$AO$2:$AO$301,"&gt;=25%")</f>
        <v/>
      </c>
      <c r="E11" s="150">
        <f>COUNTIF(NOV!$AN$2:$AN$301,"&gt;=25%")</f>
        <v/>
      </c>
      <c r="F11" s="150">
        <f>COUNTIF(DEC!$AO$2:$AO$301,"&gt;=25%")</f>
        <v/>
      </c>
      <c r="G11" s="150">
        <f>COUNTIF(DEC!$AR$2:$AR$301,"&gt;=25%")</f>
        <v/>
      </c>
      <c r="H11" s="150">
        <f>COUNTIF(JAN!$AO$2:$AO$301,"&gt;=25%")</f>
        <v/>
      </c>
      <c r="I11" s="150">
        <f>COUNTIF(FEB!$AL$2:$AL$301,"&gt;=25%")</f>
        <v/>
      </c>
      <c r="J11" s="150">
        <f>COUNTIF(MAR!$AO$2:$AO$301,"&gt;=25%")</f>
        <v/>
      </c>
      <c r="K11" s="150">
        <f>COUNTIF(MAR!$AR$2:$AR$301,"&gt;=25%")</f>
        <v/>
      </c>
      <c r="L11" s="150">
        <f>COUNTIF(APR!$AN$2:$AN$301,"&gt;=25%")</f>
        <v/>
      </c>
      <c r="M11" s="150">
        <f>COUNTIF(MAY!$AO$2:$AO$301,"&gt;=25%")</f>
        <v/>
      </c>
      <c r="N11" s="150">
        <f>COUNTIF(JUN!$AN$2:$AN$301,"&gt;=25%")</f>
        <v/>
      </c>
      <c r="O11" s="150">
        <f>COUNTIF(JUN!$AQ$2:$AQ$301,"&gt;=25%")</f>
        <v/>
      </c>
      <c r="P11" s="150">
        <f>COUNTIF('Individual Attn Data'!$W$2:$W$301,"&gt;=25%")</f>
        <v/>
      </c>
    </row>
    <row r="12">
      <c r="A12" s="144" t="inlineStr">
        <is>
          <t>% youth who attend at least 25% of their enrolled days</t>
        </is>
      </c>
      <c r="B12" s="151">
        <f>B11/'Performance Measures'!$D$7</f>
        <v/>
      </c>
      <c r="C12" s="151">
        <f>B12</f>
        <v/>
      </c>
      <c r="D12" s="151">
        <f>D11/'Performance Measures'!$F$7</f>
        <v/>
      </c>
      <c r="E12" s="151">
        <f>E11/'Performance Measures'!$G$7</f>
        <v/>
      </c>
      <c r="F12" s="151">
        <f>F11/'Performance Measures'!$H$7</f>
        <v/>
      </c>
      <c r="G12" s="151">
        <f>G11/'Performance Measures'!$I$7</f>
        <v/>
      </c>
      <c r="H12" s="151">
        <f>H11/'Performance Measures'!$J$7</f>
        <v/>
      </c>
      <c r="I12" s="151">
        <f>I11/'Performance Measures'!$K$7</f>
        <v/>
      </c>
      <c r="J12" s="151">
        <f>J11/'Performance Measures'!$L$7</f>
        <v/>
      </c>
      <c r="K12" s="151">
        <f>K11/'Performance Measures'!$M$7</f>
        <v/>
      </c>
      <c r="L12" s="151">
        <f>L11/'Performance Measures'!$N$7</f>
        <v/>
      </c>
      <c r="M12" s="151">
        <f>M11/'Performance Measures'!$O$7</f>
        <v/>
      </c>
      <c r="N12" s="151">
        <f>N11/'Performance Measures'!$P$7</f>
        <v/>
      </c>
      <c r="O12" s="151">
        <f>O11/'Performance Measures'!$Q$7</f>
        <v/>
      </c>
      <c r="P12" s="151">
        <f>P11/'Performance Measures'!$R$7</f>
        <v/>
      </c>
    </row>
    <row r="13">
      <c r="A13" s="146" t="inlineStr">
        <is>
          <t># youth who attend at least 50% of their enrolled days</t>
        </is>
      </c>
      <c r="B13" s="150">
        <f>COUNTIF(SEP!$AN$2:$AN$301,"&gt;=25%")</f>
        <v/>
      </c>
      <c r="C13" s="150">
        <f>B13</f>
        <v/>
      </c>
      <c r="D13" s="150">
        <f>COUNTIF(OCT!AO2:AO301,"&gt;=50%")</f>
        <v/>
      </c>
      <c r="E13" s="150">
        <f>COUNTIF(NOV!$AN$2:$AN$301,"&gt;=50%")</f>
        <v/>
      </c>
      <c r="F13" s="150">
        <f>COUNTIF(DEC!$AO$2:$AO$301,"&gt;=50%")</f>
        <v/>
      </c>
      <c r="G13" s="150">
        <f>COUNTIF(DEC!$AR$2:$AR$301,"&gt;=50%")</f>
        <v/>
      </c>
      <c r="H13" s="150">
        <f>COUNTIF(JAN!$AO$2:$AO$301,"&gt;=50%")</f>
        <v/>
      </c>
      <c r="I13" s="150">
        <f>COUNTIF(FEB!$AL$2:$AL$301,"&gt;=50%")</f>
        <v/>
      </c>
      <c r="J13" s="150">
        <f>COUNTIF(MAR!$AO$2:$AO$301,"&gt;=50%")</f>
        <v/>
      </c>
      <c r="K13" s="150">
        <f>COUNTIF(MAR!$AR$2:$AR$301,"&gt;=50%")</f>
        <v/>
      </c>
      <c r="L13" s="150">
        <f>COUNTIF(APR!$AN$2:$AN$301,"&gt;=50%")</f>
        <v/>
      </c>
      <c r="M13" s="150">
        <f>COUNTIF(MAY!$AO$2:$AO$301,"&gt;=50%")</f>
        <v/>
      </c>
      <c r="N13" s="150">
        <f>COUNTIF(JUN!$AN$2:$AN$301,"&gt;=50%")</f>
        <v/>
      </c>
      <c r="O13" s="150">
        <f>COUNTIF(JUN!$AQ$2:$AQ$301,"&gt;=50%")</f>
        <v/>
      </c>
      <c r="P13" s="150">
        <f>COUNTIF('Individual Attn Data'!$W$2:$W$301,"&gt;=50%")</f>
        <v/>
      </c>
    </row>
    <row r="14">
      <c r="A14" s="144" t="inlineStr">
        <is>
          <t>% youth who attend at least 50% of their enrolled days</t>
        </is>
      </c>
      <c r="B14" s="151">
        <f>B13/'Performance Measures'!$D$7</f>
        <v/>
      </c>
      <c r="C14" s="145">
        <f>B14</f>
        <v/>
      </c>
      <c r="D14" s="151">
        <f>D13/'Performance Measures'!$F$7</f>
        <v/>
      </c>
      <c r="E14" s="151">
        <f>E13/'Performance Measures'!$G$7</f>
        <v/>
      </c>
      <c r="F14" s="151">
        <f>F13/'Performance Measures'!$H$7</f>
        <v/>
      </c>
      <c r="G14" s="151">
        <f>G13/'Performance Measures'!$I$7</f>
        <v/>
      </c>
      <c r="H14" s="151">
        <f>H13/'Performance Measures'!$J$7</f>
        <v/>
      </c>
      <c r="I14" s="151">
        <f>I13/'Performance Measures'!$K$7</f>
        <v/>
      </c>
      <c r="J14" s="151">
        <f>J13/'Performance Measures'!$L$7</f>
        <v/>
      </c>
      <c r="K14" s="151">
        <f>K13/'Performance Measures'!$M$7</f>
        <v/>
      </c>
      <c r="L14" s="151">
        <f>L13/'Performance Measures'!$N$7</f>
        <v/>
      </c>
      <c r="M14" s="151">
        <f>M13/'Performance Measures'!$O$7</f>
        <v/>
      </c>
      <c r="N14" s="151">
        <f>N13/'Performance Measures'!$P$7</f>
        <v/>
      </c>
      <c r="O14" s="151">
        <f>O13/'Performance Measures'!$Q$7</f>
        <v/>
      </c>
      <c r="P14" s="151">
        <f>P13/'Performance Measures'!$R$7</f>
        <v/>
      </c>
    </row>
    <row r="15">
      <c r="A15" s="146" t="inlineStr">
        <is>
          <t># youth who attend at least 75% of their enrolled days</t>
        </is>
      </c>
      <c r="B15" s="150">
        <f>COUNTIF(SEP!$AN$2:$AN$301,"&gt;=50%")</f>
        <v/>
      </c>
      <c r="C15" s="150">
        <f>B15</f>
        <v/>
      </c>
      <c r="D15" s="150">
        <f>COUNTIF(OCT!AO2:AO301,"&gt;=75%")</f>
        <v/>
      </c>
      <c r="E15" s="150">
        <f>COUNTIF(NOV!$AN$2:$AN$301,"&gt;=75%")</f>
        <v/>
      </c>
      <c r="F15" s="150">
        <f>COUNTIF(DEC!$AO$2:$AO$301,"&gt;=75%")</f>
        <v/>
      </c>
      <c r="G15" s="150">
        <f>COUNTIF(DEC!$AR$2:$AR$301,"&gt;=75%")</f>
        <v/>
      </c>
      <c r="H15" s="150">
        <f>COUNTIF(JAN!$AO$2:$AO$301,"&gt;=75%")</f>
        <v/>
      </c>
      <c r="I15" s="150">
        <f>COUNTIF(FEB!$AL$2:$AL$301,"&gt;=75%")</f>
        <v/>
      </c>
      <c r="J15" s="150">
        <f>COUNTIF(MAR!$AO$2:$AO$301,"&gt;=75%")</f>
        <v/>
      </c>
      <c r="K15" s="150">
        <f>COUNTIF(MAR!$AR$2:$AR$301,"&gt;=75%")</f>
        <v/>
      </c>
      <c r="L15" s="150">
        <f>COUNTIF(APR!$AN$2:$AN$301,"&gt;=75%")</f>
        <v/>
      </c>
      <c r="M15" s="150">
        <f>COUNTIF(MAY!$AO$2:$AO$301,"&gt;=75%")</f>
        <v/>
      </c>
      <c r="N15" s="150">
        <f>COUNTIF(JUN!$AN$2:$AN$301,"&gt;=755%")</f>
        <v/>
      </c>
      <c r="O15" s="150">
        <f>COUNTIF(JUN!$AQ$2:$AQ$301,"&gt;=75%")</f>
        <v/>
      </c>
      <c r="P15" s="150">
        <f>COUNTIF('Individual Attn Data'!$W$2:$W$301,"&gt;=75%")</f>
        <v/>
      </c>
    </row>
    <row r="16">
      <c r="A16" s="144" t="inlineStr">
        <is>
          <t>% youth who attend at least 75% of their enrolled days</t>
        </is>
      </c>
      <c r="B16" s="151">
        <f>B15/'Performance Measures'!$D$7</f>
        <v/>
      </c>
      <c r="C16" s="145">
        <f>SUM(B16)</f>
        <v/>
      </c>
      <c r="D16" s="151">
        <f>D15/'Performance Measures'!$F$7</f>
        <v/>
      </c>
      <c r="E16" s="151">
        <f>E15/'Performance Measures'!$G$7</f>
        <v/>
      </c>
      <c r="F16" s="151">
        <f>F15/'Performance Measures'!$H$7</f>
        <v/>
      </c>
      <c r="G16" s="151">
        <f>G15/'Performance Measures'!$I$7</f>
        <v/>
      </c>
      <c r="H16" s="151">
        <f>H15/'Performance Measures'!$J$7</f>
        <v/>
      </c>
      <c r="I16" s="151">
        <f>I15/'Performance Measures'!$K$7</f>
        <v/>
      </c>
      <c r="J16" s="151">
        <f>J15/'Performance Measures'!$L$7</f>
        <v/>
      </c>
      <c r="K16" s="151">
        <f>K15/'Performance Measures'!$M$7</f>
        <v/>
      </c>
      <c r="L16" s="151">
        <f>L15/'Performance Measures'!$N$7</f>
        <v/>
      </c>
      <c r="M16" s="151">
        <f>M15/'Performance Measures'!$O$7</f>
        <v/>
      </c>
      <c r="N16" s="151">
        <f>N15/'Performance Measures'!$P$7</f>
        <v/>
      </c>
      <c r="O16" s="151">
        <f>O15/'Performance Measures'!$Q$7</f>
        <v/>
      </c>
      <c r="P16" s="151">
        <f>P15/'Performance Measures'!$R$7</f>
        <v/>
      </c>
    </row>
    <row r="17">
      <c r="A17" s="146" t="inlineStr">
        <is>
          <t># youth with perfect attendance (of enrolled days)</t>
        </is>
      </c>
      <c r="B17" s="150">
        <f>COUNTIF(SEP!$AN$2:$AN$301,"&gt;=100%")</f>
        <v/>
      </c>
      <c r="C17" s="150">
        <f>B17</f>
        <v/>
      </c>
      <c r="D17" s="150">
        <f>COUNTIF(OCT!AO2:AO301,"&gt;=100%")</f>
        <v/>
      </c>
      <c r="E17" s="150">
        <f>COUNTIF(NOV!$AN$2:$AN$301,"&gt;=100%")</f>
        <v/>
      </c>
      <c r="F17" s="150">
        <f>COUNTIF(DEC!$AO$2:$AO$301,"&gt;=100%")</f>
        <v/>
      </c>
      <c r="G17" s="150">
        <f>COUNTIF(DEC!$AR$2:$AR$301,"&gt;=100%")</f>
        <v/>
      </c>
      <c r="H17" s="150">
        <f>COUNTIF(JAN!$AO$2:$AO$301,"&gt;=100%")</f>
        <v/>
      </c>
      <c r="I17" s="150">
        <f>COUNTIF(FEB!$AL$2:$AL$301,"&gt;=100%")</f>
        <v/>
      </c>
      <c r="J17" s="150">
        <f>COUNTIF(MAR!$AO$2:$AO$301,"&gt;=100%")</f>
        <v/>
      </c>
      <c r="K17" s="150">
        <f>COUNTIF(MAR!$AR$2:$AR$301,"&gt;=100%")</f>
        <v/>
      </c>
      <c r="L17" s="150">
        <f>COUNTIF(APR!$AN$2:$AN$301,"&gt;=100%")</f>
        <v/>
      </c>
      <c r="M17" s="150">
        <f>COUNTIF(MAY!$AO$2:$AO$301,"&gt;=100%")</f>
        <v/>
      </c>
      <c r="N17" s="150">
        <f>COUNTIF(JUN!$AN$2:$AN$301,"&gt;=100%")</f>
        <v/>
      </c>
      <c r="O17" s="150">
        <f>COUNTIF(JUN!$AQ$2:$AQ$301,"&gt;=100%")</f>
        <v/>
      </c>
      <c r="P17" s="150">
        <f>COUNTIF('Individual Attn Data'!$W$2:$W$301,"&gt;=100%")</f>
        <v/>
      </c>
    </row>
    <row r="18">
      <c r="A18" s="144" t="inlineStr">
        <is>
          <t>% youth with perfect attendance (of enrolled days)</t>
        </is>
      </c>
      <c r="B18" s="151">
        <f>B17/'Performance Measures'!$D$7</f>
        <v/>
      </c>
      <c r="C18" s="151">
        <f>B18</f>
        <v/>
      </c>
      <c r="D18" s="151">
        <f>D17/'Performance Measures'!$F$7</f>
        <v/>
      </c>
      <c r="E18" s="151">
        <f>E17/'Performance Measures'!$G$7</f>
        <v/>
      </c>
      <c r="F18" s="151">
        <f>F17/'Performance Measures'!$H$7</f>
        <v/>
      </c>
      <c r="G18" s="151">
        <f>G17/'Performance Measures'!$I$7</f>
        <v/>
      </c>
      <c r="H18" s="151">
        <f>H17/'Performance Measures'!$J$7</f>
        <v/>
      </c>
      <c r="I18" s="151">
        <f>I17/'Performance Measures'!$K$7</f>
        <v/>
      </c>
      <c r="J18" s="151">
        <f>J17/'Performance Measures'!$L$7</f>
        <v/>
      </c>
      <c r="K18" s="151">
        <f>K17/'Performance Measures'!$M$7</f>
        <v/>
      </c>
      <c r="L18" s="151">
        <f>L17/'Performance Measures'!$N$7</f>
        <v/>
      </c>
      <c r="M18" s="151">
        <f>M17/'Performance Measures'!$O$7</f>
        <v/>
      </c>
      <c r="N18" s="151">
        <f>N17/'Performance Measures'!$P$7</f>
        <v/>
      </c>
      <c r="O18" s="151">
        <f>O17/'Performance Measures'!$Q$7</f>
        <v/>
      </c>
      <c r="P18" s="151">
        <f>P17/'Performance Measures'!$R$7</f>
        <v/>
      </c>
    </row>
    <row r="19">
      <c r="A19" s="105" t="inlineStr">
        <is>
          <t>Retention</t>
        </is>
      </c>
      <c r="B19" s="303" t="n"/>
      <c r="C19" s="288" t="n"/>
      <c r="D19" s="288" t="n"/>
      <c r="E19" s="288" t="n"/>
      <c r="F19" s="288" t="n"/>
      <c r="G19" s="288" t="n"/>
      <c r="H19" s="288" t="n"/>
      <c r="I19" s="288" t="n"/>
      <c r="J19" s="288" t="n"/>
      <c r="K19" s="288" t="n"/>
      <c r="L19" s="288" t="n"/>
      <c r="M19" s="288" t="n"/>
      <c r="N19" s="288" t="n"/>
      <c r="O19" s="288" t="n"/>
      <c r="P19" s="284" t="n"/>
    </row>
    <row r="20" ht="26.25" customHeight="1" s="50">
      <c r="A20" s="148" t="inlineStr">
        <is>
          <t># youth retained for the entire school year (attended at least 1 day in first and last months)</t>
        </is>
      </c>
      <c r="B20" s="301" t="inlineStr">
        <is>
          <t>Calculated at the end of the program</t>
        </is>
      </c>
      <c r="C20" s="288" t="n"/>
      <c r="D20" s="288" t="n"/>
      <c r="E20" s="288" t="n"/>
      <c r="F20" s="288" t="n"/>
      <c r="G20" s="288" t="n"/>
      <c r="H20" s="288" t="n"/>
      <c r="I20" s="288" t="n"/>
      <c r="J20" s="288" t="n"/>
      <c r="K20" s="288" t="n"/>
      <c r="L20" s="288" t="n"/>
      <c r="M20" s="288" t="n"/>
      <c r="N20" s="288" t="n"/>
      <c r="O20" s="284" t="n"/>
      <c r="P20" s="146">
        <f>COUNTIFS(OCT!AM2:AM301,"&gt;0",JUN!AO2:AO301,"&gt;0")</f>
        <v/>
      </c>
    </row>
    <row r="21" ht="26.25" customHeight="1" s="50">
      <c r="A21" s="152" t="inlineStr">
        <is>
          <t>% youth retained for the entire school year (attended at least 1 day in first and last months)</t>
        </is>
      </c>
      <c r="B21" s="300" t="inlineStr">
        <is>
          <t>Calculated at the end of the program</t>
        </is>
      </c>
      <c r="C21" s="288" t="n"/>
      <c r="D21" s="288" t="n"/>
      <c r="E21" s="288" t="n"/>
      <c r="F21" s="288" t="n"/>
      <c r="G21" s="288" t="n"/>
      <c r="H21" s="288" t="n"/>
      <c r="I21" s="288" t="n"/>
      <c r="J21" s="288" t="n"/>
      <c r="K21" s="288" t="n"/>
      <c r="L21" s="288" t="n"/>
      <c r="M21" s="288" t="n"/>
      <c r="N21" s="288" t="n"/>
      <c r="O21" s="284" t="n"/>
      <c r="P21" s="147">
        <f>P20/'Performance Measures'!R7</f>
        <v/>
      </c>
    </row>
  </sheetData>
  <sheetProtection selectLockedCells="0" selectUnlockedCells="0" algorithmName="SHA-512" sheet="1" objects="1" insertRows="1" insertHyperlinks="1" autoFilter="1" scenarios="1" formatColumns="1" deleteColumns="1" insertColumns="1" pivotTables="1" deleteRows="1" formatCells="1" saltValue="UW7WL4+GNatCz6jFz9JueQ==" formatRows="1" sort="1" spinCount="100000" hashValue="LDcptLxKbftIkp3cXadLitck2jnsoxRo1969NsJP+bnReRbr23PqFT3Khzipu5NcMvkOpvh5WWjWPy/cUUdvfA=="/>
  <mergeCells count="10">
    <mergeCell ref="B10:P10"/>
    <mergeCell ref="B19:P19"/>
    <mergeCell ref="B20:O20"/>
    <mergeCell ref="B21:O21"/>
    <mergeCell ref="B2:P2"/>
    <mergeCell ref="B4:O4"/>
    <mergeCell ref="B5:O5"/>
    <mergeCell ref="B6:O6"/>
    <mergeCell ref="B7:O7"/>
    <mergeCell ref="B8:O8"/>
  </mergeCells>
  <pageMargins left="0.7" right="0.7" top="0.75" bottom="0.75" header="0.3" footer="0.3"/>
  <pageSetup orientation="portrait" horizontalDpi="1200" verticalDpi="1200"/>
</worksheet>
</file>

<file path=xl/worksheets/sheet20.xml><?xml version="1.0" encoding="utf-8"?>
<worksheet xmlns="http://schemas.openxmlformats.org/spreadsheetml/2006/main">
  <sheetPr codeName="Sheet19">
    <tabColor rgb="FF7030A0"/>
    <outlinePr summaryBelow="1" summaryRight="1"/>
    <pageSetUpPr/>
  </sheetPr>
  <dimension ref="A1:P33"/>
  <sheetViews>
    <sheetView workbookViewId="0">
      <pane xSplit="1" ySplit="2" topLeftCell="B24" activePane="bottomRight" state="frozen"/>
      <selection pane="topRight" activeCell="B1" sqref="B1"/>
      <selection pane="bottomLeft" activeCell="A3" sqref="A3"/>
      <selection pane="bottomRight" activeCell="A32" sqref="A32:XFD32"/>
    </sheetView>
  </sheetViews>
  <sheetFormatPr baseColWidth="8" defaultColWidth="13.85546875" defaultRowHeight="15" customHeight="1"/>
  <cols>
    <col width="43.42578125" customWidth="1" style="160" min="1" max="1"/>
    <col width="6.7109375" customWidth="1" style="160" min="2" max="2"/>
    <col width="6.85546875" customWidth="1" style="160" min="3" max="6"/>
    <col width="6.7109375" customWidth="1" style="160" min="7" max="7"/>
    <col width="6.42578125" customWidth="1" style="160" min="8" max="8"/>
    <col width="7" customWidth="1" style="160" min="9" max="9"/>
    <col width="6.7109375" customWidth="1" style="160" min="10" max="10"/>
    <col width="6.85546875" customWidth="1" style="160" min="11" max="11"/>
    <col width="6.5703125" bestFit="1" customWidth="1" style="160" min="12" max="12"/>
    <col width="6.42578125" customWidth="1" style="160" min="13" max="13"/>
    <col width="6.5703125" bestFit="1" customWidth="1" style="160" min="14" max="14"/>
    <col width="6.7109375" customWidth="1" style="160" min="15" max="15"/>
    <col width="7.5703125" customWidth="1" style="160" min="16" max="16"/>
    <col width="15.7109375" customWidth="1" style="160" min="17" max="26"/>
    <col width="13.85546875" customWidth="1" style="160" min="27" max="16384"/>
  </cols>
  <sheetData>
    <row r="1" ht="14.25" customHeight="1" s="50">
      <c r="A1" s="158" t="inlineStr">
        <is>
          <t>Grade: select from dropdown   èèèèè</t>
        </is>
      </c>
      <c r="B1" s="191" t="n"/>
      <c r="C1" s="159" t="n"/>
      <c r="D1" s="159" t="n"/>
      <c r="E1" s="159" t="n"/>
      <c r="F1" s="159" t="n"/>
      <c r="G1" s="159" t="n"/>
      <c r="H1" s="159" t="n"/>
      <c r="I1" s="159" t="n"/>
      <c r="J1" s="159" t="n"/>
      <c r="K1" s="159" t="n"/>
      <c r="L1" s="159" t="n"/>
      <c r="M1" s="159" t="n"/>
      <c r="N1" s="159" t="n"/>
      <c r="O1" s="159" t="n"/>
      <c r="P1" s="159" t="n"/>
    </row>
    <row r="2" ht="39" customHeight="1" s="50" thickBot="1">
      <c r="A2" s="161" t="inlineStr">
        <is>
          <t>Attendance Summary</t>
        </is>
      </c>
      <c r="B2" s="161" t="inlineStr">
        <is>
          <t>SEP</t>
        </is>
      </c>
      <c r="C2" s="162" t="inlineStr">
        <is>
          <t>Q1 Total</t>
        </is>
      </c>
      <c r="D2" s="162" t="inlineStr">
        <is>
          <t>OCT</t>
        </is>
      </c>
      <c r="E2" s="162" t="inlineStr">
        <is>
          <t>NOV</t>
        </is>
      </c>
      <c r="F2" s="162" t="inlineStr">
        <is>
          <t>DEC</t>
        </is>
      </c>
      <c r="G2" s="162" t="inlineStr">
        <is>
          <t>Q2 Total</t>
        </is>
      </c>
      <c r="H2" s="162" t="inlineStr">
        <is>
          <t>JAN</t>
        </is>
      </c>
      <c r="I2" s="162" t="inlineStr">
        <is>
          <t>FEB</t>
        </is>
      </c>
      <c r="J2" s="162" t="inlineStr">
        <is>
          <t>MAR</t>
        </is>
      </c>
      <c r="K2" s="162" t="inlineStr">
        <is>
          <t>Q3 Total</t>
        </is>
      </c>
      <c r="L2" s="162" t="inlineStr">
        <is>
          <t>APR</t>
        </is>
      </c>
      <c r="M2" s="162" t="inlineStr">
        <is>
          <t>MAY</t>
        </is>
      </c>
      <c r="N2" s="162" t="inlineStr">
        <is>
          <t>JUN</t>
        </is>
      </c>
      <c r="O2" s="162" t="inlineStr">
        <is>
          <t>Q4 Total</t>
        </is>
      </c>
      <c r="P2" s="162" t="inlineStr">
        <is>
          <t>Entire Program</t>
        </is>
      </c>
    </row>
    <row r="3" ht="14.25" customHeight="1" s="50" thickTop="1">
      <c r="A3" s="163" t="inlineStr">
        <is>
          <t>Total Days Open</t>
        </is>
      </c>
      <c r="B3" s="164">
        <f>'Performance Measures'!D2</f>
        <v/>
      </c>
      <c r="C3" s="164">
        <f>'Performance Measures'!E2</f>
        <v/>
      </c>
      <c r="D3" s="164">
        <f>'Performance Measures'!F2</f>
        <v/>
      </c>
      <c r="E3" s="164">
        <f>'Performance Measures'!G2</f>
        <v/>
      </c>
      <c r="F3" s="164">
        <f>'Performance Measures'!H2</f>
        <v/>
      </c>
      <c r="G3" s="164">
        <f>'Performance Measures'!I2</f>
        <v/>
      </c>
      <c r="H3" s="164">
        <f>'Performance Measures'!J2</f>
        <v/>
      </c>
      <c r="I3" s="164">
        <f>'Performance Measures'!K2</f>
        <v/>
      </c>
      <c r="J3" s="164">
        <f>'Performance Measures'!L2</f>
        <v/>
      </c>
      <c r="K3" s="164">
        <f>'Performance Measures'!M2</f>
        <v/>
      </c>
      <c r="L3" s="164">
        <f>'Performance Measures'!N2</f>
        <v/>
      </c>
      <c r="M3" s="164">
        <f>'Performance Measures'!O2</f>
        <v/>
      </c>
      <c r="N3" s="164">
        <f>'Performance Measures'!P2</f>
        <v/>
      </c>
      <c r="O3" s="164">
        <f>'Performance Measures'!Q2</f>
        <v/>
      </c>
      <c r="P3" s="164">
        <f>'Performance Measures'!R2</f>
        <v/>
      </c>
    </row>
    <row r="4" ht="14.25" customHeight="1" s="50">
      <c r="A4" s="165" t="inlineStr">
        <is>
          <t>Total Student Present Markings</t>
        </is>
      </c>
      <c r="B4" s="166">
        <f>SUMIF('Individual Attn Data'!$D$2:$D$301,'Data by Grade'!$B$1,'Individual Attn Data'!G2:G301)</f>
        <v/>
      </c>
      <c r="C4" s="166">
        <f>SUM(B4)</f>
        <v/>
      </c>
      <c r="D4" s="166">
        <f>SUMIF('Individual Attn Data'!$D$2:$D$301,'Data by Grade'!$B$1,'Individual Attn Data'!I2:I301)</f>
        <v/>
      </c>
      <c r="E4" s="166">
        <f>SUMIF('Individual Attn Data'!$D$2:$D$301,'Data by Grade'!$B$1,'Individual Attn Data'!J2:J301)</f>
        <v/>
      </c>
      <c r="F4" s="166">
        <f>SUMIF('Individual Attn Data'!$D$2:$D$301,'Data by Grade'!$B$1,'Individual Attn Data'!K2:K301)</f>
        <v/>
      </c>
      <c r="G4" s="167">
        <f>SUM(D4:F4)</f>
        <v/>
      </c>
      <c r="H4" s="166">
        <f>SUMIF('Individual Attn Data'!$D$2:$D$301,'Data by Grade'!$B$1,'Individual Attn Data'!M2:M301)</f>
        <v/>
      </c>
      <c r="I4" s="166">
        <f>SUMIF('Individual Attn Data'!$D$2:$D$301,'Data by Grade'!$B$1,'Individual Attn Data'!N2:N301)</f>
        <v/>
      </c>
      <c r="J4" s="166">
        <f>SUMIF('Individual Attn Data'!$D$2:$D$301,'Data by Grade'!$B$1,'Individual Attn Data'!O2:O301)</f>
        <v/>
      </c>
      <c r="K4" s="167">
        <f>SUM(H4:J4)</f>
        <v/>
      </c>
      <c r="L4" s="166">
        <f>SUMIF('Individual Attn Data'!$D$2:$D$301,'Data by Grade'!$B$1,'Individual Attn Data'!Q2:Q301)</f>
        <v/>
      </c>
      <c r="M4" s="166">
        <f>SUMIF('Individual Attn Data'!$D$2:$D$301,'Data by Grade'!$B$1,'Individual Attn Data'!R2:R301)</f>
        <v/>
      </c>
      <c r="N4" s="166">
        <f>SUMIF('Individual Attn Data'!$D$2:$D$301,'Data by Grade'!$B$1,'Individual Attn Data'!S2:S301)</f>
        <v/>
      </c>
      <c r="O4" s="167">
        <f>SUM(L4:N4)</f>
        <v/>
      </c>
      <c r="P4" s="167">
        <f>SUM(C4,G4,K4,O4)</f>
        <v/>
      </c>
    </row>
    <row r="5" ht="14.25" customHeight="1" s="50">
      <c r="A5" s="304" t="n"/>
      <c r="B5" s="305" t="n"/>
      <c r="C5" s="305" t="n"/>
      <c r="D5" s="305" t="n"/>
      <c r="E5" s="305" t="n"/>
      <c r="F5" s="305" t="n"/>
      <c r="G5" s="305" t="n"/>
      <c r="H5" s="305" t="n"/>
      <c r="I5" s="305" t="n"/>
      <c r="J5" s="305" t="n"/>
      <c r="K5" s="305" t="n"/>
      <c r="L5" s="305" t="n"/>
      <c r="M5" s="305" t="n"/>
      <c r="N5" s="305" t="n"/>
      <c r="O5" s="305" t="n"/>
      <c r="P5" s="306" t="n"/>
    </row>
    <row r="6" ht="14.25" customHeight="1" s="50">
      <c r="A6" s="307" t="inlineStr">
        <is>
          <t>Performance Measures: How Much?</t>
        </is>
      </c>
      <c r="B6" s="305" t="n"/>
      <c r="C6" s="305" t="n"/>
      <c r="D6" s="305" t="n"/>
      <c r="E6" s="305" t="n"/>
      <c r="F6" s="305" t="n"/>
      <c r="G6" s="305" t="n"/>
      <c r="H6" s="305" t="n"/>
      <c r="I6" s="305" t="n"/>
      <c r="J6" s="305" t="n"/>
      <c r="K6" s="305" t="n"/>
      <c r="L6" s="305" t="n"/>
      <c r="M6" s="305" t="n"/>
      <c r="N6" s="305" t="n"/>
      <c r="O6" s="305" t="n"/>
      <c r="P6" s="306" t="n"/>
    </row>
    <row r="7" ht="14.25" customHeight="1" s="50">
      <c r="A7" s="168" t="inlineStr">
        <is>
          <t xml:space="preserve"> # students served 1 day or more</t>
        </is>
      </c>
      <c r="B7" s="168">
        <f>COUNTIFS('Individual Attn Data'!$D$2:$D$301,'Data by Grade'!$B$1,'Individual Attn Data'!G2:G301,"&gt;0")</f>
        <v/>
      </c>
      <c r="C7" s="168">
        <f>COUNTIFS('Individual Attn Data'!$D$2:$D$301,'Data by Grade'!$B$1,'Individual Attn Data'!H2:H301,"&gt;0")</f>
        <v/>
      </c>
      <c r="D7" s="168">
        <f>COUNTIFS('Individual Attn Data'!$D$2:$D$301,'Data by Grade'!$B$1,'Individual Attn Data'!I2:I301,"&gt;0")</f>
        <v/>
      </c>
      <c r="E7" s="168">
        <f>COUNTIFS('Individual Attn Data'!$D$2:$D$301,'Data by Grade'!$B$1,'Individual Attn Data'!J2:J301,"&gt;0")</f>
        <v/>
      </c>
      <c r="F7" s="168">
        <f>COUNTIFS('Individual Attn Data'!$D$2:$D$301,'Data by Grade'!$B$1,'Individual Attn Data'!K2:K301,"&gt;0")</f>
        <v/>
      </c>
      <c r="G7" s="168">
        <f>COUNTIFS('Individual Attn Data'!$D$2:$D$301,'Data by Grade'!$B$1,'Individual Attn Data'!L2:L301,"&gt;0")</f>
        <v/>
      </c>
      <c r="H7" s="168">
        <f>COUNTIFS('Individual Attn Data'!$D$2:$D$301,'Data by Grade'!$B$1,'Individual Attn Data'!M2:M301,"&gt;0")</f>
        <v/>
      </c>
      <c r="I7" s="168">
        <f>COUNTIFS('Individual Attn Data'!$D$2:$D$301,'Data by Grade'!$B$1,'Individual Attn Data'!N2:N301,"&gt;0")</f>
        <v/>
      </c>
      <c r="J7" s="168">
        <f>COUNTIFS('Individual Attn Data'!$D$2:$D$301,'Data by Grade'!$B$1,'Individual Attn Data'!O2:O301,"&gt;0")</f>
        <v/>
      </c>
      <c r="K7" s="168">
        <f>COUNTIFS('Individual Attn Data'!$D$2:$D$301,'Data by Grade'!$B$1,'Individual Attn Data'!P2:P301,"&gt;0")</f>
        <v/>
      </c>
      <c r="L7" s="168">
        <f>COUNTIFS('Individual Attn Data'!$D$2:$D$301,'Data by Grade'!$B$1,'Individual Attn Data'!Q2:Q301,"&gt;0")</f>
        <v/>
      </c>
      <c r="M7" s="168">
        <f>COUNTIFS('Individual Attn Data'!$D$2:$D$301,'Data by Grade'!$B$1,'Individual Attn Data'!R2:R301,"&gt;0")</f>
        <v/>
      </c>
      <c r="N7" s="168">
        <f>COUNTIFS('Individual Attn Data'!$D$2:$D$301,'Data by Grade'!$B$1,'Individual Attn Data'!S2:S301,"&gt;0")</f>
        <v/>
      </c>
      <c r="O7" s="168">
        <f>COUNTIFS('Individual Attn Data'!$D$2:$D$301,'Data by Grade'!$B$1,'Individual Attn Data'!T2:T301,"&gt;0")</f>
        <v/>
      </c>
      <c r="P7" s="168">
        <f>COUNTIFS('Individual Attn Data'!D2:D301,B1,'Individual Attn Data'!U2:U301,"&gt;0")</f>
        <v/>
      </c>
    </row>
    <row r="8" ht="14.25" customHeight="1" s="50">
      <c r="A8" s="307" t="inlineStr">
        <is>
          <t>Performance Measures: How Well?</t>
        </is>
      </c>
      <c r="B8" s="305" t="n"/>
      <c r="C8" s="305" t="n"/>
      <c r="D8" s="305" t="n"/>
      <c r="E8" s="305" t="n"/>
      <c r="F8" s="305" t="n"/>
      <c r="G8" s="305" t="n"/>
      <c r="H8" s="305" t="n"/>
      <c r="I8" s="305" t="n"/>
      <c r="J8" s="305" t="n"/>
      <c r="K8" s="305" t="n"/>
      <c r="L8" s="305" t="n"/>
      <c r="M8" s="305" t="n"/>
      <c r="N8" s="305" t="n"/>
      <c r="O8" s="305" t="n"/>
      <c r="P8" s="306" t="n"/>
    </row>
    <row r="9" ht="29.25" customHeight="1" s="50">
      <c r="A9" s="169" t="inlineStr">
        <is>
          <t># average daily attendance out of enrolled students - numerator</t>
        </is>
      </c>
      <c r="B9" s="170">
        <f>SUMIF(SEP!$D$2:$D$301,'Data by Grade'!$B$1,SEP!$AL$2:$AL$301)/$B$3</f>
        <v/>
      </c>
      <c r="C9" s="170">
        <f>SUM(B9)</f>
        <v/>
      </c>
      <c r="D9" s="170">
        <f>SUMIF(OCT!$D$2:$D$301,'Data by Grade'!$B$1,OCT!$AM$2:$AM$301)/D3</f>
        <v/>
      </c>
      <c r="E9" s="170">
        <f>SUMIF(NOV!$D$2:$D$301,'Data by Grade'!$B$1,NOV!$AL$2:$AL$301)/$E$3</f>
        <v/>
      </c>
      <c r="F9" s="170">
        <f>SUMIF(DEC!$D$2:$D$301,'Data by Grade'!$B$1,DEC!$AM$2:$AM$301)/F$3</f>
        <v/>
      </c>
      <c r="G9" s="170">
        <f>SUMIF(DEC!D2:D301,B1,DEC!AP2:AP301)/G3</f>
        <v/>
      </c>
      <c r="H9" s="170">
        <f>SUMIF(JAN!$D$2:$D$301,'Data by Grade'!$B$1,JAN!$AM$2:$AM$301)/H$3</f>
        <v/>
      </c>
      <c r="I9" s="170">
        <f>SUMIF(FEB!$D$2:$D$301,$B$1,$AI$2:$AI$301)/I$3</f>
        <v/>
      </c>
      <c r="J9" s="170">
        <f>SUMIF(MAR!$D$2:$D$301,'Data by Grade'!$B$1,MAR!$AM$2:$AM$301)/J$3</f>
        <v/>
      </c>
      <c r="K9" s="170">
        <f>SUMIF(MAR!$D$2:$D$301, $B$1, AO$2:AO$301)/$K$3</f>
        <v/>
      </c>
      <c r="L9" s="170">
        <f>SUMIF(APR!$D$2:$D$301,'Data by Grade'!$B$1,APR!$AL$2:$AL$301)/$L$3</f>
        <v/>
      </c>
      <c r="M9" s="170">
        <f>SUMIF(MAY!$D$2:$D$301,'Data by Grade'!$B$1,MAY!$AM$2:$AM$301)/M$3</f>
        <v/>
      </c>
      <c r="N9" s="170">
        <f>SUMIF(JUN!$D$2:$D$301,'Data by Grade'!$B$1,JUN!$AL$2:$AL$301)/$N$3</f>
        <v/>
      </c>
      <c r="O9" s="170">
        <f>SUMIF(JUN!$D$2:$D$301,$B$1,JUN!AO$2:AO$301)/O$3</f>
        <v/>
      </c>
      <c r="P9" s="170">
        <f>SUMIF('Individual Attn Data'!$D$2:$D$301,$B$1,'Individual Attn Data'!U$2:U$301)/P$3</f>
        <v/>
      </c>
    </row>
    <row r="10" ht="28.5" customHeight="1" s="50">
      <c r="A10" s="186" t="inlineStr">
        <is>
          <t># average daily attendance out of enrolled students - denominator</t>
        </is>
      </c>
      <c r="B10" s="187">
        <f>SUMIF(SEP!$D$2:$D$301,'Data by Grade'!$B$1,SEP!$AM$2:$AM$301)/$B$3</f>
        <v/>
      </c>
      <c r="C10" s="188">
        <f>SUM(B10)</f>
        <v/>
      </c>
      <c r="D10" s="187">
        <f>SUMIF(OCT!$D$2:$D$301,'Data by Grade'!$B$1,OCT!$AN$2:$AN$301)/D3</f>
        <v/>
      </c>
      <c r="E10" s="187">
        <f>SUMIF(NOV!$D$2:$D$301,'Data by Grade'!$B$1,NOV!$AM$2:$AM$301)/$E$3</f>
        <v/>
      </c>
      <c r="F10" s="187">
        <f>SUMIF(DEC!$D$2:$D$301,'Data by Grade'!$B$1,DEC!$AN$2:$AN$301)/F3</f>
        <v/>
      </c>
      <c r="G10" s="188">
        <f>SUMIF(DEC!D2:D301,B1,DEC!AQ2:AQ301)/G3</f>
        <v/>
      </c>
      <c r="H10" s="187">
        <f>SUMIF(JAN!$D$2:$D$301,'Data by Grade'!$B$1,JAN!$AN$2:$AN$301)/H$3</f>
        <v/>
      </c>
      <c r="I10" s="187">
        <f>SUMIF(FEB!$D$2:$D$301,$B$1,$AJ$2:$AJ$301)/I$3</f>
        <v/>
      </c>
      <c r="J10" s="187">
        <f>SUMIF(MAR!$D$2:$D$301,'Data by Grade'!$B$1,MAR!$AN$2:$AN$301)/J$3</f>
        <v/>
      </c>
      <c r="K10" s="187">
        <f>SUMIF(MAR!$D$2:$D$301, $B$1, AP$2:AP$301)/$K$3</f>
        <v/>
      </c>
      <c r="L10" s="187">
        <f>SUMIF(APR!$D$2:$D$301,'Data by Grade'!$B$1,APR!$AM$2:$AM$301)/$L$3</f>
        <v/>
      </c>
      <c r="M10" s="187">
        <f>SUMIF(MAY!$D$2:$D$301,'Data by Grade'!$B$1,MAY!$AN$2:$AN$301)/M$3</f>
        <v/>
      </c>
      <c r="N10" s="187">
        <f>SUMIF(JUN!$D$2:$D$301,'Data by Grade'!$B$1,JUN!$AM$2:$AM$301)/$N$3</f>
        <v/>
      </c>
      <c r="O10" s="187">
        <f>SUMIF(JUN!$D$2:$D$301,$B$1,JUN!AP$2:AP$301)/O$3</f>
        <v/>
      </c>
      <c r="P10" s="187">
        <f>SUMIF('Individual Attn Data'!$D$2:$D$301,$B$1,'Individual Attn Data'!V$2:V$301)/P$3</f>
        <v/>
      </c>
    </row>
    <row r="11" ht="14.25" customHeight="1" s="50">
      <c r="A11" s="172" t="inlineStr">
        <is>
          <t>% average daily attendance out of enrolled students</t>
        </is>
      </c>
      <c r="B11" s="173">
        <f>B9/B10</f>
        <v/>
      </c>
      <c r="C11" s="173">
        <f>C9/C10</f>
        <v/>
      </c>
      <c r="D11" s="173">
        <f>D9/D10</f>
        <v/>
      </c>
      <c r="E11" s="173">
        <f>E9/E10</f>
        <v/>
      </c>
      <c r="F11" s="173">
        <f>F9/F10</f>
        <v/>
      </c>
      <c r="G11" s="173">
        <f>G9/G10</f>
        <v/>
      </c>
      <c r="H11" s="173">
        <f>H9/H10</f>
        <v/>
      </c>
      <c r="I11" s="173">
        <f>I9/I10</f>
        <v/>
      </c>
      <c r="J11" s="173">
        <f>J9/J10</f>
        <v/>
      </c>
      <c r="K11" s="173">
        <f>K9/K10</f>
        <v/>
      </c>
      <c r="L11" s="173">
        <f>L9/L10</f>
        <v/>
      </c>
      <c r="M11" s="173">
        <f>M9/M10</f>
        <v/>
      </c>
      <c r="N11" s="173">
        <f>N9/N10</f>
        <v/>
      </c>
      <c r="O11" s="173">
        <f>O9/O10</f>
        <v/>
      </c>
      <c r="P11" s="173">
        <f>P9/P10</f>
        <v/>
      </c>
    </row>
    <row r="12" ht="14.25" customHeight="1" s="50">
      <c r="A12" s="174" t="n"/>
      <c r="B12" s="175" t="n"/>
      <c r="C12" s="175" t="n"/>
      <c r="D12" s="175" t="n"/>
      <c r="E12" s="175" t="n"/>
      <c r="F12" s="175" t="n"/>
      <c r="G12" s="175" t="n"/>
      <c r="H12" s="175" t="n"/>
      <c r="I12" s="175" t="n"/>
      <c r="J12" s="175" t="n"/>
      <c r="K12" s="175" t="n"/>
      <c r="L12" s="175" t="n"/>
      <c r="M12" s="175" t="n"/>
      <c r="N12" s="175" t="n"/>
      <c r="O12" s="175" t="n"/>
      <c r="P12" s="176" t="n"/>
    </row>
    <row r="13" ht="14.25" customHeight="1" s="50">
      <c r="A13" s="308" t="inlineStr">
        <is>
          <t>Additional Attendance Data</t>
        </is>
      </c>
      <c r="B13" s="305" t="n"/>
      <c r="C13" s="305" t="n"/>
      <c r="D13" s="305" t="n"/>
      <c r="E13" s="305" t="n"/>
      <c r="F13" s="305" t="n"/>
      <c r="G13" s="305" t="n"/>
      <c r="H13" s="305" t="n"/>
      <c r="I13" s="305" t="n"/>
      <c r="J13" s="305" t="n"/>
      <c r="K13" s="305" t="n"/>
      <c r="L13" s="305" t="n"/>
      <c r="M13" s="305" t="n"/>
      <c r="N13" s="305" t="n"/>
      <c r="O13" s="305" t="n"/>
      <c r="P13" s="306" t="n"/>
    </row>
    <row r="14" ht="14.25" customHeight="1" s="50">
      <c r="A14" s="307" t="inlineStr">
        <is>
          <t>Participation</t>
        </is>
      </c>
      <c r="B14" s="305" t="n"/>
      <c r="C14" s="305" t="n"/>
      <c r="D14" s="305" t="n"/>
      <c r="E14" s="305" t="n"/>
      <c r="F14" s="305" t="n"/>
      <c r="G14" s="305" t="n"/>
      <c r="H14" s="305" t="n"/>
      <c r="I14" s="305" t="n"/>
      <c r="J14" s="305" t="n"/>
      <c r="K14" s="305" t="n"/>
      <c r="L14" s="305" t="n"/>
      <c r="M14" s="305" t="n"/>
      <c r="N14" s="305" t="n"/>
      <c r="O14" s="305" t="n"/>
      <c r="P14" s="306" t="n"/>
    </row>
    <row r="15" ht="14.25" customHeight="1" s="50">
      <c r="A15" s="168" t="inlineStr">
        <is>
          <t># youth who attend at least 25% of program days</t>
        </is>
      </c>
      <c r="B15" s="309" t="inlineStr">
        <is>
          <t>Calculated at the end of the program</t>
        </is>
      </c>
      <c r="C15" s="305" t="n"/>
      <c r="D15" s="305" t="n"/>
      <c r="E15" s="305" t="n"/>
      <c r="F15" s="305" t="n"/>
      <c r="G15" s="305" t="n"/>
      <c r="H15" s="305" t="n"/>
      <c r="I15" s="305" t="n"/>
      <c r="J15" s="305" t="n"/>
      <c r="K15" s="305" t="n"/>
      <c r="L15" s="305" t="n"/>
      <c r="M15" s="305" t="n"/>
      <c r="N15" s="305" t="n"/>
      <c r="O15" s="306" t="n"/>
      <c r="P15" s="190">
        <f>COUNTIFS('Individual Attn Data'!$D$2:$D$301, $B$1,'Individual Attn Data'!$U$2:$U$301,"&gt;="&amp;('Performance Measures'!$R$2*0.25))</f>
        <v/>
      </c>
    </row>
    <row r="16" ht="14.25" customHeight="1" s="50">
      <c r="A16" s="172" t="inlineStr">
        <is>
          <t>% youth who attend at least 25% of program days</t>
        </is>
      </c>
      <c r="B16" s="310" t="inlineStr">
        <is>
          <t>Calculated at the end of the program</t>
        </is>
      </c>
      <c r="C16" s="305" t="n"/>
      <c r="D16" s="305" t="n"/>
      <c r="E16" s="305" t="n"/>
      <c r="F16" s="305" t="n"/>
      <c r="G16" s="305" t="n"/>
      <c r="H16" s="305" t="n"/>
      <c r="I16" s="305" t="n"/>
      <c r="J16" s="305" t="n"/>
      <c r="K16" s="305" t="n"/>
      <c r="L16" s="305" t="n"/>
      <c r="M16" s="305" t="n"/>
      <c r="N16" s="305" t="n"/>
      <c r="O16" s="306" t="n"/>
      <c r="P16" s="177">
        <f>P15/P7</f>
        <v/>
      </c>
    </row>
    <row r="17" ht="14.25" customHeight="1" s="50">
      <c r="A17" s="168" t="inlineStr">
        <is>
          <t># youth who attend at least 50% of program days</t>
        </is>
      </c>
      <c r="B17" s="309" t="inlineStr">
        <is>
          <t>Calculated at the end of the program</t>
        </is>
      </c>
      <c r="C17" s="305" t="n"/>
      <c r="D17" s="305" t="n"/>
      <c r="E17" s="305" t="n"/>
      <c r="F17" s="305" t="n"/>
      <c r="G17" s="305" t="n"/>
      <c r="H17" s="305" t="n"/>
      <c r="I17" s="305" t="n"/>
      <c r="J17" s="305" t="n"/>
      <c r="K17" s="305" t="n"/>
      <c r="L17" s="305" t="n"/>
      <c r="M17" s="305" t="n"/>
      <c r="N17" s="305" t="n"/>
      <c r="O17" s="306" t="n"/>
      <c r="P17" s="190">
        <f>COUNTIFS('Individual Attn Data'!$D$2:$D$301, $B$1,'Individual Attn Data'!$U$2:$U$301,"&gt;="&amp;('Performance Measures'!$R$2*0.5))</f>
        <v/>
      </c>
    </row>
    <row r="18" ht="14.25" customHeight="1" s="50">
      <c r="A18" s="172" t="inlineStr">
        <is>
          <t>% youth who attend at least 50% of program days</t>
        </is>
      </c>
      <c r="B18" s="310" t="inlineStr">
        <is>
          <t>Calculated at the end of the program</t>
        </is>
      </c>
      <c r="C18" s="305" t="n"/>
      <c r="D18" s="305" t="n"/>
      <c r="E18" s="305" t="n"/>
      <c r="F18" s="305" t="n"/>
      <c r="G18" s="305" t="n"/>
      <c r="H18" s="305" t="n"/>
      <c r="I18" s="305" t="n"/>
      <c r="J18" s="305" t="n"/>
      <c r="K18" s="305" t="n"/>
      <c r="L18" s="305" t="n"/>
      <c r="M18" s="305" t="n"/>
      <c r="N18" s="305" t="n"/>
      <c r="O18" s="306" t="n"/>
      <c r="P18" s="177">
        <f>P17/P7</f>
        <v/>
      </c>
    </row>
    <row r="19" ht="14.25" customHeight="1" s="50">
      <c r="A19" s="168" t="inlineStr">
        <is>
          <t># youth who attend at least 75% of program days</t>
        </is>
      </c>
      <c r="B19" s="309" t="inlineStr">
        <is>
          <t>Calculated at the end of the program</t>
        </is>
      </c>
      <c r="C19" s="305" t="n"/>
      <c r="D19" s="305" t="n"/>
      <c r="E19" s="305" t="n"/>
      <c r="F19" s="305" t="n"/>
      <c r="G19" s="305" t="n"/>
      <c r="H19" s="305" t="n"/>
      <c r="I19" s="305" t="n"/>
      <c r="J19" s="305" t="n"/>
      <c r="K19" s="305" t="n"/>
      <c r="L19" s="305" t="n"/>
      <c r="M19" s="305" t="n"/>
      <c r="N19" s="305" t="n"/>
      <c r="O19" s="306" t="n"/>
      <c r="P19" s="190">
        <f>COUNTIFS('Individual Attn Data'!$D$2:$D$301, $B$1,'Individual Attn Data'!$U$2:$U$301,"&gt;="&amp;('Performance Measures'!$R$2*0.75))</f>
        <v/>
      </c>
    </row>
    <row r="20" ht="14.25" customHeight="1" s="50">
      <c r="A20" s="172" t="inlineStr">
        <is>
          <t>% youth who attend at least 75% of program days</t>
        </is>
      </c>
      <c r="B20" s="310" t="inlineStr">
        <is>
          <t>Calculated at the end of the program</t>
        </is>
      </c>
      <c r="C20" s="305" t="n"/>
      <c r="D20" s="305" t="n"/>
      <c r="E20" s="305" t="n"/>
      <c r="F20" s="305" t="n"/>
      <c r="G20" s="305" t="n"/>
      <c r="H20" s="305" t="n"/>
      <c r="I20" s="305" t="n"/>
      <c r="J20" s="305" t="n"/>
      <c r="K20" s="305" t="n"/>
      <c r="L20" s="305" t="n"/>
      <c r="M20" s="305" t="n"/>
      <c r="N20" s="305" t="n"/>
      <c r="O20" s="306" t="n"/>
      <c r="P20" s="173">
        <f>P19/P7</f>
        <v/>
      </c>
    </row>
    <row r="21" ht="39.6" customHeight="1" s="50">
      <c r="A21" s="171" t="inlineStr">
        <is>
          <t>Former Average Daily Attendance (ADA) Calculation - the average number of youth who attend on a given operating day</t>
        </is>
      </c>
      <c r="B21" s="189">
        <f>B4/B3</f>
        <v/>
      </c>
      <c r="C21" s="189">
        <f>C4/C3</f>
        <v/>
      </c>
      <c r="D21" s="189">
        <f>D4/D3</f>
        <v/>
      </c>
      <c r="E21" s="189">
        <f>E4/E3</f>
        <v/>
      </c>
      <c r="F21" s="189">
        <f>F4/F3</f>
        <v/>
      </c>
      <c r="G21" s="189">
        <f>G4/G3</f>
        <v/>
      </c>
      <c r="H21" s="189">
        <f>H4/H3</f>
        <v/>
      </c>
      <c r="I21" s="189">
        <f>I4/I3</f>
        <v/>
      </c>
      <c r="J21" s="189">
        <f>J4/J3</f>
        <v/>
      </c>
      <c r="K21" s="189">
        <f>K4/K3</f>
        <v/>
      </c>
      <c r="L21" s="189">
        <f>L4/L3</f>
        <v/>
      </c>
      <c r="M21" s="189">
        <f>M4/M3</f>
        <v/>
      </c>
      <c r="N21" s="189">
        <f>N4/N3</f>
        <v/>
      </c>
      <c r="O21" s="189">
        <f>O4/O3</f>
        <v/>
      </c>
      <c r="P21" s="189">
        <f>P4/P3</f>
        <v/>
      </c>
    </row>
    <row r="22" ht="14.25" customHeight="1" s="50">
      <c r="A22" s="178" t="inlineStr">
        <is>
          <t>Dosage</t>
        </is>
      </c>
      <c r="B22" s="311" t="n"/>
      <c r="C22" s="305" t="n"/>
      <c r="D22" s="305" t="n"/>
      <c r="E22" s="305" t="n"/>
      <c r="F22" s="305" t="n"/>
      <c r="G22" s="305" t="n"/>
      <c r="H22" s="305" t="n"/>
      <c r="I22" s="305" t="n"/>
      <c r="J22" s="305" t="n"/>
      <c r="K22" s="305" t="n"/>
      <c r="L22" s="305" t="n"/>
      <c r="M22" s="305" t="n"/>
      <c r="N22" s="305" t="n"/>
      <c r="O22" s="305" t="n"/>
      <c r="P22" s="306" t="n"/>
    </row>
    <row r="23" ht="14.25" customHeight="1" s="50">
      <c r="A23" s="172" t="inlineStr">
        <is>
          <t># youth who attend at least 25% of their enrolled days</t>
        </is>
      </c>
      <c r="B23" s="166">
        <f>COUNTIFS(SEP!$D$2:$D$301,'Data by Grade'!$B$1,SEP!$AN$2:$AN$301,"&gt;=25%")</f>
        <v/>
      </c>
      <c r="C23" s="179">
        <f>B23</f>
        <v/>
      </c>
      <c r="D23" s="150">
        <f>COUNTIFS(OCT!$D$2:$D$301, $B$1, OCT!$AO$2:$AO$301,"&gt;=25%")</f>
        <v/>
      </c>
      <c r="E23" s="166">
        <f>COUNTIFS(NOV!$D$2:$D$301,'Data by Grade'!$B$1,NOV!$AN$2:$AN$301,"&gt;=25%")</f>
        <v/>
      </c>
      <c r="F23" s="150">
        <f>COUNTIFS(DEC!$D$2:$D$301, $B$1, DEC!$AO$2:$AO$301,"&gt;=25%")</f>
        <v/>
      </c>
      <c r="G23" s="150">
        <f>COUNTIFS(DEC!$D$2:$D$301, $B$1,DEC!$AR$2:$AR$301,"&gt;=25%")</f>
        <v/>
      </c>
      <c r="H23" s="150">
        <f>COUNTIFS(JAN!$D$2:$D$301, $B$1, JAN!$AO$2:$AO$301,"&gt;=25%")</f>
        <v/>
      </c>
      <c r="I23" s="150">
        <f>COUNTIFS(FEB!$D$2:$D$301,$B$1,FEB!$AL$2:$AL$301,"&gt;=25%")</f>
        <v/>
      </c>
      <c r="J23" s="150">
        <f>COUNTIFS(MAR!$D$2:$D$301, $B$1, MAR!$AO$2:$AO$301,"&gt;=25%")</f>
        <v/>
      </c>
      <c r="K23" s="150">
        <f>COUNTIFS(MAR!$D$2:$D$301, $B$1, MAR!$AR$2:$AR$301,"&gt;=25%")</f>
        <v/>
      </c>
      <c r="L23" s="166">
        <f>COUNTIFS(APR!$D$2:$D$301,'Data by Grade'!$B$1,APR!$AN$2:$AN$301,"&gt;=25%")</f>
        <v/>
      </c>
      <c r="M23" s="150">
        <f>COUNTIFS(MAY!$D$2:$D$301, $B$1, MAY!$AO$2:$AO$301,"&gt;=25%")</f>
        <v/>
      </c>
      <c r="N23" s="166">
        <f>COUNTIFS(JUN!$D$2:$D$301,'Data by Grade'!$B$1,JUN!$AN$2:$AN$301,"&gt;=25%")</f>
        <v/>
      </c>
      <c r="O23" s="179">
        <f>COUNTIFS(JUN!$D$2:$D$301,$B$1,JUN!$AQ$2:$AQ$301,"&gt;=25%")</f>
        <v/>
      </c>
      <c r="P23" s="179">
        <f>COUNTIFS('Individual Attn Data'!$D$2:$D$301,$B$1,'Individual Attn Data'!$W$2:$W$301,"&gt;=25%")</f>
        <v/>
      </c>
    </row>
    <row r="24" ht="14.25" customHeight="1" s="50">
      <c r="A24" s="168" t="inlineStr">
        <is>
          <t>% youth who attend at least 25% of their enrolled days</t>
        </is>
      </c>
      <c r="B24" s="180">
        <f>B23/B7</f>
        <v/>
      </c>
      <c r="C24" s="180">
        <f>C23/C7</f>
        <v/>
      </c>
      <c r="D24" s="181">
        <f>D23/D7</f>
        <v/>
      </c>
      <c r="E24" s="181">
        <f>E23/E7</f>
        <v/>
      </c>
      <c r="F24" s="181">
        <f>F23/F7</f>
        <v/>
      </c>
      <c r="G24" s="181">
        <f>G23/G7</f>
        <v/>
      </c>
      <c r="H24" s="181">
        <f>H23/H7</f>
        <v/>
      </c>
      <c r="I24" s="181">
        <f>I23/I7</f>
        <v/>
      </c>
      <c r="J24" s="181">
        <f>J23/J7</f>
        <v/>
      </c>
      <c r="K24" s="181">
        <f>K23/K7</f>
        <v/>
      </c>
      <c r="L24" s="181">
        <f>L23/L7</f>
        <v/>
      </c>
      <c r="M24" s="181">
        <f>M23/M7</f>
        <v/>
      </c>
      <c r="N24" s="181">
        <f>N23/N7</f>
        <v/>
      </c>
      <c r="O24" s="181">
        <f>O23/O7</f>
        <v/>
      </c>
      <c r="P24" s="180">
        <f>P23/P7</f>
        <v/>
      </c>
    </row>
    <row r="25" ht="14.25" customHeight="1" s="50">
      <c r="A25" s="172" t="inlineStr">
        <is>
          <t># youth who attend at least 50% of their enrolled days</t>
        </is>
      </c>
      <c r="B25" s="166">
        <f>COUNTIFS(SEP!$D$2:$D$301,'Data by Grade'!$B$1,SEP!$AN$2:$AN$301,"&gt;=50%")</f>
        <v/>
      </c>
      <c r="C25" s="179">
        <f>B25</f>
        <v/>
      </c>
      <c r="D25" s="150">
        <f>COUNTIFS(OCT!$D$2:$D$301, $B$1, OCT!$AO$2:$AO$301,"&gt;=50%")</f>
        <v/>
      </c>
      <c r="E25" s="166">
        <f>COUNTIFS(NOV!$D$2:$D$301,'Data by Grade'!$B$1,NOV!$AN$2:$AN$301,"&gt;=50%")</f>
        <v/>
      </c>
      <c r="F25" s="150">
        <f>COUNTIFS(DEC!$D$2:$D$301, $B$1, DEC!$AO$2:$AO$301,"&gt;=50%")</f>
        <v/>
      </c>
      <c r="G25" s="150">
        <f>COUNTIFS(DEC!$D$2:$D$301, $B$1,DEC!$AR$2:$AR$301,"&gt;=50%")</f>
        <v/>
      </c>
      <c r="H25" s="150">
        <f>COUNTIFS(JAN!$D$2:$D$301, $B$1, JAN!$AO$2:$AO$301,"&gt;=50%")</f>
        <v/>
      </c>
      <c r="I25" s="150">
        <f>COUNTIFS(FEB!$D$2:$D$301,$B$1,FEB!$AL$2:$AL$301,"&gt;=50%")</f>
        <v/>
      </c>
      <c r="J25" s="150">
        <f>COUNTIFS(MAR!$D$2:$D$301, $B$1, MAR!$AO$2:$AO$301,"&gt;=50%")</f>
        <v/>
      </c>
      <c r="K25" s="150">
        <f>COUNTIFS(MAR!$D$2:$D$301, $B$1, MAR!$AR$2:$AR$301,"&gt;=50%")</f>
        <v/>
      </c>
      <c r="L25" s="166">
        <f>COUNTIFS(APR!$D$2:$D$301,'Data by Grade'!$B$1,APR!$AN$2:$AN$301,"&gt;=50%")</f>
        <v/>
      </c>
      <c r="M25" s="150">
        <f>COUNTIFS(MAY!$D$2:$D$301, $B$1, MAY!$AO$2:$AO$301,"&gt;=50%")</f>
        <v/>
      </c>
      <c r="N25" s="166">
        <f>COUNTIFS(JUN!$D$2:$D$301,'Data by Grade'!$B$1,JUN!$AN$2:$AN$301,"&gt;=50%")</f>
        <v/>
      </c>
      <c r="O25" s="179">
        <f>COUNTIFS(JUN!$D$2:$D$301,$B$1,JUN!$AQ$2:$AQ$301,"&gt;=50%")</f>
        <v/>
      </c>
      <c r="P25" s="179">
        <f>COUNTIFS('Individual Attn Data'!$D$2:$D$301,$B$1,'Individual Attn Data'!$W$2:$W$301,"&gt;=50%")</f>
        <v/>
      </c>
    </row>
    <row r="26" ht="14.25" customHeight="1" s="50">
      <c r="A26" s="168" t="inlineStr">
        <is>
          <t>% youth who attend at least 50% of their enrolled days</t>
        </is>
      </c>
      <c r="B26" s="180">
        <f>B25/B7</f>
        <v/>
      </c>
      <c r="C26" s="180">
        <f>C25/C7</f>
        <v/>
      </c>
      <c r="D26" s="180">
        <f>D25/D7</f>
        <v/>
      </c>
      <c r="E26" s="180">
        <f>E25/E7</f>
        <v/>
      </c>
      <c r="F26" s="180">
        <f>F25/F7</f>
        <v/>
      </c>
      <c r="G26" s="180">
        <f>G25/G7</f>
        <v/>
      </c>
      <c r="H26" s="180">
        <f>H25/H7</f>
        <v/>
      </c>
      <c r="I26" s="180">
        <f>I25/I7</f>
        <v/>
      </c>
      <c r="J26" s="180">
        <f>J25/J7</f>
        <v/>
      </c>
      <c r="K26" s="180">
        <f>K25/K7</f>
        <v/>
      </c>
      <c r="L26" s="180">
        <f>L25/L7</f>
        <v/>
      </c>
      <c r="M26" s="180">
        <f>M25/M7</f>
        <v/>
      </c>
      <c r="N26" s="180">
        <f>N25/N7</f>
        <v/>
      </c>
      <c r="O26" s="180">
        <f>O25/O7</f>
        <v/>
      </c>
      <c r="P26" s="180">
        <f>P25/P7</f>
        <v/>
      </c>
    </row>
    <row r="27" ht="14.25" customHeight="1" s="50">
      <c r="A27" s="172" t="inlineStr">
        <is>
          <t># youth who attend at least 75% of their enrolled days</t>
        </is>
      </c>
      <c r="B27" s="166">
        <f>COUNTIFS(SEP!$D$2:$D$301,'Data by Grade'!$B$1,SEP!$AN$2:$AN$301,"&gt;=75%")</f>
        <v/>
      </c>
      <c r="C27" s="166">
        <f>B27</f>
        <v/>
      </c>
      <c r="D27" s="150">
        <f>COUNTIFS(OCT!$D$2:$D$301, $B$1, OCT!$AO$2:$AO$301,"&gt;=75%")</f>
        <v/>
      </c>
      <c r="E27" s="166">
        <f>COUNTIFS(NOV!$D$2:$D$301,'Data by Grade'!$B$1,NOV!$AN$2:$AN$301,"&gt;=75%")</f>
        <v/>
      </c>
      <c r="F27" s="150">
        <f>COUNTIFS(DEC!$D$2:$D$301, $B$1, DEC!$AO$2:$AO$301,"&gt;=75%")</f>
        <v/>
      </c>
      <c r="G27" s="150">
        <f>COUNTIFS(DEC!$D$2:$D$301, $B$1,DEC!$AR$2:$AR$301,"&gt;=75%")</f>
        <v/>
      </c>
      <c r="H27" s="150">
        <f>COUNTIFS(JAN!$D$2:$D$301, $B$1, JAN!$AO$2:$AO$301,"&gt;=75%")</f>
        <v/>
      </c>
      <c r="I27" s="150">
        <f>COUNTIFS(FEB!$D$2:$D$301,$B$1,FEB!$AL$2:$AL$301,"&gt;=75%")</f>
        <v/>
      </c>
      <c r="J27" s="150">
        <f>COUNTIFS(MAR!$D$2:$D$301, $B$1, MAR!$AO$2:$AO$301,"&gt;=75%")</f>
        <v/>
      </c>
      <c r="K27" s="150">
        <f>COUNTIFS(MAR!$D$2:$D$301, $B$1, MAR!$AR$2:$AR$301,"&gt;=75%")</f>
        <v/>
      </c>
      <c r="L27" s="166">
        <f>COUNTIFS(APR!$D$2:$D$301,'Data by Grade'!$B$1,APR!$AN$2:$AN$301,"&gt;=75%")</f>
        <v/>
      </c>
      <c r="M27" s="150">
        <f>COUNTIFS(MAY!$D$2:$D$301, $B$1, MAY!$AO$2:$AO$301,"&gt;=75%")</f>
        <v/>
      </c>
      <c r="N27" s="166">
        <f>COUNTIFS(JUN!$D$2:$D$301,'Data by Grade'!$B$1,JUN!$AN$2:$AN$301,"&gt;=75%")</f>
        <v/>
      </c>
      <c r="O27" s="179">
        <f>COUNTIFS(JUN!$D$2:$D$301,$B$1,JUN!$AQ$2:$AQ$301,"&gt;=75%")</f>
        <v/>
      </c>
      <c r="P27" s="179">
        <f>COUNTIFS('Individual Attn Data'!$D$2:$D$301,$B$1,'Individual Attn Data'!$W$2:$W$301,"&gt;=75%")</f>
        <v/>
      </c>
    </row>
    <row r="28" ht="14.25" customHeight="1" s="50">
      <c r="A28" s="168" t="inlineStr">
        <is>
          <t>% youth who attend at least 75% of their enrolled days</t>
        </is>
      </c>
      <c r="B28" s="182">
        <f>B27/B7</f>
        <v/>
      </c>
      <c r="C28" s="182">
        <f>C27/C7</f>
        <v/>
      </c>
      <c r="D28" s="183">
        <f>D27/D7</f>
        <v/>
      </c>
      <c r="E28" s="183">
        <f>E27/E7</f>
        <v/>
      </c>
      <c r="F28" s="183">
        <f>F27/F7</f>
        <v/>
      </c>
      <c r="G28" s="183">
        <f>G27/G7</f>
        <v/>
      </c>
      <c r="H28" s="183">
        <f>H27/H7</f>
        <v/>
      </c>
      <c r="I28" s="183">
        <f>I27/I7</f>
        <v/>
      </c>
      <c r="J28" s="183">
        <f>J27/J7</f>
        <v/>
      </c>
      <c r="K28" s="183">
        <f>K27/K7</f>
        <v/>
      </c>
      <c r="L28" s="183">
        <f>L27/L7</f>
        <v/>
      </c>
      <c r="M28" s="183">
        <f>M27/M7</f>
        <v/>
      </c>
      <c r="N28" s="183">
        <f>N27/N7</f>
        <v/>
      </c>
      <c r="O28" s="183">
        <f>O27/O7</f>
        <v/>
      </c>
      <c r="P28" s="184">
        <f>P27/P7</f>
        <v/>
      </c>
    </row>
    <row r="29" ht="14.25" customHeight="1" s="50">
      <c r="A29" s="172" t="inlineStr">
        <is>
          <t># youth with perfect attendance</t>
        </is>
      </c>
      <c r="B29" s="166">
        <f>COUNTIFS(SEP!$D$2:$D$301,'Data by Grade'!$B$1,SEP!$AN$2:$AN$301,"&gt;=100%")</f>
        <v/>
      </c>
      <c r="C29" s="166">
        <f>B29</f>
        <v/>
      </c>
      <c r="D29" s="150">
        <f>COUNTIFS(OCT!$D$2:$D$301, $B$1, OCT!$AO$2:$AO$301,"&gt;=100%")</f>
        <v/>
      </c>
      <c r="E29" s="166">
        <f>COUNTIFS(NOV!$D$2:$D$301,'Data by Grade'!$B$1,NOV!$AN$2:$AN$301,"&gt;=100%")</f>
        <v/>
      </c>
      <c r="F29" s="150">
        <f>COUNTIFS(DEC!$D$2:$D$301, $B$1, DEC!$AO$2:$AO$301,"&gt;=100%")</f>
        <v/>
      </c>
      <c r="G29" s="150">
        <f>COUNTIFS(DEC!$D$2:$D$301, $B$1,DEC!$AR$2:$AR$301,"&gt;=100%")</f>
        <v/>
      </c>
      <c r="H29" s="150">
        <f>COUNTIFS(JAN!$D$2:$D$301, $B$1, JAN!$AO$2:$AO$301,"&gt;=100%")</f>
        <v/>
      </c>
      <c r="I29" s="150">
        <f>COUNTIFS(FEB!$D$2:$D$301,$B$1,FEB!$AL$2:$AL$301,"&gt;=100%")</f>
        <v/>
      </c>
      <c r="J29" s="150">
        <f>COUNTIFS(MAR!$D$2:$D$301, $B$1, MAR!$AO$2:$AO$301,"&gt;=100%")</f>
        <v/>
      </c>
      <c r="K29" s="150">
        <f>COUNTIFS(MAR!$D$2:$D$301, $B$1, MAR!$AR$2:$AR$301,"&gt;=100%")</f>
        <v/>
      </c>
      <c r="L29" s="166">
        <f>COUNTIFS(APR!$D$2:$D$301,'Data by Grade'!$B$1,APR!$AN$2:$AN$301,"&gt;=100%")</f>
        <v/>
      </c>
      <c r="M29" s="150">
        <f>COUNTIFS(MAY!$D$2:$D$301, $B$1, MAY!$AO$2:$AO$301,"&gt;=100%")</f>
        <v/>
      </c>
      <c r="N29" s="166">
        <f>COUNTIFS(JUN!$D$2:$D$301,'Data by Grade'!$B$1,JUN!$AN$2:$AN$301,"&gt;=100%")</f>
        <v/>
      </c>
      <c r="O29" s="179">
        <f>COUNTIFS(JUN!$D$2:$D$301,$B$1,JUN!$AQ$2:$AQ$301,"&gt;=100%")</f>
        <v/>
      </c>
      <c r="P29" s="179">
        <f>COUNTIFS('Individual Attn Data'!$D$2:$D$301,$B$1,'Individual Attn Data'!$W$2:$W$301,"&gt;=100%")</f>
        <v/>
      </c>
    </row>
    <row r="30" ht="14.25" customHeight="1" s="50">
      <c r="A30" s="168" t="inlineStr">
        <is>
          <t xml:space="preserve">% youth with perfect attendance </t>
        </is>
      </c>
      <c r="B30" s="182">
        <f>B29/B7</f>
        <v/>
      </c>
      <c r="C30" s="182">
        <f>C29/C7</f>
        <v/>
      </c>
      <c r="D30" s="184">
        <f>D29/D7</f>
        <v/>
      </c>
      <c r="E30" s="184">
        <f>E29/E7</f>
        <v/>
      </c>
      <c r="F30" s="184">
        <f>F29/F7</f>
        <v/>
      </c>
      <c r="G30" s="184">
        <f>G29/G7</f>
        <v/>
      </c>
      <c r="H30" s="184">
        <f>H29/H7</f>
        <v/>
      </c>
      <c r="I30" s="184">
        <f>I29/I7</f>
        <v/>
      </c>
      <c r="J30" s="184">
        <f>J29/J7</f>
        <v/>
      </c>
      <c r="K30" s="184">
        <f>K29/K7</f>
        <v/>
      </c>
      <c r="L30" s="184">
        <f>L29/L7</f>
        <v/>
      </c>
      <c r="M30" s="184">
        <f>M29/M7</f>
        <v/>
      </c>
      <c r="N30" s="184">
        <f>N29/N7</f>
        <v/>
      </c>
      <c r="O30" s="184">
        <f>O29/O7</f>
        <v/>
      </c>
      <c r="P30" s="184">
        <f>P29/P7</f>
        <v/>
      </c>
    </row>
    <row r="31" ht="14.25" customHeight="1" s="50">
      <c r="A31" s="185" t="inlineStr">
        <is>
          <t>Retention</t>
        </is>
      </c>
      <c r="B31" s="312" t="n"/>
      <c r="C31" s="305" t="n"/>
      <c r="D31" s="305" t="n"/>
      <c r="E31" s="305" t="n"/>
      <c r="F31" s="305" t="n"/>
      <c r="G31" s="305" t="n"/>
      <c r="H31" s="305" t="n"/>
      <c r="I31" s="305" t="n"/>
      <c r="J31" s="305" t="n"/>
      <c r="K31" s="305" t="n"/>
      <c r="L31" s="305" t="n"/>
      <c r="M31" s="305" t="n"/>
      <c r="N31" s="305" t="n"/>
      <c r="O31" s="305" t="n"/>
      <c r="P31" s="306" t="n"/>
    </row>
    <row r="32" ht="14.25" customHeight="1" s="50">
      <c r="A32" s="169" t="inlineStr">
        <is>
          <t># youth retained for the entire school year (attended at least 1 day in first and last months)</t>
        </is>
      </c>
      <c r="B32" s="310" t="inlineStr">
        <is>
          <t>Calculated at the end of the program</t>
        </is>
      </c>
      <c r="C32" s="305" t="n"/>
      <c r="D32" s="305" t="n"/>
      <c r="E32" s="305" t="n"/>
      <c r="F32" s="305" t="n"/>
      <c r="G32" s="305" t="n"/>
      <c r="H32" s="305" t="n"/>
      <c r="I32" s="305" t="n"/>
      <c r="J32" s="305" t="n"/>
      <c r="K32" s="305" t="n"/>
      <c r="L32" s="305" t="n"/>
      <c r="M32" s="305" t="n"/>
      <c r="N32" s="305" t="n"/>
      <c r="O32" s="306" t="n"/>
      <c r="P32" s="146">
        <f>COUNTIFS(SEP!D2:D301, B1,OCT!AM2:AM301,"&gt;0",JUN!AO2:AO301,"&gt;0")</f>
        <v/>
      </c>
    </row>
    <row r="33" ht="14.25" customHeight="1" s="50">
      <c r="A33" s="171" t="inlineStr">
        <is>
          <t>% youth retained for the entire school year (attended at least 1 day in first and last months)</t>
        </is>
      </c>
      <c r="B33" s="309" t="inlineStr">
        <is>
          <t>Calculated at the end of the program</t>
        </is>
      </c>
      <c r="C33" s="305" t="n"/>
      <c r="D33" s="305" t="n"/>
      <c r="E33" s="305" t="n"/>
      <c r="F33" s="305" t="n"/>
      <c r="G33" s="305" t="n"/>
      <c r="H33" s="305" t="n"/>
      <c r="I33" s="305" t="n"/>
      <c r="J33" s="305" t="n"/>
      <c r="K33" s="305" t="n"/>
      <c r="L33" s="305" t="n"/>
      <c r="M33" s="305" t="n"/>
      <c r="N33" s="305" t="n"/>
      <c r="O33" s="306" t="n"/>
      <c r="P33" s="184">
        <f>P32/P7</f>
        <v/>
      </c>
    </row>
    <row r="34" ht="14.25" customHeight="1" s="50"/>
    <row r="35" ht="14.25" customHeight="1" s="50"/>
    <row r="36" ht="14.25" customHeight="1" s="50"/>
    <row r="37" ht="14.25" customHeight="1" s="50"/>
    <row r="38" ht="14.25" customHeight="1" s="50"/>
    <row r="39" ht="14.25" customHeight="1" s="50"/>
    <row r="40" ht="14.25" customHeight="1" s="50"/>
    <row r="41" ht="14.25" customHeight="1" s="50"/>
    <row r="42" ht="14.25" customHeight="1" s="50"/>
    <row r="43" ht="14.25" customHeight="1" s="50"/>
    <row r="44" ht="14.25" customHeight="1" s="50"/>
    <row r="45" ht="14.25" customHeight="1" s="50"/>
    <row r="46" ht="14.25" customHeight="1" s="50"/>
    <row r="47" ht="14.25" customHeight="1" s="50"/>
    <row r="48" ht="14.25" customHeight="1" s="50"/>
    <row r="49" ht="14.25" customHeight="1" s="50"/>
    <row r="50" ht="14.25" customHeight="1" s="50"/>
    <row r="51" ht="14.25" customHeight="1" s="50"/>
    <row r="52" ht="14.25" customHeight="1" s="50"/>
    <row r="53" ht="14.25" customHeight="1" s="50"/>
    <row r="54" ht="14.25" customHeight="1" s="50"/>
    <row r="55" ht="14.25" customHeight="1" s="50"/>
    <row r="56" ht="14.25" customHeight="1" s="50"/>
    <row r="57" ht="14.25" customHeight="1" s="50"/>
    <row r="58" ht="14.25" customHeight="1" s="50"/>
    <row r="59" ht="14.25" customHeight="1" s="50"/>
    <row r="60" ht="14.25" customHeight="1" s="50"/>
    <row r="61" ht="14.25" customHeight="1" s="50"/>
    <row r="62" ht="14.25" customHeight="1" s="50"/>
    <row r="63" ht="14.25" customHeight="1" s="50"/>
    <row r="64" ht="14.25" customHeight="1" s="50"/>
    <row r="65" ht="14.25" customHeight="1" s="50"/>
    <row r="66" ht="14.25" customHeight="1" s="50"/>
    <row r="67" ht="14.25" customHeight="1" s="50"/>
    <row r="68" ht="14.25" customHeight="1" s="50"/>
    <row r="69" ht="14.25" customHeight="1" s="50"/>
    <row r="70" ht="14.25" customHeight="1" s="50"/>
    <row r="71" ht="14.25" customHeight="1" s="50"/>
    <row r="72" ht="14.25" customHeight="1" s="50"/>
    <row r="73" ht="14.25" customHeight="1" s="50"/>
    <row r="74" ht="14.25" customHeight="1" s="50"/>
    <row r="75" ht="14.25" customHeight="1" s="50"/>
    <row r="76" ht="14.25" customHeight="1" s="50"/>
    <row r="77" ht="14.25" customHeight="1" s="50"/>
    <row r="78" ht="14.25" customHeight="1" s="50"/>
    <row r="79" ht="14.25" customHeight="1" s="50"/>
    <row r="80" ht="14.25" customHeight="1" s="50"/>
    <row r="81" ht="14.25" customHeight="1" s="50"/>
    <row r="82" ht="14.25" customHeight="1" s="50"/>
    <row r="83" ht="14.25" customHeight="1" s="50"/>
    <row r="84" ht="14.25" customHeight="1" s="50"/>
    <row r="85" ht="14.25" customHeight="1" s="50"/>
    <row r="86" ht="14.25" customHeight="1" s="50"/>
    <row r="87" ht="14.25" customHeight="1" s="50"/>
    <row r="88" ht="14.25" customHeight="1" s="50"/>
    <row r="89" ht="14.25" customHeight="1" s="50"/>
    <row r="90" ht="14.25" customHeight="1" s="50"/>
    <row r="91" ht="14.25" customHeight="1" s="50"/>
    <row r="92" ht="14.25" customHeight="1" s="50"/>
    <row r="93" ht="14.25" customHeight="1" s="50"/>
    <row r="94" ht="14.25" customHeight="1" s="50"/>
    <row r="95" ht="14.25" customHeight="1" s="50"/>
    <row r="96" ht="14.25" customHeight="1" s="50"/>
    <row r="97" ht="14.25" customHeight="1" s="50"/>
    <row r="98" ht="14.25" customHeight="1" s="50"/>
    <row r="99" ht="14.25" customHeight="1" s="50"/>
    <row r="100" ht="14.25" customHeight="1" s="50"/>
    <row r="101" ht="14.25" customHeight="1" s="50"/>
    <row r="102" ht="14.25" customHeight="1" s="50"/>
    <row r="103" ht="14.25" customHeight="1" s="50"/>
    <row r="104" ht="14.25" customHeight="1" s="50"/>
    <row r="105" ht="14.25" customHeight="1" s="50"/>
    <row r="106" ht="14.25" customHeight="1" s="50"/>
    <row r="107" ht="14.25" customHeight="1" s="50"/>
    <row r="108" ht="14.25" customHeight="1" s="50"/>
    <row r="109" ht="14.25" customHeight="1" s="50"/>
    <row r="110" ht="14.25" customHeight="1" s="50"/>
    <row r="111" ht="14.25" customHeight="1" s="50"/>
    <row r="112" ht="14.25" customHeight="1" s="50"/>
    <row r="113" ht="14.25" customHeight="1" s="50"/>
    <row r="114" ht="14.25" customHeight="1" s="50"/>
    <row r="115" ht="14.25" customHeight="1" s="50"/>
    <row r="116" ht="14.25" customHeight="1" s="50"/>
    <row r="117" ht="14.25" customHeight="1" s="50"/>
    <row r="118" ht="14.25" customHeight="1" s="50"/>
    <row r="119" ht="14.25" customHeight="1" s="50"/>
    <row r="120" ht="14.25" customHeight="1" s="50"/>
    <row r="121" ht="14.25" customHeight="1" s="50"/>
    <row r="122" ht="14.25" customHeight="1" s="50"/>
    <row r="123" ht="14.25" customHeight="1" s="50"/>
    <row r="124" ht="14.25" customHeight="1" s="50"/>
    <row r="125" ht="14.25" customHeight="1" s="50"/>
    <row r="126" ht="14.25" customHeight="1" s="50"/>
    <row r="127" ht="14.25" customHeight="1" s="50"/>
    <row r="128" ht="14.25" customHeight="1" s="50"/>
    <row r="129" ht="14.25" customHeight="1" s="50"/>
    <row r="130" ht="14.25" customHeight="1" s="50"/>
    <row r="131" ht="14.25" customHeight="1" s="50"/>
    <row r="132" ht="14.25" customHeight="1" s="50"/>
    <row r="133" ht="14.25" customHeight="1" s="50"/>
    <row r="134" ht="14.25" customHeight="1" s="50"/>
    <row r="135" ht="14.25" customHeight="1" s="50"/>
    <row r="136" ht="14.25" customHeight="1" s="50"/>
    <row r="137" ht="14.25" customHeight="1" s="50"/>
    <row r="138" ht="14.25" customHeight="1" s="50"/>
    <row r="139" ht="14.25" customHeight="1" s="50"/>
    <row r="140" ht="14.25" customHeight="1" s="50"/>
    <row r="141" ht="14.25" customHeight="1" s="50"/>
    <row r="142" ht="14.25" customHeight="1" s="50"/>
    <row r="143" ht="14.25" customHeight="1" s="50"/>
    <row r="144" ht="14.25" customHeight="1" s="50"/>
    <row r="145" ht="14.25" customHeight="1" s="50"/>
    <row r="146" ht="14.25" customHeight="1" s="50"/>
    <row r="147" ht="14.25" customHeight="1" s="50"/>
    <row r="148" ht="14.25" customHeight="1" s="50"/>
    <row r="149" ht="14.25" customHeight="1" s="50"/>
    <row r="150" ht="14.25" customHeight="1" s="50"/>
    <row r="151" ht="14.25" customHeight="1" s="50"/>
    <row r="152" ht="14.25" customHeight="1" s="50"/>
    <row r="153" ht="14.25" customHeight="1" s="50"/>
    <row r="154" ht="14.25" customHeight="1" s="50"/>
    <row r="155" ht="14.25" customHeight="1" s="50"/>
    <row r="156" ht="14.25" customHeight="1" s="50"/>
    <row r="157" ht="14.25" customHeight="1" s="50"/>
    <row r="158" ht="14.25" customHeight="1" s="50"/>
    <row r="159" ht="14.25" customHeight="1" s="50"/>
    <row r="160" ht="14.25" customHeight="1" s="50"/>
    <row r="161" ht="14.25" customHeight="1" s="50"/>
    <row r="162" ht="14.25" customHeight="1" s="50"/>
    <row r="163" ht="14.25" customHeight="1" s="50"/>
    <row r="164" ht="14.25" customHeight="1" s="50"/>
    <row r="165" ht="14.25" customHeight="1" s="50"/>
    <row r="166" ht="14.25" customHeight="1" s="50"/>
    <row r="167" ht="14.25" customHeight="1" s="50"/>
    <row r="168" ht="14.25" customHeight="1" s="50"/>
    <row r="169" ht="14.25" customHeight="1" s="50"/>
    <row r="170" ht="14.25" customHeight="1" s="50"/>
    <row r="171" ht="14.25" customHeight="1" s="50"/>
    <row r="172" ht="14.25" customHeight="1" s="50"/>
    <row r="173" ht="14.25" customHeight="1" s="50"/>
    <row r="174" ht="14.25" customHeight="1" s="50"/>
    <row r="175" ht="14.25" customHeight="1" s="50"/>
    <row r="176" ht="14.25" customHeight="1" s="50"/>
    <row r="177" ht="14.25" customHeight="1" s="50"/>
    <row r="178" ht="14.25" customHeight="1" s="50"/>
    <row r="179" ht="14.25" customHeight="1" s="50"/>
    <row r="180" ht="14.25" customHeight="1" s="50"/>
    <row r="181" ht="14.25" customHeight="1" s="50"/>
    <row r="182" ht="14.25" customHeight="1" s="50"/>
    <row r="183" ht="14.25" customHeight="1" s="50"/>
    <row r="184" ht="14.25" customHeight="1" s="50"/>
    <row r="185" ht="14.25" customHeight="1" s="50"/>
    <row r="186" ht="14.25" customHeight="1" s="50"/>
    <row r="187" ht="14.25" customHeight="1" s="50"/>
    <row r="188" ht="14.25" customHeight="1" s="50"/>
    <row r="189" ht="14.25" customHeight="1" s="50"/>
    <row r="190" ht="14.25" customHeight="1" s="50"/>
    <row r="191" ht="14.25" customHeight="1" s="50"/>
    <row r="192" ht="14.25" customHeight="1" s="50"/>
    <row r="193" ht="14.25" customHeight="1" s="50"/>
    <row r="194" ht="14.25" customHeight="1" s="50"/>
    <row r="195" ht="14.25" customHeight="1" s="50"/>
    <row r="196" ht="14.25" customHeight="1" s="50"/>
    <row r="197" ht="14.25" customHeight="1" s="50"/>
    <row r="198" ht="14.25" customHeight="1" s="50"/>
    <row r="199" ht="14.25" customHeight="1" s="50"/>
    <row r="200" ht="14.25" customHeight="1" s="50"/>
    <row r="201" ht="14.25" customHeight="1" s="50"/>
    <row r="202" ht="14.25" customHeight="1" s="50"/>
    <row r="203" ht="14.25" customHeight="1" s="50"/>
    <row r="204" ht="14.25" customHeight="1" s="50"/>
    <row r="205" ht="14.25" customHeight="1" s="50"/>
    <row r="206" ht="14.25" customHeight="1" s="50"/>
    <row r="207" ht="14.25" customHeight="1" s="50"/>
    <row r="208" ht="14.25" customHeight="1" s="50"/>
    <row r="209" ht="14.25" customHeight="1" s="50"/>
    <row r="210" ht="14.25" customHeight="1" s="50"/>
    <row r="211" ht="14.25" customHeight="1" s="50"/>
    <row r="212" ht="14.25" customHeight="1" s="50"/>
    <row r="213" ht="14.25" customHeight="1" s="50"/>
    <row r="214" ht="14.25" customHeight="1" s="50"/>
    <row r="215" ht="14.25" customHeight="1" s="50"/>
    <row r="216" ht="14.25" customHeight="1" s="50"/>
    <row r="217" ht="14.25" customHeight="1" s="50"/>
    <row r="218" ht="14.25" customHeight="1" s="50"/>
    <row r="219" ht="14.25" customHeight="1" s="50"/>
    <row r="220" ht="14.25" customHeight="1" s="50"/>
    <row r="221" ht="14.25" customHeight="1" s="50"/>
    <row r="222" ht="14.25" customHeight="1" s="50"/>
    <row r="223" ht="14.25" customHeight="1" s="50"/>
    <row r="224" ht="14.25" customHeight="1" s="50"/>
    <row r="225" ht="14.25" customHeight="1" s="50"/>
    <row r="226" ht="14.25" customHeight="1" s="50"/>
    <row r="227" ht="14.25" customHeight="1" s="50"/>
    <row r="228" ht="14.25" customHeight="1" s="50"/>
    <row r="229" ht="14.25" customHeight="1" s="50"/>
    <row r="230" ht="14.25" customHeight="1" s="50"/>
    <row r="231" ht="14.25" customHeight="1" s="50"/>
    <row r="232" ht="14.25" customHeight="1" s="50"/>
    <row r="233" ht="14.25" customHeight="1" s="50"/>
    <row r="234" ht="15.75" customHeight="1" s="50"/>
    <row r="235" ht="15.75" customHeight="1" s="50"/>
    <row r="236" ht="15.75" customHeight="1" s="50"/>
    <row r="237" ht="15.75" customHeight="1" s="50"/>
    <row r="238" ht="15.75" customHeight="1" s="50"/>
    <row r="239" ht="15.75" customHeight="1" s="50"/>
    <row r="240" ht="15.75" customHeight="1" s="50"/>
    <row r="241" ht="15.75" customHeight="1" s="50"/>
    <row r="242" ht="15.75" customHeight="1" s="50"/>
    <row r="243" ht="15.75" customHeight="1" s="50"/>
    <row r="244" ht="15.75" customHeight="1" s="50"/>
    <row r="245" ht="15.75" customHeight="1" s="50"/>
    <row r="246" ht="15.75" customHeight="1" s="50"/>
    <row r="247" ht="15.75" customHeight="1" s="50"/>
    <row r="248" ht="15.75" customHeight="1" s="50"/>
    <row r="249" ht="15.75" customHeight="1" s="50"/>
    <row r="250" ht="15.75" customHeight="1" s="50"/>
    <row r="251" ht="15.75" customHeight="1" s="50"/>
    <row r="252" ht="15.75" customHeight="1" s="50"/>
    <row r="253" ht="15.75" customHeight="1" s="50"/>
    <row r="254" ht="15.75" customHeight="1" s="50"/>
    <row r="255" ht="15.75" customHeight="1" s="50"/>
    <row r="256" ht="15.75" customHeight="1" s="50"/>
    <row r="257" ht="15.75" customHeight="1" s="50"/>
    <row r="258" ht="15.75" customHeight="1" s="50"/>
    <row r="259" ht="15.75" customHeight="1" s="50"/>
    <row r="260" ht="15.75" customHeight="1" s="50"/>
    <row r="261" ht="15.75" customHeight="1" s="50"/>
    <row r="262" ht="15.75" customHeight="1" s="50"/>
    <row r="263" ht="15.75" customHeight="1" s="50"/>
    <row r="264" ht="15.75" customHeight="1" s="50"/>
    <row r="265" ht="15.75" customHeight="1" s="50"/>
    <row r="266" ht="15.75" customHeight="1" s="50"/>
    <row r="267" ht="15.75" customHeight="1" s="50"/>
    <row r="268" ht="15.75" customHeight="1" s="50"/>
    <row r="269" ht="15.75" customHeight="1" s="50"/>
    <row r="270" ht="15.75" customHeight="1" s="50"/>
    <row r="271" ht="15.75" customHeight="1" s="50"/>
    <row r="272" ht="15.75" customHeight="1" s="50"/>
    <row r="273" ht="15.75" customHeight="1" s="50"/>
    <row r="274" ht="15.75" customHeight="1" s="50"/>
    <row r="275" ht="15.75" customHeight="1" s="50"/>
    <row r="276" ht="15.75" customHeight="1" s="50"/>
    <row r="277" ht="15.75" customHeight="1" s="50"/>
    <row r="278" ht="15.75" customHeight="1" s="50"/>
    <row r="279" ht="15.75" customHeight="1" s="50"/>
    <row r="280" ht="15.75" customHeight="1" s="50"/>
    <row r="281" ht="15.75" customHeight="1" s="50"/>
    <row r="282" ht="15.75" customHeight="1" s="50"/>
    <row r="283" ht="15.75" customHeight="1" s="50"/>
    <row r="284" ht="15.75" customHeight="1" s="50"/>
    <row r="285" ht="15.75" customHeight="1" s="50"/>
    <row r="286" ht="15.75" customHeight="1" s="50"/>
    <row r="287" ht="15.75" customHeight="1" s="50"/>
    <row r="288" ht="15.75" customHeight="1" s="50"/>
    <row r="289" ht="15.75" customHeight="1" s="50"/>
    <row r="290" ht="15.75" customHeight="1" s="50"/>
    <row r="291" ht="15.75" customHeight="1" s="50"/>
    <row r="292" ht="15.75" customHeight="1" s="50"/>
    <row r="293" ht="15.75" customHeight="1" s="50"/>
    <row r="294" ht="15.75" customHeight="1" s="50"/>
    <row r="295" ht="15.75" customHeight="1" s="50"/>
    <row r="296" ht="15.75" customHeight="1" s="50"/>
    <row r="297" ht="15.75" customHeight="1" s="50"/>
    <row r="298" ht="15.75" customHeight="1" s="50"/>
    <row r="299" ht="15.75" customHeight="1" s="50"/>
    <row r="300" ht="15.75" customHeight="1" s="50"/>
    <row r="301" ht="15.75" customHeight="1" s="50"/>
    <row r="302" ht="15.75" customHeight="1" s="50"/>
    <row r="303" ht="15.75" customHeight="1" s="50"/>
    <row r="304" ht="15.75" customHeight="1" s="50"/>
    <row r="305" ht="15.75" customHeight="1" s="50"/>
    <row r="306" ht="15.75" customHeight="1" s="50"/>
    <row r="307" ht="15.75" customHeight="1" s="50"/>
    <row r="308" ht="15.75" customHeight="1" s="50"/>
    <row r="309" ht="15.75" customHeight="1" s="50"/>
    <row r="310" ht="15.75" customHeight="1" s="50"/>
    <row r="311" ht="15.75" customHeight="1" s="50"/>
    <row r="312" ht="15.75" customHeight="1" s="50"/>
    <row r="313" ht="15.75" customHeight="1" s="50"/>
    <row r="314" ht="15.75" customHeight="1" s="50"/>
    <row r="315" ht="15.75" customHeight="1" s="50"/>
    <row r="316" ht="15.75" customHeight="1" s="50"/>
    <row r="317" ht="15.75" customHeight="1" s="50"/>
    <row r="318" ht="15.75" customHeight="1" s="50"/>
    <row r="319" ht="15.75" customHeight="1" s="50"/>
    <row r="320" ht="15.75" customHeight="1" s="50"/>
    <row r="321" ht="15.75" customHeight="1" s="50"/>
    <row r="322" ht="15.75" customHeight="1" s="50"/>
    <row r="323" ht="15.75" customHeight="1" s="50"/>
    <row r="324" ht="15.75" customHeight="1" s="50"/>
    <row r="325" ht="15.75" customHeight="1" s="50"/>
    <row r="326" ht="15.75" customHeight="1" s="50"/>
    <row r="327" ht="15.75" customHeight="1" s="50"/>
    <row r="328" ht="15.75" customHeight="1" s="50"/>
    <row r="329" ht="15.75" customHeight="1" s="50"/>
    <row r="330" ht="15.75" customHeight="1" s="50"/>
    <row r="331" ht="15.75" customHeight="1" s="50"/>
    <row r="332" ht="15.75" customHeight="1" s="50"/>
    <row r="333" ht="15.75" customHeight="1" s="50"/>
    <row r="334" ht="15.75" customHeight="1" s="50"/>
    <row r="335" ht="15.75" customHeight="1" s="50"/>
    <row r="336" ht="15.75" customHeight="1" s="50"/>
    <row r="337" ht="15.75" customHeight="1" s="50"/>
    <row r="338" ht="15.75" customHeight="1" s="50"/>
    <row r="339" ht="15.75" customHeight="1" s="50"/>
    <row r="340" ht="15.75" customHeight="1" s="50"/>
    <row r="341" ht="15.75" customHeight="1" s="50"/>
    <row r="342" ht="15.75" customHeight="1" s="50"/>
    <row r="343" ht="15.75" customHeight="1" s="50"/>
    <row r="344" ht="15.75" customHeight="1" s="50"/>
    <row r="345" ht="15.75" customHeight="1" s="50"/>
    <row r="346" ht="15.75" customHeight="1" s="50"/>
    <row r="347" ht="15.75" customHeight="1" s="50"/>
    <row r="348" ht="15.75" customHeight="1" s="50"/>
    <row r="349" ht="15.75" customHeight="1" s="50"/>
    <row r="350" ht="15.75" customHeight="1" s="50"/>
    <row r="351" ht="15.75" customHeight="1" s="50"/>
    <row r="352" ht="15.75" customHeight="1" s="50"/>
    <row r="353" ht="15.75" customHeight="1" s="50"/>
    <row r="354" ht="15.75" customHeight="1" s="50"/>
    <row r="355" ht="15.75" customHeight="1" s="50"/>
    <row r="356" ht="15.75" customHeight="1" s="50"/>
    <row r="357" ht="15.75" customHeight="1" s="50"/>
    <row r="358" ht="15.75" customHeight="1" s="50"/>
    <row r="359" ht="15.75" customHeight="1" s="50"/>
    <row r="360" ht="15.75" customHeight="1" s="50"/>
    <row r="361" ht="15.75" customHeight="1" s="50"/>
    <row r="362" ht="15.75" customHeight="1" s="50"/>
    <row r="363" ht="15.75" customHeight="1" s="50"/>
    <row r="364" ht="15.75" customHeight="1" s="50"/>
    <row r="365" ht="15.75" customHeight="1" s="50"/>
    <row r="366" ht="15.75" customHeight="1" s="50"/>
    <row r="367" ht="15.75" customHeight="1" s="50"/>
    <row r="368" ht="15.75" customHeight="1" s="50"/>
    <row r="369" ht="15.75" customHeight="1" s="50"/>
    <row r="370" ht="15.75" customHeight="1" s="50"/>
    <row r="371" ht="15.75" customHeight="1" s="50"/>
    <row r="372" ht="15.75" customHeight="1" s="50"/>
    <row r="373" ht="15.75" customHeight="1" s="50"/>
    <row r="374" ht="15.75" customHeight="1" s="50"/>
    <row r="375" ht="15.75" customHeight="1" s="50"/>
    <row r="376" ht="15.75" customHeight="1" s="50"/>
    <row r="377" ht="15.75" customHeight="1" s="50"/>
    <row r="378" ht="15.75" customHeight="1" s="50"/>
    <row r="379" ht="15.75" customHeight="1" s="50"/>
    <row r="380" ht="15.75" customHeight="1" s="50"/>
    <row r="381" ht="15.75" customHeight="1" s="50"/>
    <row r="382" ht="15.75" customHeight="1" s="50"/>
    <row r="383" ht="15.75" customHeight="1" s="50"/>
    <row r="384" ht="15.75" customHeight="1" s="50"/>
    <row r="385" ht="15.75" customHeight="1" s="50"/>
    <row r="386" ht="15.75" customHeight="1" s="50"/>
    <row r="387" ht="15.75" customHeight="1" s="50"/>
    <row r="388" ht="15.75" customHeight="1" s="50"/>
    <row r="389" ht="15.75" customHeight="1" s="50"/>
    <row r="390" ht="15.75" customHeight="1" s="50"/>
    <row r="391" ht="15.75" customHeight="1" s="50"/>
    <row r="392" ht="15.75" customHeight="1" s="50"/>
    <row r="393" ht="15.75" customHeight="1" s="50"/>
    <row r="394" ht="15.75" customHeight="1" s="50"/>
    <row r="395" ht="15.75" customHeight="1" s="50"/>
    <row r="396" ht="15.75" customHeight="1" s="50"/>
    <row r="397" ht="15.75" customHeight="1" s="50"/>
    <row r="398" ht="15.75" customHeight="1" s="50"/>
    <row r="399" ht="15.75" customHeight="1" s="50"/>
    <row r="400" ht="15.75" customHeight="1" s="50"/>
    <row r="401" ht="15.75" customHeight="1" s="50"/>
    <row r="402" ht="15.75" customHeight="1" s="50"/>
    <row r="403" ht="15.75" customHeight="1" s="50"/>
    <row r="404" ht="15.75" customHeight="1" s="50"/>
    <row r="405" ht="15.75" customHeight="1" s="50"/>
    <row r="406" ht="15.75" customHeight="1" s="50"/>
    <row r="407" ht="15.75" customHeight="1" s="50"/>
    <row r="408" ht="15.75" customHeight="1" s="50"/>
    <row r="409" ht="15.75" customHeight="1" s="50"/>
    <row r="410" ht="15.75" customHeight="1" s="50"/>
    <row r="411" ht="15.75" customHeight="1" s="50"/>
    <row r="412" ht="15.75" customHeight="1" s="50"/>
    <row r="413" ht="15.75" customHeight="1" s="50"/>
    <row r="414" ht="15.75" customHeight="1" s="50"/>
    <row r="415" ht="15.75" customHeight="1" s="50"/>
    <row r="416" ht="15.75" customHeight="1" s="50"/>
    <row r="417" ht="15.75" customHeight="1" s="50"/>
    <row r="418" ht="15.75" customHeight="1" s="50"/>
    <row r="419" ht="15.75" customHeight="1" s="50"/>
    <row r="420" ht="15.75" customHeight="1" s="50"/>
    <row r="421" ht="15.75" customHeight="1" s="50"/>
    <row r="422" ht="15.75" customHeight="1" s="50"/>
    <row r="423" ht="15.75" customHeight="1" s="50"/>
    <row r="424" ht="15.75" customHeight="1" s="50"/>
    <row r="425" ht="15.75" customHeight="1" s="50"/>
    <row r="426" ht="15.75" customHeight="1" s="50"/>
    <row r="427" ht="15.75" customHeight="1" s="50"/>
    <row r="428" ht="15.75" customHeight="1" s="50"/>
    <row r="429" ht="15.75" customHeight="1" s="50"/>
    <row r="430" ht="15.75" customHeight="1" s="50"/>
    <row r="431" ht="15.75" customHeight="1" s="50"/>
    <row r="432" ht="15.75" customHeight="1" s="50"/>
    <row r="433" ht="15.75" customHeight="1" s="50"/>
    <row r="434" ht="15.75" customHeight="1" s="50"/>
    <row r="435" ht="15.75" customHeight="1" s="50"/>
    <row r="436" ht="15.75" customHeight="1" s="50"/>
    <row r="437" ht="15.75" customHeight="1" s="50"/>
    <row r="438" ht="15.75" customHeight="1" s="50"/>
    <row r="439" ht="15.75" customHeight="1" s="50"/>
    <row r="440" ht="15.75" customHeight="1" s="50"/>
    <row r="441" ht="15.75" customHeight="1" s="50"/>
    <row r="442" ht="15.75" customHeight="1" s="50"/>
    <row r="443" ht="15.75" customHeight="1" s="50"/>
    <row r="444" ht="15.75" customHeight="1" s="50"/>
    <row r="445" ht="15.75" customHeight="1" s="50"/>
    <row r="446" ht="15.75" customHeight="1" s="50"/>
    <row r="447" ht="15.75" customHeight="1" s="50"/>
    <row r="448" ht="15.75" customHeight="1" s="50"/>
    <row r="449" ht="15.75" customHeight="1" s="50"/>
    <row r="450" ht="15.75" customHeight="1" s="50"/>
    <row r="451" ht="15.75" customHeight="1" s="50"/>
    <row r="452" ht="15.75" customHeight="1" s="50"/>
    <row r="453" ht="15.75" customHeight="1" s="50"/>
    <row r="454" ht="15.75" customHeight="1" s="50"/>
    <row r="455" ht="15.75" customHeight="1" s="50"/>
    <row r="456" ht="15.75" customHeight="1" s="50"/>
    <row r="457" ht="15.75" customHeight="1" s="50"/>
    <row r="458" ht="15.75" customHeight="1" s="50"/>
    <row r="459" ht="15.75" customHeight="1" s="50"/>
    <row r="460" ht="15.75" customHeight="1" s="50"/>
    <row r="461" ht="15.75" customHeight="1" s="50"/>
    <row r="462" ht="15.75" customHeight="1" s="50"/>
    <row r="463" ht="15.75" customHeight="1" s="50"/>
    <row r="464" ht="15.75" customHeight="1" s="50"/>
    <row r="465" ht="15.75" customHeight="1" s="50"/>
    <row r="466" ht="15.75" customHeight="1" s="50"/>
    <row r="467" ht="15.75" customHeight="1" s="50"/>
    <row r="468" ht="15.75" customHeight="1" s="50"/>
    <row r="469" ht="15.75" customHeight="1" s="50"/>
    <row r="470" ht="15.75" customHeight="1" s="50"/>
    <row r="471" ht="15.75" customHeight="1" s="50"/>
    <row r="472" ht="15.75" customHeight="1" s="50"/>
    <row r="473" ht="15.75" customHeight="1" s="50"/>
    <row r="474" ht="15.75" customHeight="1" s="50"/>
    <row r="475" ht="15.75" customHeight="1" s="50"/>
    <row r="476" ht="15.75" customHeight="1" s="50"/>
    <row r="477" ht="15.75" customHeight="1" s="50"/>
    <row r="478" ht="15.75" customHeight="1" s="50"/>
    <row r="479" ht="15.75" customHeight="1" s="50"/>
    <row r="480" ht="15.75" customHeight="1" s="50"/>
    <row r="481" ht="15.75" customHeight="1" s="50"/>
    <row r="482" ht="15.75" customHeight="1" s="50"/>
    <row r="483" ht="15.75" customHeight="1" s="50"/>
    <row r="484" ht="15.75" customHeight="1" s="50"/>
    <row r="485" ht="15.75" customHeight="1" s="50"/>
    <row r="486" ht="15.75" customHeight="1" s="50"/>
    <row r="487" ht="15.75" customHeight="1" s="50"/>
    <row r="488" ht="15.75" customHeight="1" s="50"/>
    <row r="489" ht="15.75" customHeight="1" s="50"/>
    <row r="490" ht="15.75" customHeight="1" s="50"/>
    <row r="491" ht="15.75" customHeight="1" s="50"/>
    <row r="492" ht="15.75" customHeight="1" s="50"/>
    <row r="493" ht="15.75" customHeight="1" s="50"/>
    <row r="494" ht="15.75" customHeight="1" s="50"/>
    <row r="495" ht="15.75" customHeight="1" s="50"/>
    <row r="496" ht="15.75" customHeight="1" s="50"/>
    <row r="497" ht="15.75" customHeight="1" s="50"/>
    <row r="498" ht="15.75" customHeight="1" s="50"/>
    <row r="499" ht="15.75" customHeight="1" s="50"/>
    <row r="500" ht="15.75" customHeight="1" s="50"/>
    <row r="501" ht="15.75" customHeight="1" s="50"/>
    <row r="502" ht="15.75" customHeight="1" s="50"/>
    <row r="503" ht="15.75" customHeight="1" s="50"/>
    <row r="504" ht="15.75" customHeight="1" s="50"/>
    <row r="505" ht="15.75" customHeight="1" s="50"/>
    <row r="506" ht="15.75" customHeight="1" s="50"/>
    <row r="507" ht="15.75" customHeight="1" s="50"/>
    <row r="508" ht="15.75" customHeight="1" s="50"/>
    <row r="509" ht="15.75" customHeight="1" s="50"/>
    <row r="510" ht="15.75" customHeight="1" s="50"/>
    <row r="511" ht="15.75" customHeight="1" s="50"/>
    <row r="512" ht="15.75" customHeight="1" s="50"/>
    <row r="513" ht="15.75" customHeight="1" s="50"/>
    <row r="514" ht="15.75" customHeight="1" s="50"/>
    <row r="515" ht="15.75" customHeight="1" s="50"/>
    <row r="516" ht="15.75" customHeight="1" s="50"/>
    <row r="517" ht="15.75" customHeight="1" s="50"/>
    <row r="518" ht="15.75" customHeight="1" s="50"/>
    <row r="519" ht="15.75" customHeight="1" s="50"/>
    <row r="520" ht="15.75" customHeight="1" s="50"/>
    <row r="521" ht="15.75" customHeight="1" s="50"/>
    <row r="522" ht="15.75" customHeight="1" s="50"/>
    <row r="523" ht="15.75" customHeight="1" s="50"/>
    <row r="524" ht="15.75" customHeight="1" s="50"/>
    <row r="525" ht="15.75" customHeight="1" s="50"/>
    <row r="526" ht="15.75" customHeight="1" s="50"/>
    <row r="527" ht="15.75" customHeight="1" s="50"/>
    <row r="528" ht="15.75" customHeight="1" s="50"/>
    <row r="529" ht="15.75" customHeight="1" s="50"/>
    <row r="530" ht="15.75" customHeight="1" s="50"/>
    <row r="531" ht="15.75" customHeight="1" s="50"/>
    <row r="532" ht="15.75" customHeight="1" s="50"/>
    <row r="533" ht="15.75" customHeight="1" s="50"/>
    <row r="534" ht="15.75" customHeight="1" s="50"/>
    <row r="535" ht="15.75" customHeight="1" s="50"/>
    <row r="536" ht="15.75" customHeight="1" s="50"/>
    <row r="537" ht="15.75" customHeight="1" s="50"/>
    <row r="538" ht="15.75" customHeight="1" s="50"/>
    <row r="539" ht="15.75" customHeight="1" s="50"/>
    <row r="540" ht="15.75" customHeight="1" s="50"/>
    <row r="541" ht="15.75" customHeight="1" s="50"/>
    <row r="542" ht="15.75" customHeight="1" s="50"/>
    <row r="543" ht="15.75" customHeight="1" s="50"/>
    <row r="544" ht="15.75" customHeight="1" s="50"/>
    <row r="545" ht="15.75" customHeight="1" s="50"/>
    <row r="546" ht="15.75" customHeight="1" s="50"/>
    <row r="547" ht="15.75" customHeight="1" s="50"/>
    <row r="548" ht="15.75" customHeight="1" s="50"/>
    <row r="549" ht="15.75" customHeight="1" s="50"/>
    <row r="550" ht="15.75" customHeight="1" s="50"/>
    <row r="551" ht="15.75" customHeight="1" s="50"/>
    <row r="552" ht="15.75" customHeight="1" s="50"/>
    <row r="553" ht="15.75" customHeight="1" s="50"/>
    <row r="554" ht="15.75" customHeight="1" s="50"/>
    <row r="555" ht="15.75" customHeight="1" s="50"/>
    <row r="556" ht="15.75" customHeight="1" s="50"/>
    <row r="557" ht="15.75" customHeight="1" s="50"/>
    <row r="558" ht="15.75" customHeight="1" s="50"/>
    <row r="559" ht="15.75" customHeight="1" s="50"/>
    <row r="560" ht="15.75" customHeight="1" s="50"/>
    <row r="561" ht="15.75" customHeight="1" s="50"/>
    <row r="562" ht="15.75" customHeight="1" s="50"/>
    <row r="563" ht="15.75" customHeight="1" s="50"/>
    <row r="564" ht="15.75" customHeight="1" s="50"/>
    <row r="565" ht="15.75" customHeight="1" s="50"/>
    <row r="566" ht="15.75" customHeight="1" s="50"/>
    <row r="567" ht="15.75" customHeight="1" s="50"/>
    <row r="568" ht="15.75" customHeight="1" s="50"/>
    <row r="569" ht="15.75" customHeight="1" s="50"/>
    <row r="570" ht="15.75" customHeight="1" s="50"/>
    <row r="571" ht="15.75" customHeight="1" s="50"/>
    <row r="572" ht="15.75" customHeight="1" s="50"/>
    <row r="573" ht="15.75" customHeight="1" s="50"/>
    <row r="574" ht="15.75" customHeight="1" s="50"/>
    <row r="575" ht="15.75" customHeight="1" s="50"/>
    <row r="576" ht="15.75" customHeight="1" s="50"/>
    <row r="577" ht="15.75" customHeight="1" s="50"/>
    <row r="578" ht="15.75" customHeight="1" s="50"/>
    <row r="579" ht="15.75" customHeight="1" s="50"/>
    <row r="580" ht="15.75" customHeight="1" s="50"/>
    <row r="581" ht="15.75" customHeight="1" s="50"/>
    <row r="582" ht="15.75" customHeight="1" s="50"/>
    <row r="583" ht="15.75" customHeight="1" s="50"/>
    <row r="584" ht="15.75" customHeight="1" s="50"/>
    <row r="585" ht="15.75" customHeight="1" s="50"/>
    <row r="586" ht="15.75" customHeight="1" s="50"/>
    <row r="587" ht="15.75" customHeight="1" s="50"/>
    <row r="588" ht="15.75" customHeight="1" s="50"/>
    <row r="589" ht="15.75" customHeight="1" s="50"/>
    <row r="590" ht="15.75" customHeight="1" s="50"/>
    <row r="591" ht="15.75" customHeight="1" s="50"/>
    <row r="592" ht="15.75" customHeight="1" s="50"/>
    <row r="593" ht="15.75" customHeight="1" s="50"/>
    <row r="594" ht="15.75" customHeight="1" s="50"/>
    <row r="595" ht="15.75" customHeight="1" s="50"/>
    <row r="596" ht="15.75" customHeight="1" s="50"/>
    <row r="597" ht="15.75" customHeight="1" s="50"/>
    <row r="598" ht="15.75" customHeight="1" s="50"/>
    <row r="599" ht="15.75" customHeight="1" s="50"/>
    <row r="600" ht="15.75" customHeight="1" s="50"/>
    <row r="601" ht="15.75" customHeight="1" s="50"/>
    <row r="602" ht="15.75" customHeight="1" s="50"/>
    <row r="603" ht="15.75" customHeight="1" s="50"/>
    <row r="604" ht="15.75" customHeight="1" s="50"/>
    <row r="605" ht="15.75" customHeight="1" s="50"/>
    <row r="606" ht="15.75" customHeight="1" s="50"/>
    <row r="607" ht="15.75" customHeight="1" s="50"/>
    <row r="608" ht="15.75" customHeight="1" s="50"/>
    <row r="609" ht="15.75" customHeight="1" s="50"/>
    <row r="610" ht="15.75" customHeight="1" s="50"/>
    <row r="611" ht="15.75" customHeight="1" s="50"/>
    <row r="612" ht="15.75" customHeight="1" s="50"/>
    <row r="613" ht="15.75" customHeight="1" s="50"/>
    <row r="614" ht="15.75" customHeight="1" s="50"/>
    <row r="615" ht="15.75" customHeight="1" s="50"/>
    <row r="616" ht="15.75" customHeight="1" s="50"/>
    <row r="617" ht="15.75" customHeight="1" s="50"/>
    <row r="618" ht="15.75" customHeight="1" s="50"/>
    <row r="619" ht="15.75" customHeight="1" s="50"/>
    <row r="620" ht="15.75" customHeight="1" s="50"/>
    <row r="621" ht="15.75" customHeight="1" s="50"/>
    <row r="622" ht="15.75" customHeight="1" s="50"/>
    <row r="623" ht="15.75" customHeight="1" s="50"/>
    <row r="624" ht="15.75" customHeight="1" s="50"/>
    <row r="625" ht="15.75" customHeight="1" s="50"/>
    <row r="626" ht="15.75" customHeight="1" s="50"/>
    <row r="627" ht="15.75" customHeight="1" s="50"/>
    <row r="628" ht="15.75" customHeight="1" s="50"/>
    <row r="629" ht="15.75" customHeight="1" s="50"/>
    <row r="630" ht="15.75" customHeight="1" s="50"/>
    <row r="631" ht="15.75" customHeight="1" s="50"/>
    <row r="632" ht="15.75" customHeight="1" s="50"/>
    <row r="633" ht="15.75" customHeight="1" s="50"/>
    <row r="634" ht="15.75" customHeight="1" s="50"/>
    <row r="635" ht="15.75" customHeight="1" s="50"/>
    <row r="636" ht="15.75" customHeight="1" s="50"/>
    <row r="637" ht="15.75" customHeight="1" s="50"/>
    <row r="638" ht="15.75" customHeight="1" s="50"/>
    <row r="639" ht="15.75" customHeight="1" s="50"/>
    <row r="640" ht="15.75" customHeight="1" s="50"/>
    <row r="641" ht="15.75" customHeight="1" s="50"/>
    <row r="642" ht="15.75" customHeight="1" s="50"/>
    <row r="643" ht="15.75" customHeight="1" s="50"/>
    <row r="644" ht="15.75" customHeight="1" s="50"/>
    <row r="645" ht="15.75" customHeight="1" s="50"/>
    <row r="646" ht="15.75" customHeight="1" s="50"/>
    <row r="647" ht="15.75" customHeight="1" s="50"/>
    <row r="648" ht="15.75" customHeight="1" s="50"/>
    <row r="649" ht="15.75" customHeight="1" s="50"/>
    <row r="650" ht="15.75" customHeight="1" s="50"/>
    <row r="651" ht="15.75" customHeight="1" s="50"/>
    <row r="652" ht="15.75" customHeight="1" s="50"/>
    <row r="653" ht="15.75" customHeight="1" s="50"/>
    <row r="654" ht="15.75" customHeight="1" s="50"/>
    <row r="655" ht="15.75" customHeight="1" s="50"/>
    <row r="656" ht="15.75" customHeight="1" s="50"/>
    <row r="657" ht="15.75" customHeight="1" s="50"/>
    <row r="658" ht="15.75" customHeight="1" s="50"/>
    <row r="659" ht="15.75" customHeight="1" s="50"/>
    <row r="660" ht="15.75" customHeight="1" s="50"/>
    <row r="661" ht="15.75" customHeight="1" s="50"/>
    <row r="662" ht="15.75" customHeight="1" s="50"/>
    <row r="663" ht="15.75" customHeight="1" s="50"/>
    <row r="664" ht="15.75" customHeight="1" s="50"/>
    <row r="665" ht="15.75" customHeight="1" s="50"/>
    <row r="666" ht="15.75" customHeight="1" s="50"/>
    <row r="667" ht="15.75" customHeight="1" s="50"/>
    <row r="668" ht="15.75" customHeight="1" s="50"/>
    <row r="669" ht="15.75" customHeight="1" s="50"/>
    <row r="670" ht="15.75" customHeight="1" s="50"/>
    <row r="671" ht="15.75" customHeight="1" s="50"/>
    <row r="672" ht="15.75" customHeight="1" s="50"/>
    <row r="673" ht="15.75" customHeight="1" s="50"/>
    <row r="674" ht="15.75" customHeight="1" s="50"/>
    <row r="675" ht="15.75" customHeight="1" s="50"/>
    <row r="676" ht="15.75" customHeight="1" s="50"/>
    <row r="677" ht="15.75" customHeight="1" s="50"/>
    <row r="678" ht="15.75" customHeight="1" s="50"/>
    <row r="679" ht="15.75" customHeight="1" s="50"/>
    <row r="680" ht="15.75" customHeight="1" s="50"/>
    <row r="681" ht="15.75" customHeight="1" s="50"/>
    <row r="682" ht="15.75" customHeight="1" s="50"/>
    <row r="683" ht="15.75" customHeight="1" s="50"/>
    <row r="684" ht="15.75" customHeight="1" s="50"/>
    <row r="685" ht="15.75" customHeight="1" s="50"/>
    <row r="686" ht="15.75" customHeight="1" s="50"/>
    <row r="687" ht="15.75" customHeight="1" s="50"/>
    <row r="688" ht="15.75" customHeight="1" s="50"/>
    <row r="689" ht="15.75" customHeight="1" s="50"/>
    <row r="690" ht="15.75" customHeight="1" s="50"/>
    <row r="691" ht="15.75" customHeight="1" s="50"/>
    <row r="692" ht="15.75" customHeight="1" s="50"/>
    <row r="693" ht="15.75" customHeight="1" s="50"/>
    <row r="694" ht="15.75" customHeight="1" s="50"/>
    <row r="695" ht="15.75" customHeight="1" s="50"/>
    <row r="696" ht="15.75" customHeight="1" s="50"/>
    <row r="697" ht="15.75" customHeight="1" s="50"/>
    <row r="698" ht="15.75" customHeight="1" s="50"/>
    <row r="699" ht="15.75" customHeight="1" s="50"/>
    <row r="700" ht="15.75" customHeight="1" s="50"/>
    <row r="701" ht="15.75" customHeight="1" s="50"/>
    <row r="702" ht="15.75" customHeight="1" s="50"/>
    <row r="703" ht="15.75" customHeight="1" s="50"/>
    <row r="704" ht="15.75" customHeight="1" s="50"/>
    <row r="705" ht="15.75" customHeight="1" s="50"/>
    <row r="706" ht="15.75" customHeight="1" s="50"/>
    <row r="707" ht="15.75" customHeight="1" s="50"/>
    <row r="708" ht="15.75" customHeight="1" s="50"/>
    <row r="709" ht="15.75" customHeight="1" s="50"/>
    <row r="710" ht="15.75" customHeight="1" s="50"/>
    <row r="711" ht="15.75" customHeight="1" s="50"/>
    <row r="712" ht="15.75" customHeight="1" s="50"/>
    <row r="713" ht="15.75" customHeight="1" s="50"/>
    <row r="714" ht="15.75" customHeight="1" s="50"/>
    <row r="715" ht="15.75" customHeight="1" s="50"/>
    <row r="716" ht="15.75" customHeight="1" s="50"/>
    <row r="717" ht="15.75" customHeight="1" s="50"/>
    <row r="718" ht="15.75" customHeight="1" s="50"/>
    <row r="719" ht="15.75" customHeight="1" s="50"/>
    <row r="720" ht="15.75" customHeight="1" s="50"/>
    <row r="721" ht="15.75" customHeight="1" s="50"/>
    <row r="722" ht="15.75" customHeight="1" s="50"/>
    <row r="723" ht="15.75" customHeight="1" s="50"/>
    <row r="724" ht="15.75" customHeight="1" s="50"/>
    <row r="725" ht="15.75" customHeight="1" s="50"/>
    <row r="726" ht="15.75" customHeight="1" s="50"/>
    <row r="727" ht="15.75" customHeight="1" s="50"/>
    <row r="728" ht="15.75" customHeight="1" s="50"/>
    <row r="729" ht="15.75" customHeight="1" s="50"/>
    <row r="730" ht="15.75" customHeight="1" s="50"/>
    <row r="731" ht="15.75" customHeight="1" s="50"/>
    <row r="732" ht="15.75" customHeight="1" s="50"/>
    <row r="733" ht="15.75" customHeight="1" s="50"/>
    <row r="734" ht="15.75" customHeight="1" s="50"/>
    <row r="735" ht="15.75" customHeight="1" s="50"/>
    <row r="736" ht="15.75" customHeight="1" s="50"/>
    <row r="737" ht="15.75" customHeight="1" s="50"/>
    <row r="738" ht="15.75" customHeight="1" s="50"/>
    <row r="739" ht="15.75" customHeight="1" s="50"/>
    <row r="740" ht="15.75" customHeight="1" s="50"/>
    <row r="741" ht="15.75" customHeight="1" s="50"/>
    <row r="742" ht="15.75" customHeight="1" s="50"/>
    <row r="743" ht="15.75" customHeight="1" s="50"/>
    <row r="744" ht="15.75" customHeight="1" s="50"/>
    <row r="745" ht="15.75" customHeight="1" s="50"/>
    <row r="746" ht="15.75" customHeight="1" s="50"/>
    <row r="747" ht="15.75" customHeight="1" s="50"/>
    <row r="748" ht="15.75" customHeight="1" s="50"/>
    <row r="749" ht="15.75" customHeight="1" s="50"/>
    <row r="750" ht="15.75" customHeight="1" s="50"/>
    <row r="751" ht="15.75" customHeight="1" s="50"/>
    <row r="752" ht="15.75" customHeight="1" s="50"/>
    <row r="753" ht="15.75" customHeight="1" s="50"/>
    <row r="754" ht="15.75" customHeight="1" s="50"/>
    <row r="755" ht="15.75" customHeight="1" s="50"/>
    <row r="756" ht="15.75" customHeight="1" s="50"/>
    <row r="757" ht="15.75" customHeight="1" s="50"/>
    <row r="758" ht="15.75" customHeight="1" s="50"/>
    <row r="759" ht="15.75" customHeight="1" s="50"/>
    <row r="760" ht="15.75" customHeight="1" s="50"/>
    <row r="761" ht="15.75" customHeight="1" s="50"/>
    <row r="762" ht="15.75" customHeight="1" s="50"/>
    <row r="763" ht="15.75" customHeight="1" s="50"/>
    <row r="764" ht="15.75" customHeight="1" s="50"/>
    <row r="765" ht="15.75" customHeight="1" s="50"/>
    <row r="766" ht="15.75" customHeight="1" s="50"/>
    <row r="767" ht="15.75" customHeight="1" s="50"/>
    <row r="768" ht="15.75" customHeight="1" s="50"/>
    <row r="769" ht="15.75" customHeight="1" s="50"/>
    <row r="770" ht="15.75" customHeight="1" s="50"/>
    <row r="771" ht="15.75" customHeight="1" s="50"/>
    <row r="772" ht="15.75" customHeight="1" s="50"/>
    <row r="773" ht="15.75" customHeight="1" s="50"/>
    <row r="774" ht="15.75" customHeight="1" s="50"/>
    <row r="775" ht="15.75" customHeight="1" s="50"/>
    <row r="776" ht="15.75" customHeight="1" s="50"/>
    <row r="777" ht="15.75" customHeight="1" s="50"/>
    <row r="778" ht="15.75" customHeight="1" s="50"/>
    <row r="779" ht="15.75" customHeight="1" s="50"/>
    <row r="780" ht="15.75" customHeight="1" s="50"/>
    <row r="781" ht="15.75" customHeight="1" s="50"/>
    <row r="782" ht="15.75" customHeight="1" s="50"/>
    <row r="783" ht="15.75" customHeight="1" s="50"/>
    <row r="784" ht="15.75" customHeight="1" s="50"/>
    <row r="785" ht="15.75" customHeight="1" s="50"/>
    <row r="786" ht="15.75" customHeight="1" s="50"/>
    <row r="787" ht="15.75" customHeight="1" s="50"/>
    <row r="788" ht="15.75" customHeight="1" s="50"/>
    <row r="789" ht="15.75" customHeight="1" s="50"/>
    <row r="790" ht="15.75" customHeight="1" s="50"/>
    <row r="791" ht="15.75" customHeight="1" s="50"/>
    <row r="792" ht="15.75" customHeight="1" s="50"/>
    <row r="793" ht="15.75" customHeight="1" s="50"/>
    <row r="794" ht="15.75" customHeight="1" s="50"/>
    <row r="795" ht="15.75" customHeight="1" s="50"/>
    <row r="796" ht="15.75" customHeight="1" s="50"/>
    <row r="797" ht="15.75" customHeight="1" s="50"/>
    <row r="798" ht="15.75" customHeight="1" s="50"/>
    <row r="799" ht="15.75" customHeight="1" s="50"/>
    <row r="800" ht="15.75" customHeight="1" s="50"/>
    <row r="801" ht="15.75" customHeight="1" s="50"/>
    <row r="802" ht="15.75" customHeight="1" s="50"/>
    <row r="803" ht="15.75" customHeight="1" s="50"/>
    <row r="804" ht="15.75" customHeight="1" s="50"/>
    <row r="805" ht="15.75" customHeight="1" s="50"/>
    <row r="806" ht="15.75" customHeight="1" s="50"/>
    <row r="807" ht="15.75" customHeight="1" s="50"/>
    <row r="808" ht="15.75" customHeight="1" s="50"/>
    <row r="809" ht="15.75" customHeight="1" s="50"/>
    <row r="810" ht="15.75" customHeight="1" s="50"/>
    <row r="811" ht="15.75" customHeight="1" s="50"/>
    <row r="812" ht="15.75" customHeight="1" s="50"/>
    <row r="813" ht="15.75" customHeight="1" s="50"/>
    <row r="814" ht="15.75" customHeight="1" s="50"/>
    <row r="815" ht="15.75" customHeight="1" s="50"/>
    <row r="816" ht="15.75" customHeight="1" s="50"/>
    <row r="817" ht="15.75" customHeight="1" s="50"/>
    <row r="818" ht="15.75" customHeight="1" s="50"/>
    <row r="819" ht="15.75" customHeight="1" s="50"/>
    <row r="820" ht="15.75" customHeight="1" s="50"/>
    <row r="821" ht="15.75" customHeight="1" s="50"/>
    <row r="822" ht="15.75" customHeight="1" s="50"/>
    <row r="823" ht="15.75" customHeight="1" s="50"/>
    <row r="824" ht="15.75" customHeight="1" s="50"/>
    <row r="825" ht="15.75" customHeight="1" s="50"/>
    <row r="826" ht="15.75" customHeight="1" s="50"/>
    <row r="827" ht="15.75" customHeight="1" s="50"/>
    <row r="828" ht="15.75" customHeight="1" s="50"/>
    <row r="829" ht="15.75" customHeight="1" s="50"/>
    <row r="830" ht="15.75" customHeight="1" s="50"/>
    <row r="831" ht="15.75" customHeight="1" s="50"/>
    <row r="832" ht="15.75" customHeight="1" s="50"/>
    <row r="833" ht="15.75" customHeight="1" s="50"/>
    <row r="834" ht="15.75" customHeight="1" s="50"/>
    <row r="835" ht="15.75" customHeight="1" s="50"/>
    <row r="836" ht="15.75" customHeight="1" s="50"/>
    <row r="837" ht="15.75" customHeight="1" s="50"/>
    <row r="838" ht="15.75" customHeight="1" s="50"/>
    <row r="839" ht="15.75" customHeight="1" s="50"/>
    <row r="840" ht="15.75" customHeight="1" s="50"/>
    <row r="841" ht="15.75" customHeight="1" s="50"/>
    <row r="842" ht="15.75" customHeight="1" s="50"/>
    <row r="843" ht="15.75" customHeight="1" s="50"/>
    <row r="844" ht="15.75" customHeight="1" s="50"/>
    <row r="845" ht="15.75" customHeight="1" s="50"/>
    <row r="846" ht="15.75" customHeight="1" s="50"/>
    <row r="847" ht="15.75" customHeight="1" s="50"/>
    <row r="848" ht="15.75" customHeight="1" s="50"/>
    <row r="849" ht="15.75" customHeight="1" s="50"/>
    <row r="850" ht="15.75" customHeight="1" s="50"/>
    <row r="851" ht="15.75" customHeight="1" s="50"/>
    <row r="852" ht="15.75" customHeight="1" s="50"/>
    <row r="853" ht="15.75" customHeight="1" s="50"/>
    <row r="854" ht="15.75" customHeight="1" s="50"/>
    <row r="855" ht="15.75" customHeight="1" s="50"/>
    <row r="856" ht="15.75" customHeight="1" s="50"/>
    <row r="857" ht="15.75" customHeight="1" s="50"/>
    <row r="858" ht="15.75" customHeight="1" s="50"/>
    <row r="859" ht="15.75" customHeight="1" s="50"/>
    <row r="860" ht="15.75" customHeight="1" s="50"/>
    <row r="861" ht="15.75" customHeight="1" s="50"/>
    <row r="862" ht="15.75" customHeight="1" s="50"/>
    <row r="863" ht="15.75" customHeight="1" s="50"/>
    <row r="864" ht="15.75" customHeight="1" s="50"/>
    <row r="865" ht="15.75" customHeight="1" s="50"/>
    <row r="866" ht="15.75" customHeight="1" s="50"/>
    <row r="867" ht="15.75" customHeight="1" s="50"/>
    <row r="868" ht="15.75" customHeight="1" s="50"/>
    <row r="869" ht="15.75" customHeight="1" s="50"/>
    <row r="870" ht="15.75" customHeight="1" s="50"/>
    <row r="871" ht="15.75" customHeight="1" s="50"/>
    <row r="872" ht="15.75" customHeight="1" s="50"/>
    <row r="873" ht="15.75" customHeight="1" s="50"/>
    <row r="874" ht="15.75" customHeight="1" s="50"/>
    <row r="875" ht="15.75" customHeight="1" s="50"/>
    <row r="876" ht="15.75" customHeight="1" s="50"/>
    <row r="877" ht="15.75" customHeight="1" s="50"/>
    <row r="878" ht="15.75" customHeight="1" s="50"/>
    <row r="879" ht="15.75" customHeight="1" s="50"/>
    <row r="880" ht="15.75" customHeight="1" s="50"/>
    <row r="881" ht="15.75" customHeight="1" s="50"/>
    <row r="882" ht="15.75" customHeight="1" s="50"/>
    <row r="883" ht="15.75" customHeight="1" s="50"/>
    <row r="884" ht="15.75" customHeight="1" s="50"/>
    <row r="885" ht="15.75" customHeight="1" s="50"/>
    <row r="886" ht="15.75" customHeight="1" s="50"/>
    <row r="887" ht="15.75" customHeight="1" s="50"/>
    <row r="888" ht="15.75" customHeight="1" s="50"/>
    <row r="889" ht="15.75" customHeight="1" s="50"/>
    <row r="890" ht="15.75" customHeight="1" s="50"/>
    <row r="891" ht="15.75" customHeight="1" s="50"/>
    <row r="892" ht="15.75" customHeight="1" s="50"/>
    <row r="893" ht="15.75" customHeight="1" s="50"/>
    <row r="894" ht="15.75" customHeight="1" s="50"/>
    <row r="895" ht="15.75" customHeight="1" s="50"/>
    <row r="896" ht="15.75" customHeight="1" s="50"/>
    <row r="897" ht="15.75" customHeight="1" s="50"/>
    <row r="898" ht="15.75" customHeight="1" s="50"/>
    <row r="899" ht="15.75" customHeight="1" s="50"/>
    <row r="900" ht="15.75" customHeight="1" s="50"/>
    <row r="901" ht="15.75" customHeight="1" s="50"/>
    <row r="902" ht="15.75" customHeight="1" s="50"/>
    <row r="903" ht="15.75" customHeight="1" s="50"/>
    <row r="904" ht="15.75" customHeight="1" s="50"/>
    <row r="905" ht="15.75" customHeight="1" s="50"/>
    <row r="906" ht="15.75" customHeight="1" s="50"/>
    <row r="907" ht="15.75" customHeight="1" s="50"/>
    <row r="908" ht="15.75" customHeight="1" s="50"/>
    <row r="909" ht="15.75" customHeight="1" s="50"/>
    <row r="910" ht="15.75" customHeight="1" s="50"/>
    <row r="911" ht="15.75" customHeight="1" s="50"/>
    <row r="912" ht="15.75" customHeight="1" s="50"/>
    <row r="913" ht="15.75" customHeight="1" s="50"/>
    <row r="914" ht="15.75" customHeight="1" s="50"/>
    <row r="915" ht="15.75" customHeight="1" s="50"/>
    <row r="916" ht="15.75" customHeight="1" s="50"/>
    <row r="917" ht="15.75" customHeight="1" s="50"/>
    <row r="918" ht="15.75" customHeight="1" s="50"/>
    <row r="919" ht="15.75" customHeight="1" s="50"/>
    <row r="920" ht="15.75" customHeight="1" s="50"/>
    <row r="921" ht="15.75" customHeight="1" s="50"/>
    <row r="922" ht="15.75" customHeight="1" s="50"/>
    <row r="923" ht="15.75" customHeight="1" s="50"/>
    <row r="924" ht="15.75" customHeight="1" s="50"/>
    <row r="925" ht="15.75" customHeight="1" s="50"/>
    <row r="926" ht="15.75" customHeight="1" s="50"/>
    <row r="927" ht="15.75" customHeight="1" s="50"/>
    <row r="928" ht="15.75" customHeight="1" s="50"/>
    <row r="929" ht="15.75" customHeight="1" s="50"/>
    <row r="930" ht="15.75" customHeight="1" s="50"/>
    <row r="931" ht="15.75" customHeight="1" s="50"/>
    <row r="932" ht="15.75" customHeight="1" s="50"/>
    <row r="933" ht="15.75" customHeight="1" s="50"/>
    <row r="934" ht="15.75" customHeight="1" s="50"/>
    <row r="935" ht="15.75" customHeight="1" s="50"/>
    <row r="936" ht="15.75" customHeight="1" s="50"/>
    <row r="937" ht="15.75" customHeight="1" s="50"/>
    <row r="938" ht="15.75" customHeight="1" s="50"/>
    <row r="939" ht="15.75" customHeight="1" s="50"/>
    <row r="940" ht="15.75" customHeight="1" s="50"/>
    <row r="941" ht="15.75" customHeight="1" s="50"/>
    <row r="942" ht="15.75" customHeight="1" s="50"/>
    <row r="943" ht="15.75" customHeight="1" s="50"/>
    <row r="944" ht="15.75" customHeight="1" s="50"/>
    <row r="945" ht="15.75" customHeight="1" s="50"/>
    <row r="946" ht="15.75" customHeight="1" s="50"/>
    <row r="947" ht="15.75" customHeight="1" s="50"/>
    <row r="948" ht="15.75" customHeight="1" s="50"/>
    <row r="949" ht="15.75" customHeight="1" s="50"/>
    <row r="950" ht="15.75" customHeight="1" s="50"/>
    <row r="951" ht="15.75" customHeight="1" s="50"/>
    <row r="952" ht="15.75" customHeight="1" s="50"/>
    <row r="953" ht="15.75" customHeight="1" s="50"/>
    <row r="954" ht="15.75" customHeight="1" s="50"/>
    <row r="955" ht="15.75" customHeight="1" s="50"/>
    <row r="956" ht="15.75" customHeight="1" s="50"/>
    <row r="957" ht="15.75" customHeight="1" s="50"/>
    <row r="958" ht="15.75" customHeight="1" s="50"/>
    <row r="959" ht="15.75" customHeight="1" s="50"/>
    <row r="960" ht="15.75" customHeight="1" s="50"/>
    <row r="961" ht="15.75" customHeight="1" s="50"/>
    <row r="962" ht="15.75" customHeight="1" s="50"/>
    <row r="963" ht="15.75" customHeight="1" s="50"/>
    <row r="964" ht="15.75" customHeight="1" s="50"/>
    <row r="965" ht="15.75" customHeight="1" s="50"/>
    <row r="966" ht="15.75" customHeight="1" s="50"/>
    <row r="967" ht="15.75" customHeight="1" s="50"/>
    <row r="968" ht="15.75" customHeight="1" s="50"/>
    <row r="969" ht="15.75" customHeight="1" s="50"/>
    <row r="970" ht="15.75" customHeight="1" s="50"/>
    <row r="971" ht="15.75" customHeight="1" s="50"/>
    <row r="972" ht="15.75" customHeight="1" s="50"/>
    <row r="973" ht="15.75" customHeight="1" s="50"/>
    <row r="974" ht="15.75" customHeight="1" s="50"/>
    <row r="975" ht="15.75" customHeight="1" s="50"/>
    <row r="976" ht="15.75" customHeight="1" s="50"/>
    <row r="977" ht="15.75" customHeight="1" s="50"/>
    <row r="978" ht="15.75" customHeight="1" s="50"/>
    <row r="979" ht="15.75" customHeight="1" s="50"/>
    <row r="980" ht="15.75" customHeight="1" s="50"/>
    <row r="981" ht="15.75" customHeight="1" s="50"/>
    <row r="982" ht="15.75" customHeight="1" s="50"/>
    <row r="983" ht="15.75" customHeight="1" s="50"/>
    <row r="984" ht="15.75" customHeight="1" s="50"/>
    <row r="985" ht="15.75" customHeight="1" s="50"/>
    <row r="986" ht="15.75" customHeight="1" s="50"/>
    <row r="987" ht="15.75" customHeight="1" s="50"/>
    <row r="988" ht="15.75" customHeight="1" s="50"/>
    <row r="989" ht="15.75" customHeight="1" s="50"/>
    <row r="990" ht="15.75" customHeight="1" s="50"/>
    <row r="991" ht="15.75" customHeight="1" s="50"/>
    <row r="992" ht="15.75" customHeight="1" s="50"/>
    <row r="993" ht="15.75" customHeight="1" s="50"/>
    <row r="994" ht="15.75" customHeight="1" s="50"/>
    <row r="995" ht="15.75" customHeight="1" s="50"/>
    <row r="996" ht="15.75" customHeight="1" s="50"/>
    <row r="997" ht="15.75" customHeight="1" s="50"/>
    <row r="998" ht="15.75" customHeight="1" s="50"/>
    <row r="999" ht="15.75" customHeight="1" s="50"/>
    <row r="1000" ht="15.75" customHeight="1" s="50"/>
  </sheetData>
  <sheetProtection selectLockedCells="0" selectUnlockedCells="0" algorithmName="SHA-512" sheet="1" objects="1" insertRows="1" insertHyperlinks="1" autoFilter="1" scenarios="1" formatColumns="1" deleteColumns="1" insertColumns="1" pivotTables="1" deleteRows="1" formatCells="1" saltValue="eNKMB8OeWZIJdp1Fi7q84g==" formatRows="1" sort="1" spinCount="100000" hashValue="qdJvj3BTeqGiPgbbMlMAxotY+4Nrp+SrL5+IH4LbI5NlqxKzuA9nXL/8MR9h2h/H4aWwINQf8U+2qJC/NbFdaA=="/>
  <mergeCells count="15">
    <mergeCell ref="B15:O15"/>
    <mergeCell ref="A5:P5"/>
    <mergeCell ref="A6:P6"/>
    <mergeCell ref="A8:P8"/>
    <mergeCell ref="A13:P13"/>
    <mergeCell ref="A14:P14"/>
    <mergeCell ref="B31:P31"/>
    <mergeCell ref="B32:O32"/>
    <mergeCell ref="B33:O33"/>
    <mergeCell ref="B16:O16"/>
    <mergeCell ref="B17:O17"/>
    <mergeCell ref="B18:O18"/>
    <mergeCell ref="B19:O19"/>
    <mergeCell ref="B20:O20"/>
    <mergeCell ref="B22:P22"/>
  </mergeCells>
  <dataValidations count="1">
    <dataValidation sqref="B1" showErrorMessage="1" showInputMessage="1" allowBlank="0" type="list">
      <formula1>"Pre-K,Kindergarten,1,2,3,4,5,6,7,8,9,10,11,12,Opportunity Youth, N/A"</formula1>
    </dataValidation>
  </dataValidations>
  <pageMargins left="0.7" right="0.7" top="0.75" bottom="0.75" header="0" footer="0"/>
  <pageSetup orientation="portrait"/>
</worksheet>
</file>

<file path=xl/worksheets/sheet21.xml><?xml version="1.0" encoding="utf-8"?>
<worksheet xmlns="http://schemas.openxmlformats.org/spreadsheetml/2006/main">
  <sheetPr codeName="Sheet20">
    <outlinePr summaryBelow="1" summaryRight="1"/>
    <pageSetUpPr/>
  </sheetPr>
  <dimension ref="A1:J187"/>
  <sheetViews>
    <sheetView workbookViewId="0">
      <selection activeCell="K8" sqref="K8"/>
    </sheetView>
  </sheetViews>
  <sheetFormatPr baseColWidth="8" defaultColWidth="9.140625" defaultRowHeight="15"/>
  <cols>
    <col width="9.140625" customWidth="1" style="50" min="1" max="2"/>
    <col width="45.5703125" customWidth="1" style="50" min="3" max="3"/>
    <col width="9.140625" customWidth="1" style="50" min="4" max="5"/>
    <col width="9.7109375" bestFit="1" customWidth="1" style="50" min="6" max="6"/>
    <col width="9.140625" customWidth="1" style="50" min="7" max="16384"/>
  </cols>
  <sheetData>
    <row r="1">
      <c r="A1" t="n">
        <v>1</v>
      </c>
      <c r="B1" t="inlineStr">
        <is>
          <t>PreK</t>
        </is>
      </c>
      <c r="C1" s="19" t="inlineStr">
        <is>
          <t>Abbottston Elementary School</t>
        </is>
      </c>
      <c r="D1" t="inlineStr">
        <is>
          <t>Male</t>
        </is>
      </c>
      <c r="E1" t="inlineStr">
        <is>
          <t>Abbottston Elementary School</t>
        </is>
      </c>
      <c r="F1" s="20" t="n"/>
      <c r="J1" t="inlineStr">
        <is>
          <t>SEP</t>
        </is>
      </c>
    </row>
    <row r="2">
      <c r="A2" t="n">
        <v>0</v>
      </c>
      <c r="B2" t="inlineStr">
        <is>
          <t>K</t>
        </is>
      </c>
      <c r="C2" s="19" t="inlineStr">
        <is>
          <t>Academy for College and Career Exploration</t>
        </is>
      </c>
      <c r="D2" t="inlineStr">
        <is>
          <t>Female</t>
        </is>
      </c>
      <c r="E2" t="inlineStr">
        <is>
          <t>Academy for College and Career Exploration</t>
        </is>
      </c>
      <c r="J2" t="inlineStr">
        <is>
          <t>OCT</t>
        </is>
      </c>
    </row>
    <row r="3">
      <c r="B3" t="inlineStr">
        <is>
          <t>1st</t>
        </is>
      </c>
      <c r="C3" s="19" t="inlineStr">
        <is>
          <t>Achievement Academy</t>
        </is>
      </c>
      <c r="D3" t="inlineStr">
        <is>
          <t>Other</t>
        </is>
      </c>
      <c r="E3" t="inlineStr">
        <is>
          <t>Achievement Academy at Harbor City High School</t>
        </is>
      </c>
      <c r="J3" t="inlineStr">
        <is>
          <t>NOV</t>
        </is>
      </c>
    </row>
    <row r="4">
      <c r="B4" t="inlineStr">
        <is>
          <t>2nd</t>
        </is>
      </c>
      <c r="C4" s="19" t="inlineStr">
        <is>
          <t>Afya Public Charter School</t>
        </is>
      </c>
      <c r="E4" t="inlineStr">
        <is>
          <t>Afya Public Charter School</t>
        </is>
      </c>
      <c r="J4" t="inlineStr">
        <is>
          <t>DEC</t>
        </is>
      </c>
    </row>
    <row r="5">
      <c r="B5" t="inlineStr">
        <is>
          <t>3rd</t>
        </is>
      </c>
      <c r="C5" s="19" t="inlineStr">
        <is>
          <t>Alexander Hamilton Elementary School</t>
        </is>
      </c>
      <c r="E5" t="inlineStr">
        <is>
          <t>Alexander Hamilton Elementary School</t>
        </is>
      </c>
      <c r="J5" t="inlineStr">
        <is>
          <t>JAN</t>
        </is>
      </c>
    </row>
    <row r="6">
      <c r="B6" t="inlineStr">
        <is>
          <t>4th</t>
        </is>
      </c>
      <c r="C6" s="19" t="inlineStr">
        <is>
          <t>Arlington Elementary/Middle School</t>
        </is>
      </c>
      <c r="E6" t="inlineStr">
        <is>
          <t>Angela Y. Davis Leadership Academy</t>
        </is>
      </c>
      <c r="J6" t="inlineStr">
        <is>
          <t>FEB</t>
        </is>
      </c>
    </row>
    <row r="7">
      <c r="B7" t="inlineStr">
        <is>
          <t>5th</t>
        </is>
      </c>
      <c r="C7" s="19" t="inlineStr">
        <is>
          <t>Armistead Gardens Elementary/Middle School</t>
        </is>
      </c>
      <c r="E7" t="inlineStr">
        <is>
          <t>Arlington Elementary School</t>
        </is>
      </c>
      <c r="J7" t="inlineStr">
        <is>
          <t>MAR</t>
        </is>
      </c>
    </row>
    <row r="8">
      <c r="B8" t="inlineStr">
        <is>
          <t>6th</t>
        </is>
      </c>
      <c r="C8" s="19" t="inlineStr">
        <is>
          <t>Arundel Elementary/Middle School</t>
        </is>
      </c>
      <c r="E8" t="inlineStr">
        <is>
          <t>Armistead Gardens Elementary/Middle School</t>
        </is>
      </c>
      <c r="J8" t="inlineStr">
        <is>
          <t>APR</t>
        </is>
      </c>
    </row>
    <row r="9">
      <c r="B9" t="inlineStr">
        <is>
          <t>7th</t>
        </is>
      </c>
      <c r="C9" s="19" t="inlineStr">
        <is>
          <t>Augusta Fells Savage Institute of Visual Arts</t>
        </is>
      </c>
      <c r="E9" t="inlineStr">
        <is>
          <t>Arundel Elementary School</t>
        </is>
      </c>
      <c r="J9" t="inlineStr">
        <is>
          <t>MAY</t>
        </is>
      </c>
    </row>
    <row r="10">
      <c r="B10" t="inlineStr">
        <is>
          <t>8th</t>
        </is>
      </c>
      <c r="C10" s="19" t="inlineStr">
        <is>
          <t>Baltimore City College</t>
        </is>
      </c>
      <c r="E10" t="inlineStr">
        <is>
          <t>Augusta Fells Savage Institute of Visual Arts</t>
        </is>
      </c>
      <c r="J10" t="inlineStr">
        <is>
          <t>JUN</t>
        </is>
      </c>
    </row>
    <row r="11">
      <c r="B11" t="inlineStr">
        <is>
          <t>9th</t>
        </is>
      </c>
      <c r="C11" s="19" t="inlineStr">
        <is>
          <t>Baltimore Collegiate School for Boys</t>
        </is>
      </c>
      <c r="E11" t="inlineStr">
        <is>
          <t>Baltimore City College</t>
        </is>
      </c>
    </row>
    <row r="12">
      <c r="B12" t="inlineStr">
        <is>
          <t>10th</t>
        </is>
      </c>
      <c r="C12" s="19" t="inlineStr">
        <is>
          <t>Baltimore Community High School</t>
        </is>
      </c>
      <c r="E12" t="inlineStr">
        <is>
          <t>Baltimore Collegiate School for Boys</t>
        </is>
      </c>
    </row>
    <row r="13">
      <c r="B13" t="inlineStr">
        <is>
          <t>11th</t>
        </is>
      </c>
      <c r="C13" s="19" t="inlineStr">
        <is>
          <t>Baltimore Design School</t>
        </is>
      </c>
      <c r="E13" t="inlineStr">
        <is>
          <t>Baltimore Design School</t>
        </is>
      </c>
    </row>
    <row r="14">
      <c r="B14" t="inlineStr">
        <is>
          <t>12th</t>
        </is>
      </c>
      <c r="C14" s="19" t="inlineStr">
        <is>
          <t>Baltimore International Academy</t>
        </is>
      </c>
      <c r="E14" t="inlineStr">
        <is>
          <t>Baltimore International Academy</t>
        </is>
      </c>
    </row>
    <row r="15">
      <c r="B15" t="inlineStr">
        <is>
          <t>n/a</t>
        </is>
      </c>
      <c r="C15" s="19" t="inlineStr">
        <is>
          <t>Baltimore IT Academy</t>
        </is>
      </c>
      <c r="E15" t="inlineStr">
        <is>
          <t>Baltimore International Academy West</t>
        </is>
      </c>
    </row>
    <row r="16">
      <c r="C16" s="19" t="inlineStr">
        <is>
          <t>Baltimore Leadership School for Young Women</t>
        </is>
      </c>
      <c r="E16" t="inlineStr">
        <is>
          <t>Baltimore Leadership School for Young Women</t>
        </is>
      </c>
    </row>
    <row r="17" ht="30" customHeight="1" s="50">
      <c r="C17" s="19" t="inlineStr">
        <is>
          <t>Baltimore Montessori Public Charter Middle School</t>
        </is>
      </c>
      <c r="E17" t="inlineStr">
        <is>
          <t>Baltimore Montessori Public Charter School</t>
        </is>
      </c>
    </row>
    <row r="18">
      <c r="C18" s="19" t="inlineStr">
        <is>
          <t>Baltimore Montessori Public Charter School</t>
        </is>
      </c>
      <c r="E18" t="inlineStr">
        <is>
          <t>Baltimore Polytechnic Institute</t>
        </is>
      </c>
    </row>
    <row r="19">
      <c r="C19" s="19" t="inlineStr">
        <is>
          <t>Baltimore Polytechnic Institute</t>
        </is>
      </c>
      <c r="E19" t="inlineStr">
        <is>
          <t>Baltimore School for the Arts</t>
        </is>
      </c>
    </row>
    <row r="20">
      <c r="C20" s="19" t="inlineStr">
        <is>
          <t>Baltimore School for the Arts</t>
        </is>
      </c>
      <c r="E20" t="inlineStr">
        <is>
          <t>Barclay Elementary/Middle School</t>
        </is>
      </c>
    </row>
    <row r="21">
      <c r="C21" s="19" t="inlineStr">
        <is>
          <t>Banneker Blake Academy for Arts and Sciences</t>
        </is>
      </c>
      <c r="E21" t="inlineStr">
        <is>
          <t>Bard High School Early College Baltimore</t>
        </is>
      </c>
    </row>
    <row r="22">
      <c r="C22" s="19" t="inlineStr">
        <is>
          <t>Barclay Elementary/Middle School</t>
        </is>
      </c>
      <c r="E22" t="inlineStr">
        <is>
          <t>Bay-Brook Elementary/Middle School</t>
        </is>
      </c>
    </row>
    <row r="23">
      <c r="C23" s="19" t="inlineStr">
        <is>
          <t>Bard High School Early College</t>
        </is>
      </c>
      <c r="E23" t="inlineStr">
        <is>
          <t>Beechfield Elementary/Middle School</t>
        </is>
      </c>
    </row>
    <row r="24">
      <c r="C24" s="19" t="inlineStr">
        <is>
          <t>Bay-Brook Elementary/Middle School</t>
        </is>
      </c>
      <c r="E24" t="inlineStr">
        <is>
          <t>Belmont Elementary School</t>
        </is>
      </c>
    </row>
    <row r="25">
      <c r="C25" s="19" t="inlineStr">
        <is>
          <t>Beechfield Elementary/Middle School</t>
        </is>
      </c>
      <c r="E25" t="inlineStr">
        <is>
          <t>Benjamin Franklin High School at Masonville Cove</t>
        </is>
      </c>
    </row>
    <row r="26">
      <c r="C26" s="19" t="inlineStr">
        <is>
          <t>Belmont Elementary School</t>
        </is>
      </c>
      <c r="E26" t="inlineStr">
        <is>
          <t>Bluford Drew Jemison STEM Academy West</t>
        </is>
      </c>
    </row>
    <row r="27" ht="15" customHeight="1" s="50">
      <c r="C27" s="19" t="inlineStr">
        <is>
          <t>Benjamin Franklin High School at Masonville Cove</t>
        </is>
      </c>
      <c r="E27" t="inlineStr">
        <is>
          <t>Booker T. Washington Middle School</t>
        </is>
      </c>
    </row>
    <row r="28">
      <c r="C28" s="19" t="inlineStr">
        <is>
          <t>Bluford Drew Jemison STEM Academy West</t>
        </is>
      </c>
      <c r="E28" t="inlineStr">
        <is>
          <t>Callaway Elementary School</t>
        </is>
      </c>
    </row>
    <row r="29">
      <c r="C29" s="19" t="inlineStr">
        <is>
          <t>Booker T. Washington Middle School</t>
        </is>
      </c>
      <c r="E29" t="inlineStr">
        <is>
          <t>Calverton Elementary/Middle School</t>
        </is>
      </c>
    </row>
    <row r="30">
      <c r="C30" s="19" t="inlineStr">
        <is>
          <t>Brehms Lane Elementary School</t>
        </is>
      </c>
      <c r="E30" t="inlineStr">
        <is>
          <t>Calvin M. Rodwell Elementary/Middle School</t>
        </is>
      </c>
    </row>
    <row r="31">
      <c r="C31" s="19" t="inlineStr">
        <is>
          <t>Callaway Elementary School</t>
        </is>
      </c>
      <c r="E31" t="inlineStr">
        <is>
          <t>Career Academy</t>
        </is>
      </c>
    </row>
    <row r="32">
      <c r="C32" s="19" t="inlineStr">
        <is>
          <t>Calverton Elementary/Middle School</t>
        </is>
      </c>
      <c r="E32" t="inlineStr">
        <is>
          <t>Carver Vocational-Technical High School</t>
        </is>
      </c>
    </row>
    <row r="33">
      <c r="C33" s="19" t="inlineStr">
        <is>
          <t>Calvin M. Rodwell Elementary School</t>
        </is>
      </c>
      <c r="E33" t="inlineStr">
        <is>
          <t>Cecil Elementary School</t>
        </is>
      </c>
    </row>
    <row r="34">
      <c r="C34" s="19" t="inlineStr">
        <is>
          <t>Career Academy</t>
        </is>
      </c>
      <c r="E34" t="inlineStr">
        <is>
          <t>Charles Carroll Barrister Elementary School</t>
        </is>
      </c>
    </row>
    <row r="35">
      <c r="C35" s="19" t="inlineStr">
        <is>
          <t>Carver Vocational-Technical High School</t>
        </is>
      </c>
      <c r="E35" t="inlineStr">
        <is>
          <t>City Neighbors Charter School</t>
        </is>
      </c>
    </row>
    <row r="36">
      <c r="C36" s="19" t="inlineStr">
        <is>
          <t>Cecil Elementary School</t>
        </is>
      </c>
      <c r="E36" t="inlineStr">
        <is>
          <t>City Neighbors Hamilton</t>
        </is>
      </c>
    </row>
    <row r="37">
      <c r="C37" s="19" t="inlineStr">
        <is>
          <t>Charles Carroll Barrister Elementary School</t>
        </is>
      </c>
      <c r="E37" t="inlineStr">
        <is>
          <t>City Neighbors High School</t>
        </is>
      </c>
    </row>
    <row r="38">
      <c r="C38" s="19" t="inlineStr">
        <is>
          <t>Cherry Hill Elementary/Middle School</t>
        </is>
      </c>
      <c r="E38" t="inlineStr">
        <is>
          <t>City Springs Elementary/Middle School</t>
        </is>
      </c>
    </row>
    <row r="39">
      <c r="C39" s="19" t="inlineStr">
        <is>
          <t>City Neighbors Charter School</t>
        </is>
      </c>
      <c r="E39" t="inlineStr">
        <is>
          <t>Claremont School</t>
        </is>
      </c>
    </row>
    <row r="40">
      <c r="C40" s="19" t="inlineStr">
        <is>
          <t>City Neighbors Hamilton</t>
        </is>
      </c>
      <c r="E40" t="inlineStr">
        <is>
          <t>Collington Square Elementary/Middle School</t>
        </is>
      </c>
    </row>
    <row r="41">
      <c r="C41" s="19" t="inlineStr">
        <is>
          <t>City Neighbors High School</t>
        </is>
      </c>
      <c r="E41" t="inlineStr">
        <is>
          <t>Commodore John Rodgers Elementary/Middle School</t>
        </is>
      </c>
    </row>
    <row r="42">
      <c r="C42" s="19" t="inlineStr">
        <is>
          <t>City Springs Elementary/Middle School</t>
        </is>
      </c>
      <c r="E42" t="inlineStr">
        <is>
          <t>ConneXions: A Community Based Arts School</t>
        </is>
      </c>
    </row>
    <row r="43">
      <c r="C43" s="19" t="inlineStr">
        <is>
          <t>Claremont High School</t>
        </is>
      </c>
      <c r="E43" t="inlineStr">
        <is>
          <t>Coppin Academy</t>
        </is>
      </c>
    </row>
    <row r="44">
      <c r="C44" s="19" t="inlineStr">
        <is>
          <t>Coldstream Park Elementary/Middle School</t>
        </is>
      </c>
      <c r="E44" t="inlineStr">
        <is>
          <t>Creative City Public Charter School</t>
        </is>
      </c>
    </row>
    <row r="45">
      <c r="C45" s="19" t="inlineStr">
        <is>
          <t>Collington Square Elementary/Middle School</t>
        </is>
      </c>
      <c r="E45" t="inlineStr">
        <is>
          <t>Cross Country Elementary/Middle School</t>
        </is>
      </c>
    </row>
    <row r="46" ht="30" customHeight="1" s="50">
      <c r="C46" s="19" t="inlineStr">
        <is>
          <t>Commodore John Rodgers Elementary/Middle School</t>
        </is>
      </c>
      <c r="E46" t="inlineStr">
        <is>
          <t>Crossroads School, The</t>
        </is>
      </c>
    </row>
    <row r="47">
      <c r="C47" s="19" t="inlineStr">
        <is>
          <t>ConneXions: A Community Based Arts School</t>
        </is>
      </c>
      <c r="E47" t="inlineStr">
        <is>
          <t>Curtis Bay Elementary/Middle School</t>
        </is>
      </c>
    </row>
    <row r="48">
      <c r="C48" s="19" t="inlineStr">
        <is>
          <t>Coppin Academy</t>
        </is>
      </c>
      <c r="E48" t="inlineStr">
        <is>
          <t>Dallas F. Nicholas, Sr., Elementary School</t>
        </is>
      </c>
    </row>
    <row r="49">
      <c r="C49" s="19" t="inlineStr">
        <is>
          <t>Creative City Public Charter School</t>
        </is>
      </c>
      <c r="E49" t="inlineStr">
        <is>
          <t>Dickey Hill Elementary/Middle School</t>
        </is>
      </c>
    </row>
    <row r="50">
      <c r="C50" s="19" t="inlineStr">
        <is>
          <t>Cross Country Elementary/Middle School</t>
        </is>
      </c>
      <c r="E50" t="inlineStr">
        <is>
          <t>Digital Harbor High School</t>
        </is>
      </c>
    </row>
    <row r="51">
      <c r="C51" s="19" t="inlineStr">
        <is>
          <t>Crossroads School (The)</t>
        </is>
      </c>
      <c r="E51" t="inlineStr">
        <is>
          <t xml:space="preserve">Dorothy I. Height Elementary School </t>
        </is>
      </c>
    </row>
    <row r="52">
      <c r="C52" s="19" t="inlineStr">
        <is>
          <t>Curtis Bay Elementary/Middle School</t>
        </is>
      </c>
      <c r="E52" t="inlineStr">
        <is>
          <t>Dr. Bernard Harris, Sr., Elementary School</t>
        </is>
      </c>
    </row>
    <row r="53">
      <c r="C53" s="19" t="inlineStr">
        <is>
          <t>Dallas F. Nicholas, Sr., Elementary School</t>
        </is>
      </c>
      <c r="E53" t="inlineStr">
        <is>
          <t>Dr. Martin Luther King, Jr., Elementary/Middle School</t>
        </is>
      </c>
    </row>
    <row r="54">
      <c r="C54" s="19" t="inlineStr">
        <is>
          <t>Dickey Hill Elementary/Middle School</t>
        </is>
      </c>
      <c r="E54" t="inlineStr">
        <is>
          <t>Dr. Nathan A. Pitts-Ashburton Elementary/Middle School</t>
        </is>
      </c>
    </row>
    <row r="55">
      <c r="C55" s="19" t="inlineStr">
        <is>
          <t>Digital Harbor High School</t>
        </is>
      </c>
      <c r="E55" t="inlineStr">
        <is>
          <t>Eager Street Academy</t>
        </is>
      </c>
    </row>
    <row r="56">
      <c r="C56" s="19" t="inlineStr">
        <is>
          <t>Dr. Bernard Harris, Sr., Elementary School</t>
        </is>
      </c>
      <c r="E56" t="inlineStr">
        <is>
          <t>Edgecombe Circle Elementary School</t>
        </is>
      </c>
    </row>
    <row r="57" ht="30" customHeight="1" s="50">
      <c r="C57" s="19" t="inlineStr">
        <is>
          <t>Dr. Carter Godwin Woodson Elementary/Middle School</t>
        </is>
      </c>
      <c r="E57" t="inlineStr">
        <is>
          <t>Edgewood Elementary School</t>
        </is>
      </c>
    </row>
    <row r="58" ht="30" customHeight="1" s="50">
      <c r="C58" s="19" t="inlineStr">
        <is>
          <t>Dr. Martin Luther King, Jr., Elementary/Middle School</t>
        </is>
      </c>
      <c r="E58" t="inlineStr">
        <is>
          <t>Edmondson-Westside High School</t>
        </is>
      </c>
    </row>
    <row r="59" ht="30" customHeight="1" s="50">
      <c r="C59" s="19" t="inlineStr">
        <is>
          <t>Dr. Nathan A. Pitts-Ashburton Elementary/Middle School</t>
        </is>
      </c>
      <c r="E59" t="inlineStr">
        <is>
          <t>Elementary/Middle Alternative Program</t>
        </is>
      </c>
    </row>
    <row r="60">
      <c r="C60" s="19" t="inlineStr">
        <is>
          <t>Eager Street Academy</t>
        </is>
      </c>
      <c r="E60" t="inlineStr">
        <is>
          <t>Elmer A. Henderson: A Johns Hopkins Partnership School</t>
        </is>
      </c>
    </row>
    <row r="61">
      <c r="C61" s="19" t="inlineStr">
        <is>
          <t>Edgecombe Circle Elementary School</t>
        </is>
      </c>
      <c r="E61" t="inlineStr">
        <is>
          <t>Empowerment Academy</t>
        </is>
      </c>
    </row>
    <row r="62">
      <c r="C62" s="19" t="inlineStr">
        <is>
          <t>Edgewood Elementary School</t>
        </is>
      </c>
      <c r="E62" t="inlineStr">
        <is>
          <t>Eutaw-Marshburn Elementary School</t>
        </is>
      </c>
    </row>
    <row r="63">
      <c r="C63" s="19" t="inlineStr">
        <is>
          <t>Edmondson-Westside High School</t>
        </is>
      </c>
      <c r="E63" t="inlineStr">
        <is>
          <t>Excel Academy at Francis M. Wood High School</t>
        </is>
      </c>
    </row>
    <row r="64">
      <c r="C64" s="19" t="inlineStr">
        <is>
          <t>Elementary/Middle Alternative Program</t>
        </is>
      </c>
      <c r="E64" t="inlineStr">
        <is>
          <t>Fallstaff Elementary/Middle School</t>
        </is>
      </c>
    </row>
    <row r="65" ht="30" customHeight="1" s="50">
      <c r="C65" s="19" t="inlineStr">
        <is>
          <t>Elmer A. Henderson: A Johns Hopkins Partnership School</t>
        </is>
      </c>
      <c r="E65" t="inlineStr">
        <is>
          <t>Federal Hill Preparatory Academy</t>
        </is>
      </c>
    </row>
    <row r="66">
      <c r="C66" s="19" t="inlineStr">
        <is>
          <t>Empowerment Academy</t>
        </is>
      </c>
      <c r="E66" t="inlineStr">
        <is>
          <t>Forest Park High School</t>
        </is>
      </c>
    </row>
    <row r="67">
      <c r="C67" s="19" t="inlineStr">
        <is>
          <t>Eutaw-Marshburn Elementary School</t>
        </is>
      </c>
      <c r="E67" t="inlineStr">
        <is>
          <t>Fort Worthington Elementary/Middle School</t>
        </is>
      </c>
    </row>
    <row r="68">
      <c r="C68" s="19" t="inlineStr">
        <is>
          <t>Excel Academy at Francis M. Wood High School</t>
        </is>
      </c>
      <c r="E68" t="inlineStr">
        <is>
          <t>Francis Scott Key Elementary/Middle School</t>
        </is>
      </c>
    </row>
    <row r="69">
      <c r="C69" s="19" t="inlineStr">
        <is>
          <t>Fallstaff Elementary/Middle School</t>
        </is>
      </c>
      <c r="E69" t="inlineStr">
        <is>
          <t>Franklin Square Elementary/Middle School</t>
        </is>
      </c>
    </row>
    <row r="70">
      <c r="C70" s="19" t="inlineStr">
        <is>
          <t>Federal Hill Preparatory</t>
        </is>
      </c>
      <c r="E70" t="inlineStr">
        <is>
          <t>Frederick Douglass High School</t>
        </is>
      </c>
    </row>
    <row r="71">
      <c r="C71" s="19" t="inlineStr">
        <is>
          <t>Forest Park High School</t>
        </is>
      </c>
      <c r="E71" t="inlineStr">
        <is>
          <t>Frederick Elementary School</t>
        </is>
      </c>
    </row>
    <row r="72">
      <c r="C72" s="19" t="inlineStr">
        <is>
          <t>Fort Worthington Elementary/Middle School</t>
        </is>
      </c>
      <c r="E72" t="inlineStr">
        <is>
          <t>Furley Elementary School</t>
        </is>
      </c>
    </row>
    <row r="73">
      <c r="C73" s="19" t="inlineStr">
        <is>
          <t>Francis Scott Key Elementary/Middle School</t>
        </is>
      </c>
      <c r="E73" t="inlineStr">
        <is>
          <t>Furman Templeton Preparatory Academy</t>
        </is>
      </c>
    </row>
    <row r="74">
      <c r="C74" s="19" t="inlineStr">
        <is>
          <t>Franklin Square Elementary/Middle School</t>
        </is>
      </c>
      <c r="E74" t="inlineStr">
        <is>
          <t>Gardenville Elementary School</t>
        </is>
      </c>
    </row>
    <row r="75">
      <c r="C75" s="19" t="inlineStr">
        <is>
          <t>Frederick Douglass High School</t>
        </is>
      </c>
      <c r="E75" t="inlineStr">
        <is>
          <t>Garrett Heights Elementary/Middle School</t>
        </is>
      </c>
    </row>
    <row r="76">
      <c r="C76" s="19" t="inlineStr">
        <is>
          <t>Frederick Elementary School</t>
        </is>
      </c>
      <c r="E76" t="inlineStr">
        <is>
          <t>George W.F. McMechen High School</t>
        </is>
      </c>
    </row>
    <row r="77" ht="30" customHeight="1" s="50">
      <c r="C77" s="19" t="inlineStr">
        <is>
          <t>Friendship Academy of Engineering and Technology</t>
        </is>
      </c>
      <c r="E77" t="inlineStr">
        <is>
          <t>George Washington Elementary School</t>
        </is>
      </c>
    </row>
    <row r="78">
      <c r="C78" s="19" t="inlineStr">
        <is>
          <t>Furley Elementary School</t>
        </is>
      </c>
      <c r="E78" t="inlineStr">
        <is>
          <t>Glenmount Elementary/Middle School</t>
        </is>
      </c>
    </row>
    <row r="79">
      <c r="C79" s="19" t="inlineStr">
        <is>
          <t>Furman Templeton Preparatory Academy</t>
        </is>
      </c>
      <c r="E79" t="inlineStr">
        <is>
          <t>Govans Elementary School</t>
        </is>
      </c>
    </row>
    <row r="80">
      <c r="C80" s="19" t="inlineStr">
        <is>
          <t>Gardenville Elementary School</t>
        </is>
      </c>
      <c r="E80" t="inlineStr">
        <is>
          <t>Graceland Park/O&amp;#039;Donnell Heights Elementary/Middle School</t>
        </is>
      </c>
    </row>
    <row r="81">
      <c r="C81" s="19" t="inlineStr">
        <is>
          <t>Garrett Heights Elementary/Middle School</t>
        </is>
      </c>
      <c r="E81" t="inlineStr">
        <is>
          <t xml:space="preserve">Graduated </t>
        </is>
      </c>
    </row>
    <row r="82">
      <c r="C82" s="19" t="inlineStr">
        <is>
          <t>George W.F. McMechen School</t>
        </is>
      </c>
      <c r="E82" t="inlineStr">
        <is>
          <t>Green School of Baltimore, The</t>
        </is>
      </c>
    </row>
    <row r="83">
      <c r="C83" s="19" t="inlineStr">
        <is>
          <t>George Washington Elementary School</t>
        </is>
      </c>
      <c r="E83" t="inlineStr">
        <is>
          <t>Green Street Academy</t>
        </is>
      </c>
    </row>
    <row r="84">
      <c r="C84" s="19" t="inlineStr">
        <is>
          <t>Gilmor Elementary School</t>
        </is>
      </c>
      <c r="E84" t="inlineStr">
        <is>
          <t>Guilford Elementary/Middle School</t>
        </is>
      </c>
    </row>
    <row r="85">
      <c r="C85" s="19" t="inlineStr">
        <is>
          <t>Glenmount Elementary/Middle School</t>
        </is>
      </c>
      <c r="E85" t="inlineStr">
        <is>
          <t>Gwynns Falls Elementary School</t>
        </is>
      </c>
    </row>
    <row r="86">
      <c r="C86" s="19" t="inlineStr">
        <is>
          <t>Govans Elementary School</t>
        </is>
      </c>
      <c r="E86" t="inlineStr">
        <is>
          <t>Hamilton Elementary/Middle School</t>
        </is>
      </c>
    </row>
    <row r="87" ht="30" customHeight="1" s="50">
      <c r="C87" s="19" t="inlineStr">
        <is>
          <t>Graceland Park/O'Donnell Heights Elementary/Middle School</t>
        </is>
      </c>
      <c r="E87" t="inlineStr">
        <is>
          <t>Hampden Elementary/Middle School</t>
        </is>
      </c>
    </row>
    <row r="88">
      <c r="C88" s="19" t="inlineStr">
        <is>
          <t>Green School of Baltimore (The)</t>
        </is>
      </c>
      <c r="E88" t="inlineStr">
        <is>
          <t>Hampstead Hill Academy</t>
        </is>
      </c>
    </row>
    <row r="89">
      <c r="C89" s="19" t="inlineStr">
        <is>
          <t>Green Street Academy</t>
        </is>
      </c>
      <c r="E89" t="inlineStr">
        <is>
          <t>Harford Heights Elementary School</t>
        </is>
      </c>
    </row>
    <row r="90">
      <c r="C90" s="19" t="inlineStr">
        <is>
          <t>Grove Park Elementary/Middle School</t>
        </is>
      </c>
      <c r="E90" t="inlineStr">
        <is>
          <t>Harlem Park Elementary/Middle School</t>
        </is>
      </c>
    </row>
    <row r="91">
      <c r="C91" s="19" t="inlineStr">
        <is>
          <t>Guilford Elementary/Middle School</t>
        </is>
      </c>
      <c r="E91" t="inlineStr">
        <is>
          <t>Hazelwood Elementary/Middle School</t>
        </is>
      </c>
    </row>
    <row r="92">
      <c r="C92" s="19" t="inlineStr">
        <is>
          <t>Gwynns Falls Elementary School</t>
        </is>
      </c>
      <c r="E92" t="inlineStr">
        <is>
          <t>Highlandtown Elementary/Middle School No. 215</t>
        </is>
      </c>
    </row>
    <row r="93">
      <c r="C93" s="19" t="inlineStr">
        <is>
          <t>Hamilton Elementary/Middle School</t>
        </is>
      </c>
      <c r="E93" t="inlineStr">
        <is>
          <t>Highlandtown Elementary/Middle School No. 237</t>
        </is>
      </c>
    </row>
    <row r="94">
      <c r="C94" s="19" t="inlineStr">
        <is>
          <t>Hampden Elementary/Middle School</t>
        </is>
      </c>
      <c r="E94" t="inlineStr">
        <is>
          <t>Hilton Elementary School</t>
        </is>
      </c>
    </row>
    <row r="95">
      <c r="C95" s="19" t="inlineStr">
        <is>
          <t>Hampstead Hill Academy</t>
        </is>
      </c>
      <c r="E95" t="inlineStr">
        <is>
          <t>Historic Samuel Coleridge-Taylor Elementary School, The</t>
        </is>
      </c>
    </row>
    <row r="96">
      <c r="C96" s="19" t="inlineStr">
        <is>
          <t>Harford Heights Elementary School</t>
        </is>
      </c>
      <c r="E96" t="inlineStr">
        <is>
          <t>Holabird Elementary/Middle School</t>
        </is>
      </c>
    </row>
    <row r="97">
      <c r="C97" s="19" t="inlineStr">
        <is>
          <t>Harlem Park Elementary/Middle School</t>
        </is>
      </c>
      <c r="E97" t="inlineStr">
        <is>
          <t>Home and Hospital Program</t>
        </is>
      </c>
    </row>
    <row r="98">
      <c r="C98" s="19" t="inlineStr">
        <is>
          <t>Hazelwood Elementary/Middle School</t>
        </is>
      </c>
      <c r="E98" t="inlineStr">
        <is>
          <t>Home School</t>
        </is>
      </c>
    </row>
    <row r="99">
      <c r="C99" s="19" t="inlineStr">
        <is>
          <t>Heritage Early Learning Center</t>
        </is>
      </c>
      <c r="E99" t="inlineStr">
        <is>
          <t>Independence School Local I High School</t>
        </is>
      </c>
    </row>
    <row r="100">
      <c r="C100" s="19" t="inlineStr">
        <is>
          <t>Highlandtown Elementary/Middle School No. 215</t>
        </is>
      </c>
      <c r="E100" t="inlineStr">
        <is>
          <t>James McHenry Elementary/Middle School</t>
        </is>
      </c>
    </row>
    <row r="101">
      <c r="C101" s="19" t="inlineStr">
        <is>
          <t>Highlandtown Elementary/Middle School No. 237</t>
        </is>
      </c>
      <c r="E101" t="inlineStr">
        <is>
          <t>James Mosher Elementary School</t>
        </is>
      </c>
    </row>
    <row r="102">
      <c r="C102" s="19" t="inlineStr">
        <is>
          <t>Hilton Elementary School</t>
        </is>
      </c>
      <c r="E102" t="inlineStr">
        <is>
          <t>John Ruhrah Elementary/Middle School</t>
        </is>
      </c>
    </row>
    <row r="103" ht="30" customHeight="1" s="50">
      <c r="C103" s="19" t="inlineStr">
        <is>
          <t>Historic Samuel Coleridge-Taylor Elementary School (The)</t>
        </is>
      </c>
      <c r="E103" t="inlineStr">
        <is>
          <t>Johnston Square Elementary School</t>
        </is>
      </c>
    </row>
    <row r="104">
      <c r="C104" s="19" t="inlineStr">
        <is>
          <t>Holabird Elementary/Middle School</t>
        </is>
      </c>
      <c r="E104" t="inlineStr">
        <is>
          <t xml:space="preserve">Joseph C. Briscoe Academy </t>
        </is>
      </c>
    </row>
    <row r="105">
      <c r="C105" s="19" t="inlineStr">
        <is>
          <t>Home and Hospital Program</t>
        </is>
      </c>
      <c r="E105" t="inlineStr">
        <is>
          <t>KIPP Harmony Academy</t>
        </is>
      </c>
    </row>
    <row r="106">
      <c r="C106" s="19" t="inlineStr">
        <is>
          <t>Independence School Local I</t>
        </is>
      </c>
      <c r="E106" t="inlineStr">
        <is>
          <t>Lakeland Elementary/Middle School</t>
        </is>
      </c>
    </row>
    <row r="107">
      <c r="C107" s="19" t="inlineStr">
        <is>
          <t>James McHenry Elementary/Middle School</t>
        </is>
      </c>
      <c r="E107" t="inlineStr">
        <is>
          <t>Lakewood Elementary School</t>
        </is>
      </c>
    </row>
    <row r="108">
      <c r="C108" s="19" t="inlineStr">
        <is>
          <t>James Mosher Elementary School</t>
        </is>
      </c>
      <c r="E108" t="inlineStr">
        <is>
          <t>Leith Walk Elementary/Middle School</t>
        </is>
      </c>
    </row>
    <row r="109">
      <c r="C109" s="19" t="inlineStr">
        <is>
          <t>John Eager Howard Elementary School</t>
        </is>
      </c>
      <c r="E109" t="inlineStr">
        <is>
          <t>Liberty Elementary School</t>
        </is>
      </c>
    </row>
    <row r="110">
      <c r="C110" s="19" t="inlineStr">
        <is>
          <t>John Ruhrah Elementary/Middle School</t>
        </is>
      </c>
      <c r="E110" t="inlineStr">
        <is>
          <t>Lillie May Carroll Jackson School</t>
        </is>
      </c>
    </row>
    <row r="111">
      <c r="C111" s="19" t="inlineStr">
        <is>
          <t>Johnston Square Elementary School</t>
        </is>
      </c>
      <c r="E111" t="inlineStr">
        <is>
          <t>Lockerman Bundy Elementary School</t>
        </is>
      </c>
    </row>
    <row r="112">
      <c r="C112" s="19" t="inlineStr">
        <is>
          <t>KASA (Knowledge and Success Academy)</t>
        </is>
      </c>
      <c r="E112" t="inlineStr">
        <is>
          <t>Lois T. Murray Elementary/Middle School</t>
        </is>
      </c>
    </row>
    <row r="113">
      <c r="C113" s="19" t="inlineStr">
        <is>
          <t>KIPP Harmony Academy</t>
        </is>
      </c>
      <c r="E113" t="inlineStr">
        <is>
          <t>Maree G. Farring Elementary/Middle School</t>
        </is>
      </c>
    </row>
    <row r="114">
      <c r="C114" s="19" t="inlineStr">
        <is>
          <t>Lakeland Elementary/Middle School</t>
        </is>
      </c>
      <c r="E114" t="inlineStr">
        <is>
          <t>Margaret Brent Elementary/Middle School</t>
        </is>
      </c>
    </row>
    <row r="115">
      <c r="C115" s="19" t="inlineStr">
        <is>
          <t>Lakewood Elementary School</t>
        </is>
      </c>
      <c r="E115" t="inlineStr">
        <is>
          <t>Mary Ann Winterling Elementary School at Bentalou</t>
        </is>
      </c>
    </row>
    <row r="116">
      <c r="C116" s="19" t="inlineStr">
        <is>
          <t>Leith Walk Elementary/Middle School</t>
        </is>
      </c>
      <c r="E116" t="inlineStr">
        <is>
          <t>Mary E. Rodman Elementary School</t>
        </is>
      </c>
    </row>
    <row r="117">
      <c r="C117" s="19" t="inlineStr">
        <is>
          <t>Liberty Elementary School</t>
        </is>
      </c>
      <c r="E117" t="inlineStr">
        <is>
          <t>Matthew A. Henson Elementary School</t>
        </is>
      </c>
    </row>
    <row r="118">
      <c r="C118" s="19" t="inlineStr">
        <is>
          <t>Lillie May Carroll Jackson School</t>
        </is>
      </c>
      <c r="E118" t="inlineStr">
        <is>
          <t>Medfield Heights Elementary School</t>
        </is>
      </c>
    </row>
    <row r="119">
      <c r="C119" s="19" t="inlineStr">
        <is>
          <t>Lockerman Bundy Elementary School</t>
        </is>
      </c>
      <c r="E119" t="inlineStr">
        <is>
          <t>Mergenthaler Vocational-Technical High School</t>
        </is>
      </c>
    </row>
    <row r="120">
      <c r="C120" s="19" t="inlineStr">
        <is>
          <t>Lois T. Murray Elementary/Middle School</t>
        </is>
      </c>
      <c r="E120" t="inlineStr">
        <is>
          <t>Midtown Academy</t>
        </is>
      </c>
    </row>
    <row r="121">
      <c r="C121" s="19" t="inlineStr">
        <is>
          <t>Lyndhurst Elementary School</t>
        </is>
      </c>
      <c r="E121" t="inlineStr">
        <is>
          <t>Montebello Elementary/Middle School</t>
        </is>
      </c>
    </row>
    <row r="122">
      <c r="C122" s="19" t="inlineStr">
        <is>
          <t>Maree G. Farring Elementary/Middle School</t>
        </is>
      </c>
      <c r="E122" t="inlineStr">
        <is>
          <t>Moravia Park Elementary School</t>
        </is>
      </c>
    </row>
    <row r="123">
      <c r="C123" s="19" t="inlineStr">
        <is>
          <t>Margaret Brent Elementary/Middle School</t>
        </is>
      </c>
      <c r="E123" t="inlineStr">
        <is>
          <t>Morrell Park Elementary/Middle School</t>
        </is>
      </c>
    </row>
    <row r="124">
      <c r="C124" s="19" t="inlineStr">
        <is>
          <t>Maritime Industries Academy</t>
        </is>
      </c>
      <c r="E124" t="inlineStr">
        <is>
          <t>Mount Royal Elementary/Middle School</t>
        </is>
      </c>
    </row>
    <row r="125" ht="30" customHeight="1" s="50">
      <c r="C125" s="19" t="inlineStr">
        <is>
          <t>Mary Ann Winterling Elementary School at Bentalou</t>
        </is>
      </c>
      <c r="E125" t="inlineStr">
        <is>
          <t>NACA Freedom and Democracy Academy II</t>
        </is>
      </c>
    </row>
    <row r="126">
      <c r="C126" s="19" t="inlineStr">
        <is>
          <t>Mary E. Rodman Elementary School</t>
        </is>
      </c>
      <c r="E126" t="inlineStr">
        <is>
          <t>National Academy Foundation</t>
        </is>
      </c>
    </row>
    <row r="127" ht="30" customHeight="1" s="50">
      <c r="C127" s="19" t="inlineStr">
        <is>
          <t>Maryland Academy of Technology and Health Sciences</t>
        </is>
      </c>
      <c r="E127" t="inlineStr">
        <is>
          <t>New Era Academy</t>
        </is>
      </c>
    </row>
    <row r="128">
      <c r="C128" s="19" t="inlineStr">
        <is>
          <t>Matthew A. Henson Elementary School</t>
        </is>
      </c>
      <c r="E128" t="inlineStr">
        <is>
          <t>New Song Academy</t>
        </is>
      </c>
    </row>
    <row r="129">
      <c r="C129" s="19" t="inlineStr">
        <is>
          <t>Medfield Heights Elementary School</t>
        </is>
      </c>
      <c r="E129" t="inlineStr">
        <is>
          <t>North Bend Elementary/Middle School</t>
        </is>
      </c>
    </row>
    <row r="130">
      <c r="C130" s="19" t="inlineStr">
        <is>
          <t>Mergenthaler Vocational-Technical High School</t>
        </is>
      </c>
      <c r="E130" t="inlineStr">
        <is>
          <t>Northwood Elementary School</t>
        </is>
      </c>
    </row>
    <row r="131">
      <c r="C131" s="19" t="inlineStr">
        <is>
          <t>Midtown Academy</t>
        </is>
      </c>
      <c r="E131" t="inlineStr">
        <is>
          <t>Opportunity Youth</t>
        </is>
      </c>
    </row>
    <row r="132">
      <c r="C132" s="19" t="inlineStr">
        <is>
          <t>Monarch Academy Public Charter School</t>
        </is>
      </c>
      <c r="E132" t="inlineStr">
        <is>
          <t>Patterson High School</t>
        </is>
      </c>
    </row>
    <row r="133">
      <c r="C133" s="19" t="inlineStr">
        <is>
          <t>Montebello Elementary/Middle School</t>
        </is>
      </c>
      <c r="E133" t="inlineStr">
        <is>
          <t>Patterson Park Public Charter School</t>
        </is>
      </c>
    </row>
    <row r="134">
      <c r="C134" s="19" t="inlineStr">
        <is>
          <t>Moravia Park Elementary School</t>
        </is>
      </c>
      <c r="E134" t="inlineStr">
        <is>
          <t>Paul Laurence Dunbar High School</t>
        </is>
      </c>
    </row>
    <row r="135">
      <c r="C135" s="19" t="inlineStr">
        <is>
          <t>Morrell Park Elementary/Middle School</t>
        </is>
      </c>
      <c r="E135" t="inlineStr">
        <is>
          <t>Pimlico Elementary/Middle School</t>
        </is>
      </c>
    </row>
    <row r="136">
      <c r="C136" s="19" t="inlineStr">
        <is>
          <t>Mount Royal Elementary/Middle School</t>
        </is>
      </c>
      <c r="E136" t="inlineStr">
        <is>
          <t>Private School</t>
        </is>
      </c>
    </row>
    <row r="137">
      <c r="C137" s="19" t="inlineStr">
        <is>
          <t>Mount Washington School (The)</t>
        </is>
      </c>
      <c r="E137" t="inlineStr">
        <is>
          <t>P-TECH at Carver Vocational-Technical High</t>
        </is>
      </c>
    </row>
    <row r="138">
      <c r="C138" s="19" t="inlineStr">
        <is>
          <t>NACA Freedom and Democracy II</t>
        </is>
      </c>
      <c r="E138" t="inlineStr">
        <is>
          <t>P-TECH at New Era Academy</t>
        </is>
      </c>
    </row>
    <row r="139">
      <c r="C139" s="19" t="inlineStr">
        <is>
          <t>National Academy Foundation</t>
        </is>
      </c>
      <c r="E139" t="inlineStr">
        <is>
          <t>P-TECH at Paul Laurence Dunbar High</t>
        </is>
      </c>
    </row>
    <row r="140">
      <c r="C140" s="19" t="inlineStr">
        <is>
          <t>New Era Academy</t>
        </is>
      </c>
      <c r="E140" t="inlineStr">
        <is>
          <t>Reach! Partnership School, The</t>
        </is>
      </c>
    </row>
    <row r="141">
      <c r="C141" s="19" t="inlineStr">
        <is>
          <t>New Hope Academy</t>
        </is>
      </c>
      <c r="E141" t="inlineStr">
        <is>
          <t>Reginald F. Lewis High School</t>
        </is>
      </c>
    </row>
    <row r="142">
      <c r="C142" s="19" t="inlineStr">
        <is>
          <t>New Song Academy</t>
        </is>
      </c>
      <c r="E142" t="inlineStr">
        <is>
          <t>Renaissance Academy</t>
        </is>
      </c>
    </row>
    <row r="143">
      <c r="C143" s="19" t="inlineStr">
        <is>
          <t>North Bend Elementary/Middle School</t>
        </is>
      </c>
      <c r="E143" t="inlineStr">
        <is>
          <t>Robert W. Coleman Elementary School</t>
        </is>
      </c>
    </row>
    <row r="144">
      <c r="C144" s="19" t="inlineStr">
        <is>
          <t>Northwestern High School</t>
        </is>
      </c>
      <c r="E144" t="inlineStr">
        <is>
          <t>Roland Park Elementary/Middle School</t>
        </is>
      </c>
    </row>
    <row r="145">
      <c r="C145" s="19" t="inlineStr">
        <is>
          <t>Northwood Appold Community Academy</t>
        </is>
      </c>
      <c r="E145" t="inlineStr">
        <is>
          <t>Rosemont Elementary/Middle School</t>
        </is>
      </c>
    </row>
    <row r="146">
      <c r="C146" s="19" t="inlineStr">
        <is>
          <t>Northwood Elementary School</t>
        </is>
      </c>
      <c r="E146" t="inlineStr">
        <is>
          <t>Sandtown-Winchester Achievement Academy</t>
        </is>
      </c>
    </row>
    <row r="147">
      <c r="C147" s="19" t="inlineStr">
        <is>
          <t>Patterson High School</t>
        </is>
      </c>
      <c r="E147" t="inlineStr">
        <is>
          <t>Sarah M. Roach Elementary School</t>
        </is>
      </c>
    </row>
    <row r="148">
      <c r="C148" s="19" t="inlineStr">
        <is>
          <t>Patterson Park Public Charter School</t>
        </is>
      </c>
      <c r="E148" t="inlineStr">
        <is>
          <t>Sharp-Leadenhall Elementary School</t>
        </is>
      </c>
    </row>
    <row r="149">
      <c r="C149" s="19" t="inlineStr">
        <is>
          <t>Paul Laurence Dunbar High School</t>
        </is>
      </c>
      <c r="E149" t="inlineStr">
        <is>
          <t>Sinclair Lane Elementary School</t>
        </is>
      </c>
    </row>
    <row r="150">
      <c r="C150" s="19" t="inlineStr">
        <is>
          <t>Pimlico Elementary/Middle School</t>
        </is>
      </c>
      <c r="E150" t="inlineStr">
        <is>
          <t>Southwest Baltimore Charter School</t>
        </is>
      </c>
    </row>
    <row r="151">
      <c r="C151" s="19" t="inlineStr">
        <is>
          <t>Reach! Partnership School (The)</t>
        </is>
      </c>
      <c r="E151" t="inlineStr">
        <is>
          <t>Stadium School</t>
        </is>
      </c>
    </row>
    <row r="152">
      <c r="C152" s="19" t="inlineStr">
        <is>
          <t>Reginald F. Lewis High School</t>
        </is>
      </c>
      <c r="E152" t="inlineStr">
        <is>
          <t>Steuart Hill Academic Academy</t>
        </is>
      </c>
    </row>
    <row r="153">
      <c r="C153" s="19" t="inlineStr">
        <is>
          <t>Renaissance Academy</t>
        </is>
      </c>
      <c r="E153" t="inlineStr">
        <is>
          <t>Success Academy</t>
        </is>
      </c>
    </row>
    <row r="154">
      <c r="C154" s="19" t="inlineStr">
        <is>
          <t>Robert W. Coleman Elementary School</t>
        </is>
      </c>
      <c r="E154" t="inlineStr">
        <is>
          <t>Tench Tilghman Elementary/Middle School</t>
        </is>
      </c>
    </row>
    <row r="155">
      <c r="C155" s="19" t="inlineStr">
        <is>
          <t>Rognel Heights Elementary/Middle School</t>
        </is>
      </c>
      <c r="E155" t="inlineStr">
        <is>
          <t>The Belair-Edison School</t>
        </is>
      </c>
    </row>
    <row r="156">
      <c r="C156" s="19" t="inlineStr">
        <is>
          <t>Roland Park Elementary/Middle School</t>
        </is>
      </c>
      <c r="E156" t="inlineStr">
        <is>
          <t>The Historic Cherry Hill Elementary/Middle School</t>
        </is>
      </c>
    </row>
    <row r="157">
      <c r="C157" s="19" t="inlineStr">
        <is>
          <t>Roots and Branches School</t>
        </is>
      </c>
      <c r="E157" t="inlineStr">
        <is>
          <t>The Mount Washington School</t>
        </is>
      </c>
    </row>
    <row r="158">
      <c r="C158" s="19" t="inlineStr">
        <is>
          <t>Rosemont Elementary/Middle School</t>
        </is>
      </c>
      <c r="E158" t="inlineStr">
        <is>
          <t>Thomas Jefferson Elementary/Middle School</t>
        </is>
      </c>
    </row>
    <row r="159">
      <c r="C159" s="19" t="inlineStr">
        <is>
          <t>Samuel F.B. Morse Elementary School</t>
        </is>
      </c>
      <c r="E159" t="inlineStr">
        <is>
          <t>Thomas Johnson Elementary/Middle School</t>
        </is>
      </c>
    </row>
    <row r="160">
      <c r="C160" s="19" t="inlineStr">
        <is>
          <t>Sarah M. Roach Elementary School</t>
        </is>
      </c>
      <c r="E160" t="inlineStr">
        <is>
          <t>Tunbridge Public Charter School</t>
        </is>
      </c>
    </row>
    <row r="161">
      <c r="C161" s="19" t="inlineStr">
        <is>
          <t>Sharp-Leadenhall Elementary School</t>
        </is>
      </c>
      <c r="E161" t="inlineStr">
        <is>
          <t>Vanguard Collegiate Middle School</t>
        </is>
      </c>
    </row>
    <row r="162">
      <c r="C162" s="19" t="inlineStr">
        <is>
          <t>Sinclair Lane Elementary School</t>
        </is>
      </c>
      <c r="E162" t="inlineStr">
        <is>
          <t>Violetville Elementary/Middle School</t>
        </is>
      </c>
    </row>
    <row r="163">
      <c r="C163" s="19" t="inlineStr">
        <is>
          <t>Southwest Baltimore Charter School</t>
        </is>
      </c>
      <c r="E163" t="inlineStr">
        <is>
          <t>Vivien T. Thomas Medical Arts Academy</t>
        </is>
      </c>
    </row>
    <row r="164">
      <c r="C164" s="19" t="inlineStr">
        <is>
          <t>Stadium School</t>
        </is>
      </c>
      <c r="E164" t="inlineStr">
        <is>
          <t>Walter P. Carter Elementary/Middle School</t>
        </is>
      </c>
    </row>
    <row r="165">
      <c r="C165" s="19" t="inlineStr">
        <is>
          <t>Steuart Hill Academic Academy</t>
        </is>
      </c>
      <c r="E165" t="inlineStr">
        <is>
          <t>Waverly Elementary/Middle School</t>
        </is>
      </c>
    </row>
    <row r="166">
      <c r="C166" s="19" t="inlineStr">
        <is>
          <t>Success Academy</t>
        </is>
      </c>
      <c r="E166" t="inlineStr">
        <is>
          <t>Western High School</t>
        </is>
      </c>
    </row>
    <row r="167">
      <c r="C167" s="19" t="inlineStr">
        <is>
          <t>Tench Tilghman Elementary/Middle School</t>
        </is>
      </c>
      <c r="E167" t="inlineStr">
        <is>
          <t>Westport Academy</t>
        </is>
      </c>
    </row>
    <row r="168">
      <c r="C168" s="19" t="inlineStr">
        <is>
          <t>Thomas Jefferson Elementary/Middle School</t>
        </is>
      </c>
      <c r="E168" t="inlineStr">
        <is>
          <t>Wildwood Elementary/Middle School</t>
        </is>
      </c>
    </row>
    <row r="169">
      <c r="C169" s="19" t="inlineStr">
        <is>
          <t>Thomas Johnson Elementary/Middle School</t>
        </is>
      </c>
      <c r="E169" t="inlineStr">
        <is>
          <t>William Paca Elementary School</t>
        </is>
      </c>
    </row>
    <row r="170">
      <c r="C170" s="19" t="inlineStr">
        <is>
          <t>Tunbridge Public Charter School</t>
        </is>
      </c>
      <c r="E170" t="inlineStr">
        <is>
          <t>William S. Baer School</t>
        </is>
      </c>
    </row>
    <row r="171">
      <c r="C171" s="19" t="inlineStr">
        <is>
          <t>Vanguard Collegiate Middle School</t>
        </is>
      </c>
      <c r="E171" t="inlineStr">
        <is>
          <t>Windsor Hills Elementary/Middle School</t>
        </is>
      </c>
    </row>
    <row r="172">
      <c r="C172" s="19" t="inlineStr">
        <is>
          <t>Violetville Elementary/Middle School</t>
        </is>
      </c>
      <c r="E172" t="inlineStr">
        <is>
          <t>Wolfe Street Academy</t>
        </is>
      </c>
    </row>
    <row r="173">
      <c r="C173" s="19" t="inlineStr">
        <is>
          <t>Vivien T. Thomas Medical Arts Academy</t>
        </is>
      </c>
      <c r="E173" t="inlineStr">
        <is>
          <t>Woodhome Elementary/Middle School</t>
        </is>
      </c>
    </row>
    <row r="174">
      <c r="C174" s="19" t="inlineStr">
        <is>
          <t>Walter P. Carter Elementary/Middle School</t>
        </is>
      </c>
      <c r="E174" t="inlineStr">
        <is>
          <t>Yorkwood Elementary School</t>
        </is>
      </c>
    </row>
    <row r="175">
      <c r="C175" s="19" t="inlineStr">
        <is>
          <t>Waverly Elementary/Middle School</t>
        </is>
      </c>
      <c r="E175" t="inlineStr">
        <is>
          <t>Youth Opportunity - East</t>
        </is>
      </c>
    </row>
    <row r="176">
      <c r="C176" s="19" t="inlineStr">
        <is>
          <t>Western High School</t>
        </is>
      </c>
      <c r="E176" t="inlineStr">
        <is>
          <t>Youth Opportunity - West</t>
        </is>
      </c>
    </row>
    <row r="177">
      <c r="C177" s="19" t="inlineStr">
        <is>
          <t>Westport Academy</t>
        </is>
      </c>
      <c r="E177" t="inlineStr">
        <is>
          <t>Other</t>
        </is>
      </c>
    </row>
    <row r="178">
      <c r="C178" s="19" t="inlineStr">
        <is>
          <t>Westside Elementary School</t>
        </is>
      </c>
    </row>
    <row r="179">
      <c r="C179" s="19" t="inlineStr">
        <is>
          <t>William Paca Elementary School</t>
        </is>
      </c>
    </row>
    <row r="180" ht="15" customHeight="1" s="50">
      <c r="C180" s="19" t="inlineStr">
        <is>
          <t>William Pinderhughes Elementary/Middle School</t>
        </is>
      </c>
    </row>
    <row r="181">
      <c r="C181" s="19" t="inlineStr">
        <is>
          <t>William S. Baer School</t>
        </is>
      </c>
    </row>
    <row r="182">
      <c r="C182" s="19" t="inlineStr">
        <is>
          <t>Windsor Hills Elementary/Middle School</t>
        </is>
      </c>
    </row>
    <row r="183">
      <c r="C183" s="19" t="inlineStr">
        <is>
          <t>Wolfe Street Academy</t>
        </is>
      </c>
    </row>
    <row r="184">
      <c r="C184" s="19" t="inlineStr">
        <is>
          <t>Woodhome Elementary/Middle School</t>
        </is>
      </c>
    </row>
    <row r="185">
      <c r="C185" s="19" t="inlineStr">
        <is>
          <t>Yorkwood Elementary School</t>
        </is>
      </c>
    </row>
    <row r="186">
      <c r="C186" s="19" t="inlineStr">
        <is>
          <t>Youth Opportunity</t>
        </is>
      </c>
    </row>
    <row r="187">
      <c r="C187" t="inlineStr">
        <is>
          <t>OTHER (not BCPS)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Amanda Moderson-Kox</dc:creator>
  <dcterms:created xmlns:dcterms="http://purl.org/dc/terms/" xmlns:xsi="http://www.w3.org/2001/XMLSchema-instance" xsi:type="dcterms:W3CDTF">2016-03-15T01:24:21Z</dcterms:created>
  <dcterms:modified xmlns:dcterms="http://purl.org/dc/terms/" xmlns:xsi="http://www.w3.org/2001/XMLSchema-instance" xsi:type="dcterms:W3CDTF">2020-11-06T03:45:31Z</dcterms:modified>
  <cp:lastModifiedBy>Rufsvold, Micah</cp:lastModifiedBy>
</cp:coreProperties>
</file>