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cah\OneDrive\Documents\UCLA\2020-2021\Fall Quarter\Chemical Engineering 100\Week 3\"/>
    </mc:Choice>
  </mc:AlternateContent>
  <xr:revisionPtr revIDLastSave="23" documentId="8_{79343C4B-702B-4878-86B7-A1000F230648}" xr6:coauthVersionLast="45" xr6:coauthVersionMax="45" xr10:uidLastSave="{83CF6A16-95DB-44E4-BCC3-A4923CBB8992}"/>
  <bookViews>
    <workbookView xWindow="-108" yWindow="-108" windowWidth="23256" windowHeight="13176" activeTab="3" xr2:uid="{2749B3D9-4FDF-422C-AAC7-88FFB40BD8FB}"/>
  </bookViews>
  <sheets>
    <sheet name="Answer Report 1" sheetId="2" r:id="rId1"/>
    <sheet name="Sensitivity Report 1" sheetId="3" r:id="rId2"/>
    <sheet name="Limits Report 1" sheetId="4" r:id="rId3"/>
    <sheet name="Sheet1" sheetId="1" r:id="rId4"/>
  </sheets>
  <definedNames>
    <definedName name="Ke">Sheet1!$A$40</definedName>
    <definedName name="nA0">Sheet1!$A$30</definedName>
    <definedName name="nB0">Sheet1!$A$31</definedName>
    <definedName name="nC0">Sheet1!$A$32</definedName>
    <definedName name="ob">Sheet1!$A$40</definedName>
    <definedName name="P">Sheet1!$A$29</definedName>
    <definedName name="solver_adj" localSheetId="3" hidden="1">Sheet1!$A$39,Sheet1!$A$33,Sheet1!$A$34,Sheet1!$A$35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Sheet1!$A$40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3</definedName>
    <definedName name="solver_val" localSheetId="3" hidden="1">0.278168134</definedName>
    <definedName name="solver_ver" localSheetId="3" hidden="1">3</definedName>
    <definedName name="T" comment="Temperature">Sheet1!$A$28</definedName>
    <definedName name="X_A">Sheet1!$A$36</definedName>
    <definedName name="xi">Sheet1!$A$39</definedName>
    <definedName name="Y_A">Sheet1!$A$33</definedName>
    <definedName name="Y_B">Sheet1!$A$34</definedName>
    <definedName name="Y_C">Sheet1!$A$35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6" i="1" l="1"/>
  <c r="A38" i="1" l="1"/>
  <c r="A31" i="1"/>
  <c r="A40" i="1" l="1"/>
  <c r="E24" i="1"/>
  <c r="E23" i="1"/>
  <c r="D24" i="1"/>
  <c r="D23" i="1"/>
  <c r="B24" i="1"/>
  <c r="B23" i="1"/>
  <c r="C7" i="1" l="1"/>
  <c r="C6" i="1"/>
  <c r="C5" i="1"/>
  <c r="C4" i="1"/>
  <c r="C3" i="1"/>
  <c r="C2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<sst xmlns="http://schemas.openxmlformats.org/spreadsheetml/2006/main" count="106" uniqueCount="66">
  <si>
    <t>Reading (0-100 scale)</t>
  </si>
  <si>
    <t>C1 (g SO2/m3 gas)</t>
  </si>
  <si>
    <t>C2 (lb SO2/ft3 gas)</t>
  </si>
  <si>
    <t>ln(C2)</t>
  </si>
  <si>
    <t>notice I converted to lb/ft3 before taking the ln</t>
  </si>
  <si>
    <t>Ke (atm^-2)</t>
  </si>
  <si>
    <t>ln(Ke (atm^-2))</t>
  </si>
  <si>
    <t>T (K)</t>
  </si>
  <si>
    <t>1/T (K^-1)</t>
  </si>
  <si>
    <t>Problem 4.66</t>
  </si>
  <si>
    <t>atm</t>
  </si>
  <si>
    <t>K</t>
  </si>
  <si>
    <t>mol A initial</t>
  </si>
  <si>
    <t>mol B initial</t>
  </si>
  <si>
    <t>Ke</t>
  </si>
  <si>
    <t>mol C initial</t>
  </si>
  <si>
    <t>xi</t>
  </si>
  <si>
    <t>Ke calculated</t>
  </si>
  <si>
    <t>Microsoft Excel 16.0 Answer Report</t>
  </si>
  <si>
    <t>Worksheet: [HW 3 Graphs.xlsx]Sheet1</t>
  </si>
  <si>
    <t>Report Created: 11/4/2020 2:37:43 PM</t>
  </si>
  <si>
    <t>Result: Solver found a solution.  All Constraints and optimality conditions are satisfied.</t>
  </si>
  <si>
    <t>Solver Engine</t>
  </si>
  <si>
    <t>Engine: GRG Nonlinear</t>
  </si>
  <si>
    <t>Solution Time: 0.031 Seconds.</t>
  </si>
  <si>
    <t>Iterations: 2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</si>
  <si>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</si>
  <si>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</si>
  <si>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</si>
  <si>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</si>
  <si>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</si>
  <si>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</si>
  <si>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</si>
  <si>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</si>
  <si>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</si>
  <si>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</si>
  <si>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</si>
  <si>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</si>
  <si>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</si>
  <si>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</si>
  <si>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</si>
  <si>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</si>
  <si>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$A$35</t>
  </si>
  <si>
    <t>$A$34</t>
  </si>
  <si>
    <t>Contin</t>
  </si>
  <si>
    <t>$A$35=0.278168134</t>
  </si>
  <si>
    <t>Binding</t>
  </si>
  <si>
    <t>Microsoft Excel 16.0 Sensitivity Report</t>
  </si>
  <si>
    <t>Final</t>
  </si>
  <si>
    <t>Value</t>
  </si>
  <si>
    <t>Reduced</t>
  </si>
  <si>
    <t>Gradient</t>
  </si>
  <si>
    <t>Lagrange</t>
  </si>
  <si>
    <t>Multiplier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</si>
  <si>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</si>
  <si>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</si>
  <si>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</si>
  <si>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</si>
  <si>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</si>
  <si>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</si>
  <si>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</si>
  <si>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xi optimized from Ke calculated</t>
  </si>
  <si>
    <t>Y_A</t>
  </si>
  <si>
    <t>Y_B</t>
  </si>
  <si>
    <t>Y_C</t>
  </si>
  <si>
    <t>conversion of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</si>
</sst>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1" fontId="0" fillId="0" borderId="0" xfId="0" applyNumberForma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4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1: Reading vs. ln(SO2</a:t>
            </a:r>
            <a:r>
              <a:rPr lang="en-US" baseline="0"/>
              <a:t> Concentration)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753744719531891"/>
                  <c:y val="0.184302892196652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Sheet1!$C$2:$C$7</c:f>
              <c:numCache>
                <c:formatCode>General</c:formatCode>
                <c:ptCount val="6"/>
                <c:pt idx="0">
                  <c:v>-10.885354766679773</c:v>
                </c:pt>
                <c:pt idx="1">
                  <c:v>-9.8439008918516127</c:v>
                </c:pt>
                <c:pt idx="2">
                  <c:v>-8.6993034899416788</c:v>
                </c:pt>
                <c:pt idx="3">
                  <c:v>-7.6921386885921503</c:v>
                </c:pt>
                <c:pt idx="4">
                  <c:v>-6.7799603682710883</c:v>
                </c:pt>
                <c:pt idx="5">
                  <c:v>-6.2801845806916825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10</c:v>
                </c:pt>
                <c:pt idx="1">
                  <c:v>28</c:v>
                </c:pt>
                <c:pt idx="2">
                  <c:v>48</c:v>
                </c:pt>
                <c:pt idx="3">
                  <c:v>65</c:v>
                </c:pt>
                <c:pt idx="4">
                  <c:v>81</c:v>
                </c:pt>
                <c:pt idx="5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AF-4546-AAE0-0A5923C93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441119"/>
        <c:axId val="1387698271"/>
      </c:scatterChart>
      <c:valAx>
        <c:axId val="1387441119"/>
        <c:scaling>
          <c:orientation val="minMax"/>
          <c:max val="-6"/>
          <c:min val="-1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ln(C (lb SO2/ft^3 gas))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698271"/>
        <c:crosses val="autoZero"/>
        <c:crossBetween val="midCat"/>
        <c:majorUnit val="1"/>
      </c:valAx>
      <c:valAx>
        <c:axId val="1387698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441119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2:</a:t>
            </a:r>
            <a:r>
              <a:rPr lang="en-US" baseline="0"/>
              <a:t> </a:t>
            </a:r>
            <a:r>
              <a:rPr lang="en-US"/>
              <a:t>ln(Ke) vs. 1/T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Sheet1!$D$23:$D$24</c:f>
              <c:numCache>
                <c:formatCode>General</c:formatCode>
                <c:ptCount val="2"/>
                <c:pt idx="0">
                  <c:v>2.6809651474530832E-3</c:v>
                </c:pt>
                <c:pt idx="1">
                  <c:v>1.7452006980802793E-3</c:v>
                </c:pt>
              </c:numCache>
            </c:numRef>
          </c:xVal>
          <c:yVal>
            <c:numRef>
              <c:f>Sheet1!$E$23:$E$24</c:f>
              <c:numCache>
                <c:formatCode>General</c:formatCode>
                <c:ptCount val="2"/>
                <c:pt idx="0">
                  <c:v>2.3513752571634776</c:v>
                </c:pt>
                <c:pt idx="1">
                  <c:v>-8.3704988122654331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7A-4FB3-9382-DDF06296D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406304"/>
        <c:axId val="701412864"/>
      </c:scatterChart>
      <c:valAx>
        <c:axId val="701406304"/>
        <c:scaling>
          <c:orientation val="minMax"/>
          <c:max val="3.0000000000000009E-3"/>
          <c:min val="1.5000000000000005E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1/T (K^-1)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412864"/>
        <c:crosses val="autoZero"/>
        <c:crossBetween val="midCat"/>
        <c:majorUnit val="5.0000000000000012E-4"/>
      </c:valAx>
      <c:valAx>
        <c:axId val="701412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ln(Ke (atm^-2))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406304"/>
        <c:crossesAt val="-0.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316230</xdr:colOff>
      <xdr:row>0</xdr:row>
      <xdr:rowOff>85725</xdr:rowOff>
    </xdr:from>
    <xdr:to>
      <xdr:col>15</xdr:col>
      <xdr:colOff>83820</xdr:colOff>
      <xdr:row>16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809583-A869-4ED1-B009-6425E1D61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426720</xdr:colOff>
      <xdr:row>19</xdr:row>
      <xdr:rowOff>76200</xdr:rowOff>
    </xdr:from>
    <xdr:to>
      <xdr:col>15</xdr:col>
      <xdr:colOff>396240</xdr:colOff>
      <xdr:row>42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994BAD-11FA-4F71-B785-1B9C53812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3E450-B2C9-401C-89A0-86B388628FCF}">
  <dimension ref="A1:G26"/>
  <sheetViews>
    <sheetView showGridLines="0" workbookViewId="0">
      <selection activeCell="D26" sqref="D26"/>
    </sheetView>
  </sheetViews>
  <sheetFormatPr defaultRowHeight="14.4" outlineLevelRow="1" x14ac:dyDescent="0.3"/>
  <cols>
    <col min="1" max="1" width="2.33203125" customWidth="1"/>
    <col min="2" max="2" width="6.109375" bestFit="1" customWidth="1"/>
    <col min="3" max="3" width="6" bestFit="1" customWidth="1"/>
    <col min="4" max="4" width="12.6640625" bestFit="1" customWidth="1"/>
    <col min="5" max="5" width="17.88671875" bestFit="1" customWidth="1"/>
    <col min="6" max="6" width="7" bestFit="1" customWidth="1"/>
    <col min="7" max="7" width="5.33203125" bestFit="1" customWidth="1"/>
  </cols>
  <sheetData>
    <row r="1" spans="1:5" x14ac:dyDescent="0.3">
      <c r="A1" s="2" t="s">
        <v>18</v>
      </c>
    </row>
    <row r="2" spans="1:5" x14ac:dyDescent="0.3">
      <c r="A2" s="2" t="s">
        <v>19</v>
      </c>
    </row>
    <row r="3" spans="1:5" x14ac:dyDescent="0.3">
      <c r="A3" s="2" t="s">
        <v>20</v>
      </c>
    </row>
    <row r="4" spans="1:5" x14ac:dyDescent="0.3">
      <c r="A4" s="2" t="s">
        <v>21</v>
      </c>
    </row>
    <row r="5" spans="1:5" x14ac:dyDescent="0.3">
      <c r="A5" s="2" t="s">
        <v>22</v>
      </c>
    </row>
    <row r="6" spans="1:5" hidden="1" outlineLevel="1" x14ac:dyDescent="0.3">
      <c r="A6" s="2"/>
      <c r="B6" t="s">
        <v>23</v>
      </c>
    </row>
    <row r="7" spans="1:5" hidden="1" outlineLevel="1" x14ac:dyDescent="0.3">
      <c r="A7" s="2"/>
      <c r="B7" t="s">
        <v>24</v>
      </c>
    </row>
    <row r="8" spans="1:5" hidden="1" outlineLevel="1" x14ac:dyDescent="0.3">
      <c r="A8" s="2"/>
      <c r="B8" t="s">
        <v>25</v>
      </c>
    </row>
    <row r="9" spans="1:5" collapsed="1" x14ac:dyDescent="0.3">
      <c r="A9" s="2" t="s">
        <v>26</v>
      </c>
    </row>
    <row r="10" spans="1:5" hidden="1" outlineLevel="1" x14ac:dyDescent="0.3">
      <c r="B10" t="s">
        <v>27</v>
      </c>
    </row>
    <row r="11" spans="1:5" hidden="1" outlineLevel="1" x14ac:dyDescent="0.3">
      <c r="B11" t="s">
        <v>28</v>
      </c>
    </row>
    <row r="12" spans="1:5" hidden="1" outlineLevel="1" x14ac:dyDescent="0.3">
      <c r="B12" t="s">
        <v>29</v>
      </c>
    </row>
    <row r="13" spans="1:5" collapsed="1" x14ac:dyDescent="0.3"/>
    <row r="14" spans="1:5" ht="15" thickBot="1" x14ac:dyDescent="0.35">
      <c r="A14" t="s">
        <v>30</v>
      </c>
    </row>
    <row r="15" spans="1:5" ht="15" thickBot="1" x14ac:dyDescent="0.35">
      <c r="B15" s="5" t="s">
        <v>31</v>
      </c>
      <c r="C15" s="5" t="s">
        <v>32</v>
      </c>
      <c r="D15" s="5" t="s">
        <v>33</v>
      </c>
      <c r="E15" s="5" t="s">
        <v>34</v>
      </c>
    </row>
    <row r="16" spans="1:5" ht="15" thickBot="1" x14ac:dyDescent="0.35">
      <c r="B16" s="4" t="s">
        <v>42</v>
      </c>
      <c r="C16" s="4" t="s">
        <v>14</v>
      </c>
      <c r="D16" s="6">
        <v>7.8124999999999986E-2</v>
      </c>
      <c r="E16" s="6">
        <v>0.27816817252577397</v>
      </c>
    </row>
    <row r="19" spans="1:7" ht="15" thickBot="1" x14ac:dyDescent="0.35">
      <c r="A19" t="s">
        <v>35</v>
      </c>
    </row>
    <row r="20" spans="1:7" ht="15" thickBot="1" x14ac:dyDescent="0.35">
      <c r="B20" s="5" t="s">
        <v>31</v>
      </c>
      <c r="C20" s="5" t="s">
        <v>32</v>
      </c>
      <c r="D20" s="5" t="s">
        <v>33</v>
      </c>
      <c r="E20" s="5" t="s">
        <v>34</v>
      </c>
      <c r="F20" s="5" t="s">
        <v>36</v>
      </c>
    </row>
    <row r="21" spans="1:7" ht="15" thickBot="1" x14ac:dyDescent="0.35">
      <c r="B21" s="4" t="s">
        <v>43</v>
      </c>
      <c r="C21" s="4" t="s">
        <v>16</v>
      </c>
      <c r="D21" s="6">
        <v>0.1</v>
      </c>
      <c r="E21" s="6">
        <v>0.20012038180782699</v>
      </c>
      <c r="F21" s="4" t="s">
        <v>44</v>
      </c>
    </row>
    <row r="24" spans="1:7" ht="15" thickBot="1" x14ac:dyDescent="0.35">
      <c r="A24" t="s">
        <v>37</v>
      </c>
    </row>
    <row r="25" spans="1:7" ht="15" thickBot="1" x14ac:dyDescent="0.35">
      <c r="B25" s="5" t="s">
        <v>31</v>
      </c>
      <c r="C25" s="5" t="s">
        <v>32</v>
      </c>
      <c r="D25" s="5" t="s">
        <v>38</v>
      </c>
      <c r="E25" s="5" t="s">
        <v>39</v>
      </c>
      <c r="F25" s="5" t="s">
        <v>40</v>
      </c>
      <c r="G25" s="5" t="s">
        <v>41</v>
      </c>
    </row>
    <row r="26" spans="1:7" ht="15" thickBot="1" x14ac:dyDescent="0.35">
      <c r="B26" s="4" t="s">
        <v>42</v>
      </c>
      <c r="C26" s="4" t="s">
        <v>14</v>
      </c>
      <c r="D26" s="6">
        <v>0.27816817252577397</v>
      </c>
      <c r="E26" s="4" t="s">
        <v>45</v>
      </c>
      <c r="F26" s="4" t="s">
        <v>46</v>
      </c>
      <c r="G26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8D139-ADC1-47C2-B679-F94200DFDE6A}">
  <dimension ref="A1:E14"/>
  <sheetViews>
    <sheetView showGridLines="0" workbookViewId="0"/>
  </sheetViews>
  <sheetFormatPr defaultRowHeight="14.4" x14ac:dyDescent="0.3"/>
  <cols>
    <col min="1" max="1" width="2.33203125" customWidth="1"/>
    <col min="2" max="2" width="6.109375" bestFit="1" customWidth="1"/>
    <col min="3" max="3" width="6" bestFit="1" customWidth="1"/>
    <col min="4" max="4" width="12" bestFit="1" customWidth="1"/>
    <col min="5" max="5" width="9.109375" bestFit="1" customWidth="1"/>
  </cols>
  <sheetData>
    <row r="1" spans="1:5" x14ac:dyDescent="0.3">
      <c r="A1" s="2" t="s">
        <v>47</v>
      </c>
    </row>
    <row r="2" spans="1:5" x14ac:dyDescent="0.3">
      <c r="A2" s="2" t="s">
        <v>19</v>
      </c>
    </row>
    <row r="3" spans="1:5" x14ac:dyDescent="0.3">
      <c r="A3" s="2" t="s">
        <v>20</v>
      </c>
    </row>
    <row r="6" spans="1:5" ht="15" thickBot="1" x14ac:dyDescent="0.35">
      <c r="A6" t="s">
        <v>35</v>
      </c>
    </row>
    <row r="7" spans="1:5" x14ac:dyDescent="0.3">
      <c r="B7" s="7"/>
      <c r="C7" s="7"/>
      <c r="D7" s="7" t="s">
        <v>48</v>
      </c>
      <c r="E7" s="7" t="s">
        <v>50</v>
      </c>
    </row>
    <row r="8" spans="1:5" ht="15" thickBot="1" x14ac:dyDescent="0.35">
      <c r="B8" s="8" t="s">
        <v>31</v>
      </c>
      <c r="C8" s="8" t="s">
        <v>32</v>
      </c>
      <c r="D8" s="8" t="s">
        <v>49</v>
      </c>
      <c r="E8" s="8" t="s">
        <v>51</v>
      </c>
    </row>
    <row r="9" spans="1:5" ht="15" thickBot="1" x14ac:dyDescent="0.35">
      <c r="B9" s="4" t="s">
        <v>43</v>
      </c>
      <c r="C9" s="4" t="s">
        <v>16</v>
      </c>
      <c r="D9" s="4">
        <v>0.20012038180782699</v>
      </c>
      <c r="E9" s="4">
        <v>0</v>
      </c>
    </row>
    <row r="11" spans="1:5" ht="15" thickBot="1" x14ac:dyDescent="0.35">
      <c r="A11" t="s">
        <v>37</v>
      </c>
    </row>
    <row r="12" spans="1:5" x14ac:dyDescent="0.3">
      <c r="B12" s="7"/>
      <c r="C12" s="7"/>
      <c r="D12" s="7" t="s">
        <v>48</v>
      </c>
      <c r="E12" s="7" t="s">
        <v>52</v>
      </c>
    </row>
    <row r="13" spans="1:5" ht="15" thickBot="1" x14ac:dyDescent="0.35">
      <c r="B13" s="8" t="s">
        <v>31</v>
      </c>
      <c r="C13" s="8" t="s">
        <v>32</v>
      </c>
      <c r="D13" s="8" t="s">
        <v>49</v>
      </c>
      <c r="E13" s="8" t="s">
        <v>53</v>
      </c>
    </row>
    <row r="14" spans="1:5" ht="15" thickBot="1" x14ac:dyDescent="0.35">
      <c r="B14" s="4" t="s">
        <v>42</v>
      </c>
      <c r="C14" s="4" t="s">
        <v>14</v>
      </c>
      <c r="D14" s="4">
        <v>0.27816817252577397</v>
      </c>
      <c r="E14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D8EF-B554-4796-9CDE-CB8093FCAE1C}">
  <dimension ref="A1:J13"/>
  <sheetViews>
    <sheetView showGridLines="0" workbookViewId="0"/>
  </sheetViews>
  <sheetFormatPr defaultRowHeight="14.4" x14ac:dyDescent="0.3"/>
  <cols>
    <col min="1" max="1" width="2.33203125" customWidth="1"/>
    <col min="2" max="2" width="6.109375" bestFit="1" customWidth="1"/>
    <col min="3" max="3" width="9" bestFit="1" customWidth="1"/>
    <col min="4" max="4" width="12" bestFit="1" customWidth="1"/>
    <col min="5" max="5" width="2.33203125" customWidth="1"/>
    <col min="6" max="6" width="6.109375" bestFit="1" customWidth="1"/>
    <col min="7" max="7" width="9" bestFit="1" customWidth="1"/>
    <col min="8" max="8" width="2.33203125" customWidth="1"/>
    <col min="9" max="9" width="6.21875" bestFit="1" customWidth="1"/>
    <col min="10" max="10" width="9" bestFit="1" customWidth="1"/>
  </cols>
  <sheetData>
    <row r="1" spans="1:10" x14ac:dyDescent="0.3">
      <c r="A1" s="2" t="s">
        <v>54</v>
      </c>
    </row>
    <row r="2" spans="1:10" x14ac:dyDescent="0.3">
      <c r="A2" s="2" t="s">
        <v>19</v>
      </c>
    </row>
    <row r="3" spans="1:10" x14ac:dyDescent="0.3">
      <c r="A3" s="2" t="s">
        <v>20</v>
      </c>
    </row>
    <row r="5" spans="1:10" ht="15" thickBot="1" x14ac:dyDescent="0.35"/>
    <row r="6" spans="1:10" x14ac:dyDescent="0.3">
      <c r="B6" s="7"/>
      <c r="C6" s="7" t="s">
        <v>55</v>
      </c>
      <c r="D6" s="7"/>
    </row>
    <row r="7" spans="1:10" ht="15" thickBot="1" x14ac:dyDescent="0.35">
      <c r="B7" s="8" t="s">
        <v>31</v>
      </c>
      <c r="C7" s="8" t="s">
        <v>32</v>
      </c>
      <c r="D7" s="8" t="s">
        <v>49</v>
      </c>
    </row>
    <row r="8" spans="1:10" ht="15" thickBot="1" x14ac:dyDescent="0.35">
      <c r="B8" s="4" t="s">
        <v>42</v>
      </c>
      <c r="C8" s="4" t="s">
        <v>14</v>
      </c>
      <c r="D8" s="6">
        <v>0.27816817252577397</v>
      </c>
    </row>
    <row r="10" spans="1:10" ht="15" thickBot="1" x14ac:dyDescent="0.35"/>
    <row r="11" spans="1:10" x14ac:dyDescent="0.3">
      <c r="B11" s="7"/>
      <c r="C11" s="7" t="s">
        <v>56</v>
      </c>
      <c r="D11" s="7"/>
      <c r="F11" s="7" t="s">
        <v>57</v>
      </c>
      <c r="G11" s="7" t="s">
        <v>55</v>
      </c>
      <c r="I11" s="7" t="s">
        <v>60</v>
      </c>
      <c r="J11" s="7" t="s">
        <v>55</v>
      </c>
    </row>
    <row r="12" spans="1:10" ht="15" thickBot="1" x14ac:dyDescent="0.35">
      <c r="B12" s="8" t="s">
        <v>31</v>
      </c>
      <c r="C12" s="8" t="s">
        <v>32</v>
      </c>
      <c r="D12" s="8" t="s">
        <v>49</v>
      </c>
      <c r="F12" s="8" t="s">
        <v>58</v>
      </c>
      <c r="G12" s="8" t="s">
        <v>59</v>
      </c>
      <c r="I12" s="8" t="s">
        <v>58</v>
      </c>
      <c r="J12" s="8" t="s">
        <v>59</v>
      </c>
    </row>
    <row r="13" spans="1:10" ht="15" thickBot="1" x14ac:dyDescent="0.35">
      <c r="B13" s="4" t="s">
        <v>43</v>
      </c>
      <c r="C13" s="4" t="s">
        <v>16</v>
      </c>
      <c r="D13" s="6">
        <v>0.20012038180782699</v>
      </c>
      <c r="F13" s="6">
        <v>0</v>
      </c>
      <c r="G13" s="6">
        <v>0</v>
      </c>
      <c r="I13" s="4" t="e">
        <v>#N/A</v>
      </c>
      <c r="J13" s="4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7E559-3039-4BAD-B7FE-69FEC4B10E83}">
  <sheetPr codeName="Sheet1"/>
  <dimension ref="A1:E40"/>
  <sheetViews>
    <sheetView tabSelected="1" topLeftCell="A16" workbookViewId="0">
      <selection activeCell="A36" sqref="A36"/>
    </sheetView>
  </sheetViews>
  <sheetFormatPr defaultRowHeight="14.4" x14ac:dyDescent="0.3"/>
  <cols>
    <col min="1" max="3" width="13.5546875" customWidth="1"/>
    <col min="4" max="4" width="17.44140625" customWidth="1"/>
    <col min="5" max="5" width="14.5546875" customWidth="1"/>
  </cols>
  <sheetData>
    <row r="1" spans="1:4" ht="28.8" x14ac:dyDescent="0.3">
      <c r="A1" s="1" t="s">
        <v>1</v>
      </c>
      <c r="B1" s="1" t="s">
        <v>2</v>
      </c>
      <c r="C1" s="1" t="s">
        <v>3</v>
      </c>
      <c r="D1" s="1" t="s">
        <v>0</v>
      </c>
    </row>
    <row r="2" spans="1:4" x14ac:dyDescent="0.3">
      <c r="A2">
        <v>0.3</v>
      </c>
      <c r="B2">
        <f>A2/453.6/35.31</f>
        <v>1.8730548325563901E-5</v>
      </c>
      <c r="C2">
        <f>LN(B2)</f>
        <v>-10.885354766679773</v>
      </c>
      <c r="D2">
        <v>10</v>
      </c>
    </row>
    <row r="3" spans="1:4" x14ac:dyDescent="0.3">
      <c r="A3">
        <v>0.85</v>
      </c>
      <c r="B3">
        <f t="shared" ref="B3:B7" si="0">A3/453.6/35.31</f>
        <v>5.306988692243105E-5</v>
      </c>
      <c r="C3">
        <f t="shared" ref="C3:C7" si="1">LN(B3)</f>
        <v>-9.8439008918516127</v>
      </c>
      <c r="D3">
        <v>28</v>
      </c>
    </row>
    <row r="4" spans="1:4" x14ac:dyDescent="0.3">
      <c r="A4">
        <v>2.67</v>
      </c>
      <c r="B4">
        <f t="shared" si="0"/>
        <v>1.6670188009751871E-4</v>
      </c>
      <c r="C4">
        <f t="shared" si="1"/>
        <v>-8.6993034899416788</v>
      </c>
      <c r="D4">
        <v>48</v>
      </c>
    </row>
    <row r="5" spans="1:4" x14ac:dyDescent="0.3">
      <c r="A5">
        <v>7.31</v>
      </c>
      <c r="B5">
        <f t="shared" si="0"/>
        <v>4.5640102753290705E-4</v>
      </c>
      <c r="C5">
        <f t="shared" si="1"/>
        <v>-7.6921386885921503</v>
      </c>
      <c r="D5">
        <v>65</v>
      </c>
    </row>
    <row r="6" spans="1:4" x14ac:dyDescent="0.3">
      <c r="A6">
        <v>18.2</v>
      </c>
      <c r="B6">
        <f t="shared" si="0"/>
        <v>1.1363199317508765E-3</v>
      </c>
      <c r="C6">
        <f t="shared" si="1"/>
        <v>-6.7799603682710883</v>
      </c>
      <c r="D6">
        <v>81</v>
      </c>
    </row>
    <row r="7" spans="1:4" x14ac:dyDescent="0.3">
      <c r="A7">
        <v>30</v>
      </c>
      <c r="B7">
        <f t="shared" si="0"/>
        <v>1.87305483255639E-3</v>
      </c>
      <c r="C7">
        <f t="shared" si="1"/>
        <v>-6.2801845806916825</v>
      </c>
      <c r="D7">
        <v>90</v>
      </c>
    </row>
    <row r="8" spans="1:4" x14ac:dyDescent="0.3">
      <c r="A8" s="2" t="s">
        <v>4</v>
      </c>
    </row>
    <row r="21" spans="1:5" x14ac:dyDescent="0.3">
      <c r="A21" t="s">
        <v>9</v>
      </c>
    </row>
    <row r="22" spans="1:5" x14ac:dyDescent="0.3">
      <c r="A22" s="2" t="s">
        <v>5</v>
      </c>
      <c r="B22" s="2" t="s">
        <v>6</v>
      </c>
      <c r="C22" s="2" t="s">
        <v>7</v>
      </c>
      <c r="D22" s="2" t="s">
        <v>8</v>
      </c>
      <c r="E22" s="2" t="s">
        <v>6</v>
      </c>
    </row>
    <row r="23" spans="1:5" x14ac:dyDescent="0.3">
      <c r="A23">
        <v>10.5</v>
      </c>
      <c r="B23">
        <f>LN(A23)</f>
        <v>2.3513752571634776</v>
      </c>
      <c r="C23">
        <v>373</v>
      </c>
      <c r="D23">
        <f>1/C23</f>
        <v>2.6809651474530832E-3</v>
      </c>
      <c r="E23">
        <f>LN(A23)</f>
        <v>2.3513752571634776</v>
      </c>
    </row>
    <row r="24" spans="1:5" x14ac:dyDescent="0.3">
      <c r="A24" s="3">
        <v>2.3159999999999999E-4</v>
      </c>
      <c r="B24">
        <f>LN(A24)</f>
        <v>-8.3704988122654331</v>
      </c>
      <c r="C24">
        <v>573</v>
      </c>
      <c r="D24">
        <f>1/C24</f>
        <v>1.7452006980802793E-3</v>
      </c>
      <c r="E24">
        <f>LN(A24)</f>
        <v>-8.3704988122654331</v>
      </c>
    </row>
    <row r="28" spans="1:5" x14ac:dyDescent="0.3">
      <c r="A28">
        <v>423</v>
      </c>
      <c r="B28" t="s">
        <v>11</v>
      </c>
    </row>
    <row r="29" spans="1:5" x14ac:dyDescent="0.3">
      <c r="A29">
        <v>2</v>
      </c>
      <c r="B29" t="s">
        <v>10</v>
      </c>
    </row>
    <row r="30" spans="1:5" x14ac:dyDescent="0.3">
      <c r="A30">
        <v>2</v>
      </c>
      <c r="B30" t="s">
        <v>12</v>
      </c>
    </row>
    <row r="31" spans="1:5" x14ac:dyDescent="0.3">
      <c r="A31">
        <f>nA0</f>
        <v>2</v>
      </c>
      <c r="B31" t="s">
        <v>13</v>
      </c>
    </row>
    <row r="32" spans="1:5" x14ac:dyDescent="0.3">
      <c r="A32">
        <v>0</v>
      </c>
      <c r="B32" t="s">
        <v>15</v>
      </c>
    </row>
    <row r="33" spans="1:2" x14ac:dyDescent="0.3">
      <c r="A33">
        <v>0.5</v>
      </c>
      <c r="B33" t="s">
        <v>62</v>
      </c>
    </row>
    <row r="34" spans="1:2" x14ac:dyDescent="0.3">
      <c r="A34">
        <v>0</v>
      </c>
      <c r="B34" t="s">
        <v>63</v>
      </c>
    </row>
    <row r="35" spans="1:2" x14ac:dyDescent="0.3">
      <c r="A35">
        <v>0.53666147873390668</v>
      </c>
      <c r="B35" t="s">
        <v>64</v>
      </c>
    </row>
    <row r="36" spans="1:2" x14ac:dyDescent="0.3">
      <c r="A36">
        <f>xi/nA0</f>
        <v>0.62471210891059936</v>
      </c>
      <c r="B36" t="s">
        <v>65</v>
      </c>
    </row>
    <row r="38" spans="1:2" x14ac:dyDescent="0.3">
      <c r="A38">
        <f>EXP(11458/T-28.367)</f>
        <v>0.27816813364390802</v>
      </c>
      <c r="B38" t="s">
        <v>14</v>
      </c>
    </row>
    <row r="39" spans="1:2" x14ac:dyDescent="0.3">
      <c r="A39">
        <v>1.2494242178211987</v>
      </c>
      <c r="B39" t="s">
        <v>61</v>
      </c>
    </row>
    <row r="40" spans="1:2" x14ac:dyDescent="0.3">
      <c r="A40">
        <f>1/P^2*(nC0+xi)*(nA0+nB0+nC0-2*xi)/(nA0-xi)/(nB0-2*xi)^2</f>
        <v>2.5103986619690049</v>
      </c>
      <c r="B40" t="s">
        <v>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Answer Report 1</vt:lpstr>
      <vt:lpstr>Sensitivity Report 1</vt:lpstr>
      <vt:lpstr>Limits Report 1</vt:lpstr>
      <vt:lpstr>Sheet1</vt:lpstr>
      <vt:lpstr>Ke</vt:lpstr>
      <vt:lpstr>nA0</vt:lpstr>
      <vt:lpstr>nB0</vt:lpstr>
      <vt:lpstr>nC0</vt:lpstr>
      <vt:lpstr>ob</vt:lpstr>
      <vt:lpstr>P</vt:lpstr>
      <vt:lpstr>T</vt:lpstr>
      <vt:lpstr>X_A</vt:lpstr>
      <vt:lpstr>xi</vt:lpstr>
      <vt:lpstr>Y_A</vt:lpstr>
      <vt:lpstr>Y_B</vt:lpstr>
      <vt:lpstr>Y_C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Bobby Henderson</cp:lastModifiedBy>
  <dcterms:created xsi:type="dcterms:W3CDTF">2020-11-03T07:45:38Z</dcterms:created>
  <dcterms:modified xsi:type="dcterms:W3CDTF">2020-11-05T00:45:50Z</dcterms:modified>
</cp:coreProperties>
</file>