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autoCompressPictures="0"/>
  <bookViews>
    <workbookView xWindow="0" yWindow="0" windowWidth="25600" windowHeight="14580" activeTab="1"/>
  </bookViews>
  <sheets>
    <sheet name="raw data" sheetId="1" r:id="rId1"/>
    <sheet name="all_data" sheetId="5" r:id="rId2"/>
    <sheet name="morpho species" sheetId="2" r:id="rId3"/>
    <sheet name="averages" sheetId="4" r:id="rId4"/>
    <sheet name="figures" sheetId="6" r:id="rId5"/>
    <sheet name="metadata" sheetId="3" r:id="rId6"/>
    <sheet name="figures2" sheetId="7" r:id="rId7"/>
    <sheet name="figures3" sheetId="8" r:id="rId8"/>
    <sheet name="Sheet4" sheetId="9" r:id="rId9"/>
    <sheet name="nmds" sheetId="10" r:id="rId10"/>
  </sheets>
  <definedNames>
    <definedName name="_xlnm._FilterDatabase" localSheetId="1" hidden="1">all_data!$A$1:$AU$209</definedName>
    <definedName name="_xlnm._FilterDatabase" localSheetId="2" hidden="1">'morpho species'!$B$1:$B$64</definedName>
    <definedName name="_xlnm._FilterDatabase" localSheetId="0" hidden="1">'raw data'!$A$1:$AN$93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3" i="10" l="1"/>
  <c r="N4" i="10"/>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7" i="10"/>
  <c r="N98" i="10"/>
  <c r="N99" i="10"/>
  <c r="N100" i="10"/>
  <c r="N101" i="10"/>
  <c r="N102" i="10"/>
  <c r="N103" i="10"/>
  <c r="N104" i="10"/>
  <c r="N105" i="10"/>
  <c r="N106" i="10"/>
  <c r="N107" i="10"/>
  <c r="N108" i="10"/>
  <c r="N109" i="10"/>
  <c r="N110" i="10"/>
  <c r="N112" i="10"/>
  <c r="N113" i="10"/>
  <c r="N114" i="10"/>
  <c r="N115" i="10"/>
  <c r="N116" i="10"/>
  <c r="N117" i="10"/>
  <c r="N118" i="10"/>
  <c r="N119" i="10"/>
  <c r="N120" i="10"/>
  <c r="N121" i="10"/>
  <c r="N122" i="10"/>
  <c r="N123" i="10"/>
  <c r="N124" i="10"/>
  <c r="N125" i="10"/>
  <c r="N126" i="10"/>
  <c r="N127" i="10"/>
  <c r="N128" i="10"/>
  <c r="N129" i="10"/>
  <c r="N130" i="10"/>
  <c r="N131" i="10"/>
  <c r="N132" i="10"/>
  <c r="N133" i="10"/>
  <c r="N134" i="10"/>
  <c r="N135" i="10"/>
  <c r="N138" i="10"/>
  <c r="N139" i="10"/>
  <c r="N140" i="10"/>
  <c r="N141" i="10"/>
  <c r="N142" i="10"/>
  <c r="N143" i="10"/>
  <c r="N144" i="10"/>
  <c r="N145" i="10"/>
  <c r="N146" i="10"/>
  <c r="N147" i="10"/>
  <c r="N148" i="10"/>
  <c r="N149" i="10"/>
  <c r="N150" i="10"/>
  <c r="N151" i="10"/>
  <c r="N152" i="10"/>
  <c r="N153" i="10"/>
  <c r="N154" i="10"/>
  <c r="N155" i="10"/>
  <c r="N156" i="10"/>
  <c r="N158" i="10"/>
  <c r="N159" i="10"/>
  <c r="N160" i="10"/>
  <c r="N161" i="10"/>
  <c r="N162" i="10"/>
  <c r="N163" i="10"/>
  <c r="N164" i="10"/>
  <c r="N165" i="10"/>
  <c r="N166" i="10"/>
  <c r="N167" i="10"/>
  <c r="N169" i="10"/>
  <c r="N170" i="10"/>
  <c r="N171" i="10"/>
  <c r="N172" i="10"/>
  <c r="N173" i="10"/>
  <c r="N174" i="10"/>
  <c r="N175" i="10"/>
  <c r="N176" i="10"/>
  <c r="N177" i="10"/>
  <c r="N178" i="10"/>
  <c r="N180" i="10"/>
  <c r="N181" i="10"/>
  <c r="N182" i="10"/>
  <c r="N183" i="10"/>
  <c r="N184" i="10"/>
  <c r="N185" i="10"/>
  <c r="N186" i="10"/>
  <c r="N187" i="10"/>
  <c r="N188" i="10"/>
  <c r="N189" i="10"/>
  <c r="N190" i="10"/>
  <c r="N191" i="10"/>
  <c r="N192" i="10"/>
  <c r="N193" i="10"/>
  <c r="N194" i="10"/>
  <c r="N195" i="10"/>
  <c r="N196" i="10"/>
  <c r="N197" i="10"/>
  <c r="N198" i="10"/>
  <c r="N199" i="10"/>
  <c r="N200" i="10"/>
  <c r="N201" i="10"/>
  <c r="N202" i="10"/>
  <c r="N203" i="10"/>
  <c r="N205" i="10"/>
  <c r="N206" i="10"/>
  <c r="N207" i="10"/>
  <c r="N208" i="10"/>
  <c r="N209" i="10"/>
  <c r="N2" i="10"/>
  <c r="L3" i="10"/>
  <c r="L4" i="10"/>
  <c r="L5" i="10"/>
  <c r="L6" i="10"/>
  <c r="L7" i="10"/>
  <c r="L8" i="10"/>
  <c r="L9" i="10"/>
  <c r="L10" i="10"/>
  <c r="L11" i="10"/>
  <c r="L12" i="10"/>
  <c r="L13" i="10"/>
  <c r="L14" i="10"/>
  <c r="L15" i="10"/>
  <c r="L16" i="10"/>
  <c r="L17" i="10"/>
  <c r="L18" i="10"/>
  <c r="L19" i="10"/>
  <c r="L20" i="10"/>
  <c r="L21" i="10"/>
  <c r="L22" i="10"/>
  <c r="L23" i="10"/>
  <c r="L24" i="10"/>
  <c r="L25" i="10"/>
  <c r="L26" i="10"/>
  <c r="L28" i="10"/>
  <c r="L29" i="10"/>
  <c r="L30" i="10"/>
  <c r="L31" i="10"/>
  <c r="L32" i="10"/>
  <c r="L33" i="10"/>
  <c r="L34" i="10"/>
  <c r="L35" i="10"/>
  <c r="L37" i="10"/>
  <c r="L39" i="10"/>
  <c r="L40" i="10"/>
  <c r="L41" i="10"/>
  <c r="L43" i="10"/>
  <c r="L44" i="10"/>
  <c r="L45" i="10"/>
  <c r="L46" i="10"/>
  <c r="L50" i="10"/>
  <c r="L53" i="10"/>
  <c r="L54" i="10"/>
  <c r="L55" i="10"/>
  <c r="L57" i="10"/>
  <c r="L62" i="10"/>
  <c r="L63" i="10"/>
  <c r="L65" i="10"/>
  <c r="L66" i="10"/>
  <c r="L67" i="10"/>
  <c r="L68" i="10"/>
  <c r="L69" i="10"/>
  <c r="L70" i="10"/>
  <c r="L73" i="10"/>
  <c r="L77" i="10"/>
  <c r="L78" i="10"/>
  <c r="L79" i="10"/>
  <c r="L80" i="10"/>
  <c r="L83" i="10"/>
  <c r="L84" i="10"/>
  <c r="L85" i="10"/>
  <c r="L87" i="10"/>
  <c r="L89" i="10"/>
  <c r="L92" i="10"/>
  <c r="L93" i="10"/>
  <c r="L94" i="10"/>
  <c r="L96" i="10"/>
  <c r="L98" i="10"/>
  <c r="L100" i="10"/>
  <c r="L101" i="10"/>
  <c r="L102" i="10"/>
  <c r="L104" i="10"/>
  <c r="L105" i="10"/>
  <c r="L106" i="10"/>
  <c r="L107" i="10"/>
  <c r="L108" i="10"/>
  <c r="L109" i="10"/>
  <c r="L110" i="10"/>
  <c r="L111" i="10"/>
  <c r="L112" i="10"/>
  <c r="L113" i="10"/>
  <c r="L114" i="10"/>
  <c r="L115" i="10"/>
  <c r="L116" i="10"/>
  <c r="L117" i="10"/>
  <c r="L118" i="10"/>
  <c r="L119" i="10"/>
  <c r="L120" i="10"/>
  <c r="L121" i="10"/>
  <c r="L122" i="10"/>
  <c r="L123" i="10"/>
  <c r="L124" i="10"/>
  <c r="L125" i="10"/>
  <c r="L126" i="10"/>
  <c r="L127" i="10"/>
  <c r="L128" i="10"/>
  <c r="L129" i="10"/>
  <c r="L130" i="10"/>
  <c r="L131" i="10"/>
  <c r="L132" i="10"/>
  <c r="L133" i="10"/>
  <c r="L134" i="10"/>
  <c r="L135" i="10"/>
  <c r="L136" i="10"/>
  <c r="L137" i="10"/>
  <c r="L138" i="10"/>
  <c r="L139" i="10"/>
  <c r="L140" i="10"/>
  <c r="L141" i="10"/>
  <c r="L142" i="10"/>
  <c r="L143" i="10"/>
  <c r="L144" i="10"/>
  <c r="L145" i="10"/>
  <c r="L146" i="10"/>
  <c r="L147" i="10"/>
  <c r="L148" i="10"/>
  <c r="L149" i="10"/>
  <c r="L150" i="10"/>
  <c r="L151" i="10"/>
  <c r="L152" i="10"/>
  <c r="L153" i="10"/>
  <c r="L154" i="10"/>
  <c r="L155" i="10"/>
  <c r="L156" i="10"/>
  <c r="L157" i="10"/>
  <c r="L158" i="10"/>
  <c r="L159" i="10"/>
  <c r="L160" i="10"/>
  <c r="L161" i="10"/>
  <c r="L162" i="10"/>
  <c r="L163" i="10"/>
  <c r="L164" i="10"/>
  <c r="L165" i="10"/>
  <c r="L166" i="10"/>
  <c r="L167" i="10"/>
  <c r="L168" i="10"/>
  <c r="L169" i="10"/>
  <c r="L170" i="10"/>
  <c r="L171" i="10"/>
  <c r="L172" i="10"/>
  <c r="L173" i="10"/>
  <c r="L174" i="10"/>
  <c r="L175" i="10"/>
  <c r="L176" i="10"/>
  <c r="L177" i="10"/>
  <c r="L178" i="10"/>
  <c r="L179" i="10"/>
  <c r="L180" i="10"/>
  <c r="L181" i="10"/>
  <c r="L182" i="10"/>
  <c r="L183" i="10"/>
  <c r="L184" i="10"/>
  <c r="L185" i="10"/>
  <c r="L186" i="10"/>
  <c r="L187" i="10"/>
  <c r="L188" i="10"/>
  <c r="L189" i="10"/>
  <c r="L190" i="10"/>
  <c r="L191" i="10"/>
  <c r="L192" i="10"/>
  <c r="L193" i="10"/>
  <c r="L194" i="10"/>
  <c r="L195" i="10"/>
  <c r="L196" i="10"/>
  <c r="L197" i="10"/>
  <c r="L198" i="10"/>
  <c r="L199" i="10"/>
  <c r="L200" i="10"/>
  <c r="L201" i="10"/>
  <c r="L202" i="10"/>
  <c r="L203" i="10"/>
  <c r="L204" i="10"/>
  <c r="L205" i="10"/>
  <c r="L206" i="10"/>
  <c r="L208" i="10"/>
  <c r="L2" i="10"/>
  <c r="J3" i="10"/>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5" i="10"/>
  <c r="J46" i="10"/>
  <c r="J47" i="10"/>
  <c r="J48" i="10"/>
  <c r="J49" i="10"/>
  <c r="J50" i="10"/>
  <c r="J51" i="10"/>
  <c r="J52" i="10"/>
  <c r="J53" i="10"/>
  <c r="J55" i="10"/>
  <c r="J56" i="10"/>
  <c r="J57" i="10"/>
  <c r="J58" i="10"/>
  <c r="J60" i="10"/>
  <c r="J61" i="10"/>
  <c r="J63" i="10"/>
  <c r="J64" i="10"/>
  <c r="J65" i="10"/>
  <c r="J67" i="10"/>
  <c r="J69" i="10"/>
  <c r="J70" i="10"/>
  <c r="J72" i="10"/>
  <c r="J73" i="10"/>
  <c r="J74" i="10"/>
  <c r="J75" i="10"/>
  <c r="J76" i="10"/>
  <c r="J77" i="10"/>
  <c r="J78" i="10"/>
  <c r="J79" i="10"/>
  <c r="J81" i="10"/>
  <c r="J84" i="10"/>
  <c r="J85" i="10"/>
  <c r="J86" i="10"/>
  <c r="J89" i="10"/>
  <c r="J90" i="10"/>
  <c r="J91" i="10"/>
  <c r="J93" i="10"/>
  <c r="J94" i="10"/>
  <c r="J95" i="10"/>
  <c r="J96" i="10"/>
  <c r="J98" i="10"/>
  <c r="J99" i="10"/>
  <c r="J101" i="10"/>
  <c r="J102" i="10"/>
  <c r="J104" i="10"/>
  <c r="J105" i="10"/>
  <c r="J106" i="10"/>
  <c r="J107" i="10"/>
  <c r="J108" i="10"/>
  <c r="J109" i="10"/>
  <c r="J110" i="10"/>
  <c r="J111" i="10"/>
  <c r="J112" i="10"/>
  <c r="J113" i="10"/>
  <c r="J114" i="10"/>
  <c r="J115" i="10"/>
  <c r="J119" i="10"/>
  <c r="J120" i="10"/>
  <c r="J121" i="10"/>
  <c r="J122" i="10"/>
  <c r="J123" i="10"/>
  <c r="J124" i="10"/>
  <c r="J125" i="10"/>
  <c r="J126" i="10"/>
  <c r="J127" i="10"/>
  <c r="J128" i="10"/>
  <c r="J129" i="10"/>
  <c r="J130" i="10"/>
  <c r="J131" i="10"/>
  <c r="J132" i="10"/>
  <c r="J133" i="10"/>
  <c r="J134" i="10"/>
  <c r="J135" i="10"/>
  <c r="J136" i="10"/>
  <c r="J137" i="10"/>
  <c r="J139" i="10"/>
  <c r="J140" i="10"/>
  <c r="J141" i="10"/>
  <c r="J142" i="10"/>
  <c r="J143" i="10"/>
  <c r="J144" i="10"/>
  <c r="J145" i="10"/>
  <c r="J146" i="10"/>
  <c r="J147" i="10"/>
  <c r="J148" i="10"/>
  <c r="J149" i="10"/>
  <c r="J150" i="10"/>
  <c r="J151" i="10"/>
  <c r="J152" i="10"/>
  <c r="J153" i="10"/>
  <c r="J154" i="10"/>
  <c r="J155" i="10"/>
  <c r="J156" i="10"/>
  <c r="J157" i="10"/>
  <c r="J158" i="10"/>
  <c r="J159" i="10"/>
  <c r="J160" i="10"/>
  <c r="J161" i="10"/>
  <c r="J162" i="10"/>
  <c r="J163" i="10"/>
  <c r="J164" i="10"/>
  <c r="J165" i="10"/>
  <c r="J166" i="10"/>
  <c r="J167" i="10"/>
  <c r="J168" i="10"/>
  <c r="J169" i="10"/>
  <c r="J170" i="10"/>
  <c r="J171" i="10"/>
  <c r="J172" i="10"/>
  <c r="J173" i="10"/>
  <c r="J174" i="10"/>
  <c r="J175" i="10"/>
  <c r="J176" i="10"/>
  <c r="J177" i="10"/>
  <c r="J178" i="10"/>
  <c r="J179" i="10"/>
  <c r="J180" i="10"/>
  <c r="J181" i="10"/>
  <c r="J182" i="10"/>
  <c r="J183" i="10"/>
  <c r="J184" i="10"/>
  <c r="J185" i="10"/>
  <c r="J186" i="10"/>
  <c r="J187" i="10"/>
  <c r="J188" i="10"/>
  <c r="J189" i="10"/>
  <c r="J191" i="10"/>
  <c r="J193" i="10"/>
  <c r="J194" i="10"/>
  <c r="J195" i="10"/>
  <c r="J198" i="10"/>
  <c r="J199" i="10"/>
  <c r="J200" i="10"/>
  <c r="J201" i="10"/>
  <c r="J202" i="10"/>
  <c r="J205" i="10"/>
  <c r="J208" i="10"/>
  <c r="J209" i="10"/>
  <c r="J2" i="10"/>
  <c r="H22" i="10"/>
  <c r="H23" i="10"/>
  <c r="H24" i="10"/>
  <c r="H25" i="10"/>
  <c r="H26" i="10"/>
  <c r="H27" i="10"/>
  <c r="H28" i="10"/>
  <c r="H30" i="10"/>
  <c r="H31" i="10"/>
  <c r="H32" i="10"/>
  <c r="H33" i="10"/>
  <c r="H34" i="10"/>
  <c r="H35" i="10"/>
  <c r="H36" i="10"/>
  <c r="H37" i="10"/>
  <c r="H38" i="10"/>
  <c r="H41" i="10"/>
  <c r="H42" i="10"/>
  <c r="H43" i="10"/>
  <c r="H46" i="10"/>
  <c r="H47" i="10"/>
  <c r="H50" i="10"/>
  <c r="H51" i="10"/>
  <c r="H52" i="10"/>
  <c r="H53" i="10"/>
  <c r="H54" i="10"/>
  <c r="H55" i="10"/>
  <c r="H56" i="10"/>
  <c r="H58" i="10"/>
  <c r="H59" i="10"/>
  <c r="H62" i="10"/>
  <c r="H65" i="10"/>
  <c r="H66" i="10"/>
  <c r="H67" i="10"/>
  <c r="H69" i="10"/>
  <c r="H71" i="10"/>
  <c r="H73" i="10"/>
  <c r="H74" i="10"/>
  <c r="H77" i="10"/>
  <c r="H80" i="10"/>
  <c r="H81" i="10"/>
  <c r="H82" i="10"/>
  <c r="H84" i="10"/>
  <c r="H85" i="10"/>
  <c r="H86" i="10"/>
  <c r="H90" i="10"/>
  <c r="H91" i="10"/>
  <c r="H92" i="10"/>
  <c r="H93" i="10"/>
  <c r="H94" i="10"/>
  <c r="H95" i="10"/>
  <c r="H100"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0" i="10"/>
  <c r="H4" i="10"/>
  <c r="H5" i="10"/>
  <c r="H6" i="10"/>
  <c r="H7" i="10"/>
  <c r="H8" i="10"/>
  <c r="H9" i="10"/>
  <c r="H10" i="10"/>
  <c r="H13" i="10"/>
  <c r="H14" i="10"/>
  <c r="H16" i="10"/>
  <c r="H17" i="10"/>
  <c r="H18" i="10"/>
  <c r="H2" i="10"/>
  <c r="AW104" i="10"/>
  <c r="AV104" i="10"/>
  <c r="AZ104" i="10"/>
  <c r="AW125" i="10"/>
  <c r="AV125" i="10"/>
  <c r="AZ125" i="10"/>
  <c r="AW127" i="10"/>
  <c r="AV127" i="10"/>
  <c r="AZ127" i="10"/>
  <c r="AW128" i="10"/>
  <c r="AV128" i="10"/>
  <c r="AZ128" i="10"/>
  <c r="AW147" i="10"/>
  <c r="AV147" i="10"/>
  <c r="AZ147" i="10"/>
  <c r="AW148" i="10"/>
  <c r="AV148" i="10"/>
  <c r="AZ148" i="10"/>
  <c r="AW165" i="10"/>
  <c r="AV165" i="10"/>
  <c r="AZ165" i="10"/>
  <c r="AW166" i="10"/>
  <c r="AV166" i="10"/>
  <c r="AZ166" i="10"/>
  <c r="AW189" i="10"/>
  <c r="AV189" i="10"/>
  <c r="AZ189" i="10"/>
  <c r="AW191" i="10"/>
  <c r="AV191" i="10"/>
  <c r="AZ191" i="10"/>
  <c r="AW192" i="10"/>
  <c r="AV192" i="10"/>
  <c r="AZ192" i="10"/>
  <c r="AW2" i="10"/>
  <c r="AV2" i="10"/>
  <c r="AZ2" i="10"/>
  <c r="AW3" i="10"/>
  <c r="AV3" i="10"/>
  <c r="AZ3" i="10"/>
  <c r="AW4" i="10"/>
  <c r="AV4" i="10"/>
  <c r="AZ4" i="10"/>
  <c r="AW5" i="10"/>
  <c r="AV5" i="10"/>
  <c r="AZ5" i="10"/>
  <c r="AW39" i="10"/>
  <c r="AV39" i="10"/>
  <c r="AZ39" i="10"/>
  <c r="AW40" i="10"/>
  <c r="AV40" i="10"/>
  <c r="AZ40" i="10"/>
  <c r="AW78" i="10"/>
  <c r="AV78" i="10"/>
  <c r="AZ78" i="10"/>
  <c r="AW79" i="10"/>
  <c r="AV79" i="10"/>
  <c r="AZ79" i="10"/>
  <c r="AW101" i="10"/>
  <c r="AV101" i="10"/>
  <c r="AZ101" i="10"/>
  <c r="AW48" i="10"/>
  <c r="AV48" i="10"/>
  <c r="AZ48" i="10"/>
  <c r="AW49" i="10"/>
  <c r="AV49" i="10"/>
  <c r="AZ49" i="10"/>
  <c r="AW83" i="10"/>
  <c r="AV83" i="10"/>
  <c r="AZ83" i="10"/>
  <c r="AW122" i="10"/>
  <c r="AV122" i="10"/>
  <c r="AZ122" i="10"/>
  <c r="AW129" i="10"/>
  <c r="AV129" i="10"/>
  <c r="AZ129" i="10"/>
  <c r="AW130" i="10"/>
  <c r="AV130" i="10"/>
  <c r="AZ130" i="10"/>
  <c r="AW149" i="10"/>
  <c r="AV149" i="10"/>
  <c r="AZ149" i="10"/>
  <c r="AW150" i="10"/>
  <c r="AV150" i="10"/>
  <c r="AZ150" i="10"/>
  <c r="AW167" i="10"/>
  <c r="AV167" i="10"/>
  <c r="AZ167" i="10"/>
  <c r="AW168" i="10"/>
  <c r="AV168" i="10"/>
  <c r="AZ168" i="10"/>
  <c r="AW188" i="10"/>
  <c r="AV188" i="10"/>
  <c r="AZ188" i="10"/>
  <c r="AW9" i="10"/>
  <c r="AV9" i="10"/>
  <c r="AZ9" i="10"/>
  <c r="AW44" i="10"/>
  <c r="AV44" i="10"/>
  <c r="AZ44" i="10"/>
  <c r="AW45" i="10"/>
  <c r="AV45" i="10"/>
  <c r="AZ45" i="10"/>
  <c r="AW96" i="10"/>
  <c r="AV96" i="10"/>
  <c r="AZ96" i="10"/>
  <c r="AW70" i="10"/>
  <c r="AV70" i="10"/>
  <c r="AZ70" i="10"/>
  <c r="AW72" i="10"/>
  <c r="AV72" i="10"/>
  <c r="AZ72" i="10"/>
  <c r="AW87" i="10"/>
  <c r="AV87" i="10"/>
  <c r="AZ87" i="10"/>
  <c r="AW60" i="10"/>
  <c r="AV60" i="10"/>
  <c r="AZ60" i="10"/>
  <c r="AW205" i="10"/>
  <c r="AV205" i="10"/>
  <c r="AZ205" i="10"/>
  <c r="AW15" i="10"/>
  <c r="AV15" i="10"/>
  <c r="AZ15" i="10"/>
  <c r="AW61" i="10"/>
  <c r="AV61" i="10"/>
  <c r="AZ61" i="10"/>
  <c r="AW64" i="10"/>
  <c r="AV64" i="10"/>
  <c r="AZ64" i="10"/>
  <c r="AW89" i="10"/>
  <c r="AV89" i="10"/>
  <c r="AZ89" i="10"/>
  <c r="AW57" i="10"/>
  <c r="AV57" i="10"/>
  <c r="AZ57" i="10"/>
  <c r="AW97" i="10"/>
  <c r="AV97" i="10"/>
  <c r="AZ97" i="10"/>
  <c r="AW105" i="10"/>
  <c r="AV105" i="10"/>
  <c r="AZ105" i="10"/>
  <c r="AW106" i="10"/>
  <c r="AV106" i="10"/>
  <c r="AZ106" i="10"/>
  <c r="AW153" i="10"/>
  <c r="AV153" i="10"/>
  <c r="AZ153" i="10"/>
  <c r="AW154" i="10"/>
  <c r="AV154" i="10"/>
  <c r="AZ154" i="10"/>
  <c r="AW169" i="10"/>
  <c r="AV169" i="10"/>
  <c r="AZ169" i="10"/>
  <c r="AW170" i="10"/>
  <c r="AV170" i="10"/>
  <c r="AZ170" i="10"/>
  <c r="AW193" i="10"/>
  <c r="AV193" i="10"/>
  <c r="AZ193" i="10"/>
  <c r="AW194" i="10"/>
  <c r="AV194" i="10"/>
  <c r="AZ194" i="10"/>
  <c r="AW13" i="10"/>
  <c r="AV13" i="10"/>
  <c r="AZ13" i="10"/>
  <c r="AW14" i="10"/>
  <c r="AV14" i="10"/>
  <c r="AZ14" i="10"/>
  <c r="AW98" i="10"/>
  <c r="AV98" i="10"/>
  <c r="AZ98" i="10"/>
  <c r="AW107" i="10"/>
  <c r="AV107" i="10"/>
  <c r="AZ107" i="10"/>
  <c r="AW131" i="10"/>
  <c r="AV131" i="10"/>
  <c r="AZ131" i="10"/>
  <c r="AW171" i="10"/>
  <c r="AV171" i="10"/>
  <c r="AZ171" i="10"/>
  <c r="AW33" i="10"/>
  <c r="AV33" i="10"/>
  <c r="AZ33" i="10"/>
  <c r="AW73" i="10"/>
  <c r="AV73" i="10"/>
  <c r="AZ73" i="10"/>
  <c r="AW36" i="10"/>
  <c r="AV36" i="10"/>
  <c r="AZ36" i="10"/>
  <c r="AW103" i="10"/>
  <c r="AV103" i="10"/>
  <c r="AZ103" i="10"/>
  <c r="AW108" i="10"/>
  <c r="AV108" i="10"/>
  <c r="AZ108" i="10"/>
  <c r="AW109" i="10"/>
  <c r="AV109" i="10"/>
  <c r="AZ109" i="10"/>
  <c r="AW110" i="10"/>
  <c r="AV110" i="10"/>
  <c r="AZ110" i="10"/>
  <c r="AW132" i="10"/>
  <c r="AV132" i="10"/>
  <c r="AZ132" i="10"/>
  <c r="AW133" i="10"/>
  <c r="AV133" i="10"/>
  <c r="AZ133" i="10"/>
  <c r="AW151" i="10"/>
  <c r="AV151" i="10"/>
  <c r="AZ151" i="10"/>
  <c r="AW152" i="10"/>
  <c r="AV152" i="10"/>
  <c r="AZ152" i="10"/>
  <c r="AW172" i="10"/>
  <c r="AV172" i="10"/>
  <c r="AZ172" i="10"/>
  <c r="AW173" i="10"/>
  <c r="AV173" i="10"/>
  <c r="AZ173" i="10"/>
  <c r="AW195" i="10"/>
  <c r="AV195" i="10"/>
  <c r="AZ195" i="10"/>
  <c r="AW196" i="10"/>
  <c r="AV196" i="10"/>
  <c r="AZ196" i="10"/>
  <c r="AW208" i="10"/>
  <c r="AV208" i="10"/>
  <c r="AZ208" i="10"/>
  <c r="AW6" i="10"/>
  <c r="AV6" i="10"/>
  <c r="AZ6" i="10"/>
  <c r="AW7" i="10"/>
  <c r="AV7" i="10"/>
  <c r="AZ7" i="10"/>
  <c r="AW8" i="10"/>
  <c r="AV8" i="10"/>
  <c r="AZ8" i="10"/>
  <c r="AW52" i="10"/>
  <c r="AV52" i="10"/>
  <c r="AZ52" i="10"/>
  <c r="AW76" i="10"/>
  <c r="AV76" i="10"/>
  <c r="AZ76" i="10"/>
  <c r="AW42" i="10"/>
  <c r="AV42" i="10"/>
  <c r="AZ42" i="10"/>
  <c r="AW81" i="10"/>
  <c r="AV81" i="10"/>
  <c r="AZ81" i="10"/>
  <c r="AW95" i="10"/>
  <c r="AV95" i="10"/>
  <c r="AZ95" i="10"/>
  <c r="AW71" i="10"/>
  <c r="AV71" i="10"/>
  <c r="AZ71" i="10"/>
  <c r="AW74" i="10"/>
  <c r="AV74" i="10"/>
  <c r="AZ74" i="10"/>
  <c r="AW24" i="10"/>
  <c r="AV24" i="10"/>
  <c r="AZ24" i="10"/>
  <c r="AW25" i="10"/>
  <c r="AV25" i="10"/>
  <c r="AZ25" i="10"/>
  <c r="AW26" i="10"/>
  <c r="AV26" i="10"/>
  <c r="AZ26" i="10"/>
  <c r="AW86" i="10"/>
  <c r="AV86" i="10"/>
  <c r="AZ86" i="10"/>
  <c r="AW58" i="10"/>
  <c r="AV58" i="10"/>
  <c r="AZ58" i="10"/>
  <c r="AW59" i="10"/>
  <c r="AV59" i="10"/>
  <c r="AZ59" i="10"/>
  <c r="AW90" i="10"/>
  <c r="AV90" i="10"/>
  <c r="AZ90" i="10"/>
  <c r="AW91" i="10"/>
  <c r="AV91" i="10"/>
  <c r="AZ91" i="10"/>
  <c r="AW88" i="10"/>
  <c r="AV88" i="10"/>
  <c r="AZ88" i="10"/>
  <c r="AW111" i="10"/>
  <c r="AV111" i="10"/>
  <c r="AZ111" i="10"/>
  <c r="AW112" i="10"/>
  <c r="AV112" i="10"/>
  <c r="AZ112" i="10"/>
  <c r="AW113" i="10"/>
  <c r="AV113" i="10"/>
  <c r="AZ113" i="10"/>
  <c r="AW126" i="10"/>
  <c r="AV126" i="10"/>
  <c r="AZ126" i="10"/>
  <c r="AW134" i="10"/>
  <c r="AV134" i="10"/>
  <c r="AZ134" i="10"/>
  <c r="AW135" i="10"/>
  <c r="AV135" i="10"/>
  <c r="AZ135" i="10"/>
  <c r="AW146" i="10"/>
  <c r="AV146" i="10"/>
  <c r="AZ146" i="10"/>
  <c r="AW155" i="10"/>
  <c r="AV155" i="10"/>
  <c r="AZ155" i="10"/>
  <c r="AW156" i="10"/>
  <c r="AV156" i="10"/>
  <c r="AZ156" i="10"/>
  <c r="AW174" i="10"/>
  <c r="AV174" i="10"/>
  <c r="AZ174" i="10"/>
  <c r="AW175" i="10"/>
  <c r="AV175" i="10"/>
  <c r="AZ175" i="10"/>
  <c r="AW186" i="10"/>
  <c r="AV186" i="10"/>
  <c r="AZ186" i="10"/>
  <c r="AW187" i="10"/>
  <c r="AV187" i="10"/>
  <c r="AZ187" i="10"/>
  <c r="AW197" i="10"/>
  <c r="AV197" i="10"/>
  <c r="AZ197" i="10"/>
  <c r="AW198" i="10"/>
  <c r="AV198" i="10"/>
  <c r="AZ198" i="10"/>
  <c r="AW207" i="10"/>
  <c r="AV207" i="10"/>
  <c r="AZ207" i="10"/>
  <c r="AW209" i="10"/>
  <c r="AV209" i="10"/>
  <c r="AZ209" i="10"/>
  <c r="AW10" i="10"/>
  <c r="AV10" i="10"/>
  <c r="AZ10" i="10"/>
  <c r="AW11" i="10"/>
  <c r="AV11" i="10"/>
  <c r="AZ11" i="10"/>
  <c r="AW12" i="10"/>
  <c r="AV12" i="10"/>
  <c r="AZ12" i="10"/>
  <c r="AW114" i="10"/>
  <c r="AV114" i="10"/>
  <c r="AZ114" i="10"/>
  <c r="AW115" i="10"/>
  <c r="AV115" i="10"/>
  <c r="AZ115" i="10"/>
  <c r="AW136" i="10"/>
  <c r="AV136" i="10"/>
  <c r="AZ136" i="10"/>
  <c r="AW137" i="10"/>
  <c r="AV137" i="10"/>
  <c r="AZ137" i="10"/>
  <c r="AW157" i="10"/>
  <c r="AV157" i="10"/>
  <c r="AZ157" i="10"/>
  <c r="AW176" i="10"/>
  <c r="AV176" i="10"/>
  <c r="AZ176" i="10"/>
  <c r="AW177" i="10"/>
  <c r="AV177" i="10"/>
  <c r="AZ177" i="10"/>
  <c r="AW199" i="10"/>
  <c r="AV199" i="10"/>
  <c r="AZ199" i="10"/>
  <c r="AW200" i="10"/>
  <c r="AV200" i="10"/>
  <c r="AZ200" i="10"/>
  <c r="AW27" i="10"/>
  <c r="AV27" i="10"/>
  <c r="AZ27" i="10"/>
  <c r="AW28" i="10"/>
  <c r="AV28" i="10"/>
  <c r="AZ28" i="10"/>
  <c r="AW56" i="10"/>
  <c r="AV56" i="10"/>
  <c r="AZ56" i="10"/>
  <c r="AW99" i="10"/>
  <c r="AV99" i="10"/>
  <c r="AZ99" i="10"/>
  <c r="AW75" i="10"/>
  <c r="AV75" i="10"/>
  <c r="AZ75" i="10"/>
  <c r="AW82" i="10"/>
  <c r="AV82" i="10"/>
  <c r="AZ82" i="10"/>
  <c r="AW43" i="10"/>
  <c r="AV43" i="10"/>
  <c r="AZ43" i="10"/>
  <c r="AW80" i="10"/>
  <c r="AV80" i="10"/>
  <c r="AZ80" i="10"/>
  <c r="AW116" i="10"/>
  <c r="AV116" i="10"/>
  <c r="AZ116" i="10"/>
  <c r="AW117" i="10"/>
  <c r="AV117" i="10"/>
  <c r="AZ117" i="10"/>
  <c r="AW118" i="10"/>
  <c r="AV118" i="10"/>
  <c r="AZ118" i="10"/>
  <c r="AW138" i="10"/>
  <c r="AV138" i="10"/>
  <c r="AZ138" i="10"/>
  <c r="AW139" i="10"/>
  <c r="AV139" i="10"/>
  <c r="AZ139" i="10"/>
  <c r="AW178" i="10"/>
  <c r="AV178" i="10"/>
  <c r="AZ178" i="10"/>
  <c r="AW179" i="10"/>
  <c r="AV179" i="10"/>
  <c r="AZ179" i="10"/>
  <c r="AW190" i="10"/>
  <c r="AV190" i="10"/>
  <c r="AZ190" i="10"/>
  <c r="AW201" i="10"/>
  <c r="AV201" i="10"/>
  <c r="AZ201" i="10"/>
  <c r="AW202" i="10"/>
  <c r="AV202" i="10"/>
  <c r="AZ202" i="10"/>
  <c r="AW206" i="10"/>
  <c r="AV206" i="10"/>
  <c r="AZ206" i="10"/>
  <c r="AW29" i="10"/>
  <c r="AV29" i="10"/>
  <c r="AZ29" i="10"/>
  <c r="AW30" i="10"/>
  <c r="AV30" i="10"/>
  <c r="AZ30" i="10"/>
  <c r="AW31" i="10"/>
  <c r="AV31" i="10"/>
  <c r="AZ31" i="10"/>
  <c r="AW32" i="10"/>
  <c r="AV32" i="10"/>
  <c r="AZ32" i="10"/>
  <c r="AW66" i="10"/>
  <c r="AV66" i="10"/>
  <c r="AZ66" i="10"/>
  <c r="AW68" i="10"/>
  <c r="AV68" i="10"/>
  <c r="AZ68" i="10"/>
  <c r="AW100" i="10"/>
  <c r="AV100" i="10"/>
  <c r="AZ100" i="10"/>
  <c r="AW62" i="10"/>
  <c r="AV62" i="10"/>
  <c r="AZ62" i="10"/>
  <c r="AW38" i="10"/>
  <c r="AV38" i="10"/>
  <c r="AZ38" i="10"/>
  <c r="AW119" i="10"/>
  <c r="AV119" i="10"/>
  <c r="AZ119" i="10"/>
  <c r="AW140" i="10"/>
  <c r="AV140" i="10"/>
  <c r="AZ140" i="10"/>
  <c r="AW141" i="10"/>
  <c r="AV141" i="10"/>
  <c r="AZ141" i="10"/>
  <c r="AW163" i="10"/>
  <c r="AV163" i="10"/>
  <c r="AZ163" i="10"/>
  <c r="AW164" i="10"/>
  <c r="AV164" i="10"/>
  <c r="AZ164" i="10"/>
  <c r="AW180" i="10"/>
  <c r="AV180" i="10"/>
  <c r="AZ180" i="10"/>
  <c r="AW181" i="10"/>
  <c r="AV181" i="10"/>
  <c r="AZ181" i="10"/>
  <c r="AW20" i="10"/>
  <c r="AV20" i="10"/>
  <c r="AZ20" i="10"/>
  <c r="AW41" i="10"/>
  <c r="AV41" i="10"/>
  <c r="AZ41" i="10"/>
  <c r="AW46" i="10"/>
  <c r="AV46" i="10"/>
  <c r="AZ46" i="10"/>
  <c r="AW47" i="10"/>
  <c r="AV47" i="10"/>
  <c r="AZ47" i="10"/>
  <c r="AW50" i="10"/>
  <c r="AV50" i="10"/>
  <c r="AZ50" i="10"/>
  <c r="AW53" i="10"/>
  <c r="AV53" i="10"/>
  <c r="AZ53" i="10"/>
  <c r="AW84" i="10"/>
  <c r="AV84" i="10"/>
  <c r="AZ84" i="10"/>
  <c r="AW85" i="10"/>
  <c r="AV85" i="10"/>
  <c r="AZ85" i="10"/>
  <c r="AW120" i="10"/>
  <c r="AV120" i="10"/>
  <c r="AZ120" i="10"/>
  <c r="AW142" i="10"/>
  <c r="AV142" i="10"/>
  <c r="AZ142" i="10"/>
  <c r="AW143" i="10"/>
  <c r="AV143" i="10"/>
  <c r="AZ143" i="10"/>
  <c r="AW158" i="10"/>
  <c r="AV158" i="10"/>
  <c r="AZ158" i="10"/>
  <c r="AW159" i="10"/>
  <c r="AV159" i="10"/>
  <c r="AZ159" i="10"/>
  <c r="AW182" i="10"/>
  <c r="AV182" i="10"/>
  <c r="AZ182" i="10"/>
  <c r="AW183" i="10"/>
  <c r="AV183" i="10"/>
  <c r="AZ183" i="10"/>
  <c r="AW21" i="10"/>
  <c r="AV21" i="10"/>
  <c r="AZ21" i="10"/>
  <c r="AW22" i="10"/>
  <c r="AV22" i="10"/>
  <c r="AZ22" i="10"/>
  <c r="AW23" i="10"/>
  <c r="AV23" i="10"/>
  <c r="AZ23" i="10"/>
  <c r="AW51" i="10"/>
  <c r="AV51" i="10"/>
  <c r="AZ51" i="10"/>
  <c r="AW77" i="10"/>
  <c r="AV77" i="10"/>
  <c r="AZ77" i="10"/>
  <c r="AW94" i="10"/>
  <c r="AV94" i="10"/>
  <c r="AZ94" i="10"/>
  <c r="AW102" i="10"/>
  <c r="AV102" i="10"/>
  <c r="AZ102" i="10"/>
  <c r="AW65" i="10"/>
  <c r="AV65" i="10"/>
  <c r="AZ65" i="10"/>
  <c r="AW67" i="10"/>
  <c r="AV67" i="10"/>
  <c r="AZ67" i="10"/>
  <c r="AW121" i="10"/>
  <c r="AV121" i="10"/>
  <c r="AZ121" i="10"/>
  <c r="AW124" i="10"/>
  <c r="AV124" i="10"/>
  <c r="AZ124" i="10"/>
  <c r="AW160" i="10"/>
  <c r="AV160" i="10"/>
  <c r="AZ160" i="10"/>
  <c r="AW161" i="10"/>
  <c r="AV161" i="10"/>
  <c r="AZ161" i="10"/>
  <c r="AW184" i="10"/>
  <c r="AV184" i="10"/>
  <c r="AZ184" i="10"/>
  <c r="AW185" i="10"/>
  <c r="AV185" i="10"/>
  <c r="AZ185" i="10"/>
  <c r="AW16" i="10"/>
  <c r="AV16" i="10"/>
  <c r="AZ16" i="10"/>
  <c r="AW17" i="10"/>
  <c r="AV17" i="10"/>
  <c r="AZ17" i="10"/>
  <c r="AW18" i="10"/>
  <c r="AV18" i="10"/>
  <c r="AZ18" i="10"/>
  <c r="AW19" i="10"/>
  <c r="AV19" i="10"/>
  <c r="AZ19" i="10"/>
  <c r="AW69" i="10"/>
  <c r="AV69" i="10"/>
  <c r="AZ69" i="10"/>
  <c r="AW92" i="10"/>
  <c r="AV92" i="10"/>
  <c r="AZ92" i="10"/>
  <c r="AW93" i="10"/>
  <c r="AV93" i="10"/>
  <c r="AZ93" i="10"/>
  <c r="AW63" i="10"/>
  <c r="AV63" i="10"/>
  <c r="AZ63" i="10"/>
  <c r="AW54" i="10"/>
  <c r="AV54" i="10"/>
  <c r="AZ54" i="10"/>
  <c r="AW55" i="10"/>
  <c r="AV55" i="10"/>
  <c r="AZ55" i="10"/>
  <c r="AW123" i="10"/>
  <c r="AV123" i="10"/>
  <c r="AZ123" i="10"/>
  <c r="AW144" i="10"/>
  <c r="AV144" i="10"/>
  <c r="AZ144" i="10"/>
  <c r="AW145" i="10"/>
  <c r="AV145" i="10"/>
  <c r="AZ145" i="10"/>
  <c r="AW162" i="10"/>
  <c r="AV162" i="10"/>
  <c r="AZ162" i="10"/>
  <c r="AW203" i="10"/>
  <c r="AV203" i="10"/>
  <c r="AZ203" i="10"/>
  <c r="AW204" i="10"/>
  <c r="AV204" i="10"/>
  <c r="AZ204" i="10"/>
  <c r="AW34" i="10"/>
  <c r="AV34" i="10"/>
  <c r="AZ34" i="10"/>
  <c r="AW35" i="10"/>
  <c r="AV35" i="10"/>
  <c r="AZ35" i="10"/>
  <c r="AW37" i="10"/>
  <c r="AV37" i="10"/>
  <c r="AZ37" i="10"/>
  <c r="AO35" i="10"/>
  <c r="AO34" i="10"/>
  <c r="AO204" i="10"/>
  <c r="AO203" i="10"/>
  <c r="AO162" i="10"/>
  <c r="AO145" i="10"/>
  <c r="AO144" i="10"/>
  <c r="AO55" i="10"/>
  <c r="AO54" i="10"/>
  <c r="AO63" i="10"/>
  <c r="AO93" i="10"/>
  <c r="AO92" i="10"/>
  <c r="AO69" i="10"/>
  <c r="AO19" i="10"/>
  <c r="AO18" i="10"/>
  <c r="AO17" i="10"/>
  <c r="AO16" i="10"/>
  <c r="AO185" i="10"/>
  <c r="AO184" i="10"/>
  <c r="AO161" i="10"/>
  <c r="AO160" i="10"/>
  <c r="AO124" i="10"/>
  <c r="AO67" i="10"/>
  <c r="AO65" i="10"/>
  <c r="AO102" i="10"/>
  <c r="AO94" i="10"/>
  <c r="AO77" i="10"/>
  <c r="AO51" i="10"/>
  <c r="AO23" i="10"/>
  <c r="AO22" i="10"/>
  <c r="AO21" i="10"/>
  <c r="AO183" i="10"/>
  <c r="AO182" i="10"/>
  <c r="AO159" i="10"/>
  <c r="AO158" i="10"/>
  <c r="AO143" i="10"/>
  <c r="AO142" i="10"/>
  <c r="AO120" i="10"/>
  <c r="AO85" i="10"/>
  <c r="AO84" i="10"/>
  <c r="AO53" i="10"/>
  <c r="AO50" i="10"/>
  <c r="AO47" i="10"/>
  <c r="AO46" i="10"/>
  <c r="AO41" i="10"/>
  <c r="AO20" i="10"/>
  <c r="AO181" i="10"/>
  <c r="AO180" i="10"/>
  <c r="AO164" i="10"/>
  <c r="AO163" i="10"/>
  <c r="AO141" i="10"/>
  <c r="AO140" i="10"/>
  <c r="AO119" i="10"/>
  <c r="AO38" i="10"/>
  <c r="AO62" i="10"/>
  <c r="AO100" i="10"/>
  <c r="AO68" i="10"/>
  <c r="AO66" i="10"/>
  <c r="AO32" i="10"/>
  <c r="AO31" i="10"/>
  <c r="AO30" i="10"/>
  <c r="AO29" i="10"/>
  <c r="AO206" i="10"/>
  <c r="AO202" i="10"/>
  <c r="AO201" i="10"/>
  <c r="AO190" i="10"/>
  <c r="AO179" i="10"/>
  <c r="AO178" i="10"/>
  <c r="AO139" i="10"/>
  <c r="AO138" i="10"/>
  <c r="AO118" i="10"/>
  <c r="AO117" i="10"/>
  <c r="AO116" i="10"/>
  <c r="AO80" i="10"/>
  <c r="AO43" i="10"/>
  <c r="AO82" i="10"/>
  <c r="AO75" i="10"/>
  <c r="AO99" i="10"/>
  <c r="AO56" i="10"/>
  <c r="AO28" i="10"/>
  <c r="AO27" i="10"/>
  <c r="AO200" i="10"/>
  <c r="AO199" i="10"/>
  <c r="AO177" i="10"/>
  <c r="AO176" i="10"/>
  <c r="AO157" i="10"/>
  <c r="AO137" i="10"/>
  <c r="AO136" i="10"/>
  <c r="AO115" i="10"/>
  <c r="AO114" i="10"/>
  <c r="AO12" i="10"/>
  <c r="AO11" i="10"/>
  <c r="AO10" i="10"/>
  <c r="AO209" i="10"/>
  <c r="AO207" i="10"/>
  <c r="AO198" i="10"/>
  <c r="AO197" i="10"/>
  <c r="AO187" i="10"/>
  <c r="AO186" i="10"/>
  <c r="AO174" i="10"/>
  <c r="AO156" i="10"/>
  <c r="AO155" i="10"/>
  <c r="AO146" i="10"/>
  <c r="AO135" i="10"/>
  <c r="AO134" i="10"/>
  <c r="AO126" i="10"/>
  <c r="AO113" i="10"/>
  <c r="AO112" i="10"/>
  <c r="AO111" i="10"/>
  <c r="AO88" i="10"/>
  <c r="AO91" i="10"/>
  <c r="AO90" i="10"/>
  <c r="AO59" i="10"/>
  <c r="AO58" i="10"/>
  <c r="AO86" i="10"/>
  <c r="AO26" i="10"/>
  <c r="AO25" i="10"/>
  <c r="AO24" i="10"/>
  <c r="AO74" i="10"/>
  <c r="AO71" i="10"/>
  <c r="AO95" i="10"/>
  <c r="AO81" i="10"/>
  <c r="AO42" i="10"/>
  <c r="AO76" i="10"/>
  <c r="AO52" i="10"/>
  <c r="AO8" i="10"/>
  <c r="AO7" i="10"/>
  <c r="AO6" i="10"/>
  <c r="AO208" i="10"/>
  <c r="AO196" i="10"/>
  <c r="AO195" i="10"/>
  <c r="AO173" i="10"/>
  <c r="AO172" i="10"/>
  <c r="AO152" i="10"/>
  <c r="AO151" i="10"/>
  <c r="AO133" i="10"/>
  <c r="AO132" i="10"/>
  <c r="AO110" i="10"/>
  <c r="AO109" i="10"/>
  <c r="AO108" i="10"/>
  <c r="AO103" i="10"/>
  <c r="AO36" i="10"/>
  <c r="AO73" i="10"/>
  <c r="AO33" i="10"/>
  <c r="AO171" i="10"/>
  <c r="AO131" i="10"/>
  <c r="AO107" i="10"/>
  <c r="AO98" i="10"/>
  <c r="AO14" i="10"/>
  <c r="AO13" i="10"/>
  <c r="AO194" i="10"/>
  <c r="AO193" i="10"/>
  <c r="AO170" i="10"/>
  <c r="AO169" i="10"/>
  <c r="AO154" i="10"/>
  <c r="AO153" i="10"/>
  <c r="AO105" i="10"/>
  <c r="AO97" i="10"/>
  <c r="AO57" i="10"/>
  <c r="AO89" i="10"/>
  <c r="AO64" i="10"/>
  <c r="AO61" i="10"/>
  <c r="AO15" i="10"/>
  <c r="AO205" i="10"/>
  <c r="AO60" i="10"/>
  <c r="AO87" i="10"/>
  <c r="AO72" i="10"/>
  <c r="AO70" i="10"/>
  <c r="AO96" i="10"/>
  <c r="AO45" i="10"/>
  <c r="AO44" i="10"/>
  <c r="AO9" i="10"/>
  <c r="AO188" i="10"/>
  <c r="AO168" i="10"/>
  <c r="AO167" i="10"/>
  <c r="AO150" i="10"/>
  <c r="AO149" i="10"/>
  <c r="AO130" i="10"/>
  <c r="AO129" i="10"/>
  <c r="AO122" i="10"/>
  <c r="AO83" i="10"/>
  <c r="AO49" i="10"/>
  <c r="AO48" i="10"/>
  <c r="AO101" i="10"/>
  <c r="AO79" i="10"/>
  <c r="AO78" i="10"/>
  <c r="AO40" i="10"/>
  <c r="AO39" i="10"/>
  <c r="AO5" i="10"/>
  <c r="AO4" i="10"/>
  <c r="AO3" i="10"/>
  <c r="AO2" i="10"/>
  <c r="AO192" i="10"/>
  <c r="AO191" i="10"/>
  <c r="AO189" i="10"/>
  <c r="AO166" i="10"/>
  <c r="AO165" i="10"/>
  <c r="AO148" i="10"/>
  <c r="AO147" i="10"/>
  <c r="AO128" i="10"/>
  <c r="AO127" i="10"/>
  <c r="AO125" i="10"/>
  <c r="AO104" i="10"/>
  <c r="J209" i="9"/>
  <c r="G209" i="9"/>
  <c r="J208" i="9"/>
  <c r="G208" i="9"/>
  <c r="J207" i="9"/>
  <c r="G207" i="9"/>
  <c r="J206" i="9"/>
  <c r="G206" i="9"/>
  <c r="J205" i="9"/>
  <c r="G205" i="9"/>
  <c r="J204" i="9"/>
  <c r="G204" i="9"/>
  <c r="J203" i="9"/>
  <c r="G203" i="9"/>
  <c r="J202" i="9"/>
  <c r="G202" i="9"/>
  <c r="J201" i="9"/>
  <c r="G201" i="9"/>
  <c r="J200" i="9"/>
  <c r="G200" i="9"/>
  <c r="J199" i="9"/>
  <c r="G199" i="9"/>
  <c r="J198" i="9"/>
  <c r="G198" i="9"/>
  <c r="J197" i="9"/>
  <c r="G197" i="9"/>
  <c r="J196" i="9"/>
  <c r="G196" i="9"/>
  <c r="J195" i="9"/>
  <c r="G195" i="9"/>
  <c r="J194" i="9"/>
  <c r="G194" i="9"/>
  <c r="J193" i="9"/>
  <c r="G193" i="9"/>
  <c r="J192" i="9"/>
  <c r="G192" i="9"/>
  <c r="J191" i="9"/>
  <c r="G191" i="9"/>
  <c r="J190" i="9"/>
  <c r="G190" i="9"/>
  <c r="J189" i="9"/>
  <c r="G189" i="9"/>
  <c r="J188" i="9"/>
  <c r="G188" i="9"/>
  <c r="J187" i="9"/>
  <c r="G187" i="9"/>
  <c r="J186" i="9"/>
  <c r="G186" i="9"/>
  <c r="J185" i="9"/>
  <c r="G185" i="9"/>
  <c r="J184" i="9"/>
  <c r="G184" i="9"/>
  <c r="J183" i="9"/>
  <c r="G183" i="9"/>
  <c r="J182" i="9"/>
  <c r="G182" i="9"/>
  <c r="J181" i="9"/>
  <c r="G181" i="9"/>
  <c r="J180" i="9"/>
  <c r="G180" i="9"/>
  <c r="J179" i="9"/>
  <c r="G179" i="9"/>
  <c r="J178" i="9"/>
  <c r="G178" i="9"/>
  <c r="J177" i="9"/>
  <c r="G177" i="9"/>
  <c r="J176" i="9"/>
  <c r="G176" i="9"/>
  <c r="J175" i="9"/>
  <c r="G175" i="9"/>
  <c r="J174" i="9"/>
  <c r="G174" i="9"/>
  <c r="J173" i="9"/>
  <c r="G173" i="9"/>
  <c r="J172" i="9"/>
  <c r="G172" i="9"/>
  <c r="J171" i="9"/>
  <c r="G171" i="9"/>
  <c r="J170" i="9"/>
  <c r="G170" i="9"/>
  <c r="J169" i="9"/>
  <c r="G169" i="9"/>
  <c r="J168" i="9"/>
  <c r="G168" i="9"/>
  <c r="J167" i="9"/>
  <c r="G167" i="9"/>
  <c r="J166" i="9"/>
  <c r="G166" i="9"/>
  <c r="J165" i="9"/>
  <c r="G165" i="9"/>
  <c r="J164" i="9"/>
  <c r="G164" i="9"/>
  <c r="J163" i="9"/>
  <c r="G163" i="9"/>
  <c r="J162" i="9"/>
  <c r="G162" i="9"/>
  <c r="J161" i="9"/>
  <c r="G161" i="9"/>
  <c r="J160" i="9"/>
  <c r="G160" i="9"/>
  <c r="J159" i="9"/>
  <c r="G159" i="9"/>
  <c r="J158" i="9"/>
  <c r="G158" i="9"/>
  <c r="J157" i="9"/>
  <c r="G157" i="9"/>
  <c r="J156" i="9"/>
  <c r="G156" i="9"/>
  <c r="J155" i="9"/>
  <c r="G155" i="9"/>
  <c r="J154" i="9"/>
  <c r="G154" i="9"/>
  <c r="J153" i="9"/>
  <c r="G153" i="9"/>
  <c r="J152" i="9"/>
  <c r="G152" i="9"/>
  <c r="J151" i="9"/>
  <c r="G151" i="9"/>
  <c r="J150" i="9"/>
  <c r="G150" i="9"/>
  <c r="J149" i="9"/>
  <c r="G149" i="9"/>
  <c r="J148" i="9"/>
  <c r="G148" i="9"/>
  <c r="J147" i="9"/>
  <c r="G147" i="9"/>
  <c r="J146" i="9"/>
  <c r="G146" i="9"/>
  <c r="J145" i="9"/>
  <c r="G145" i="9"/>
  <c r="J144" i="9"/>
  <c r="G144" i="9"/>
  <c r="J143" i="9"/>
  <c r="G143" i="9"/>
  <c r="J142" i="9"/>
  <c r="G142" i="9"/>
  <c r="J141" i="9"/>
  <c r="G141" i="9"/>
  <c r="J140" i="9"/>
  <c r="G140" i="9"/>
  <c r="J139" i="9"/>
  <c r="G139" i="9"/>
  <c r="J138" i="9"/>
  <c r="G138" i="9"/>
  <c r="J137" i="9"/>
  <c r="G137" i="9"/>
  <c r="J136" i="9"/>
  <c r="G136" i="9"/>
  <c r="J135" i="9"/>
  <c r="G135" i="9"/>
  <c r="G134" i="9"/>
  <c r="J133" i="9"/>
  <c r="G133" i="9"/>
  <c r="J132" i="9"/>
  <c r="G132" i="9"/>
  <c r="J131" i="9"/>
  <c r="G131" i="9"/>
  <c r="J130" i="9"/>
  <c r="G130" i="9"/>
  <c r="J129" i="9"/>
  <c r="G129" i="9"/>
  <c r="J128" i="9"/>
  <c r="G128" i="9"/>
  <c r="J127" i="9"/>
  <c r="G127" i="9"/>
  <c r="J126" i="9"/>
  <c r="G126" i="9"/>
  <c r="J125" i="9"/>
  <c r="G125" i="9"/>
  <c r="J124" i="9"/>
  <c r="G124" i="9"/>
  <c r="J123" i="9"/>
  <c r="G123" i="9"/>
  <c r="J122" i="9"/>
  <c r="G122" i="9"/>
  <c r="J121" i="9"/>
  <c r="G121" i="9"/>
  <c r="J120" i="9"/>
  <c r="G120" i="9"/>
  <c r="J119" i="9"/>
  <c r="G119" i="9"/>
  <c r="J118" i="9"/>
  <c r="G118" i="9"/>
  <c r="J117" i="9"/>
  <c r="G117" i="9"/>
  <c r="J116" i="9"/>
  <c r="G116" i="9"/>
  <c r="J115" i="9"/>
  <c r="G115" i="9"/>
  <c r="J114" i="9"/>
  <c r="G114" i="9"/>
  <c r="J113" i="9"/>
  <c r="G113" i="9"/>
  <c r="J112" i="9"/>
  <c r="G112" i="9"/>
  <c r="J111" i="9"/>
  <c r="G111" i="9"/>
  <c r="J110" i="9"/>
  <c r="G110" i="9"/>
  <c r="J109" i="9"/>
  <c r="G109" i="9"/>
  <c r="J108" i="9"/>
  <c r="G108" i="9"/>
  <c r="J107" i="9"/>
  <c r="G107" i="9"/>
  <c r="J106" i="9"/>
  <c r="G106" i="9"/>
  <c r="J105" i="9"/>
  <c r="G105" i="9"/>
  <c r="J104" i="9"/>
  <c r="G104" i="9"/>
  <c r="J103" i="9"/>
  <c r="G103" i="9"/>
  <c r="J102" i="9"/>
  <c r="G102" i="9"/>
  <c r="J101" i="9"/>
  <c r="G101" i="9"/>
  <c r="J100" i="9"/>
  <c r="G100" i="9"/>
  <c r="J99" i="9"/>
  <c r="G99" i="9"/>
  <c r="J98" i="9"/>
  <c r="G98" i="9"/>
  <c r="J97" i="9"/>
  <c r="G97" i="9"/>
  <c r="J96" i="9"/>
  <c r="G96" i="9"/>
  <c r="J95" i="9"/>
  <c r="G95" i="9"/>
  <c r="J94" i="9"/>
  <c r="G94" i="9"/>
  <c r="J93" i="9"/>
  <c r="G93" i="9"/>
  <c r="J92" i="9"/>
  <c r="G92" i="9"/>
  <c r="J91" i="9"/>
  <c r="G91" i="9"/>
  <c r="J90" i="9"/>
  <c r="G90" i="9"/>
  <c r="J89" i="9"/>
  <c r="G89" i="9"/>
  <c r="J88" i="9"/>
  <c r="G88" i="9"/>
  <c r="J87" i="9"/>
  <c r="G87" i="9"/>
  <c r="J86" i="9"/>
  <c r="G86" i="9"/>
  <c r="J85" i="9"/>
  <c r="G85" i="9"/>
  <c r="J84" i="9"/>
  <c r="G84" i="9"/>
  <c r="J83" i="9"/>
  <c r="G83" i="9"/>
  <c r="J82" i="9"/>
  <c r="G82" i="9"/>
  <c r="J81" i="9"/>
  <c r="G81" i="9"/>
  <c r="J80" i="9"/>
  <c r="G80" i="9"/>
  <c r="J79" i="9"/>
  <c r="G79" i="9"/>
  <c r="J78" i="9"/>
  <c r="G78" i="9"/>
  <c r="J77" i="9"/>
  <c r="G77" i="9"/>
  <c r="J76" i="9"/>
  <c r="G76" i="9"/>
  <c r="J75" i="9"/>
  <c r="G75" i="9"/>
  <c r="J74" i="9"/>
  <c r="G74" i="9"/>
  <c r="J73" i="9"/>
  <c r="G73" i="9"/>
  <c r="J72" i="9"/>
  <c r="G72" i="9"/>
  <c r="J71" i="9"/>
  <c r="G71" i="9"/>
  <c r="J70" i="9"/>
  <c r="G70" i="9"/>
  <c r="J69" i="9"/>
  <c r="G69" i="9"/>
  <c r="J68" i="9"/>
  <c r="G68" i="9"/>
  <c r="J67" i="9"/>
  <c r="G67" i="9"/>
  <c r="J66" i="9"/>
  <c r="G66" i="9"/>
  <c r="J65" i="9"/>
  <c r="G65" i="9"/>
  <c r="J64" i="9"/>
  <c r="G64" i="9"/>
  <c r="J63" i="9"/>
  <c r="G63" i="9"/>
  <c r="J62" i="9"/>
  <c r="G62" i="9"/>
  <c r="J61" i="9"/>
  <c r="G61" i="9"/>
  <c r="J60" i="9"/>
  <c r="G60" i="9"/>
  <c r="J59" i="9"/>
  <c r="G59" i="9"/>
  <c r="J58" i="9"/>
  <c r="G58" i="9"/>
  <c r="J57" i="9"/>
  <c r="G57" i="9"/>
  <c r="J56" i="9"/>
  <c r="G56" i="9"/>
  <c r="J55" i="9"/>
  <c r="G55" i="9"/>
  <c r="J54" i="9"/>
  <c r="G54" i="9"/>
  <c r="J53" i="9"/>
  <c r="G53" i="9"/>
  <c r="J52" i="9"/>
  <c r="G52" i="9"/>
  <c r="J51" i="9"/>
  <c r="G51" i="9"/>
  <c r="J50" i="9"/>
  <c r="G50" i="9"/>
  <c r="J49" i="9"/>
  <c r="G49" i="9"/>
  <c r="J48" i="9"/>
  <c r="G48" i="9"/>
  <c r="J47" i="9"/>
  <c r="G47" i="9"/>
  <c r="J46" i="9"/>
  <c r="G46" i="9"/>
  <c r="J45" i="9"/>
  <c r="G45" i="9"/>
  <c r="J44" i="9"/>
  <c r="G44" i="9"/>
  <c r="J43" i="9"/>
  <c r="G43" i="9"/>
  <c r="J42" i="9"/>
  <c r="G42" i="9"/>
  <c r="J41" i="9"/>
  <c r="G41" i="9"/>
  <c r="J40" i="9"/>
  <c r="G40" i="9"/>
  <c r="J39" i="9"/>
  <c r="G39" i="9"/>
  <c r="J38" i="9"/>
  <c r="G38" i="9"/>
  <c r="J37" i="9"/>
  <c r="G37" i="9"/>
  <c r="J36" i="9"/>
  <c r="G36" i="9"/>
  <c r="J35" i="9"/>
  <c r="G35" i="9"/>
  <c r="J34" i="9"/>
  <c r="G34" i="9"/>
  <c r="J33" i="9"/>
  <c r="G33" i="9"/>
  <c r="J32" i="9"/>
  <c r="G32" i="9"/>
  <c r="J31" i="9"/>
  <c r="G31" i="9"/>
  <c r="J30" i="9"/>
  <c r="G30" i="9"/>
  <c r="J29" i="9"/>
  <c r="G29" i="9"/>
  <c r="J28" i="9"/>
  <c r="G28" i="9"/>
  <c r="J27" i="9"/>
  <c r="G27" i="9"/>
  <c r="J26" i="9"/>
  <c r="G26" i="9"/>
  <c r="J25" i="9"/>
  <c r="G25" i="9"/>
  <c r="J24" i="9"/>
  <c r="G24" i="9"/>
  <c r="J23" i="9"/>
  <c r="G23" i="9"/>
  <c r="J22" i="9"/>
  <c r="G22" i="9"/>
  <c r="J21" i="9"/>
  <c r="G21" i="9"/>
  <c r="J20" i="9"/>
  <c r="G20" i="9"/>
  <c r="J19" i="9"/>
  <c r="G19" i="9"/>
  <c r="J18" i="9"/>
  <c r="G18" i="9"/>
  <c r="J17" i="9"/>
  <c r="G17" i="9"/>
  <c r="J16" i="9"/>
  <c r="G16" i="9"/>
  <c r="J15" i="9"/>
  <c r="G15" i="9"/>
  <c r="J14" i="9"/>
  <c r="G14" i="9"/>
  <c r="J13" i="9"/>
  <c r="G13" i="9"/>
  <c r="J12" i="9"/>
  <c r="G12" i="9"/>
  <c r="J11" i="9"/>
  <c r="G11" i="9"/>
  <c r="G10" i="9"/>
  <c r="G9" i="9"/>
  <c r="J8" i="9"/>
  <c r="G8" i="9"/>
  <c r="J7" i="9"/>
  <c r="G7" i="9"/>
  <c r="J6" i="9"/>
  <c r="G6" i="9"/>
  <c r="I5" i="9"/>
  <c r="J5" i="9"/>
  <c r="G5" i="9"/>
  <c r="I4" i="9"/>
  <c r="J4" i="9"/>
  <c r="G4" i="9"/>
  <c r="I3" i="9"/>
  <c r="J3" i="9"/>
  <c r="G3" i="9"/>
  <c r="I2" i="9"/>
  <c r="J2" i="9"/>
  <c r="G2" i="9"/>
  <c r="W87" i="7"/>
  <c r="W86" i="7"/>
  <c r="W85" i="7"/>
  <c r="U55" i="7"/>
  <c r="U54" i="7"/>
  <c r="U53" i="7"/>
  <c r="S125" i="7"/>
  <c r="S124" i="7"/>
  <c r="S123" i="7"/>
  <c r="G15" i="7"/>
  <c r="G14" i="7"/>
  <c r="G13" i="7"/>
  <c r="G12" i="7"/>
  <c r="G11" i="7"/>
  <c r="U4" i="7"/>
  <c r="S4" i="7"/>
  <c r="Q4" i="7"/>
  <c r="O4" i="7"/>
  <c r="N4" i="7"/>
  <c r="L4" i="7"/>
  <c r="J4" i="7"/>
  <c r="H4" i="7"/>
  <c r="F4" i="7"/>
  <c r="D4" i="7"/>
  <c r="U3" i="7"/>
  <c r="S3" i="7"/>
  <c r="Q3" i="7"/>
  <c r="O3" i="7"/>
  <c r="N3" i="7"/>
  <c r="L3" i="7"/>
  <c r="J3" i="7"/>
  <c r="H3" i="7"/>
  <c r="F3" i="7"/>
  <c r="D3" i="7"/>
  <c r="U2" i="7"/>
  <c r="S2" i="7"/>
  <c r="Q2" i="7"/>
  <c r="O2" i="7"/>
  <c r="N2" i="7"/>
  <c r="L2" i="7"/>
  <c r="J2" i="7"/>
  <c r="H2" i="7"/>
  <c r="F2" i="7"/>
  <c r="D2" i="7"/>
  <c r="K17" i="6"/>
  <c r="H17" i="6"/>
  <c r="F17" i="6"/>
  <c r="D17" i="6"/>
  <c r="K16" i="6"/>
  <c r="H16" i="6"/>
  <c r="F16" i="6"/>
  <c r="D16" i="6"/>
  <c r="K15" i="6"/>
  <c r="H15" i="6"/>
  <c r="F15" i="6"/>
  <c r="D15" i="6"/>
  <c r="K14" i="6"/>
  <c r="H14" i="6"/>
  <c r="F14" i="6"/>
  <c r="D14" i="6"/>
  <c r="K13" i="6"/>
  <c r="H13" i="6"/>
  <c r="F13" i="6"/>
  <c r="D13" i="6"/>
  <c r="K12" i="6"/>
  <c r="H12" i="6"/>
  <c r="F12" i="6"/>
  <c r="D12" i="6"/>
  <c r="K11" i="6"/>
  <c r="H11" i="6"/>
  <c r="F11" i="6"/>
  <c r="D11" i="6"/>
  <c r="K10" i="6"/>
  <c r="H10" i="6"/>
  <c r="F10" i="6"/>
  <c r="D10" i="6"/>
  <c r="K9" i="6"/>
  <c r="H9" i="6"/>
  <c r="F9" i="6"/>
  <c r="D9" i="6"/>
  <c r="K8" i="6"/>
  <c r="H8" i="6"/>
  <c r="F8" i="6"/>
  <c r="D8" i="6"/>
  <c r="K7" i="6"/>
  <c r="H7" i="6"/>
  <c r="F7" i="6"/>
  <c r="D7" i="6"/>
  <c r="K6" i="6"/>
  <c r="H6" i="6"/>
  <c r="F6" i="6"/>
  <c r="D6" i="6"/>
  <c r="K5" i="6"/>
  <c r="H5" i="6"/>
  <c r="F5" i="6"/>
  <c r="D5" i="6"/>
  <c r="K4" i="6"/>
  <c r="H4" i="6"/>
  <c r="F4" i="6"/>
  <c r="D4" i="6"/>
  <c r="K3" i="6"/>
  <c r="H3" i="6"/>
  <c r="F3" i="6"/>
  <c r="D3" i="6"/>
  <c r="K2" i="6"/>
  <c r="H2" i="6"/>
  <c r="F2" i="6"/>
  <c r="D2" i="6"/>
  <c r="J2" i="4"/>
  <c r="J3" i="4"/>
  <c r="J5" i="4"/>
  <c r="J6" i="4"/>
  <c r="J7" i="4"/>
  <c r="J8" i="4"/>
  <c r="J9" i="4"/>
  <c r="J10" i="4"/>
  <c r="J11" i="4"/>
  <c r="J12" i="4"/>
  <c r="J13" i="4"/>
  <c r="J14" i="4"/>
  <c r="J15" i="4"/>
  <c r="J16" i="4"/>
  <c r="J17" i="4"/>
  <c r="J4" i="4"/>
  <c r="U6" i="4"/>
  <c r="U7" i="4"/>
  <c r="U8" i="4"/>
  <c r="U9" i="4"/>
  <c r="U10" i="4"/>
  <c r="U11" i="4"/>
  <c r="U12" i="4"/>
  <c r="U13" i="4"/>
  <c r="U14" i="4"/>
  <c r="U15" i="4"/>
  <c r="U16" i="4"/>
  <c r="U17" i="4"/>
  <c r="U2" i="4"/>
  <c r="U3" i="4"/>
  <c r="U4" i="4"/>
  <c r="U5" i="4"/>
  <c r="S5" i="4"/>
  <c r="S6" i="4"/>
  <c r="S7" i="4"/>
  <c r="S8" i="4"/>
  <c r="S9" i="4"/>
  <c r="S10" i="4"/>
  <c r="S11" i="4"/>
  <c r="S12" i="4"/>
  <c r="S13" i="4"/>
  <c r="S14" i="4"/>
  <c r="S15" i="4"/>
  <c r="S16" i="4"/>
  <c r="S17" i="4"/>
  <c r="S2" i="4"/>
  <c r="S3" i="4"/>
  <c r="S4" i="4"/>
  <c r="AP58" i="5"/>
  <c r="AT58" i="5"/>
  <c r="AP59" i="5"/>
  <c r="AT59" i="5"/>
  <c r="AP103" i="5"/>
  <c r="AT103" i="5"/>
  <c r="AP193" i="5"/>
  <c r="AT193" i="5"/>
  <c r="AP66" i="5"/>
  <c r="AT66" i="5"/>
  <c r="AP75" i="5"/>
  <c r="AT75" i="5"/>
  <c r="AP76" i="5"/>
  <c r="AT76" i="5"/>
  <c r="AP90" i="5"/>
  <c r="AT90" i="5"/>
  <c r="AP91" i="5"/>
  <c r="AT91" i="5"/>
  <c r="AP92" i="5"/>
  <c r="AT92" i="5"/>
  <c r="AP56" i="5"/>
  <c r="AT56" i="5"/>
  <c r="AP185" i="5"/>
  <c r="AT185" i="5"/>
  <c r="AP60" i="5"/>
  <c r="AT60" i="5"/>
  <c r="AP67" i="5"/>
  <c r="AT67" i="5"/>
  <c r="AP194" i="5"/>
  <c r="AT194" i="5"/>
  <c r="AP77" i="5"/>
  <c r="AT77" i="5"/>
  <c r="AP78" i="5"/>
  <c r="AT78" i="5"/>
  <c r="AP89" i="5"/>
  <c r="AT89" i="5"/>
  <c r="AP208" i="5"/>
  <c r="AT208" i="5"/>
  <c r="AP44" i="5"/>
  <c r="AT44" i="5"/>
  <c r="AP45" i="5"/>
  <c r="AT45" i="5"/>
  <c r="AP70" i="5"/>
  <c r="AT70" i="5"/>
  <c r="AP195" i="5"/>
  <c r="AT195" i="5"/>
  <c r="AP112" i="5"/>
  <c r="AT112" i="5"/>
  <c r="AP79" i="5"/>
  <c r="AT79" i="5"/>
  <c r="AP199" i="5"/>
  <c r="AT199" i="5"/>
  <c r="AP200" i="5"/>
  <c r="AT200" i="5"/>
  <c r="AP180" i="5"/>
  <c r="AT180" i="5"/>
  <c r="AP186" i="5"/>
  <c r="AT186" i="5"/>
  <c r="AP80" i="5"/>
  <c r="AT80" i="5"/>
  <c r="AP46" i="5"/>
  <c r="AT46" i="5"/>
  <c r="AP181" i="5"/>
  <c r="AT181" i="5"/>
  <c r="AP47" i="5"/>
  <c r="AT47" i="5"/>
  <c r="AP187" i="5"/>
  <c r="AT187" i="5"/>
  <c r="AP61" i="5"/>
  <c r="AT61" i="5"/>
  <c r="AP68" i="5"/>
  <c r="AT68" i="5"/>
  <c r="AP69" i="5"/>
  <c r="AT69" i="5"/>
  <c r="AP113" i="5"/>
  <c r="AT113" i="5"/>
  <c r="AP81" i="5"/>
  <c r="AT81" i="5"/>
  <c r="AP201" i="5"/>
  <c r="AT201" i="5"/>
  <c r="AP202" i="5"/>
  <c r="AT202" i="5"/>
  <c r="AP209" i="5"/>
  <c r="AT209" i="5"/>
  <c r="AP48" i="5"/>
  <c r="AT48" i="5"/>
  <c r="AP182" i="5"/>
  <c r="AT182" i="5"/>
  <c r="AP49" i="5"/>
  <c r="AT49" i="5"/>
  <c r="AP102" i="5"/>
  <c r="AT102" i="5"/>
  <c r="AP104" i="5"/>
  <c r="AT104" i="5"/>
  <c r="AP105" i="5"/>
  <c r="AT105" i="5"/>
  <c r="AP107" i="5"/>
  <c r="AT107" i="5"/>
  <c r="AP108" i="5"/>
  <c r="AT108" i="5"/>
  <c r="AP109" i="5"/>
  <c r="AT109" i="5"/>
  <c r="AP114" i="5"/>
  <c r="AT114" i="5"/>
  <c r="AP115" i="5"/>
  <c r="AT115" i="5"/>
  <c r="AP118" i="5"/>
  <c r="AT118" i="5"/>
  <c r="AP119" i="5"/>
  <c r="AT119" i="5"/>
  <c r="AP93" i="5"/>
  <c r="AT93" i="5"/>
  <c r="AP203" i="5"/>
  <c r="AT203" i="5"/>
  <c r="AP96" i="5"/>
  <c r="AT96" i="5"/>
  <c r="AP97" i="5"/>
  <c r="AT97" i="5"/>
  <c r="AP183" i="5"/>
  <c r="AT183" i="5"/>
  <c r="AP50" i="5"/>
  <c r="AT50" i="5"/>
  <c r="AP188" i="5"/>
  <c r="AT188" i="5"/>
  <c r="AP189" i="5"/>
  <c r="AT189" i="5"/>
  <c r="AP196" i="5"/>
  <c r="AT196" i="5"/>
  <c r="AP82" i="5"/>
  <c r="AT82" i="5"/>
  <c r="AP198" i="5"/>
  <c r="AT198" i="5"/>
  <c r="AP94" i="5"/>
  <c r="AT94" i="5"/>
  <c r="AP204" i="5"/>
  <c r="AT204" i="5"/>
  <c r="AP51" i="5"/>
  <c r="AT51" i="5"/>
  <c r="AP184" i="5"/>
  <c r="AT184" i="5"/>
  <c r="AP52" i="5"/>
  <c r="AT52" i="5"/>
  <c r="AP106" i="5"/>
  <c r="AT106" i="5"/>
  <c r="AP190" i="5"/>
  <c r="AT190" i="5"/>
  <c r="AP83" i="5"/>
  <c r="AT83" i="5"/>
  <c r="AP116" i="5"/>
  <c r="AT116" i="5"/>
  <c r="AP120" i="5"/>
  <c r="AT120" i="5"/>
  <c r="AP205" i="5"/>
  <c r="AT205" i="5"/>
  <c r="AP206" i="5"/>
  <c r="AT206" i="5"/>
  <c r="AP95" i="5"/>
  <c r="AT95" i="5"/>
  <c r="AP53" i="5"/>
  <c r="AT53" i="5"/>
  <c r="AP191" i="5"/>
  <c r="AT191" i="5"/>
  <c r="AP62" i="5"/>
  <c r="AT62" i="5"/>
  <c r="AP111" i="5"/>
  <c r="AT111" i="5"/>
  <c r="AP74" i="5"/>
  <c r="AT74" i="5"/>
  <c r="AP84" i="5"/>
  <c r="AT84" i="5"/>
  <c r="AP117" i="5"/>
  <c r="AT117" i="5"/>
  <c r="AP54" i="5"/>
  <c r="AT54" i="5"/>
  <c r="AP192" i="5"/>
  <c r="AT192" i="5"/>
  <c r="AP63" i="5"/>
  <c r="AT63" i="5"/>
  <c r="AP71" i="5"/>
  <c r="AT71" i="5"/>
  <c r="AP197" i="5"/>
  <c r="AT197" i="5"/>
  <c r="AP85" i="5"/>
  <c r="AT85" i="5"/>
  <c r="AP86" i="5"/>
  <c r="AT86" i="5"/>
  <c r="AP55" i="5"/>
  <c r="AT55" i="5"/>
  <c r="AP101" i="5"/>
  <c r="AT101" i="5"/>
  <c r="AP72" i="5"/>
  <c r="AT72" i="5"/>
  <c r="AP110" i="5"/>
  <c r="AT110" i="5"/>
  <c r="AP87" i="5"/>
  <c r="AT87" i="5"/>
  <c r="AP88" i="5"/>
  <c r="AT88" i="5"/>
  <c r="AP57" i="5"/>
  <c r="AT57" i="5"/>
  <c r="AP64" i="5"/>
  <c r="AT64" i="5"/>
  <c r="AP65" i="5"/>
  <c r="AT65" i="5"/>
  <c r="AP73" i="5"/>
  <c r="AT73" i="5"/>
  <c r="AP207" i="5"/>
  <c r="AT207" i="5"/>
  <c r="AP121" i="5"/>
  <c r="AT121" i="5"/>
  <c r="AP122" i="5"/>
  <c r="AT122" i="5"/>
  <c r="AP123" i="5"/>
  <c r="AT123" i="5"/>
  <c r="AP124" i="5"/>
  <c r="AT124" i="5"/>
  <c r="AP125" i="5"/>
  <c r="AT125" i="5"/>
  <c r="AP4" i="5"/>
  <c r="AT4" i="5"/>
  <c r="AP131" i="5"/>
  <c r="AT131" i="5"/>
  <c r="AP129" i="5"/>
  <c r="AT129" i="5"/>
  <c r="AP130" i="5"/>
  <c r="AT130" i="5"/>
  <c r="AP142" i="5"/>
  <c r="AT142" i="5"/>
  <c r="AP126" i="5"/>
  <c r="AT126" i="5"/>
  <c r="AP2" i="5"/>
  <c r="AT2" i="5"/>
  <c r="AP3" i="5"/>
  <c r="AT3" i="5"/>
  <c r="AP136" i="5"/>
  <c r="AT136" i="5"/>
  <c r="AP137" i="5"/>
  <c r="AT137" i="5"/>
  <c r="AP138" i="5"/>
  <c r="AT138" i="5"/>
  <c r="AP127" i="5"/>
  <c r="AT127" i="5"/>
  <c r="AP98" i="5"/>
  <c r="AT98" i="5"/>
  <c r="AP128" i="5"/>
  <c r="AT128" i="5"/>
  <c r="AP9" i="5"/>
  <c r="AT9" i="5"/>
  <c r="AP99" i="5"/>
  <c r="AT99" i="5"/>
  <c r="AP139" i="5"/>
  <c r="AT139" i="5"/>
  <c r="AP10" i="5"/>
  <c r="AT10" i="5"/>
  <c r="AP140" i="5"/>
  <c r="AT140" i="5"/>
  <c r="AP141" i="5"/>
  <c r="AT141" i="5"/>
  <c r="AP7" i="5"/>
  <c r="AT7" i="5"/>
  <c r="AP134" i="5"/>
  <c r="AT134" i="5"/>
  <c r="AP8" i="5"/>
  <c r="AT8" i="5"/>
  <c r="AP135" i="5"/>
  <c r="AT135" i="5"/>
  <c r="AP132" i="5"/>
  <c r="AT132" i="5"/>
  <c r="AP133" i="5"/>
  <c r="AT133" i="5"/>
  <c r="AP5" i="5"/>
  <c r="AT5" i="5"/>
  <c r="AP6" i="5"/>
  <c r="AT6" i="5"/>
  <c r="AP143" i="5"/>
  <c r="AT143" i="5"/>
  <c r="AP144" i="5"/>
  <c r="AT144" i="5"/>
  <c r="AP12" i="5"/>
  <c r="AT12" i="5"/>
  <c r="AP11" i="5"/>
  <c r="AT11" i="5"/>
  <c r="AP13" i="5"/>
  <c r="AT13" i="5"/>
  <c r="AP145" i="5"/>
  <c r="AT145" i="5"/>
  <c r="AP146" i="5"/>
  <c r="AT146" i="5"/>
  <c r="AP147" i="5"/>
  <c r="AT147" i="5"/>
  <c r="AP167" i="5"/>
  <c r="AT167" i="5"/>
  <c r="AP30" i="5"/>
  <c r="AT30" i="5"/>
  <c r="AP41" i="5"/>
  <c r="AT41" i="5"/>
  <c r="AP151" i="5"/>
  <c r="AT151" i="5"/>
  <c r="AP15" i="5"/>
  <c r="AT15" i="5"/>
  <c r="AP152" i="5"/>
  <c r="AT152" i="5"/>
  <c r="AP16" i="5"/>
  <c r="AT16" i="5"/>
  <c r="AP32" i="5"/>
  <c r="AT32" i="5"/>
  <c r="AP169" i="5"/>
  <c r="AT169" i="5"/>
  <c r="AP42" i="5"/>
  <c r="AT42" i="5"/>
  <c r="AP153" i="5"/>
  <c r="AT153" i="5"/>
  <c r="AP18" i="5"/>
  <c r="AT18" i="5"/>
  <c r="AP154" i="5"/>
  <c r="AT154" i="5"/>
  <c r="AP170" i="5"/>
  <c r="AT170" i="5"/>
  <c r="AP171" i="5"/>
  <c r="AT171" i="5"/>
  <c r="AP17" i="5"/>
  <c r="AT17" i="5"/>
  <c r="AP29" i="5"/>
  <c r="AT29" i="5"/>
  <c r="AP166" i="5"/>
  <c r="AT166" i="5"/>
  <c r="AP176" i="5"/>
  <c r="AT176" i="5"/>
  <c r="AP148" i="5"/>
  <c r="AT148" i="5"/>
  <c r="AP149" i="5"/>
  <c r="AT149" i="5"/>
  <c r="AP150" i="5"/>
  <c r="AT150" i="5"/>
  <c r="AP14" i="5"/>
  <c r="AT14" i="5"/>
  <c r="AP31" i="5"/>
  <c r="AT31" i="5"/>
  <c r="AP168" i="5"/>
  <c r="AT168" i="5"/>
  <c r="AP179" i="5"/>
  <c r="AT179" i="5"/>
  <c r="AP159" i="5"/>
  <c r="AT159" i="5"/>
  <c r="AP25" i="5"/>
  <c r="AT25" i="5"/>
  <c r="AP160" i="5"/>
  <c r="AT160" i="5"/>
  <c r="AP161" i="5"/>
  <c r="AT161" i="5"/>
  <c r="AP177" i="5"/>
  <c r="AT177" i="5"/>
  <c r="AP178" i="5"/>
  <c r="AT178" i="5"/>
  <c r="AP162" i="5"/>
  <c r="AT162" i="5"/>
  <c r="AP26" i="5"/>
  <c r="AT26" i="5"/>
  <c r="AP27" i="5"/>
  <c r="AT27" i="5"/>
  <c r="AP163" i="5"/>
  <c r="AT163" i="5"/>
  <c r="AP36" i="5"/>
  <c r="AT36" i="5"/>
  <c r="AP175" i="5"/>
  <c r="AT175" i="5"/>
  <c r="AP164" i="5"/>
  <c r="AT164" i="5"/>
  <c r="AP165" i="5"/>
  <c r="AT165" i="5"/>
  <c r="AP28" i="5"/>
  <c r="AT28" i="5"/>
  <c r="AP172" i="5"/>
  <c r="AT172" i="5"/>
  <c r="AP173" i="5"/>
  <c r="AT173" i="5"/>
  <c r="AP21" i="5"/>
  <c r="AT21" i="5"/>
  <c r="AP22" i="5"/>
  <c r="AT22" i="5"/>
  <c r="AP23" i="5"/>
  <c r="AT23" i="5"/>
  <c r="AP24" i="5"/>
  <c r="AT24" i="5"/>
  <c r="AP174" i="5"/>
  <c r="AT174" i="5"/>
  <c r="AP35" i="5"/>
  <c r="AT35" i="5"/>
  <c r="AP40" i="5"/>
  <c r="AT40" i="5"/>
  <c r="AP157" i="5"/>
  <c r="AT157" i="5"/>
  <c r="AP100" i="5"/>
  <c r="AT100" i="5"/>
  <c r="AP158" i="5"/>
  <c r="AT158" i="5"/>
  <c r="AP33" i="5"/>
  <c r="AT33" i="5"/>
  <c r="AP34" i="5"/>
  <c r="AT34" i="5"/>
  <c r="AP39" i="5"/>
  <c r="AT39" i="5"/>
  <c r="AP19" i="5"/>
  <c r="AT19" i="5"/>
  <c r="AP155" i="5"/>
  <c r="AT155" i="5"/>
  <c r="AP20" i="5"/>
  <c r="AT20" i="5"/>
  <c r="AP156" i="5"/>
  <c r="AT156" i="5"/>
  <c r="AP37" i="5"/>
  <c r="AT37" i="5"/>
  <c r="AP38" i="5"/>
  <c r="AT38" i="5"/>
  <c r="AP43" i="5"/>
  <c r="AT43" i="5"/>
  <c r="Q6" i="4"/>
  <c r="Q7" i="4"/>
  <c r="Q8" i="4"/>
  <c r="Q9" i="4"/>
  <c r="Q10" i="4"/>
  <c r="Q11" i="4"/>
  <c r="Q12" i="4"/>
  <c r="Q13" i="4"/>
  <c r="Q14" i="4"/>
  <c r="Q15" i="4"/>
  <c r="Q16" i="4"/>
  <c r="Q17" i="4"/>
  <c r="Q2" i="4"/>
  <c r="Q3" i="4"/>
  <c r="Q4" i="4"/>
  <c r="Q5" i="4"/>
  <c r="O3" i="4"/>
  <c r="O4" i="4"/>
  <c r="O5" i="4"/>
  <c r="O6" i="4"/>
  <c r="O7" i="4"/>
  <c r="O8" i="4"/>
  <c r="O9" i="4"/>
  <c r="O10" i="4"/>
  <c r="O11" i="4"/>
  <c r="O12" i="4"/>
  <c r="O13" i="4"/>
  <c r="O14" i="4"/>
  <c r="O15" i="4"/>
  <c r="O16" i="4"/>
  <c r="O17" i="4"/>
  <c r="O2" i="4"/>
  <c r="N3" i="4"/>
  <c r="N4" i="4"/>
  <c r="N5" i="4"/>
  <c r="N6" i="4"/>
  <c r="N7" i="4"/>
  <c r="N8" i="4"/>
  <c r="N9" i="4"/>
  <c r="N10" i="4"/>
  <c r="N11" i="4"/>
  <c r="N12" i="4"/>
  <c r="N13" i="4"/>
  <c r="N14" i="4"/>
  <c r="N15" i="4"/>
  <c r="N16" i="4"/>
  <c r="N17" i="4"/>
  <c r="N2" i="4"/>
  <c r="L2" i="4"/>
  <c r="L3" i="4"/>
  <c r="L4" i="4"/>
  <c r="L6" i="4"/>
  <c r="L7" i="4"/>
  <c r="L8" i="4"/>
  <c r="L9" i="4"/>
  <c r="L10" i="4"/>
  <c r="L11" i="4"/>
  <c r="L12" i="4"/>
  <c r="L13" i="4"/>
  <c r="L14" i="4"/>
  <c r="L15" i="4"/>
  <c r="L16" i="4"/>
  <c r="L17" i="4"/>
  <c r="L5" i="4"/>
  <c r="D3" i="4"/>
  <c r="D4" i="4"/>
  <c r="D5" i="4"/>
  <c r="D6" i="4"/>
  <c r="D7" i="4"/>
  <c r="D8" i="4"/>
  <c r="D9" i="4"/>
  <c r="D10" i="4"/>
  <c r="D11" i="4"/>
  <c r="D12" i="4"/>
  <c r="D13" i="4"/>
  <c r="D14" i="4"/>
  <c r="D15" i="4"/>
  <c r="D16" i="4"/>
  <c r="D17" i="4"/>
  <c r="D2" i="4"/>
  <c r="H5" i="4"/>
  <c r="H6" i="4"/>
  <c r="H7" i="4"/>
  <c r="H8" i="4"/>
  <c r="H9" i="4"/>
  <c r="H10" i="4"/>
  <c r="H11" i="4"/>
  <c r="H12" i="4"/>
  <c r="H13" i="4"/>
  <c r="H14" i="4"/>
  <c r="H15" i="4"/>
  <c r="H16" i="4"/>
  <c r="H17" i="4"/>
  <c r="H2" i="4"/>
  <c r="H3" i="4"/>
  <c r="H4" i="4"/>
  <c r="P193" i="5"/>
  <c r="P66" i="5"/>
  <c r="P75" i="5"/>
  <c r="P91" i="5"/>
  <c r="P92" i="5"/>
  <c r="P56" i="5"/>
  <c r="P185" i="5"/>
  <c r="P60" i="5"/>
  <c r="P67" i="5"/>
  <c r="P194" i="5"/>
  <c r="P77" i="5"/>
  <c r="P78" i="5"/>
  <c r="P89" i="5"/>
  <c r="P208" i="5"/>
  <c r="P44" i="5"/>
  <c r="P45" i="5"/>
  <c r="P70" i="5"/>
  <c r="P195" i="5"/>
  <c r="P112" i="5"/>
  <c r="P79" i="5"/>
  <c r="P199" i="5"/>
  <c r="P200" i="5"/>
  <c r="P180" i="5"/>
  <c r="P186" i="5"/>
  <c r="P80" i="5"/>
  <c r="P46" i="5"/>
  <c r="P181" i="5"/>
  <c r="P47" i="5"/>
  <c r="P187" i="5"/>
  <c r="P61" i="5"/>
  <c r="P68" i="5"/>
  <c r="P69" i="5"/>
  <c r="P113" i="5"/>
  <c r="P81" i="5"/>
  <c r="P201" i="5"/>
  <c r="P202" i="5"/>
  <c r="P209" i="5"/>
  <c r="P48" i="5"/>
  <c r="P182" i="5"/>
  <c r="P49" i="5"/>
  <c r="P102" i="5"/>
  <c r="P104" i="5"/>
  <c r="P105" i="5"/>
  <c r="P107" i="5"/>
  <c r="P108" i="5"/>
  <c r="P109" i="5"/>
  <c r="P114" i="5"/>
  <c r="P115" i="5"/>
  <c r="P118" i="5"/>
  <c r="P119" i="5"/>
  <c r="P93" i="5"/>
  <c r="P203" i="5"/>
  <c r="P96" i="5"/>
  <c r="P97" i="5"/>
  <c r="P183" i="5"/>
  <c r="P50" i="5"/>
  <c r="P188" i="5"/>
  <c r="P189" i="5"/>
  <c r="P196" i="5"/>
  <c r="P82" i="5"/>
  <c r="P198" i="5"/>
  <c r="P94" i="5"/>
  <c r="P204" i="5"/>
  <c r="P184" i="5"/>
  <c r="P52" i="5"/>
  <c r="P106" i="5"/>
  <c r="P190" i="5"/>
  <c r="P83" i="5"/>
  <c r="P116" i="5"/>
  <c r="P120" i="5"/>
  <c r="P205" i="5"/>
  <c r="P206" i="5"/>
  <c r="P95" i="5"/>
  <c r="P53" i="5"/>
  <c r="P191" i="5"/>
  <c r="P62" i="5"/>
  <c r="P111" i="5"/>
  <c r="P74" i="5"/>
  <c r="P84" i="5"/>
  <c r="P117" i="5"/>
  <c r="P54" i="5"/>
  <c r="P192" i="5"/>
  <c r="P63" i="5"/>
  <c r="P71" i="5"/>
  <c r="P197" i="5"/>
  <c r="P85" i="5"/>
  <c r="P86" i="5"/>
  <c r="P55" i="5"/>
  <c r="P101" i="5"/>
  <c r="P72" i="5"/>
  <c r="P110" i="5"/>
  <c r="P87" i="5"/>
  <c r="P88" i="5"/>
  <c r="P57" i="5"/>
  <c r="P64" i="5"/>
  <c r="P65" i="5"/>
  <c r="P73" i="5"/>
  <c r="P207" i="5"/>
  <c r="P121" i="5"/>
  <c r="P122" i="5"/>
  <c r="P123" i="5"/>
  <c r="P124" i="5"/>
  <c r="P125" i="5"/>
  <c r="P4" i="5"/>
  <c r="P131" i="5"/>
  <c r="P129" i="5"/>
  <c r="P130" i="5"/>
  <c r="P142" i="5"/>
  <c r="P126" i="5"/>
  <c r="P2" i="5"/>
  <c r="P3" i="5"/>
  <c r="P136" i="5"/>
  <c r="P137" i="5"/>
  <c r="P138" i="5"/>
  <c r="P127" i="5"/>
  <c r="P98" i="5"/>
  <c r="P128" i="5"/>
  <c r="P9" i="5"/>
  <c r="P99" i="5"/>
  <c r="P139" i="5"/>
  <c r="P10" i="5"/>
  <c r="P140" i="5"/>
  <c r="P141" i="5"/>
  <c r="P7" i="5"/>
  <c r="P134" i="5"/>
  <c r="P8" i="5"/>
  <c r="P135" i="5"/>
  <c r="P132" i="5"/>
  <c r="P133" i="5"/>
  <c r="P5" i="5"/>
  <c r="P6" i="5"/>
  <c r="P143" i="5"/>
  <c r="P144" i="5"/>
  <c r="P12" i="5"/>
  <c r="P11" i="5"/>
  <c r="P13" i="5"/>
  <c r="P145" i="5"/>
  <c r="P146" i="5"/>
  <c r="P147" i="5"/>
  <c r="P167" i="5"/>
  <c r="P30" i="5"/>
  <c r="P41" i="5"/>
  <c r="P151" i="5"/>
  <c r="P15" i="5"/>
  <c r="P152" i="5"/>
  <c r="P16" i="5"/>
  <c r="P32" i="5"/>
  <c r="P169" i="5"/>
  <c r="P42" i="5"/>
  <c r="P153" i="5"/>
  <c r="P18" i="5"/>
  <c r="P154" i="5"/>
  <c r="P170" i="5"/>
  <c r="P171" i="5"/>
  <c r="P17" i="5"/>
  <c r="P29" i="5"/>
  <c r="P166" i="5"/>
  <c r="P176" i="5"/>
  <c r="P148" i="5"/>
  <c r="P149" i="5"/>
  <c r="P150" i="5"/>
  <c r="P14" i="5"/>
  <c r="P31" i="5"/>
  <c r="P168" i="5"/>
  <c r="P179" i="5"/>
  <c r="P159" i="5"/>
  <c r="P25" i="5"/>
  <c r="P160" i="5"/>
  <c r="P161" i="5"/>
  <c r="P177" i="5"/>
  <c r="P178" i="5"/>
  <c r="P162" i="5"/>
  <c r="P26" i="5"/>
  <c r="P27" i="5"/>
  <c r="P163" i="5"/>
  <c r="P36" i="5"/>
  <c r="P175" i="5"/>
  <c r="P164" i="5"/>
  <c r="P165" i="5"/>
  <c r="P28" i="5"/>
  <c r="P172" i="5"/>
  <c r="P173" i="5"/>
  <c r="P21" i="5"/>
  <c r="P22" i="5"/>
  <c r="P23" i="5"/>
  <c r="P24" i="5"/>
  <c r="P174" i="5"/>
  <c r="P35" i="5"/>
  <c r="P40" i="5"/>
  <c r="P157" i="5"/>
  <c r="P100" i="5"/>
  <c r="P158" i="5"/>
  <c r="P33" i="5"/>
  <c r="P34" i="5"/>
  <c r="P39" i="5"/>
  <c r="P19" i="5"/>
  <c r="P155" i="5"/>
  <c r="P20" i="5"/>
  <c r="P156" i="5"/>
  <c r="P37" i="5"/>
  <c r="P38" i="5"/>
  <c r="O103" i="5"/>
  <c r="P103" i="5"/>
  <c r="O59" i="5"/>
  <c r="P59" i="5"/>
  <c r="O58" i="5"/>
  <c r="P58" i="5"/>
  <c r="O43" i="5"/>
  <c r="P43" i="5"/>
  <c r="AQ38" i="5"/>
  <c r="AI38" i="5"/>
  <c r="AB38" i="5"/>
  <c r="AA38" i="5"/>
  <c r="L38" i="5"/>
  <c r="AQ37" i="5"/>
  <c r="AI37" i="5"/>
  <c r="AB37" i="5"/>
  <c r="AA37" i="5"/>
  <c r="L37" i="5"/>
  <c r="AQ156" i="5"/>
  <c r="AI156" i="5"/>
  <c r="AB156" i="5"/>
  <c r="AA156" i="5"/>
  <c r="L156" i="5"/>
  <c r="AQ20" i="5"/>
  <c r="AI20" i="5"/>
  <c r="AB20" i="5"/>
  <c r="AA20" i="5"/>
  <c r="L20" i="5"/>
  <c r="AQ155" i="5"/>
  <c r="AI155" i="5"/>
  <c r="AB155" i="5"/>
  <c r="AA155" i="5"/>
  <c r="L155" i="5"/>
  <c r="AQ19" i="5"/>
  <c r="AI19" i="5"/>
  <c r="AB19" i="5"/>
  <c r="AA19" i="5"/>
  <c r="L19" i="5"/>
  <c r="AQ39" i="5"/>
  <c r="AI39" i="5"/>
  <c r="AB39" i="5"/>
  <c r="AA39" i="5"/>
  <c r="L39" i="5"/>
  <c r="AQ34" i="5"/>
  <c r="AI34" i="5"/>
  <c r="AB34" i="5"/>
  <c r="AA34" i="5"/>
  <c r="L34" i="5"/>
  <c r="AQ33" i="5"/>
  <c r="AI33" i="5"/>
  <c r="AB33" i="5"/>
  <c r="AA33" i="5"/>
  <c r="L33" i="5"/>
  <c r="AQ158" i="5"/>
  <c r="AI158" i="5"/>
  <c r="AB158" i="5"/>
  <c r="AA158" i="5"/>
  <c r="L158" i="5"/>
  <c r="AQ100" i="5"/>
  <c r="AI100" i="5"/>
  <c r="AB100" i="5"/>
  <c r="AA100" i="5"/>
  <c r="L100" i="5"/>
  <c r="AQ157" i="5"/>
  <c r="AI157" i="5"/>
  <c r="AB157" i="5"/>
  <c r="AA157" i="5"/>
  <c r="L157" i="5"/>
  <c r="AQ40" i="5"/>
  <c r="AI40" i="5"/>
  <c r="AB40" i="5"/>
  <c r="AA40" i="5"/>
  <c r="L40" i="5"/>
  <c r="AQ35" i="5"/>
  <c r="AI35" i="5"/>
  <c r="AB35" i="5"/>
  <c r="AA35" i="5"/>
  <c r="L35" i="5"/>
  <c r="AQ174" i="5"/>
  <c r="AI174" i="5"/>
  <c r="AB174" i="5"/>
  <c r="AA174" i="5"/>
  <c r="L174" i="5"/>
  <c r="AQ24" i="5"/>
  <c r="AI24" i="5"/>
  <c r="AB24" i="5"/>
  <c r="AA24" i="5"/>
  <c r="L24" i="5"/>
  <c r="AQ23" i="5"/>
  <c r="AI23" i="5"/>
  <c r="AB23" i="5"/>
  <c r="AA23" i="5"/>
  <c r="L23" i="5"/>
  <c r="AQ22" i="5"/>
  <c r="AI22" i="5"/>
  <c r="AB22" i="5"/>
  <c r="AA22" i="5"/>
  <c r="L22" i="5"/>
  <c r="AQ21" i="5"/>
  <c r="AI21" i="5"/>
  <c r="AB21" i="5"/>
  <c r="AA21" i="5"/>
  <c r="L21" i="5"/>
  <c r="AQ173" i="5"/>
  <c r="AI173" i="5"/>
  <c r="AB173" i="5"/>
  <c r="AA173" i="5"/>
  <c r="L173" i="5"/>
  <c r="AQ172" i="5"/>
  <c r="AI172" i="5"/>
  <c r="AB172" i="5"/>
  <c r="AA172" i="5"/>
  <c r="L172" i="5"/>
  <c r="AQ28" i="5"/>
  <c r="AI28" i="5"/>
  <c r="AB28" i="5"/>
  <c r="AA28" i="5"/>
  <c r="L28" i="5"/>
  <c r="AQ165" i="5"/>
  <c r="AI165" i="5"/>
  <c r="AB165" i="5"/>
  <c r="AA165" i="5"/>
  <c r="L165" i="5"/>
  <c r="AQ164" i="5"/>
  <c r="AI164" i="5"/>
  <c r="AB164" i="5"/>
  <c r="AA164" i="5"/>
  <c r="L164" i="5"/>
  <c r="AQ175" i="5"/>
  <c r="AI175" i="5"/>
  <c r="AB175" i="5"/>
  <c r="AA175" i="5"/>
  <c r="L175" i="5"/>
  <c r="AQ36" i="5"/>
  <c r="AI36" i="5"/>
  <c r="AB36" i="5"/>
  <c r="AA36" i="5"/>
  <c r="L36" i="5"/>
  <c r="AQ163" i="5"/>
  <c r="AI163" i="5"/>
  <c r="AB163" i="5"/>
  <c r="AA163" i="5"/>
  <c r="L163" i="5"/>
  <c r="AQ27" i="5"/>
  <c r="AI27" i="5"/>
  <c r="AB27" i="5"/>
  <c r="AA27" i="5"/>
  <c r="L27" i="5"/>
  <c r="AQ26" i="5"/>
  <c r="AI26" i="5"/>
  <c r="AB26" i="5"/>
  <c r="AA26" i="5"/>
  <c r="L26" i="5"/>
  <c r="AQ162" i="5"/>
  <c r="AI162" i="5"/>
  <c r="AB162" i="5"/>
  <c r="AA162" i="5"/>
  <c r="L162" i="5"/>
  <c r="AQ178" i="5"/>
  <c r="AI178" i="5"/>
  <c r="AB178" i="5"/>
  <c r="AA178" i="5"/>
  <c r="L178" i="5"/>
  <c r="AQ177" i="5"/>
  <c r="AI177" i="5"/>
  <c r="AB177" i="5"/>
  <c r="AA177" i="5"/>
  <c r="L177" i="5"/>
  <c r="AQ161" i="5"/>
  <c r="AI161" i="5"/>
  <c r="AB161" i="5"/>
  <c r="AA161" i="5"/>
  <c r="L161" i="5"/>
  <c r="AQ160" i="5"/>
  <c r="AI160" i="5"/>
  <c r="AB160" i="5"/>
  <c r="AA160" i="5"/>
  <c r="L160" i="5"/>
  <c r="AQ25" i="5"/>
  <c r="AI25" i="5"/>
  <c r="AB25" i="5"/>
  <c r="AA25" i="5"/>
  <c r="L25" i="5"/>
  <c r="AQ159" i="5"/>
  <c r="AI159" i="5"/>
  <c r="AB159" i="5"/>
  <c r="AA159" i="5"/>
  <c r="L159" i="5"/>
  <c r="AQ179" i="5"/>
  <c r="AI179" i="5"/>
  <c r="AB179" i="5"/>
  <c r="AA179" i="5"/>
  <c r="L179" i="5"/>
  <c r="AQ168" i="5"/>
  <c r="AI168" i="5"/>
  <c r="AB168" i="5"/>
  <c r="AA168" i="5"/>
  <c r="L168" i="5"/>
  <c r="AQ31" i="5"/>
  <c r="AI31" i="5"/>
  <c r="AB31" i="5"/>
  <c r="AA31" i="5"/>
  <c r="L31" i="5"/>
  <c r="AQ14" i="5"/>
  <c r="AI14" i="5"/>
  <c r="AB14" i="5"/>
  <c r="AA14" i="5"/>
  <c r="L14" i="5"/>
  <c r="AQ150" i="5"/>
  <c r="AI150" i="5"/>
  <c r="AB150" i="5"/>
  <c r="AA150" i="5"/>
  <c r="L150" i="5"/>
  <c r="AQ149" i="5"/>
  <c r="AI149" i="5"/>
  <c r="AB149" i="5"/>
  <c r="AA149" i="5"/>
  <c r="L149" i="5"/>
  <c r="AQ148" i="5"/>
  <c r="AI148" i="5"/>
  <c r="AB148" i="5"/>
  <c r="AA148" i="5"/>
  <c r="L148" i="5"/>
  <c r="AQ176" i="5"/>
  <c r="AI176" i="5"/>
  <c r="AB176" i="5"/>
  <c r="AA176" i="5"/>
  <c r="L176" i="5"/>
  <c r="AQ166" i="5"/>
  <c r="AI166" i="5"/>
  <c r="AB166" i="5"/>
  <c r="AA166" i="5"/>
  <c r="L166" i="5"/>
  <c r="AQ29" i="5"/>
  <c r="AI29" i="5"/>
  <c r="AB29" i="5"/>
  <c r="AA29" i="5"/>
  <c r="L29" i="5"/>
  <c r="AQ17" i="5"/>
  <c r="AI17" i="5"/>
  <c r="AB17" i="5"/>
  <c r="AA17" i="5"/>
  <c r="L17" i="5"/>
  <c r="AQ171" i="5"/>
  <c r="AI171" i="5"/>
  <c r="AB171" i="5"/>
  <c r="AA171" i="5"/>
  <c r="L171" i="5"/>
  <c r="AQ170" i="5"/>
  <c r="AI170" i="5"/>
  <c r="AB170" i="5"/>
  <c r="AA170" i="5"/>
  <c r="L170" i="5"/>
  <c r="AQ154" i="5"/>
  <c r="AI154" i="5"/>
  <c r="AB154" i="5"/>
  <c r="AA154" i="5"/>
  <c r="L154" i="5"/>
  <c r="AQ18" i="5"/>
  <c r="AI18" i="5"/>
  <c r="AB18" i="5"/>
  <c r="AA18" i="5"/>
  <c r="L18" i="5"/>
  <c r="AQ153" i="5"/>
  <c r="AI153" i="5"/>
  <c r="AB153" i="5"/>
  <c r="AA153" i="5"/>
  <c r="L153" i="5"/>
  <c r="AQ42" i="5"/>
  <c r="AI42" i="5"/>
  <c r="AB42" i="5"/>
  <c r="AA42" i="5"/>
  <c r="L42" i="5"/>
  <c r="AQ169" i="5"/>
  <c r="AI169" i="5"/>
  <c r="AB169" i="5"/>
  <c r="AA169" i="5"/>
  <c r="L169" i="5"/>
  <c r="AQ32" i="5"/>
  <c r="AI32" i="5"/>
  <c r="AB32" i="5"/>
  <c r="AA32" i="5"/>
  <c r="L32" i="5"/>
  <c r="AQ16" i="5"/>
  <c r="AI16" i="5"/>
  <c r="AB16" i="5"/>
  <c r="AA16" i="5"/>
  <c r="L16" i="5"/>
  <c r="AQ152" i="5"/>
  <c r="AI152" i="5"/>
  <c r="AB152" i="5"/>
  <c r="AA152" i="5"/>
  <c r="L152" i="5"/>
  <c r="AQ15" i="5"/>
  <c r="AI15" i="5"/>
  <c r="AB15" i="5"/>
  <c r="AA15" i="5"/>
  <c r="L15" i="5"/>
  <c r="AQ151" i="5"/>
  <c r="AI151" i="5"/>
  <c r="AB151" i="5"/>
  <c r="AA151" i="5"/>
  <c r="L151" i="5"/>
  <c r="AQ41" i="5"/>
  <c r="AI41" i="5"/>
  <c r="AB41" i="5"/>
  <c r="AA41" i="5"/>
  <c r="L41" i="5"/>
  <c r="AQ30" i="5"/>
  <c r="AI30" i="5"/>
  <c r="AB30" i="5"/>
  <c r="AA30" i="5"/>
  <c r="L30" i="5"/>
  <c r="AQ167" i="5"/>
  <c r="AI167" i="5"/>
  <c r="AB167" i="5"/>
  <c r="AA167" i="5"/>
  <c r="L167" i="5"/>
  <c r="AQ147" i="5"/>
  <c r="AI147" i="5"/>
  <c r="AB147" i="5"/>
  <c r="AA147" i="5"/>
  <c r="L147" i="5"/>
  <c r="AQ146" i="5"/>
  <c r="AI146" i="5"/>
  <c r="AB146" i="5"/>
  <c r="AA146" i="5"/>
  <c r="L146" i="5"/>
  <c r="AQ145" i="5"/>
  <c r="AI145" i="5"/>
  <c r="AB145" i="5"/>
  <c r="AA145" i="5"/>
  <c r="L145" i="5"/>
  <c r="AQ13" i="5"/>
  <c r="AI13" i="5"/>
  <c r="AB13" i="5"/>
  <c r="AA13" i="5"/>
  <c r="L13" i="5"/>
  <c r="AQ11" i="5"/>
  <c r="AI11" i="5"/>
  <c r="AB11" i="5"/>
  <c r="AA11" i="5"/>
  <c r="L11" i="5"/>
  <c r="AQ12" i="5"/>
  <c r="AB12" i="5"/>
  <c r="AA12" i="5"/>
  <c r="L12" i="5"/>
  <c r="AQ144" i="5"/>
  <c r="AI144" i="5"/>
  <c r="AB144" i="5"/>
  <c r="L144" i="5"/>
  <c r="AQ143" i="5"/>
  <c r="AI143" i="5"/>
  <c r="AB143" i="5"/>
  <c r="L143" i="5"/>
  <c r="AQ6" i="5"/>
  <c r="AI6" i="5"/>
  <c r="AB6" i="5"/>
  <c r="L6" i="5"/>
  <c r="AQ5" i="5"/>
  <c r="AI5" i="5"/>
  <c r="AB5" i="5"/>
  <c r="L5" i="5"/>
  <c r="AQ133" i="5"/>
  <c r="AI133" i="5"/>
  <c r="AB133" i="5"/>
  <c r="L133" i="5"/>
  <c r="AQ132" i="5"/>
  <c r="AI132" i="5"/>
  <c r="AB132" i="5"/>
  <c r="L132" i="5"/>
  <c r="AQ135" i="5"/>
  <c r="AI135" i="5"/>
  <c r="AB135" i="5"/>
  <c r="L135" i="5"/>
  <c r="AQ8" i="5"/>
  <c r="AI8" i="5"/>
  <c r="AB8" i="5"/>
  <c r="L8" i="5"/>
  <c r="AQ134" i="5"/>
  <c r="AI134" i="5"/>
  <c r="AB134" i="5"/>
  <c r="L134" i="5"/>
  <c r="AQ7" i="5"/>
  <c r="AI7" i="5"/>
  <c r="AB7" i="5"/>
  <c r="L7" i="5"/>
  <c r="AQ141" i="5"/>
  <c r="AI141" i="5"/>
  <c r="AB141" i="5"/>
  <c r="L141" i="5"/>
  <c r="AQ140" i="5"/>
  <c r="AI140" i="5"/>
  <c r="AB140" i="5"/>
  <c r="L140" i="5"/>
  <c r="AQ10" i="5"/>
  <c r="AI10" i="5"/>
  <c r="AB10" i="5"/>
  <c r="L10" i="5"/>
  <c r="AQ139" i="5"/>
  <c r="AI139" i="5"/>
  <c r="AB139" i="5"/>
  <c r="L139" i="5"/>
  <c r="AQ99" i="5"/>
  <c r="AI99" i="5"/>
  <c r="AB99" i="5"/>
  <c r="L99" i="5"/>
  <c r="AQ9" i="5"/>
  <c r="AI9" i="5"/>
  <c r="AB9" i="5"/>
  <c r="L9" i="5"/>
  <c r="AQ128" i="5"/>
  <c r="AI128" i="5"/>
  <c r="AB128" i="5"/>
  <c r="L128" i="5"/>
  <c r="AQ98" i="5"/>
  <c r="AI98" i="5"/>
  <c r="AB98" i="5"/>
  <c r="L98" i="5"/>
  <c r="AQ127" i="5"/>
  <c r="AI127" i="5"/>
  <c r="AB127" i="5"/>
  <c r="L127" i="5"/>
  <c r="AQ138" i="5"/>
  <c r="AI138" i="5"/>
  <c r="AB138" i="5"/>
  <c r="L138" i="5"/>
  <c r="AQ137" i="5"/>
  <c r="AI137" i="5"/>
  <c r="AB137" i="5"/>
  <c r="L137" i="5"/>
  <c r="AQ136" i="5"/>
  <c r="AI136" i="5"/>
  <c r="AB136" i="5"/>
  <c r="L136" i="5"/>
  <c r="AQ3" i="5"/>
  <c r="AI3" i="5"/>
  <c r="AB3" i="5"/>
  <c r="L3" i="5"/>
  <c r="AQ2" i="5"/>
  <c r="AI2" i="5"/>
  <c r="AB2" i="5"/>
  <c r="L2" i="5"/>
  <c r="AQ126" i="5"/>
  <c r="AI126" i="5"/>
  <c r="AB126" i="5"/>
  <c r="L126" i="5"/>
  <c r="AQ142" i="5"/>
  <c r="AI142" i="5"/>
  <c r="AB142" i="5"/>
  <c r="L142" i="5"/>
  <c r="AQ130" i="5"/>
  <c r="AI130" i="5"/>
  <c r="AB130" i="5"/>
  <c r="L130" i="5"/>
  <c r="AQ129" i="5"/>
  <c r="AI129" i="5"/>
  <c r="AB129" i="5"/>
  <c r="L129" i="5"/>
  <c r="AQ131" i="5"/>
  <c r="AI131" i="5"/>
  <c r="AB131" i="5"/>
  <c r="L131" i="5"/>
  <c r="AQ4" i="5"/>
  <c r="AI4" i="5"/>
  <c r="AB4" i="5"/>
  <c r="L4" i="5"/>
  <c r="AQ125" i="5"/>
  <c r="AI125" i="5"/>
  <c r="AB125" i="5"/>
  <c r="L125" i="5"/>
  <c r="AQ124" i="5"/>
  <c r="AI124" i="5"/>
  <c r="AB124" i="5"/>
  <c r="L124" i="5"/>
  <c r="AQ123" i="5"/>
  <c r="AI123" i="5"/>
  <c r="AB123" i="5"/>
  <c r="L123" i="5"/>
  <c r="AQ122" i="5"/>
  <c r="AI122" i="5"/>
  <c r="AB122" i="5"/>
  <c r="L122" i="5"/>
  <c r="AQ121" i="5"/>
  <c r="AI121" i="5"/>
  <c r="AB121" i="5"/>
  <c r="L121" i="5"/>
  <c r="AQ207" i="5"/>
  <c r="AI207" i="5"/>
  <c r="AB207" i="5"/>
  <c r="L207" i="5"/>
  <c r="AQ73" i="5"/>
  <c r="AI73" i="5"/>
  <c r="AB73" i="5"/>
  <c r="L73" i="5"/>
  <c r="AQ65" i="5"/>
  <c r="AI65" i="5"/>
  <c r="AB65" i="5"/>
  <c r="L65" i="5"/>
  <c r="AQ64" i="5"/>
  <c r="AI64" i="5"/>
  <c r="AB64" i="5"/>
  <c r="L64" i="5"/>
  <c r="AQ57" i="5"/>
  <c r="AB57" i="5"/>
  <c r="AA57" i="5"/>
  <c r="L57" i="5"/>
  <c r="AQ88" i="5"/>
  <c r="AI88" i="5"/>
  <c r="AB88" i="5"/>
  <c r="AA88" i="5"/>
  <c r="L88" i="5"/>
  <c r="AQ87" i="5"/>
  <c r="AI87" i="5"/>
  <c r="AB87" i="5"/>
  <c r="AA87" i="5"/>
  <c r="L87" i="5"/>
  <c r="AQ110" i="5"/>
  <c r="AI110" i="5"/>
  <c r="AB110" i="5"/>
  <c r="AA110" i="5"/>
  <c r="L110" i="5"/>
  <c r="AQ72" i="5"/>
  <c r="AI72" i="5"/>
  <c r="AB72" i="5"/>
  <c r="AA72" i="5"/>
  <c r="L72" i="5"/>
  <c r="AQ101" i="5"/>
  <c r="AI101" i="5"/>
  <c r="AB101" i="5"/>
  <c r="AA101" i="5"/>
  <c r="L101" i="5"/>
  <c r="AQ55" i="5"/>
  <c r="AB55" i="5"/>
  <c r="AA55" i="5"/>
  <c r="L55" i="5"/>
  <c r="AQ86" i="5"/>
  <c r="AI86" i="5"/>
  <c r="AB86" i="5"/>
  <c r="L86" i="5"/>
  <c r="AQ85" i="5"/>
  <c r="AI85" i="5"/>
  <c r="AB85" i="5"/>
  <c r="L85" i="5"/>
  <c r="AQ197" i="5"/>
  <c r="AI197" i="5"/>
  <c r="AB197" i="5"/>
  <c r="L197" i="5"/>
  <c r="AQ71" i="5"/>
  <c r="AI71" i="5"/>
  <c r="AB71" i="5"/>
  <c r="L71" i="5"/>
  <c r="AQ63" i="5"/>
  <c r="AI63" i="5"/>
  <c r="AB63" i="5"/>
  <c r="L63" i="5"/>
  <c r="AQ192" i="5"/>
  <c r="AI192" i="5"/>
  <c r="AB192" i="5"/>
  <c r="L192" i="5"/>
  <c r="AQ54" i="5"/>
  <c r="AI54" i="5"/>
  <c r="AB54" i="5"/>
  <c r="L54" i="5"/>
  <c r="AQ117" i="5"/>
  <c r="AI117" i="5"/>
  <c r="AB117" i="5"/>
  <c r="L117" i="5"/>
  <c r="AQ84" i="5"/>
  <c r="AI84" i="5"/>
  <c r="AB84" i="5"/>
  <c r="L84" i="5"/>
  <c r="AQ74" i="5"/>
  <c r="AI74" i="5"/>
  <c r="AB74" i="5"/>
  <c r="L74" i="5"/>
  <c r="AQ111" i="5"/>
  <c r="AI111" i="5"/>
  <c r="AB111" i="5"/>
  <c r="L111" i="5"/>
  <c r="AQ62" i="5"/>
  <c r="AI62" i="5"/>
  <c r="AB62" i="5"/>
  <c r="L62" i="5"/>
  <c r="AQ191" i="5"/>
  <c r="AI191" i="5"/>
  <c r="AB191" i="5"/>
  <c r="L191" i="5"/>
  <c r="AQ53" i="5"/>
  <c r="AI53" i="5"/>
  <c r="AB53" i="5"/>
  <c r="L53" i="5"/>
  <c r="AQ95" i="5"/>
  <c r="AI95" i="5"/>
  <c r="AB95" i="5"/>
  <c r="L95" i="5"/>
  <c r="AQ206" i="5"/>
  <c r="AI206" i="5"/>
  <c r="AB206" i="5"/>
  <c r="L206" i="5"/>
  <c r="AQ205" i="5"/>
  <c r="AI205" i="5"/>
  <c r="AB205" i="5"/>
  <c r="L205" i="5"/>
  <c r="AQ120" i="5"/>
  <c r="AI120" i="5"/>
  <c r="AB120" i="5"/>
  <c r="L120" i="5"/>
  <c r="AQ116" i="5"/>
  <c r="AI116" i="5"/>
  <c r="AB116" i="5"/>
  <c r="L116" i="5"/>
  <c r="AQ83" i="5"/>
  <c r="AI83" i="5"/>
  <c r="AB83" i="5"/>
  <c r="L83" i="5"/>
  <c r="AQ190" i="5"/>
  <c r="AI190" i="5"/>
  <c r="AB190" i="5"/>
  <c r="L190" i="5"/>
  <c r="AQ106" i="5"/>
  <c r="AI106" i="5"/>
  <c r="AB106" i="5"/>
  <c r="L106" i="5"/>
  <c r="AQ52" i="5"/>
  <c r="AI52" i="5"/>
  <c r="AB52" i="5"/>
  <c r="L52" i="5"/>
  <c r="AQ184" i="5"/>
  <c r="AI184" i="5"/>
  <c r="AB184" i="5"/>
  <c r="L184" i="5"/>
  <c r="AQ51" i="5"/>
  <c r="AI51" i="5"/>
  <c r="AB51" i="5"/>
  <c r="L51" i="5"/>
  <c r="AQ204" i="5"/>
  <c r="AI204" i="5"/>
  <c r="AB204" i="5"/>
  <c r="L204" i="5"/>
  <c r="AQ94" i="5"/>
  <c r="AI94" i="5"/>
  <c r="AB94" i="5"/>
  <c r="L94" i="5"/>
  <c r="AQ198" i="5"/>
  <c r="AI198" i="5"/>
  <c r="AB198" i="5"/>
  <c r="L198" i="5"/>
  <c r="AQ82" i="5"/>
  <c r="AI82" i="5"/>
  <c r="AB82" i="5"/>
  <c r="L82" i="5"/>
  <c r="AQ196" i="5"/>
  <c r="AI196" i="5"/>
  <c r="AB196" i="5"/>
  <c r="L196" i="5"/>
  <c r="AQ189" i="5"/>
  <c r="AI189" i="5"/>
  <c r="AB189" i="5"/>
  <c r="L189" i="5"/>
  <c r="AQ188" i="5"/>
  <c r="AI188" i="5"/>
  <c r="AB188" i="5"/>
  <c r="L188" i="5"/>
  <c r="AQ50" i="5"/>
  <c r="AI50" i="5"/>
  <c r="AB50" i="5"/>
  <c r="L50" i="5"/>
  <c r="AQ183" i="5"/>
  <c r="AI183" i="5"/>
  <c r="AB183" i="5"/>
  <c r="L183" i="5"/>
  <c r="AQ97" i="5"/>
  <c r="AI97" i="5"/>
  <c r="AB97" i="5"/>
  <c r="L97" i="5"/>
  <c r="AQ96" i="5"/>
  <c r="AI96" i="5"/>
  <c r="AB96" i="5"/>
  <c r="L96" i="5"/>
  <c r="AQ203" i="5"/>
  <c r="AI203" i="5"/>
  <c r="AB203" i="5"/>
  <c r="L203" i="5"/>
  <c r="AQ93" i="5"/>
  <c r="AI93" i="5"/>
  <c r="AB93" i="5"/>
  <c r="L93" i="5"/>
  <c r="AQ119" i="5"/>
  <c r="AI119" i="5"/>
  <c r="AB119" i="5"/>
  <c r="L119" i="5"/>
  <c r="AQ118" i="5"/>
  <c r="AI118" i="5"/>
  <c r="AB118" i="5"/>
  <c r="L118" i="5"/>
  <c r="AQ115" i="5"/>
  <c r="AB115" i="5"/>
  <c r="AA115" i="5"/>
  <c r="L115" i="5"/>
  <c r="AQ114" i="5"/>
  <c r="AI114" i="5"/>
  <c r="AB114" i="5"/>
  <c r="AA114" i="5"/>
  <c r="L114" i="5"/>
  <c r="AQ109" i="5"/>
  <c r="AI109" i="5"/>
  <c r="AB109" i="5"/>
  <c r="AA109" i="5"/>
  <c r="L109" i="5"/>
  <c r="AQ108" i="5"/>
  <c r="AI108" i="5"/>
  <c r="AB108" i="5"/>
  <c r="AA108" i="5"/>
  <c r="L108" i="5"/>
  <c r="AQ107" i="5"/>
  <c r="AI107" i="5"/>
  <c r="AB107" i="5"/>
  <c r="AA107" i="5"/>
  <c r="L107" i="5"/>
  <c r="AQ105" i="5"/>
  <c r="AI105" i="5"/>
  <c r="AB105" i="5"/>
  <c r="AA105" i="5"/>
  <c r="L105" i="5"/>
  <c r="AQ104" i="5"/>
  <c r="AI104" i="5"/>
  <c r="AB104" i="5"/>
  <c r="AA104" i="5"/>
  <c r="L104" i="5"/>
  <c r="AQ102" i="5"/>
  <c r="AI102" i="5"/>
  <c r="AB102" i="5"/>
  <c r="AA102" i="5"/>
  <c r="L102" i="5"/>
  <c r="AQ49" i="5"/>
  <c r="AI49" i="5"/>
  <c r="AB49" i="5"/>
  <c r="AA49" i="5"/>
  <c r="L49" i="5"/>
  <c r="AQ182" i="5"/>
  <c r="AI182" i="5"/>
  <c r="AB182" i="5"/>
  <c r="AA182" i="5"/>
  <c r="L182" i="5"/>
  <c r="AQ48" i="5"/>
  <c r="AI48" i="5"/>
  <c r="AB48" i="5"/>
  <c r="AA48" i="5"/>
  <c r="L48" i="5"/>
  <c r="AQ209" i="5"/>
  <c r="AI209" i="5"/>
  <c r="AB209" i="5"/>
  <c r="AA209" i="5"/>
  <c r="L209" i="5"/>
  <c r="AQ202" i="5"/>
  <c r="AI202" i="5"/>
  <c r="AB202" i="5"/>
  <c r="AA202" i="5"/>
  <c r="L202" i="5"/>
  <c r="AQ201" i="5"/>
  <c r="AI201" i="5"/>
  <c r="AB201" i="5"/>
  <c r="AA201" i="5"/>
  <c r="L201" i="5"/>
  <c r="AQ81" i="5"/>
  <c r="AI81" i="5"/>
  <c r="AB81" i="5"/>
  <c r="AA81" i="5"/>
  <c r="L81" i="5"/>
  <c r="AQ113" i="5"/>
  <c r="AI113" i="5"/>
  <c r="AB113" i="5"/>
  <c r="AA113" i="5"/>
  <c r="L113" i="5"/>
  <c r="AQ69" i="5"/>
  <c r="AI69" i="5"/>
  <c r="AB69" i="5"/>
  <c r="AA69" i="5"/>
  <c r="L69" i="5"/>
  <c r="AQ68" i="5"/>
  <c r="AI68" i="5"/>
  <c r="AB68" i="5"/>
  <c r="AA68" i="5"/>
  <c r="L68" i="5"/>
  <c r="AQ61" i="5"/>
  <c r="AI61" i="5"/>
  <c r="AB61" i="5"/>
  <c r="AA61" i="5"/>
  <c r="L61" i="5"/>
  <c r="AQ187" i="5"/>
  <c r="AI187" i="5"/>
  <c r="AB187" i="5"/>
  <c r="AA187" i="5"/>
  <c r="L187" i="5"/>
  <c r="AQ47" i="5"/>
  <c r="AI47" i="5"/>
  <c r="AB47" i="5"/>
  <c r="AA47" i="5"/>
  <c r="L47" i="5"/>
  <c r="AQ181" i="5"/>
  <c r="AI181" i="5"/>
  <c r="AB181" i="5"/>
  <c r="AA181" i="5"/>
  <c r="L181" i="5"/>
  <c r="AQ46" i="5"/>
  <c r="AI46" i="5"/>
  <c r="AB46" i="5"/>
  <c r="AA46" i="5"/>
  <c r="L46" i="5"/>
  <c r="AQ80" i="5"/>
  <c r="AI80" i="5"/>
  <c r="AB80" i="5"/>
  <c r="AA80" i="5"/>
  <c r="L80" i="5"/>
  <c r="AQ186" i="5"/>
  <c r="AI186" i="5"/>
  <c r="AB186" i="5"/>
  <c r="AA186" i="5"/>
  <c r="L186" i="5"/>
  <c r="AQ180" i="5"/>
  <c r="AI180" i="5"/>
  <c r="AB180" i="5"/>
  <c r="AA180" i="5"/>
  <c r="L180" i="5"/>
  <c r="AQ200" i="5"/>
  <c r="AI200" i="5"/>
  <c r="AB200" i="5"/>
  <c r="AA200" i="5"/>
  <c r="L200" i="5"/>
  <c r="AQ199" i="5"/>
  <c r="AI199" i="5"/>
  <c r="AB199" i="5"/>
  <c r="AA199" i="5"/>
  <c r="L199" i="5"/>
  <c r="AQ79" i="5"/>
  <c r="AI79" i="5"/>
  <c r="AB79" i="5"/>
  <c r="AA79" i="5"/>
  <c r="L79" i="5"/>
  <c r="AQ112" i="5"/>
  <c r="AI112" i="5"/>
  <c r="AB112" i="5"/>
  <c r="AA112" i="5"/>
  <c r="L112" i="5"/>
  <c r="AQ195" i="5"/>
  <c r="AI195" i="5"/>
  <c r="AB195" i="5"/>
  <c r="AA195" i="5"/>
  <c r="L195" i="5"/>
  <c r="AQ70" i="5"/>
  <c r="AI70" i="5"/>
  <c r="AB70" i="5"/>
  <c r="AA70" i="5"/>
  <c r="L70" i="5"/>
  <c r="AQ45" i="5"/>
  <c r="AB45" i="5"/>
  <c r="AA45" i="5"/>
  <c r="L45" i="5"/>
  <c r="AQ44" i="5"/>
  <c r="AI44" i="5"/>
  <c r="AB44" i="5"/>
  <c r="L44" i="5"/>
  <c r="AQ208" i="5"/>
  <c r="AI208" i="5"/>
  <c r="AB208" i="5"/>
  <c r="L208" i="5"/>
  <c r="AQ89" i="5"/>
  <c r="AI89" i="5"/>
  <c r="AB89" i="5"/>
  <c r="L89" i="5"/>
  <c r="AQ78" i="5"/>
  <c r="AI78" i="5"/>
  <c r="AB78" i="5"/>
  <c r="L78" i="5"/>
  <c r="AQ77" i="5"/>
  <c r="AI77" i="5"/>
  <c r="AB77" i="5"/>
  <c r="L77" i="5"/>
  <c r="AQ194" i="5"/>
  <c r="AI194" i="5"/>
  <c r="AB194" i="5"/>
  <c r="L194" i="5"/>
  <c r="AQ67" i="5"/>
  <c r="AI67" i="5"/>
  <c r="AB67" i="5"/>
  <c r="L67" i="5"/>
  <c r="AQ60" i="5"/>
  <c r="AI60" i="5"/>
  <c r="AB60" i="5"/>
  <c r="L60" i="5"/>
  <c r="AQ185" i="5"/>
  <c r="AI185" i="5"/>
  <c r="AB185" i="5"/>
  <c r="L185" i="5"/>
  <c r="AQ56" i="5"/>
  <c r="AI56" i="5"/>
  <c r="AB56" i="5"/>
  <c r="L56" i="5"/>
  <c r="AQ92" i="5"/>
  <c r="AI92" i="5"/>
  <c r="AB92" i="5"/>
  <c r="L92" i="5"/>
  <c r="AQ91" i="5"/>
  <c r="AI91" i="5"/>
  <c r="AB91" i="5"/>
  <c r="L91" i="5"/>
  <c r="AQ90" i="5"/>
  <c r="AI90" i="5"/>
  <c r="AB90" i="5"/>
  <c r="L90" i="5"/>
  <c r="AQ76" i="5"/>
  <c r="AI76" i="5"/>
  <c r="AB76" i="5"/>
  <c r="L76" i="5"/>
  <c r="AQ75" i="5"/>
  <c r="AI75" i="5"/>
  <c r="AB75" i="5"/>
  <c r="L75" i="5"/>
  <c r="AQ66" i="5"/>
  <c r="AI66" i="5"/>
  <c r="AB66" i="5"/>
  <c r="L66" i="5"/>
  <c r="AQ193" i="5"/>
  <c r="AI193" i="5"/>
  <c r="AB193" i="5"/>
  <c r="L193" i="5"/>
  <c r="AQ103" i="5"/>
  <c r="AI103" i="5"/>
  <c r="AB103" i="5"/>
  <c r="L103" i="5"/>
  <c r="AQ59" i="5"/>
  <c r="AI59" i="5"/>
  <c r="AB59" i="5"/>
  <c r="L59" i="5"/>
  <c r="AQ58" i="5"/>
  <c r="AI58" i="5"/>
  <c r="AB58" i="5"/>
  <c r="L58" i="5"/>
  <c r="AQ43" i="5"/>
  <c r="AI43" i="5"/>
  <c r="AB43" i="5"/>
  <c r="L43" i="5"/>
  <c r="F2" i="4"/>
  <c r="F3" i="4"/>
  <c r="F4" i="4"/>
  <c r="F6" i="4"/>
  <c r="F7" i="4"/>
  <c r="F8" i="4"/>
  <c r="F9" i="4"/>
  <c r="F10" i="4"/>
  <c r="F11" i="4"/>
  <c r="F12" i="4"/>
  <c r="F13" i="4"/>
  <c r="F14" i="4"/>
  <c r="F15" i="4"/>
  <c r="F16" i="4"/>
  <c r="F17" i="4"/>
  <c r="F5" i="4"/>
  <c r="AA43" i="5"/>
  <c r="AA58" i="5"/>
  <c r="AA59" i="5"/>
  <c r="AA103" i="5"/>
  <c r="AA193" i="5"/>
  <c r="AA66" i="5"/>
  <c r="AA75" i="5"/>
  <c r="AA76" i="5"/>
  <c r="AA90" i="5"/>
  <c r="AA91" i="5"/>
  <c r="AA92" i="5"/>
  <c r="AA56" i="5"/>
  <c r="AA185" i="5"/>
  <c r="AA60" i="5"/>
  <c r="AA67" i="5"/>
  <c r="AA194" i="5"/>
  <c r="AA77" i="5"/>
  <c r="AA78" i="5"/>
  <c r="AA89" i="5"/>
  <c r="AA208" i="5"/>
  <c r="AA44" i="5"/>
  <c r="AA118" i="5"/>
  <c r="AA119" i="5"/>
  <c r="AA93" i="5"/>
  <c r="AA203" i="5"/>
  <c r="AA96" i="5"/>
  <c r="AA97" i="5"/>
  <c r="AA183" i="5"/>
  <c r="AA50" i="5"/>
  <c r="AA188" i="5"/>
  <c r="AA189" i="5"/>
  <c r="AA196" i="5"/>
  <c r="AA82" i="5"/>
  <c r="AA198" i="5"/>
  <c r="AA94" i="5"/>
  <c r="AA204" i="5"/>
  <c r="AA51" i="5"/>
  <c r="AA184" i="5"/>
  <c r="AA52" i="5"/>
  <c r="AA106" i="5"/>
  <c r="AA190" i="5"/>
  <c r="AA83" i="5"/>
  <c r="AA116" i="5"/>
  <c r="AA120" i="5"/>
  <c r="AA205" i="5"/>
  <c r="AA206" i="5"/>
  <c r="AA95" i="5"/>
  <c r="AA53" i="5"/>
  <c r="AA191" i="5"/>
  <c r="AA62" i="5"/>
  <c r="AA111" i="5"/>
  <c r="AA74" i="5"/>
  <c r="AA84" i="5"/>
  <c r="AA117" i="5"/>
  <c r="AA54" i="5"/>
  <c r="AA192" i="5"/>
  <c r="AA63" i="5"/>
  <c r="AA71" i="5"/>
  <c r="AA197" i="5"/>
  <c r="AA85" i="5"/>
  <c r="AA86" i="5"/>
  <c r="AA64" i="5"/>
  <c r="AA65" i="5"/>
  <c r="AA73" i="5"/>
  <c r="AA207" i="5"/>
  <c r="AA121" i="5"/>
  <c r="AA122" i="5"/>
  <c r="AA123" i="5"/>
  <c r="AA124" i="5"/>
  <c r="AA125" i="5"/>
  <c r="AA4" i="5"/>
  <c r="AA131" i="5"/>
  <c r="AA129" i="5"/>
  <c r="AA130" i="5"/>
  <c r="AA142" i="5"/>
  <c r="AA126" i="5"/>
  <c r="AA2" i="5"/>
  <c r="AA3" i="5"/>
  <c r="AA136" i="5"/>
  <c r="AA137" i="5"/>
  <c r="AA138" i="5"/>
  <c r="AA127" i="5"/>
  <c r="AA98" i="5"/>
  <c r="AA128" i="5"/>
  <c r="AA9" i="5"/>
  <c r="AA99" i="5"/>
  <c r="AA139" i="5"/>
  <c r="AA10" i="5"/>
  <c r="AA140" i="5"/>
  <c r="AA141" i="5"/>
  <c r="AA7" i="5"/>
  <c r="AA134" i="5"/>
  <c r="AA8" i="5"/>
  <c r="AA135" i="5"/>
  <c r="AA132" i="5"/>
  <c r="AA133" i="5"/>
  <c r="AA5" i="5"/>
  <c r="AA6" i="5"/>
  <c r="AA143" i="5"/>
  <c r="AA144" i="5"/>
  <c r="AK11" i="1"/>
  <c r="AK2" i="1"/>
  <c r="AK3" i="1"/>
  <c r="AK8" i="1"/>
  <c r="AK4" i="1"/>
  <c r="AK7" i="1"/>
  <c r="AK6" i="1"/>
  <c r="AK5" i="1"/>
  <c r="AK9" i="1"/>
  <c r="AK10" i="1"/>
  <c r="AK14" i="1"/>
  <c r="AK15" i="1"/>
  <c r="AK16" i="1"/>
  <c r="AK13" i="1"/>
  <c r="AK17" i="1"/>
  <c r="AK18" i="1"/>
  <c r="AK23" i="1"/>
  <c r="AK22" i="1"/>
  <c r="AK24" i="1"/>
  <c r="AK20" i="1"/>
  <c r="AK21" i="1"/>
  <c r="AK19" i="1"/>
  <c r="AK32" i="1"/>
  <c r="AK25" i="1"/>
  <c r="AK26" i="1"/>
  <c r="AK31" i="1"/>
  <c r="AK27" i="1"/>
  <c r="AK30" i="1"/>
  <c r="AK28" i="1"/>
  <c r="AK29" i="1"/>
  <c r="AK33" i="1"/>
  <c r="AK34" i="1"/>
  <c r="AK35" i="1"/>
  <c r="AK39" i="1"/>
  <c r="AK40" i="1"/>
  <c r="AK37" i="1"/>
  <c r="AK38" i="1"/>
  <c r="AK36" i="1"/>
  <c r="AK41" i="1"/>
  <c r="AK42" i="1"/>
  <c r="AK43" i="1"/>
  <c r="AK47" i="1"/>
  <c r="AK46" i="1"/>
  <c r="AK44" i="1"/>
  <c r="AK45" i="1"/>
  <c r="AK54" i="1"/>
  <c r="AK55" i="1"/>
  <c r="AK50" i="1"/>
  <c r="AK48" i="1"/>
  <c r="AK51" i="1"/>
  <c r="AK49" i="1"/>
  <c r="AK53" i="1"/>
  <c r="AK52" i="1"/>
  <c r="AK57" i="1"/>
  <c r="AK56" i="1"/>
  <c r="AK58" i="1"/>
  <c r="AK61" i="1"/>
  <c r="AK59" i="1"/>
  <c r="AK60" i="1"/>
  <c r="AK62" i="1"/>
  <c r="AK63" i="1"/>
  <c r="AK65" i="1"/>
  <c r="AK64" i="1"/>
  <c r="AK76" i="1"/>
  <c r="AK77" i="1"/>
  <c r="AK75" i="1"/>
  <c r="AK66" i="1"/>
  <c r="AK67" i="1"/>
  <c r="AK69" i="1"/>
  <c r="AK68" i="1"/>
  <c r="AK71" i="1"/>
  <c r="AK70" i="1"/>
  <c r="AK72" i="1"/>
  <c r="AK73" i="1"/>
  <c r="AK74" i="1"/>
  <c r="AK80" i="1"/>
  <c r="AK79" i="1"/>
  <c r="AK78" i="1"/>
  <c r="AK81" i="1"/>
  <c r="AK82" i="1"/>
  <c r="AK86" i="1"/>
  <c r="AK87" i="1"/>
  <c r="AK85" i="1"/>
  <c r="AK84" i="1"/>
  <c r="AK83" i="1"/>
  <c r="AK90" i="1"/>
  <c r="AK88" i="1"/>
  <c r="AK89" i="1"/>
  <c r="AK91" i="1"/>
  <c r="AK92" i="1"/>
  <c r="AK96" i="1"/>
  <c r="AK95" i="1"/>
  <c r="AK94" i="1"/>
  <c r="AK93" i="1"/>
  <c r="AK110" i="1"/>
  <c r="AK111" i="1"/>
  <c r="AK113" i="1"/>
  <c r="AK112" i="1"/>
  <c r="AK97" i="1"/>
  <c r="AK99" i="1"/>
  <c r="AK98" i="1"/>
  <c r="AK100" i="1"/>
  <c r="AK101" i="1"/>
  <c r="AK104" i="1"/>
  <c r="AK105" i="1"/>
  <c r="AK102" i="1"/>
  <c r="AK103" i="1"/>
  <c r="AK106" i="1"/>
  <c r="AK108" i="1"/>
  <c r="AK107" i="1"/>
  <c r="AK109" i="1"/>
  <c r="AK115" i="1"/>
  <c r="AK114" i="1"/>
  <c r="AK116" i="1"/>
  <c r="AK124" i="1"/>
  <c r="AK125" i="1"/>
  <c r="AK118" i="1"/>
  <c r="AK117" i="1"/>
  <c r="AK121" i="1"/>
  <c r="AK119" i="1"/>
  <c r="AK120" i="1"/>
  <c r="AK123" i="1"/>
  <c r="AK122" i="1"/>
  <c r="AK127" i="1"/>
  <c r="AK126" i="1"/>
  <c r="AK128" i="1"/>
  <c r="AK133" i="1"/>
  <c r="AK131" i="1"/>
  <c r="AK132" i="1"/>
  <c r="AK129" i="1"/>
  <c r="AK130" i="1"/>
  <c r="AK143" i="1"/>
  <c r="AK144" i="1"/>
  <c r="AK142" i="1"/>
  <c r="AK135" i="1"/>
  <c r="AK134" i="1"/>
  <c r="AK136" i="1"/>
  <c r="AK137" i="1"/>
  <c r="AK138" i="1"/>
  <c r="AK140" i="1"/>
  <c r="AK141" i="1"/>
  <c r="AK139" i="1"/>
  <c r="AK148" i="1"/>
  <c r="AK147" i="1"/>
  <c r="AK146" i="1"/>
  <c r="AK145" i="1"/>
  <c r="AK149" i="1"/>
  <c r="AK152" i="1"/>
  <c r="AK153" i="1"/>
  <c r="AK151" i="1"/>
  <c r="AK150" i="1"/>
  <c r="AK160" i="1"/>
  <c r="AK155" i="1"/>
  <c r="AK154" i="1"/>
  <c r="AK156" i="1"/>
  <c r="AK158" i="1"/>
  <c r="AK159" i="1"/>
  <c r="AK157" i="1"/>
  <c r="AK161" i="1"/>
  <c r="AK162" i="1"/>
  <c r="AK163" i="1"/>
  <c r="AK167" i="1"/>
  <c r="AK168" i="1"/>
  <c r="AK164" i="1"/>
  <c r="AK165" i="1"/>
  <c r="AK166" i="1"/>
  <c r="AK175" i="1"/>
  <c r="AK169" i="1"/>
  <c r="AK170" i="1"/>
  <c r="AK171" i="1"/>
  <c r="AK173" i="1"/>
  <c r="AK174" i="1"/>
  <c r="AK172" i="1"/>
  <c r="AK177" i="1"/>
  <c r="AK178" i="1"/>
  <c r="AK176" i="1"/>
  <c r="AK179" i="1"/>
  <c r="AK184" i="1"/>
  <c r="AK183" i="1"/>
  <c r="AK181" i="1"/>
  <c r="AK182" i="1"/>
  <c r="AK180" i="1"/>
  <c r="AK190" i="1"/>
  <c r="AK189" i="1"/>
  <c r="AK185" i="1"/>
  <c r="AK187" i="1"/>
  <c r="AK188" i="1"/>
  <c r="AK186" i="1"/>
  <c r="AK194" i="1"/>
  <c r="AK193" i="1"/>
  <c r="AK191" i="1"/>
  <c r="AK192" i="1"/>
  <c r="AK195" i="1"/>
  <c r="AK200" i="1"/>
  <c r="AK199" i="1"/>
  <c r="AK198" i="1"/>
  <c r="AK196" i="1"/>
  <c r="AK197" i="1"/>
  <c r="AK206" i="1"/>
  <c r="AK202" i="1"/>
  <c r="AK201" i="1"/>
  <c r="AK203" i="1"/>
  <c r="AK204" i="1"/>
  <c r="AK205" i="1"/>
  <c r="AK209" i="1"/>
  <c r="AK208" i="1"/>
  <c r="AK207" i="1"/>
  <c r="AK12" i="1"/>
  <c r="L108" i="1"/>
  <c r="L115" i="1"/>
  <c r="L100" i="1"/>
  <c r="L13" i="1"/>
  <c r="L23" i="1"/>
  <c r="L110" i="1"/>
  <c r="L8" i="1"/>
  <c r="L4" i="1"/>
  <c r="L103" i="1"/>
  <c r="L14" i="1"/>
  <c r="L177" i="1"/>
  <c r="L88" i="1"/>
  <c r="L111" i="1"/>
  <c r="L118" i="1"/>
  <c r="L107" i="1"/>
  <c r="L207" i="1"/>
  <c r="L5" i="1"/>
  <c r="L106" i="1"/>
  <c r="L113" i="1"/>
  <c r="L97" i="1"/>
  <c r="L101" i="1"/>
  <c r="L148" i="1"/>
  <c r="L146" i="1"/>
  <c r="L7" i="1"/>
  <c r="L121" i="1"/>
  <c r="L140" i="1"/>
  <c r="L17" i="1"/>
  <c r="L63" i="1"/>
  <c r="L181" i="1"/>
  <c r="L141" i="1"/>
  <c r="L126" i="1"/>
  <c r="L104" i="1"/>
  <c r="L114" i="1"/>
  <c r="L22" i="1"/>
  <c r="L34" i="1"/>
  <c r="L19" i="1"/>
  <c r="L12" i="1"/>
  <c r="L10" i="1"/>
  <c r="L109" i="1"/>
  <c r="L99" i="1"/>
  <c r="L209" i="1"/>
  <c r="L128" i="1"/>
  <c r="L124" i="1"/>
  <c r="L161" i="1"/>
  <c r="L18" i="1"/>
  <c r="L129" i="1"/>
  <c r="L112" i="1"/>
  <c r="L105" i="1"/>
  <c r="L102" i="1"/>
  <c r="L15" i="1"/>
  <c r="L16" i="1"/>
  <c r="L147" i="1"/>
  <c r="L130" i="1"/>
  <c r="L98" i="1"/>
  <c r="L208" i="1"/>
  <c r="L149" i="1"/>
  <c r="L120" i="1"/>
  <c r="L123" i="1"/>
  <c r="L37" i="1"/>
  <c r="L122" i="1"/>
  <c r="L24" i="1"/>
  <c r="L81" i="1"/>
  <c r="L179" i="1"/>
  <c r="L20" i="1"/>
  <c r="L25" i="1"/>
  <c r="L33" i="1"/>
  <c r="L11" i="1"/>
  <c r="L2" i="1"/>
  <c r="L172" i="1"/>
  <c r="L82" i="1"/>
  <c r="L133" i="1"/>
  <c r="L143" i="1"/>
  <c r="L31" i="1"/>
  <c r="L131" i="1"/>
  <c r="L144" i="1"/>
  <c r="L3" i="1"/>
  <c r="L116" i="1"/>
  <c r="L65" i="1"/>
  <c r="L117" i="1"/>
  <c r="L132" i="1"/>
  <c r="L21" i="1"/>
  <c r="L125" i="1"/>
  <c r="L138" i="1"/>
  <c r="L90" i="1"/>
  <c r="L94" i="1"/>
  <c r="L191" i="1"/>
  <c r="L136" i="1"/>
  <c r="L184" i="1"/>
  <c r="L160" i="1"/>
  <c r="L182" i="1"/>
  <c r="L9" i="1"/>
  <c r="L80" i="1"/>
  <c r="L42" i="1"/>
  <c r="L89" i="1"/>
  <c r="L145" i="1"/>
  <c r="L59" i="1"/>
  <c r="L171" i="1"/>
  <c r="L137" i="1"/>
  <c r="L194" i="1"/>
  <c r="L39" i="1"/>
  <c r="L96" i="1"/>
  <c r="L193" i="1"/>
  <c r="L190" i="1"/>
  <c r="L62" i="1"/>
  <c r="L139" i="1"/>
  <c r="L204" i="1"/>
  <c r="L58" i="1"/>
  <c r="L127" i="1"/>
  <c r="L27" i="1"/>
  <c r="L156" i="1"/>
  <c r="L186" i="1"/>
  <c r="L157" i="1"/>
  <c r="L200" i="1"/>
  <c r="L164" i="1"/>
  <c r="L135" i="1"/>
  <c r="L47" i="1"/>
  <c r="L40" i="1"/>
  <c r="L46" i="1"/>
  <c r="L152" i="1"/>
  <c r="L76" i="1"/>
  <c r="L206" i="1"/>
  <c r="L202" i="1"/>
  <c r="L173" i="1"/>
  <c r="L162" i="1"/>
  <c r="L192" i="1"/>
  <c r="L35" i="1"/>
  <c r="L54" i="1"/>
  <c r="L28" i="1"/>
  <c r="L185" i="1"/>
  <c r="L134" i="1"/>
  <c r="L205" i="1"/>
  <c r="L95" i="1"/>
  <c r="L151" i="1"/>
  <c r="L53" i="1"/>
  <c r="L57" i="1"/>
  <c r="L91" i="1"/>
  <c r="L64" i="1"/>
  <c r="L150" i="1"/>
  <c r="L163" i="1"/>
  <c r="L92" i="1"/>
  <c r="L169" i="1"/>
  <c r="L119" i="1"/>
  <c r="L195" i="1"/>
  <c r="L69" i="1"/>
  <c r="L38" i="1"/>
  <c r="L79" i="1"/>
  <c r="L183" i="1"/>
  <c r="L56" i="1"/>
  <c r="L165" i="1"/>
  <c r="L201" i="1"/>
  <c r="L30" i="1"/>
  <c r="L29" i="1"/>
  <c r="L83" i="1"/>
  <c r="L167" i="1"/>
  <c r="L50" i="1"/>
  <c r="L48" i="1"/>
  <c r="L41" i="1"/>
  <c r="L180" i="1"/>
  <c r="L187" i="1"/>
  <c r="L74" i="1"/>
  <c r="L26" i="1"/>
  <c r="L68" i="1"/>
  <c r="L176" i="1"/>
  <c r="L85" i="1"/>
  <c r="L168" i="1"/>
  <c r="L196" i="1"/>
  <c r="L36" i="1"/>
  <c r="L188" i="1"/>
  <c r="L72" i="1"/>
  <c r="L166" i="1"/>
  <c r="L93" i="1"/>
  <c r="L66" i="1"/>
  <c r="L32" i="1"/>
  <c r="L178" i="1"/>
  <c r="L170" i="1"/>
  <c r="L44" i="1"/>
  <c r="L84" i="1"/>
  <c r="L153" i="1"/>
  <c r="L77" i="1"/>
  <c r="L175" i="1"/>
  <c r="L86" i="1"/>
  <c r="L189" i="1"/>
  <c r="L203" i="1"/>
  <c r="L71" i="1"/>
  <c r="L45" i="1"/>
  <c r="L174" i="1"/>
  <c r="L61" i="1"/>
  <c r="L78" i="1"/>
  <c r="L75" i="1"/>
  <c r="L199" i="1"/>
  <c r="L51" i="1"/>
  <c r="L49" i="1"/>
  <c r="L43" i="1"/>
  <c r="L73" i="1"/>
  <c r="L70" i="1"/>
  <c r="L52" i="1"/>
  <c r="L155" i="1"/>
  <c r="L55" i="1"/>
  <c r="L60" i="1"/>
  <c r="L154" i="1"/>
  <c r="L158" i="1"/>
  <c r="L198" i="1"/>
  <c r="L87" i="1"/>
  <c r="L159" i="1"/>
  <c r="L197" i="1"/>
  <c r="L67" i="1"/>
  <c r="L142" i="1"/>
  <c r="L6" i="1"/>
  <c r="AD141" i="1"/>
  <c r="AD108" i="1"/>
  <c r="AD74" i="1"/>
  <c r="AD109" i="1"/>
  <c r="AD205" i="1"/>
  <c r="AD41" i="1"/>
  <c r="W108" i="1"/>
  <c r="W74" i="1"/>
  <c r="W109" i="1"/>
  <c r="W205" i="1"/>
  <c r="W41" i="1"/>
  <c r="W141" i="1"/>
  <c r="W204" i="1"/>
  <c r="W139" i="1"/>
  <c r="W140" i="1"/>
  <c r="W122" i="1"/>
  <c r="W123" i="1"/>
  <c r="W107" i="1"/>
  <c r="W72" i="1"/>
  <c r="W73" i="1"/>
  <c r="W106" i="1"/>
  <c r="W52" i="1"/>
  <c r="W53" i="1"/>
  <c r="W10" i="1"/>
  <c r="W15" i="1"/>
  <c r="W13" i="1"/>
  <c r="W16" i="1"/>
  <c r="W80" i="1"/>
  <c r="W79" i="1"/>
  <c r="W78" i="1"/>
  <c r="W33" i="1"/>
  <c r="W114" i="1"/>
  <c r="W115" i="1"/>
  <c r="W116" i="1"/>
  <c r="W57" i="1"/>
  <c r="W56" i="1"/>
  <c r="W42" i="1"/>
  <c r="W194" i="1"/>
  <c r="W191" i="1"/>
  <c r="W192" i="1"/>
  <c r="W193" i="1"/>
  <c r="W161" i="1"/>
  <c r="W177" i="1"/>
  <c r="W176" i="1"/>
  <c r="W178" i="1"/>
  <c r="W90" i="1"/>
  <c r="W88" i="1"/>
  <c r="W89" i="1"/>
  <c r="W127" i="1"/>
  <c r="W126" i="1"/>
  <c r="W148" i="1"/>
  <c r="W145" i="1"/>
  <c r="W146" i="1"/>
  <c r="W147" i="1"/>
  <c r="W62" i="1"/>
  <c r="W208" i="1"/>
  <c r="W209" i="1"/>
  <c r="W207" i="1"/>
  <c r="W17" i="1"/>
  <c r="W18" i="1"/>
  <c r="W22" i="1"/>
  <c r="W23" i="1"/>
  <c r="W24" i="1"/>
  <c r="W81" i="1"/>
  <c r="W82" i="1"/>
  <c r="W86" i="1"/>
  <c r="W87" i="1"/>
  <c r="W34" i="1"/>
  <c r="W35" i="1"/>
  <c r="W39" i="1"/>
  <c r="W40" i="1"/>
  <c r="W43" i="1"/>
  <c r="W58" i="1"/>
  <c r="W46" i="1"/>
  <c r="W47" i="1"/>
  <c r="W195" i="1"/>
  <c r="W198" i="1"/>
  <c r="W199" i="1"/>
  <c r="W200" i="1"/>
  <c r="W162" i="1"/>
  <c r="W163" i="1"/>
  <c r="W167" i="1"/>
  <c r="W168" i="1"/>
  <c r="W179" i="1"/>
  <c r="W183" i="1"/>
  <c r="W184" i="1"/>
  <c r="W91" i="1"/>
  <c r="W92" i="1"/>
  <c r="W95" i="1"/>
  <c r="W96" i="1"/>
  <c r="W128" i="1"/>
  <c r="W131" i="1"/>
  <c r="W132" i="1"/>
  <c r="W133" i="1"/>
  <c r="W149" i="1"/>
  <c r="W152" i="1"/>
  <c r="W153" i="1"/>
  <c r="W63" i="1"/>
  <c r="W65" i="1"/>
  <c r="W20" i="1"/>
  <c r="W21" i="1"/>
  <c r="W84" i="1"/>
  <c r="W85" i="1"/>
  <c r="W37" i="1"/>
  <c r="W38" i="1"/>
  <c r="W44" i="1"/>
  <c r="W45" i="1"/>
  <c r="W150" i="1"/>
  <c r="W151" i="1"/>
  <c r="W180" i="1"/>
  <c r="W181" i="1"/>
  <c r="W164" i="1"/>
  <c r="W165" i="1"/>
  <c r="W129" i="1"/>
  <c r="W130" i="1"/>
  <c r="W64" i="1"/>
  <c r="W93" i="1"/>
  <c r="W94" i="1"/>
  <c r="W196" i="1"/>
  <c r="W197" i="1"/>
  <c r="W182" i="1"/>
  <c r="W166" i="1"/>
  <c r="W19" i="1"/>
  <c r="W83" i="1"/>
  <c r="W36" i="1"/>
  <c r="W11" i="1"/>
  <c r="W54" i="1"/>
  <c r="W55" i="1"/>
  <c r="W61" i="1"/>
  <c r="W75" i="1"/>
  <c r="W76" i="1"/>
  <c r="W77" i="1"/>
  <c r="W110" i="1"/>
  <c r="W111" i="1"/>
  <c r="W112" i="1"/>
  <c r="W124" i="1"/>
  <c r="W125" i="1"/>
  <c r="W142" i="1"/>
  <c r="W143" i="1"/>
  <c r="W144" i="1"/>
  <c r="W160" i="1"/>
  <c r="W175" i="1"/>
  <c r="W189" i="1"/>
  <c r="W32" i="1"/>
  <c r="W206" i="1"/>
  <c r="W190" i="1"/>
  <c r="W12" i="1"/>
  <c r="W113" i="1"/>
  <c r="W2" i="1"/>
  <c r="W3" i="1"/>
  <c r="W25" i="1"/>
  <c r="W26" i="1"/>
  <c r="W59" i="1"/>
  <c r="W66" i="1"/>
  <c r="W67" i="1"/>
  <c r="W97" i="1"/>
  <c r="W98" i="1"/>
  <c r="W117" i="1"/>
  <c r="W118" i="1"/>
  <c r="W134" i="1"/>
  <c r="W135" i="1"/>
  <c r="W154" i="1"/>
  <c r="W155" i="1"/>
  <c r="W169" i="1"/>
  <c r="W170" i="1"/>
  <c r="W201" i="1"/>
  <c r="W202" i="1"/>
  <c r="W99" i="1"/>
  <c r="W7" i="1"/>
  <c r="W8" i="1"/>
  <c r="W30" i="1"/>
  <c r="W31" i="1"/>
  <c r="W70" i="1"/>
  <c r="W71" i="1"/>
  <c r="W50" i="1"/>
  <c r="W51" i="1"/>
  <c r="W104" i="1"/>
  <c r="W105" i="1"/>
  <c r="W121" i="1"/>
  <c r="W173" i="1"/>
  <c r="W174" i="1"/>
  <c r="W187" i="1"/>
  <c r="W188" i="1"/>
  <c r="W203" i="1"/>
  <c r="W158" i="1"/>
  <c r="W159" i="1"/>
  <c r="W4" i="1"/>
  <c r="W5" i="1"/>
  <c r="W27" i="1"/>
  <c r="W28" i="1"/>
  <c r="W48" i="1"/>
  <c r="W49" i="1"/>
  <c r="W60" i="1"/>
  <c r="W68" i="1"/>
  <c r="W69" i="1"/>
  <c r="W100" i="1"/>
  <c r="W101" i="1"/>
  <c r="W119" i="1"/>
  <c r="W120" i="1"/>
  <c r="W136" i="1"/>
  <c r="W137" i="1"/>
  <c r="W156" i="1"/>
  <c r="W157" i="1"/>
  <c r="W171" i="1"/>
  <c r="W172" i="1"/>
  <c r="W185" i="1"/>
  <c r="W186" i="1"/>
  <c r="W102" i="1"/>
  <c r="W103" i="1"/>
  <c r="W29" i="1"/>
  <c r="W6" i="1"/>
  <c r="W138" i="1"/>
  <c r="W9" i="1"/>
  <c r="W14" i="1"/>
  <c r="AD204" i="1"/>
  <c r="AD9" i="1"/>
  <c r="AD52" i="1"/>
  <c r="AD53" i="1"/>
  <c r="AD72" i="1"/>
  <c r="AD73" i="1"/>
  <c r="AD106" i="1"/>
  <c r="AD122" i="1"/>
  <c r="AD123" i="1"/>
  <c r="AD10" i="1"/>
  <c r="AD107" i="1"/>
  <c r="AD139" i="1"/>
  <c r="AD140" i="1"/>
  <c r="AD138" i="1"/>
  <c r="AD60" i="1"/>
  <c r="AD68" i="1"/>
  <c r="AD6" i="1"/>
  <c r="AD29" i="1"/>
  <c r="AD103" i="1"/>
  <c r="AD172" i="1"/>
  <c r="AD185" i="1"/>
  <c r="AD186" i="1"/>
  <c r="AD102" i="1"/>
  <c r="AD157" i="1"/>
  <c r="AD120" i="1"/>
  <c r="AD28" i="1"/>
  <c r="AD5" i="1"/>
  <c r="AD159" i="1"/>
  <c r="AD4" i="1"/>
  <c r="AD27" i="1"/>
  <c r="AD48" i="1"/>
  <c r="AD49" i="1"/>
  <c r="AD69" i="1"/>
  <c r="AD100" i="1"/>
  <c r="AD119" i="1"/>
  <c r="AD136" i="1"/>
  <c r="AD137" i="1"/>
  <c r="AD156" i="1"/>
  <c r="AD171" i="1"/>
  <c r="AD30" i="1"/>
  <c r="AD31" i="1"/>
  <c r="AD70" i="1"/>
  <c r="AD71" i="1"/>
  <c r="AD50" i="1"/>
  <c r="AD51" i="1"/>
  <c r="AD104" i="1"/>
  <c r="AD105" i="1"/>
  <c r="AD121" i="1"/>
  <c r="AD173" i="1"/>
  <c r="AD174" i="1"/>
  <c r="AD187" i="1"/>
  <c r="AD188" i="1"/>
  <c r="AD203" i="1"/>
  <c r="AD158" i="1"/>
  <c r="AD8" i="1"/>
  <c r="AD7" i="1"/>
  <c r="AD3" i="1"/>
  <c r="AD25" i="1"/>
  <c r="AD26" i="1"/>
  <c r="AD59" i="1"/>
  <c r="AD66" i="1"/>
  <c r="AD67" i="1"/>
  <c r="AD97" i="1"/>
  <c r="AD98" i="1"/>
  <c r="AD117" i="1"/>
  <c r="AD118" i="1"/>
  <c r="AD134" i="1"/>
  <c r="AD135" i="1"/>
  <c r="AD154" i="1"/>
  <c r="AD155" i="1"/>
  <c r="AD169" i="1"/>
  <c r="AD170" i="1"/>
  <c r="AD201" i="1"/>
  <c r="AD202" i="1"/>
  <c r="AD99" i="1"/>
  <c r="AD2" i="1"/>
  <c r="AD110" i="1"/>
  <c r="AD111" i="1"/>
  <c r="AD112" i="1"/>
  <c r="AD124" i="1"/>
  <c r="AD125" i="1"/>
  <c r="AD142" i="1"/>
  <c r="AD143" i="1"/>
  <c r="AD144" i="1"/>
  <c r="AD160" i="1"/>
  <c r="AD175" i="1"/>
  <c r="AD32" i="1"/>
  <c r="AD190" i="1"/>
  <c r="AD12" i="1"/>
  <c r="AD113" i="1"/>
  <c r="AD11" i="1"/>
  <c r="AD54" i="1"/>
  <c r="AD61" i="1"/>
  <c r="AD75" i="1"/>
  <c r="AD76" i="1"/>
  <c r="AD77" i="1"/>
  <c r="AD15" i="1"/>
  <c r="AD13" i="1"/>
  <c r="AD16" i="1"/>
  <c r="AD17" i="1"/>
  <c r="AD18" i="1"/>
  <c r="AD22" i="1"/>
  <c r="AD23" i="1"/>
  <c r="AD24" i="1"/>
  <c r="AD20" i="1"/>
  <c r="AD21" i="1"/>
  <c r="AD19" i="1"/>
  <c r="AD33" i="1"/>
  <c r="AD34" i="1"/>
  <c r="AD35" i="1"/>
  <c r="AD39" i="1"/>
  <c r="AD40" i="1"/>
  <c r="AD37" i="1"/>
  <c r="AD38" i="1"/>
  <c r="AD36" i="1"/>
  <c r="AD42" i="1"/>
  <c r="AD43" i="1"/>
  <c r="AD46" i="1"/>
  <c r="AD47" i="1"/>
  <c r="AD44" i="1"/>
  <c r="AD45" i="1"/>
  <c r="AD57" i="1"/>
  <c r="AD56" i="1"/>
  <c r="AD58" i="1"/>
  <c r="AD62" i="1"/>
  <c r="AD63" i="1"/>
  <c r="AD65" i="1"/>
  <c r="AD64" i="1"/>
  <c r="AD80" i="1"/>
  <c r="AD79" i="1"/>
  <c r="AD78" i="1"/>
  <c r="AD81" i="1"/>
  <c r="AD82" i="1"/>
  <c r="AD86" i="1"/>
  <c r="AD87" i="1"/>
  <c r="AD84" i="1"/>
  <c r="AD85" i="1"/>
  <c r="AD83" i="1"/>
  <c r="AD90" i="1"/>
  <c r="AD88" i="1"/>
  <c r="AD89" i="1"/>
  <c r="AD91" i="1"/>
  <c r="AD92" i="1"/>
  <c r="AD95" i="1"/>
  <c r="AD96" i="1"/>
  <c r="AD93" i="1"/>
  <c r="AD94" i="1"/>
  <c r="AD114" i="1"/>
  <c r="AD115" i="1"/>
  <c r="AD116" i="1"/>
  <c r="AD127" i="1"/>
  <c r="AD126" i="1"/>
  <c r="AD128" i="1"/>
  <c r="AD131" i="1"/>
  <c r="AD132" i="1"/>
  <c r="AD133" i="1"/>
  <c r="AD129" i="1"/>
  <c r="AD130" i="1"/>
  <c r="AD148" i="1"/>
  <c r="AD145" i="1"/>
  <c r="AD146" i="1"/>
  <c r="AD147" i="1"/>
  <c r="AD149" i="1"/>
  <c r="AD152" i="1"/>
  <c r="AD153" i="1"/>
  <c r="AD150" i="1"/>
  <c r="AD151" i="1"/>
  <c r="AD161" i="1"/>
  <c r="AD162" i="1"/>
  <c r="AD163" i="1"/>
  <c r="AD167" i="1"/>
  <c r="AD168" i="1"/>
  <c r="AD164" i="1"/>
  <c r="AD165" i="1"/>
  <c r="AD166" i="1"/>
  <c r="AD177" i="1"/>
  <c r="AD176" i="1"/>
  <c r="AD178" i="1"/>
  <c r="AD179" i="1"/>
  <c r="AD183" i="1"/>
  <c r="AD184" i="1"/>
  <c r="AD180" i="1"/>
  <c r="AD181" i="1"/>
  <c r="AD182" i="1"/>
  <c r="AD194" i="1"/>
  <c r="AD191" i="1"/>
  <c r="AD192" i="1"/>
  <c r="AD193" i="1"/>
  <c r="AD195" i="1"/>
  <c r="AD198" i="1"/>
  <c r="AD199" i="1"/>
  <c r="AD200" i="1"/>
  <c r="AD196" i="1"/>
  <c r="AD197" i="1"/>
  <c r="AD208" i="1"/>
  <c r="AD209" i="1"/>
  <c r="AD14" i="1"/>
</calcChain>
</file>

<file path=xl/sharedStrings.xml><?xml version="1.0" encoding="utf-8"?>
<sst xmlns="http://schemas.openxmlformats.org/spreadsheetml/2006/main" count="6641" uniqueCount="608">
  <si>
    <t>species</t>
  </si>
  <si>
    <t>tag</t>
  </si>
  <si>
    <t>dbh</t>
  </si>
  <si>
    <t>site</t>
  </si>
  <si>
    <t>aglaia</t>
  </si>
  <si>
    <t>guamia</t>
  </si>
  <si>
    <t>cyno</t>
  </si>
  <si>
    <t>maca</t>
  </si>
  <si>
    <t>eug rein</t>
  </si>
  <si>
    <t>eug pal</t>
  </si>
  <si>
    <t>psych</t>
  </si>
  <si>
    <t>ochr</t>
  </si>
  <si>
    <t>prem</t>
  </si>
  <si>
    <t>leuc</t>
  </si>
  <si>
    <t>mor</t>
  </si>
  <si>
    <t>neiso</t>
  </si>
  <si>
    <t>ficus p</t>
  </si>
  <si>
    <t>tri</t>
  </si>
  <si>
    <t>isa</t>
  </si>
  <si>
    <t>gvpt</t>
  </si>
  <si>
    <t>palii</t>
  </si>
  <si>
    <t>index</t>
  </si>
  <si>
    <t>na</t>
  </si>
  <si>
    <t>none</t>
  </si>
  <si>
    <t>location</t>
  </si>
  <si>
    <t>along entry trail</t>
  </si>
  <si>
    <t>near gap fence #1</t>
  </si>
  <si>
    <t>leaf#</t>
  </si>
  <si>
    <t>pheno</t>
  </si>
  <si>
    <t>notes</t>
  </si>
  <si>
    <t>many</t>
  </si>
  <si>
    <t>95+84</t>
  </si>
  <si>
    <t>35+32</t>
  </si>
  <si>
    <t>34+14</t>
  </si>
  <si>
    <t>80+65</t>
  </si>
  <si>
    <t>88+50</t>
  </si>
  <si>
    <t>21+18</t>
  </si>
  <si>
    <t>&lt;10</t>
  </si>
  <si>
    <t>no</t>
  </si>
  <si>
    <t>whitefly</t>
  </si>
  <si>
    <t>count_herbivore1</t>
  </si>
  <si>
    <t>id_herbivore1</t>
  </si>
  <si>
    <t>count_herbivore2</t>
  </si>
  <si>
    <t>id_herbivore2</t>
  </si>
  <si>
    <t>aphid1</t>
  </si>
  <si>
    <t>mealybug1</t>
  </si>
  <si>
    <t>nff</t>
  </si>
  <si>
    <t>fl</t>
  </si>
  <si>
    <t>fr</t>
  </si>
  <si>
    <t>flfr</t>
  </si>
  <si>
    <t>chewing damage on leaves</t>
  </si>
  <si>
    <t>tending?</t>
  </si>
  <si>
    <t>yes</t>
  </si>
  <si>
    <t>too few fruits and flowers to be sampled (phenology tree)</t>
  </si>
  <si>
    <t>heavily infested with whiteflies (recorded number is underestimate since some flew away during handling); some brown leaves on ground showed evidence of whitefly infestation; flowers had thrips present but no homoptera</t>
  </si>
  <si>
    <t>date_sampled</t>
  </si>
  <si>
    <t>101+35</t>
  </si>
  <si>
    <t>backside of grid near cliff</t>
  </si>
  <si>
    <t>entry trail before triple pink flagging to enter grid</t>
  </si>
  <si>
    <t>morpho4 (2 total) observed tending aphids</t>
  </si>
  <si>
    <t>175+70</t>
  </si>
  <si>
    <t>inside grid but not tagged</t>
  </si>
  <si>
    <t>ficus t</t>
  </si>
  <si>
    <t>forbi</t>
  </si>
  <si>
    <t>check</t>
  </si>
  <si>
    <t>saipan_ms2</t>
  </si>
  <si>
    <t>fairly large nest of saipan_ms1 on phenology flagging tape (~20 individuals). Flowers had nothing. Minimal chewing damage. Dead, hollow branch on trunk did not have any nesting ants.</t>
  </si>
  <si>
    <t>chrysomelid1</t>
  </si>
  <si>
    <t>saipan_ms1</t>
  </si>
  <si>
    <t>some chewing damage</t>
  </si>
  <si>
    <t>height (m)</t>
  </si>
  <si>
    <t>branch_diameter (mm)</t>
  </si>
  <si>
    <t>slightly north of gap fence 4</t>
  </si>
  <si>
    <t>next to tag 2896</t>
  </si>
  <si>
    <t>between 2077 and 2089</t>
  </si>
  <si>
    <t>directly adjacent to gap fence 2</t>
  </si>
  <si>
    <t>115+84</t>
  </si>
  <si>
    <t>evidence of old, dessicated scales present on leaves; leaf litter tunnels perhaps indicative of previous ant tending; limited chewing damage</t>
  </si>
  <si>
    <t>evidence of past homopteran feeding; sooty mold/rust present; one small weevil present on leaf; one chrysopid egg stalk</t>
  </si>
  <si>
    <t>saipan_ms3</t>
  </si>
  <si>
    <t>snail1</t>
  </si>
  <si>
    <t>heavy leaf mining damage on multiple leaves</t>
  </si>
  <si>
    <t>saipan_ms7</t>
  </si>
  <si>
    <t>mtr1</t>
  </si>
  <si>
    <t>saipan_ms6</t>
  </si>
  <si>
    <t>adjacent to c2 fence</t>
  </si>
  <si>
    <t>236 (this included some ficus wrapped around trunk)</t>
  </si>
  <si>
    <t>adjacent to tag 8343</t>
  </si>
  <si>
    <t>135+111+37</t>
  </si>
  <si>
    <t>adjacent to 8126</t>
  </si>
  <si>
    <t>152+93+174+161</t>
  </si>
  <si>
    <t>adjacent to tag 8515</t>
  </si>
  <si>
    <t>ant_leaf_id1</t>
  </si>
  <si>
    <t>unknown morph 4</t>
  </si>
  <si>
    <t>Tetramorium bicarinatum</t>
  </si>
  <si>
    <t>ant_leaf_id2</t>
  </si>
  <si>
    <t>Pheidole oceanica</t>
  </si>
  <si>
    <t>Anoplelepis gracillipes</t>
  </si>
  <si>
    <t>ant_trunk_id1</t>
  </si>
  <si>
    <t>ant_trunk_id2</t>
  </si>
  <si>
    <t>ant_trunk_count1</t>
  </si>
  <si>
    <t>Anoplolepis gracillipes</t>
  </si>
  <si>
    <t>ant_trunk2_count</t>
  </si>
  <si>
    <t>ladt</t>
  </si>
  <si>
    <t>saipan_ms8</t>
  </si>
  <si>
    <t>mealybug2</t>
  </si>
  <si>
    <t>flowers inaccessible</t>
  </si>
  <si>
    <t>ant_trunk_id3</t>
  </si>
  <si>
    <t>ant_trunk3_count</t>
  </si>
  <si>
    <t>flfr sampled?</t>
  </si>
  <si>
    <t>flfr arthropods</t>
  </si>
  <si>
    <t>none (nail present but no tag in tree)</t>
  </si>
  <si>
    <t>adjacent to 2850</t>
  </si>
  <si>
    <t>167+106</t>
  </si>
  <si>
    <t>inaccessible</t>
  </si>
  <si>
    <t>adjacent to 2627</t>
  </si>
  <si>
    <t>164+33</t>
  </si>
  <si>
    <t>count_herbivore3</t>
  </si>
  <si>
    <t>id_herbivore3</t>
  </si>
  <si>
    <t>adjacent to 7260</t>
  </si>
  <si>
    <t>many &lt;50</t>
  </si>
  <si>
    <t>off grid, about 10 m east of tag 7263</t>
  </si>
  <si>
    <t>coccoon1</t>
  </si>
  <si>
    <t>saipan_ms6 is nesting near base of tree</t>
  </si>
  <si>
    <t>chrysopid stalk present</t>
  </si>
  <si>
    <t>description</t>
  </si>
  <si>
    <t>leafhopper 2 adult</t>
  </si>
  <si>
    <t>official id</t>
  </si>
  <si>
    <t>morpho_name</t>
  </si>
  <si>
    <t>small, grey</t>
  </si>
  <si>
    <t>not captured, cannot id</t>
  </si>
  <si>
    <t>leafhopper 1 adult</t>
  </si>
  <si>
    <t>predominantly black with green markings along thorax and head</t>
  </si>
  <si>
    <t>this species should be easy to identify; included in original rota insect collection and is probably in the UoG collection somewhere</t>
  </si>
  <si>
    <t>a few collected but unable to id; may be worth checking UoG collection if they appear in other samples</t>
  </si>
  <si>
    <t>very small, green aphids that cluster around leaf veins</t>
  </si>
  <si>
    <t>galls1</t>
  </si>
  <si>
    <t>will not pursue id</t>
  </si>
  <si>
    <t>working on id with christina at UoG</t>
  </si>
  <si>
    <t>small snails (size of 0.7 pencil tip), shells variable</t>
  </si>
  <si>
    <t>delphacid1</t>
  </si>
  <si>
    <t>moderately sized (~1 cm), flattish, green</t>
  </si>
  <si>
    <t>herbiovre/ant</t>
  </si>
  <si>
    <t>herbivore</t>
  </si>
  <si>
    <t>may capture for later id, possibly in UoG collection</t>
  </si>
  <si>
    <t>leafhopper 3 adult</t>
  </si>
  <si>
    <t>same size as leafhopper 1, brownish with more prominently arched pronotum</t>
  </si>
  <si>
    <t>captured and in personal collection, may id later</t>
  </si>
  <si>
    <t>white, silken coccoon, strands sometimes disfiguring general leaf structure; moderate in size (~1.5 cm)</t>
  </si>
  <si>
    <t>probably some kind of noctuid</t>
  </si>
  <si>
    <t>larger than mealybug1 with a much thicker and less waxy/poofy coating; darker orange when punctured</t>
  </si>
  <si>
    <t>did not have alcohol vial, could not collect; was on petiole of an aglaia at ladt</t>
  </si>
  <si>
    <t>tree cricket 1</t>
  </si>
  <si>
    <t>light brown, very long cerci and antennae, picture #1229; adults ~1.5 cm in length</t>
  </si>
  <si>
    <t>will try to collect for id</t>
  </si>
  <si>
    <t>galls2</t>
  </si>
  <si>
    <t xml:space="preserve">larger galls, supported by a smallish stalk; seem to be exclusive to premna </t>
  </si>
  <si>
    <t>should be easy to collect if id needed</t>
  </si>
  <si>
    <t>tree cricket 1 adult</t>
  </si>
  <si>
    <t>tree cricket 1 nymph</t>
  </si>
  <si>
    <t>leaf-rolling caterpillar</t>
  </si>
  <si>
    <t>rolls leaves using strong thread, have not seen actual caterpillar</t>
  </si>
  <si>
    <t>no id possible yet</t>
  </si>
  <si>
    <t>spittlebug1</t>
  </si>
  <si>
    <t>tree cricket 2 nymph</t>
  </si>
  <si>
    <t>tree cricket 2</t>
  </si>
  <si>
    <t>pale, whitish/green, smaller than tree cricket 1 but still with long antennae and cerci</t>
  </si>
  <si>
    <t>ant</t>
  </si>
  <si>
    <t>rota_ms1a</t>
  </si>
  <si>
    <t>rota_ms1b</t>
  </si>
  <si>
    <t>rota_ms2</t>
  </si>
  <si>
    <t>rota_ms3</t>
  </si>
  <si>
    <t>rota_ms4</t>
  </si>
  <si>
    <t>rota_ms5</t>
  </si>
  <si>
    <t>rota_ms6</t>
  </si>
  <si>
    <t>rota_ms7</t>
  </si>
  <si>
    <t>saipan_ms4</t>
  </si>
  <si>
    <t>saipan_ms5</t>
  </si>
  <si>
    <t>Crematogaster biroi</t>
  </si>
  <si>
    <t>island</t>
  </si>
  <si>
    <t>rota</t>
  </si>
  <si>
    <t>saipan</t>
  </si>
  <si>
    <t>herbivores present?</t>
  </si>
  <si>
    <t>thrips</t>
  </si>
  <si>
    <t>ladybug larvae present on trunk</t>
  </si>
  <si>
    <t>heavy chewing damage to leaves</t>
  </si>
  <si>
    <t>weevil present on leaves</t>
  </si>
  <si>
    <t>leaves very small and dense to other sampled Guamias</t>
  </si>
  <si>
    <t>also had a weevil on leaves</t>
  </si>
  <si>
    <t>evidence of past homopteran feeding; heavy leaf mining on one leaf</t>
  </si>
  <si>
    <t>many leaves have rust</t>
  </si>
  <si>
    <t>chewing damage on some leaves</t>
  </si>
  <si>
    <t>fr only</t>
  </si>
  <si>
    <t>id_herbivore4</t>
  </si>
  <si>
    <t>count_herbivore4</t>
  </si>
  <si>
    <t>coccoon2</t>
  </si>
  <si>
    <t>id_herbivore5</t>
  </si>
  <si>
    <t>count_herbivore5</t>
  </si>
  <si>
    <t>ants present on leaves?</t>
  </si>
  <si>
    <t>exact number of aphids based on original estimate of 50-100 total; many morpho2 (&gt;25) nesting in cavity in trunk; tree looked generally healthy</t>
  </si>
  <si>
    <t>exact number of galls put as 100 but original sheet says &gt;100; inside of grid but not marked with a tag, though is marked as one of evan's phenology trees (ma1)</t>
  </si>
  <si>
    <t>exact number of aphids based on original estimate of 50-100 total; also had a small, grey weevil (not previously seen) that could have been a seed predator or stem borer, though no fruits present; aphids clustered along leaf midveins</t>
  </si>
  <si>
    <t>adjacent to 2093</t>
  </si>
  <si>
    <t>guam</t>
  </si>
  <si>
    <t>sblas</t>
  </si>
  <si>
    <t>leafhopper 4 adult</t>
  </si>
  <si>
    <t>Technomyrmex albipes</t>
  </si>
  <si>
    <t>colony size</t>
  </si>
  <si>
    <t>Weird white substance on apical meristems and stalks of fruit/flowers; sample collected</t>
  </si>
  <si>
    <t>scale1</t>
  </si>
  <si>
    <t>white, with long wing cover, fairly large; possibly a delphacid</t>
  </si>
  <si>
    <t>small, color variable</t>
  </si>
  <si>
    <t>collected, will hopefully id</t>
  </si>
  <si>
    <t>Residual wax on leaf surface, possibly from previous mealybug presence; two Technomyrmex looked to be in the process of constructing an external tunnel on the tree trunk</t>
  </si>
  <si>
    <t>2 flowers sampled; 1 Technomyrmex at base</t>
  </si>
  <si>
    <r>
      <t xml:space="preserve">1 flower and 1 fruit sampled; 1 </t>
    </r>
    <r>
      <rPr>
        <i/>
        <sz val="11"/>
        <color theme="1"/>
        <rFont val="Calibri"/>
        <family val="2"/>
        <scheme val="minor"/>
      </rPr>
      <t xml:space="preserve">Technomyrmex </t>
    </r>
    <r>
      <rPr>
        <sz val="11"/>
        <color theme="1"/>
        <rFont val="Calibri"/>
        <family val="2"/>
        <scheme val="minor"/>
      </rPr>
      <t>inside flower</t>
    </r>
  </si>
  <si>
    <t>Residual wax on leaf surface; 10/min ascending tree, but no trail extending to base of tree</t>
  </si>
  <si>
    <t>off grid but close to z4a</t>
  </si>
  <si>
    <t>Solid stream of T. albipes climbing towards canopy (51/min), main nest seems to be within a nearby Cycad connecting to Ficus by prop roots; empty Euploea chrysallis on sampled leaves</t>
  </si>
  <si>
    <t>About 70 T. albipes nesting within rolled up leaf on sampled branch, nesting material present within leaf but no larvae seen; regrowth at base of tree had mealybugs with T. albipes tending</t>
  </si>
  <si>
    <t>off grid, closest to z*e0 corner</t>
  </si>
  <si>
    <t>~145</t>
  </si>
  <si>
    <t>galls3</t>
  </si>
  <si>
    <t>guam_ms2</t>
  </si>
  <si>
    <t>guam_ms1</t>
  </si>
  <si>
    <t>picture #1246</t>
  </si>
  <si>
    <t>adjacent to tag 3258</t>
  </si>
  <si>
    <t>~250</t>
  </si>
  <si>
    <t>Residaul wax on leaf surface</t>
  </si>
  <si>
    <t>See picture for galls; residual wax on leaf surface</t>
  </si>
  <si>
    <t>adjacent to tag 981</t>
  </si>
  <si>
    <t>~160</t>
  </si>
  <si>
    <t>1 flower and 1 fruit sampled; 2 Technomyrmex on flower</t>
  </si>
  <si>
    <t>?</t>
  </si>
  <si>
    <t>Many T. albipes nesting on trunk in multiple spots; extensive network of tunnels along sections of trunk</t>
  </si>
  <si>
    <t>not recorded</t>
  </si>
  <si>
    <t>Buds empty</t>
  </si>
  <si>
    <t>adjacent to tag 3482</t>
  </si>
  <si>
    <t>~100+100+80+40</t>
  </si>
  <si>
    <t>only fl sampled; empty</t>
  </si>
  <si>
    <t>Ficus prolixa adjacent to tree has many mealybugs with T. albipes tending; prop root being used as avenue in contact with premna trunk</t>
  </si>
  <si>
    <t>T. albipes nesting below tree tag; probably 200-300 total ants with many larvae</t>
  </si>
  <si>
    <t>papilio polytes</t>
  </si>
  <si>
    <t>Two separate T. albipes nests on leaves with about 50 total ants; no larvae</t>
  </si>
  <si>
    <t>unk leafhopper adult</t>
  </si>
  <si>
    <t>T. albipes nesting in leaf with about 40 total individuals and on trunk beneath phenology tape with larvae present</t>
  </si>
  <si>
    <t>leafhopper 5 adult</t>
  </si>
  <si>
    <t>Has same white substance on apical meristems as Agl 3280</t>
  </si>
  <si>
    <t>~200</t>
  </si>
  <si>
    <t>close to corner za0 and gap fence 4</t>
  </si>
  <si>
    <t>mealybug 1</t>
  </si>
  <si>
    <t>mealybug 2</t>
  </si>
  <si>
    <t>Heavily infested with mealybugs, including 43 fully grown terminal instars; T. albipes actively tending; mealybugs clustered around petioles and meristem</t>
  </si>
  <si>
    <t>anao</t>
  </si>
  <si>
    <t>About 50 T. albipes present on leaf, some tending scales; same weird white substance on meristems as in other Aglaias sampled at South Blas</t>
  </si>
  <si>
    <t>T. albipes in a steady line ascending multiple branches of the trunk at 24/min</t>
  </si>
  <si>
    <t>galls4</t>
  </si>
  <si>
    <t>Steady line of T. albipes on trunk but not recorded because they were on a separate main branch than the one sampled</t>
  </si>
  <si>
    <t>only observed on ficus, diameter of approximately 5 mm, on underside of leaves, not as lumpy as some galls</t>
  </si>
  <si>
    <t>Two low hanging dead branches, one of which was full of nesting T. albipes; hard to estimate colony size without removing whole branch, but probably 200+ ants and many larvae; steady lines of foragers ascending main trunk above these branches (branches were at about 1.5 m off the ground)</t>
  </si>
  <si>
    <t>11 of sampled mealybugs were terminal instars, very large, some samples collected as type specimens for identification; about 75 T. albipes nesting behind tree tag</t>
  </si>
  <si>
    <t>adjacent to 1175</t>
  </si>
  <si>
    <t>~120+100+80</t>
  </si>
  <si>
    <t>leafhopper adult 6</t>
  </si>
  <si>
    <t>inchworm1</t>
  </si>
  <si>
    <t>no waxy coating, color was deep red/almost purple, very soft bodied</t>
  </si>
  <si>
    <t>accidentally punctured and not collected</t>
  </si>
  <si>
    <t>leafhopper 6 adult</t>
  </si>
  <si>
    <t>squat, yellow/brownish color, around 5 mm in length, probably membracidae?</t>
  </si>
  <si>
    <t>greyish/brown, approximately 1 cm in length; possibly the same species as the ones that seem to feed inside of transparent "windows"</t>
  </si>
  <si>
    <t>guam_anao_ms2</t>
  </si>
  <si>
    <t>Also had some kind of caterpillar egg (spherical and bright green) on leaf</t>
  </si>
  <si>
    <t>mealybug3</t>
  </si>
  <si>
    <t>many mealybugs; one fruit had 7 adults and the other had &gt;100 immatures; mealybugs were being actively tended by T. albipes</t>
  </si>
  <si>
    <t>guam_anao_ms1</t>
  </si>
  <si>
    <t>Tree cricket was fully grown adult in rolled up leaf; see Ali's pictures; evidence of extensive damage by scales/mealybugs; additional scales may have actually been alive but were not recognized</t>
  </si>
  <si>
    <t>mealybug 3</t>
  </si>
  <si>
    <t>Steady line of T. albipes at 12/min</t>
  </si>
  <si>
    <t>Some evidence of past damage by scales; some rust present on leaves</t>
  </si>
  <si>
    <t>Steady line of T. albipes at 16/min</t>
  </si>
  <si>
    <t>T. albipes nesting in dead Macaranga leaf that had fallen on trunk of Triphasia</t>
  </si>
  <si>
    <t>P. polytes was approximately 1.5 cm in length; branch also had an empty P. polytes chrysallis; numerous other P. polytes feeding on same plant</t>
  </si>
  <si>
    <t>adjacent to tag 746</t>
  </si>
  <si>
    <t>mealybug 4</t>
  </si>
  <si>
    <t>mealybug4</t>
  </si>
  <si>
    <t>greenish, like other mealybugs with without waxy coating</t>
  </si>
  <si>
    <t>racetrack</t>
  </si>
  <si>
    <t>adjacent to tag 5520</t>
  </si>
  <si>
    <t>adjacent to south side of gap 2</t>
  </si>
  <si>
    <t>heavy chewing damage on leaves</t>
  </si>
  <si>
    <t>Nesting in phenology tape</t>
  </si>
  <si>
    <t>T. albipes ascending trunk (27/min)</t>
  </si>
  <si>
    <t>T. albipes ascending trunk (9/min)</t>
  </si>
  <si>
    <t>T. albipes nesting in bark furrows</t>
  </si>
  <si>
    <t>T. albipes ascending trunk (23/min)</t>
  </si>
  <si>
    <t>T. albipes ascending trunk (17/min)</t>
  </si>
  <si>
    <t>galls5</t>
  </si>
  <si>
    <t>orange, round, hard, only observed on psychotria</t>
  </si>
  <si>
    <t>chrysomelid2</t>
  </si>
  <si>
    <t>alternating black and red coloration, very small</t>
  </si>
  <si>
    <t>Nesting in phenology tape; foragers ascending trunk and using an adjacent Flagelleria to access canopy</t>
  </si>
  <si>
    <t>About 20 T. albipes nesting in low dead branch</t>
  </si>
  <si>
    <t>Large nest in cavity of trunk and underneath phenology tape; T. albipes very numerous on nearby flowers of Eugenia thompsonii</t>
  </si>
  <si>
    <t>nblas</t>
  </si>
  <si>
    <t>adjacent to 3944</t>
  </si>
  <si>
    <t>adjacent to 17</t>
  </si>
  <si>
    <t>adjacent to 22</t>
  </si>
  <si>
    <t>weird white stuff (aka scales present) on meristems</t>
  </si>
  <si>
    <t>6 T. albipes in 30sec</t>
  </si>
  <si>
    <t>16 mealybugs present at base of flowers, actively being tended by t. albipes</t>
  </si>
  <si>
    <t>31/min ascending</t>
  </si>
  <si>
    <t>14/min ascending</t>
  </si>
  <si>
    <t>20 T. albipes in 30sec</t>
  </si>
  <si>
    <t>Nesting in clump of leaves caught in branch in trunk</t>
  </si>
  <si>
    <t>4 mealybugs present on fruit</t>
  </si>
  <si>
    <t>75/min ascending</t>
  </si>
  <si>
    <t>delphacid nymph</t>
  </si>
  <si>
    <t>guam_nblas_ms1</t>
  </si>
  <si>
    <t>26/min ascending</t>
  </si>
  <si>
    <t>29 t. albipes in 30sec</t>
  </si>
  <si>
    <t>galls6</t>
  </si>
  <si>
    <t>t. albipes nesting in leaves</t>
  </si>
  <si>
    <t>12 t. albipes in 30sec</t>
  </si>
  <si>
    <t>non-descript green galls, small, on premna</t>
  </si>
  <si>
    <t>three separate t. albipes nests on leaves, over 100 ants present; scales concentrated on only two leaves around the midveins</t>
  </si>
  <si>
    <t>t. albipes tending scale on regrowth at base of tree</t>
  </si>
  <si>
    <t>T. albipes ascending trunk (11/min); t. albipes congregated around something that looked like dead insect cuticle; a few t. albipes nesting in dead bark</t>
  </si>
  <si>
    <t>T. albipes ascending trunk (7/min); many more nesting below dead bark</t>
  </si>
  <si>
    <t>T. albipes extremely numerous on trunk, tending scales and mealybugs on basal leaves, ascending in large numbers; some rust present on sampled leaves; small t. albipes nest on leaves</t>
  </si>
  <si>
    <t>Topinoma melanocephala</t>
  </si>
  <si>
    <t>Ghost ant</t>
  </si>
  <si>
    <t>Specimen identified by Maia on 19mar14</t>
  </si>
  <si>
    <t>Paratrechina minutula</t>
  </si>
  <si>
    <t>Odontomachus haemotodus</t>
  </si>
  <si>
    <t>Snapjaw ant</t>
  </si>
  <si>
    <t>adjacent to tag 317</t>
  </si>
  <si>
    <t>ritidian</t>
  </si>
  <si>
    <t>white fluff (scale?)</t>
  </si>
  <si>
    <t>T. albipes nesting in leaves</t>
  </si>
  <si>
    <t>~120</t>
  </si>
  <si>
    <t>Huge aggregations of T. albipes on trunk; not sure if they were nesting; see picture 1256; many ascending tree, observed rate of 49ants/30sec</t>
  </si>
  <si>
    <t>yponomeutidae adult</t>
  </si>
  <si>
    <t>Nesting ants were also ascending trunk</t>
  </si>
  <si>
    <t>adjacent to tag 15050</t>
  </si>
  <si>
    <t>Heavy chewing herbivore damage</t>
  </si>
  <si>
    <t>window_caterpillar</t>
  </si>
  <si>
    <t>Small (&lt;1 cm) caterpillars that feed inside of transparent "windows" near leaf margins; check Ali's pictures for example</t>
  </si>
  <si>
    <t>Ascending at 27ant/30sec</t>
  </si>
  <si>
    <t>Tapinoma melanocephala</t>
  </si>
  <si>
    <t>T. albipes nesting on leaf</t>
  </si>
  <si>
    <t>near fallen tree tag 3897</t>
  </si>
  <si>
    <t>adjacent to tag 426</t>
  </si>
  <si>
    <t>guam_ritd_ms2</t>
  </si>
  <si>
    <t>guam_ritd_ms1</t>
  </si>
  <si>
    <t>No weird white stuff (scale?) on this tree</t>
  </si>
  <si>
    <t>unknown dead chrysallis</t>
  </si>
  <si>
    <t>Adjacent Guamia tree has numerous mealybugs present on leaves with visible honeydew excretions present but no ants tending</t>
  </si>
  <si>
    <t>leaf rolling caterpillar</t>
  </si>
  <si>
    <t>inchworm</t>
  </si>
  <si>
    <t>Whiteflies and mealybugs extremely numerous with tapinoma ants present but no indication of tending occurring; complete skeletonization of some leaves, probably from inchworm on leaves</t>
  </si>
  <si>
    <t>guam_ritd_ms3</t>
  </si>
  <si>
    <t>Termite tunnel present on trunk but empty</t>
  </si>
  <si>
    <t>Large group of ghost ants nesting in dead branch near base of trunk; did not appear to be ascending tree; termite tunnel present on trunk but empty</t>
  </si>
  <si>
    <t>Also had a green caterpillar egg on one leaf</t>
  </si>
  <si>
    <t>visible from both gaps 1 and 2</t>
  </si>
  <si>
    <t>guam_ritd_ms4</t>
  </si>
  <si>
    <t>aphid2</t>
  </si>
  <si>
    <t>papilio polytes (early instar)</t>
  </si>
  <si>
    <t>Many ghost ants nesting in a nearby dead Neiso branch</t>
  </si>
  <si>
    <t>Leaf also had 17 papilio polytes eggs that had not yet hatched; aphid2 collected for later identification in a sample that also included its tending ant</t>
  </si>
  <si>
    <t>Dark bodied, feeding on Triphasia</t>
  </si>
  <si>
    <t>very small, black leaf beetle, not very responsive to being touched</t>
  </si>
  <si>
    <t>size variable depending on age, but covered in waxy white coating; most common species of mealybug on guam; yellow/pale orange hemolymph when punctured; this morpho species almost definitely describes multiple species of mealybug, including the long-tailed mealybug</t>
  </si>
  <si>
    <t>identified by lee roy and ross</t>
  </si>
  <si>
    <t>identified by lee roy</t>
  </si>
  <si>
    <t>in saipan awaiting identification</t>
  </si>
  <si>
    <t>abdomen was crushed and no identification was possible</t>
  </si>
  <si>
    <t>collected, will hopefully id; this morpho species was used to describe what is probably multiple species of scale insects</t>
  </si>
  <si>
    <t>smallish light green galls, irregularly shaped, seen on macaranga; probably the same kind of gall as galls1</t>
  </si>
  <si>
    <t>species is potentially Chrysodeixis eriosoma (Noctuidae), commonly known as the green garden looper</t>
  </si>
  <si>
    <t>Medium size, very thick coating, not particularly feathery wax, not as bright orange as other species when squished; seem to congregate on trunk and petioles rather than leaf tissue</t>
  </si>
  <si>
    <r>
      <t xml:space="preserve">?? Ceroplastes ceriferus ?? </t>
    </r>
    <r>
      <rPr>
        <sz val="11"/>
        <color theme="1"/>
        <rFont val="Calibri"/>
        <family val="2"/>
        <scheme val="minor"/>
      </rPr>
      <t>(Coccidae)</t>
    </r>
  </si>
  <si>
    <t>Tending aphids on Triphasia</t>
  </si>
  <si>
    <r>
      <t xml:space="preserve">?? Kalataxilla granulata </t>
    </r>
    <r>
      <rPr>
        <sz val="11"/>
        <color theme="1"/>
        <rFont val="Calibri"/>
        <family val="2"/>
        <scheme val="minor"/>
      </rPr>
      <t>(Tropiduchidae) ??</t>
    </r>
  </si>
  <si>
    <t>Cluster of waxy fluff on apical meristems on Aglaia; close examination with hand lens seems to show many very small scales/mealybugs embedded in the waxy matrix</t>
  </si>
  <si>
    <t>especially common at racetrack, north blas, and south blas; on nearly every observed aglaia; collected for identification but was not preserved in ethanol and may be too small for identification</t>
  </si>
  <si>
    <t>guam_ritd_ms5</t>
  </si>
  <si>
    <t>adjacent to tag 518</t>
  </si>
  <si>
    <t>Heavy chewing damage from herbivores</t>
  </si>
  <si>
    <t>standard whitefly (aleyrodidae), species probably the spiraling whitefly</t>
  </si>
  <si>
    <t>close to tag number 398</t>
  </si>
  <si>
    <t>adjacent to tag 434</t>
  </si>
  <si>
    <t>mealybug5</t>
  </si>
  <si>
    <t>fairly small galls present on macaranga</t>
  </si>
  <si>
    <t>guam_ritd_ms7</t>
  </si>
  <si>
    <t>guam_ritd_ms6</t>
  </si>
  <si>
    <t>some chewing damage present on leaves</t>
  </si>
  <si>
    <t>not collected but photographed</t>
  </si>
  <si>
    <t>collembola</t>
  </si>
  <si>
    <t>About 50 T. albipes nesting within rolled up leaf; too many aphids and collembola to get an accurate count</t>
  </si>
  <si>
    <t>not captured, but general appearance matches perfectly with kalataxilla granulata (listed on quarantine pests list released by university of hawaii)</t>
  </si>
  <si>
    <t>Smallish mealybug with extensive interconnected network of webbing running between individuals</t>
  </si>
  <si>
    <t>Aleurodicus rugioperculatus??</t>
  </si>
  <si>
    <t>column label</t>
  </si>
  <si>
    <t>date sampled</t>
  </si>
  <si>
    <t>height</t>
  </si>
  <si>
    <t>branch diameter</t>
  </si>
  <si>
    <t>leaf number</t>
  </si>
  <si>
    <t>ants present on trunk?</t>
  </si>
  <si>
    <t>ant_trunk_count2</t>
  </si>
  <si>
    <t>ant_trunk_count3</t>
  </si>
  <si>
    <t>nesting species</t>
  </si>
  <si>
    <t>integer value corresponding to the order in which entries appear on datasheets used in the field; for sorting purposes only</t>
  </si>
  <si>
    <t>self-explanatory</t>
  </si>
  <si>
    <t>species of tree sampled</t>
  </si>
  <si>
    <t>tag number of sampled tree; if no tag present, entries are recorded as "none"</t>
  </si>
  <si>
    <t>approximate location of untagged trees using other tagged trees, grid points, gap fences etc. as reference points</t>
  </si>
  <si>
    <t xml:space="preserve">diameter at breast height (in mm) of sampled trees; values preceded by ~ are estimates made when I did not have a dbh tape with me; entries that say check should be in the mapping database </t>
  </si>
  <si>
    <t>approximate height of tallest portion of canopy of sampled trees; estimates are in meters and were made visually; note that height does not refer to the height at which branches were sampled, but rather the maximum canopy height of that particular tree</t>
  </si>
  <si>
    <t>approximate diameter (in mm) of branches that were sampled; estimates were made visually and should not be used in analyses</t>
  </si>
  <si>
    <t>count of leaves present on each sampled branch; counts were performed using a hand counter and only include fully expanded, mature leaves; leaves with extensive herbivory (i.e. &lt;80% of leaf area removed) were still counted</t>
  </si>
  <si>
    <t>tentative identification of the first encountered species of herbivore on the sampled branch</t>
  </si>
  <si>
    <t>count of the number of individuals of herbivore1 on the sampled branch; for hemimetabolous insects, the count includes all nymphal life stages; for holometabolous insects, mature/immature individuals are identified and counted separately; for herbivores with extremely high numbers (i.e. aphids, some scales and mealybugs), counts may be based on estimates</t>
  </si>
  <si>
    <t>tentative identification of the  second encountered species of herbivore on the sampled branch</t>
  </si>
  <si>
    <t>see description for count_herbivore2</t>
  </si>
  <si>
    <t>presence/absence of arthropods recognized as herbivores on the sampled branch; 1 indicates the presence of one or more of the herbivores listed in the morpho species tab; 0 indicates that no herbivores were present</t>
  </si>
  <si>
    <t>presence/absence of ants on leaves; 1 indicates the presence of at least one ant, regardless of species or its behavior, on the sampled branch</t>
  </si>
  <si>
    <t>tentative identification of the first ant species encountered; morpho species names used for unknown specimens, which were collected for identification and will be updated when possible</t>
  </si>
  <si>
    <t>indicates whether the ants present on sampled leaves were actively associating with any soft-bodied hemipterans (aphids, scales, mealybugs) that were also present on the leaves; simply co-occuring on the same leaf as soft-bodied hemipterans did not qualify as tending; ants had to be in close proximity for an extended period and/or showing interaction (e.g. "tickling" with antennae) for the behavior to be recorded as tending; data from this category may be confounded because branches were often sampled from 15+ feet and became caught while falling, so any tending behavior may have been disrupting while sampling</t>
  </si>
  <si>
    <t>phenology of the sampled tree (fr = fruit present, fl = flowers present, flfr = both fruit and flowers present)</t>
  </si>
  <si>
    <t>indicates whether the fruits and flowers were within range of the pole saw and, if so, whether fruits and flowers were sampled; trees with fruits and/or flowers out of the range of the pole saw were designated as "inacessible"</t>
  </si>
  <si>
    <t>indicates the identity and approximate count of any herbivores and/or ants present on the sampled fruits and/or flowers</t>
  </si>
  <si>
    <t>indicates the presence/absence of ants on the trunk between head height and the base of the trunk; 1 indicates that ants were present on the trunk, 0 indicates that no ants were found</t>
  </si>
  <si>
    <t>tentative identification of the first species of ant recorded on the trunk</t>
  </si>
  <si>
    <t>count of the number of ants of species 1 present on the trunk; for ants present at low densities and not obviously ascending the trunk as part of a line of foragers, counts were made by visually inspecting the entire perimeter of the trunk and counting all observed ants between head height and the base of the trunk (approximately 30 seconds was spent searching for each tree); for ants present at high densities that looked to be ascending the trunk in clear lines, counts were made by choosing a point along the trunk and using a stopwatch to record the number of ants that passed the chosen point over the course of 1 minute (both ascending and descending ants were recorded but care was taken not to record the same individual ants twice)</t>
  </si>
  <si>
    <t>tentative identification of the second species of ant recorded on the trunk</t>
  </si>
  <si>
    <t>ants nesting on trunk?</t>
  </si>
  <si>
    <t>any additional notes</t>
  </si>
  <si>
    <t>species of ant displaying nesting behavior</t>
  </si>
  <si>
    <t>rough estimate of the number of ants seen nesting on the trunk</t>
  </si>
  <si>
    <t>presence/absence of ants in large aggregations displaying nesting behavior on the trunk; any large aggregations of ants behind bark, tree tags, phenology tape, or on the surface of the trunk were considered to be nesting (regardless of the presence/absence of larvae); nesting behavior was occasionally observed on branches sampled from the canopy but is only included in the notes section</t>
  </si>
  <si>
    <t>contained in sample collected from anao but did not have spare ethanol vials, so cannot be identified</t>
  </si>
  <si>
    <t>greenish while immature, encased in thick layer of mucilagenous spittle</t>
  </si>
  <si>
    <t>Aphis gossyppii??</t>
  </si>
  <si>
    <t>herbivores present</t>
  </si>
  <si>
    <t>rota total</t>
  </si>
  <si>
    <t>saipan total</t>
  </si>
  <si>
    <t>guam total</t>
  </si>
  <si>
    <t>cynometra</t>
  </si>
  <si>
    <t>n</t>
  </si>
  <si>
    <t xml:space="preserve">eug spp. </t>
  </si>
  <si>
    <t>ficus spp.</t>
  </si>
  <si>
    <t>leucaena</t>
  </si>
  <si>
    <t>macaranga</t>
  </si>
  <si>
    <t>morinda</t>
  </si>
  <si>
    <t>neisosperma</t>
  </si>
  <si>
    <t>ochrosia</t>
  </si>
  <si>
    <t>premna</t>
  </si>
  <si>
    <t>triphasia</t>
  </si>
  <si>
    <t>category</t>
  </si>
  <si>
    <t>%with any herbivores</t>
  </si>
  <si>
    <t>homoptera present</t>
  </si>
  <si>
    <t>%with homoptera</t>
  </si>
  <si>
    <r>
      <t xml:space="preserve">1 flower and 1 fruit sampled; 1 </t>
    </r>
    <r>
      <rPr>
        <i/>
        <sz val="9"/>
        <color theme="1"/>
        <rFont val="Arial"/>
        <family val="2"/>
      </rPr>
      <t xml:space="preserve">Technomyrmex </t>
    </r>
    <r>
      <rPr>
        <sz val="9"/>
        <color theme="1"/>
        <rFont val="Arial"/>
        <family val="2"/>
      </rPr>
      <t>inside flower</t>
    </r>
  </si>
  <si>
    <t>homoptera/leaf</t>
  </si>
  <si>
    <t>mealybug/aphid/scale present?</t>
  </si>
  <si>
    <t>aphid/scale/mealybug present</t>
  </si>
  <si>
    <t>%with mb/scale/aph pres</t>
  </si>
  <si>
    <t>ants on leaves</t>
  </si>
  <si>
    <t>%with ants on leaves</t>
  </si>
  <si>
    <t xml:space="preserve">tending </t>
  </si>
  <si>
    <t>%tending (ants only)</t>
  </si>
  <si>
    <t>%tending (total)</t>
  </si>
  <si>
    <t>ants on trunk</t>
  </si>
  <si>
    <t>%with ants on trunk</t>
  </si>
  <si>
    <t>nesting</t>
  </si>
  <si>
    <t>%nesting</t>
  </si>
  <si>
    <t>ants/tree</t>
  </si>
  <si>
    <t>sum ants</t>
  </si>
  <si>
    <t>ant sum</t>
  </si>
  <si>
    <t>cumulative total ants</t>
  </si>
  <si>
    <t>Whiteflies and mealybugs extremely numerous with Tapinoma ants present but no indication of tending occurring; complete skeletonization of some leaves, probably from inchworm on leaves</t>
  </si>
  <si>
    <t>paratrechina minutula</t>
  </si>
  <si>
    <t>TA</t>
  </si>
  <si>
    <t>specimen identified by maia in november 2013</t>
  </si>
  <si>
    <t>Paratrechina bourbonica</t>
  </si>
  <si>
    <t>Tapinoma melanocephalum</t>
  </si>
  <si>
    <t>Ochetellus glaber</t>
  </si>
  <si>
    <t>Camponotus maculatus</t>
  </si>
  <si>
    <t>could not be identified</t>
  </si>
  <si>
    <t>any ants (leaves or trunk)</t>
  </si>
  <si>
    <t>% with any ant</t>
  </si>
  <si>
    <t>this one appears to have gotten lost?; not included with other IDs that Lee Roy seent</t>
  </si>
  <si>
    <t>Monomorium floricola</t>
  </si>
  <si>
    <t>identified by maia</t>
  </si>
  <si>
    <t>Topinoma melanocephalum</t>
  </si>
  <si>
    <t>identified by lee roy; confirmed by maia</t>
  </si>
  <si>
    <t>Odontomachus spp.</t>
  </si>
  <si>
    <t>odontomachus</t>
  </si>
  <si>
    <t>Ants Present</t>
  </si>
  <si>
    <t>HPIs Present</t>
  </si>
  <si>
    <t>Tending Observed</t>
  </si>
  <si>
    <t>Nesting Observed</t>
  </si>
  <si>
    <t>ants in canopy</t>
  </si>
  <si>
    <t>% in canopy</t>
  </si>
  <si>
    <t>Ants in Canopy</t>
  </si>
  <si>
    <t>ant species</t>
  </si>
  <si>
    <t>count</t>
  </si>
  <si>
    <t>Anoplolepis gracilipes</t>
  </si>
  <si>
    <t>Species 4</t>
  </si>
  <si>
    <t>Species 6</t>
  </si>
  <si>
    <t>Species 7</t>
  </si>
  <si>
    <t>paratrechina bourbonica</t>
  </si>
  <si>
    <t>fairly large nest of paratrechina bourbonica on phenology flagging tape (~20 individuals). Flowers had nothing. Minimal chewing damage. Dead, hollow branch on trunk did not have any nesting ants.</t>
  </si>
  <si>
    <t>tapinoma melanocephalum</t>
  </si>
  <si>
    <t>anoplolepis gracilipes</t>
  </si>
  <si>
    <t>anoplolepis gracilipes is nesting near base of tree</t>
  </si>
  <si>
    <t>camponotus_maculatus</t>
  </si>
  <si>
    <t>ochetellus glaber</t>
  </si>
  <si>
    <t>Pheiodole oceanica</t>
  </si>
  <si>
    <t>Unk. Species 1</t>
  </si>
  <si>
    <t>Species 2</t>
  </si>
  <si>
    <t>Species</t>
  </si>
  <si>
    <t>Guam</t>
  </si>
  <si>
    <t>Rota</t>
  </si>
  <si>
    <t>Saipan</t>
  </si>
  <si>
    <t>Unk. Species 2</t>
  </si>
  <si>
    <t>Unk. Species 3</t>
  </si>
  <si>
    <t>Unk. Species 4</t>
  </si>
  <si>
    <t>Unk. Species 5</t>
  </si>
  <si>
    <t>Unk. Species 6</t>
  </si>
  <si>
    <t>fic_t</t>
  </si>
  <si>
    <t>eug_pal</t>
  </si>
  <si>
    <t>eug_rein</t>
  </si>
  <si>
    <t>fic_p</t>
  </si>
  <si>
    <t>NA</t>
  </si>
  <si>
    <t>ants_present_leaves?</t>
  </si>
  <si>
    <t>ants_present_trunk?</t>
  </si>
  <si>
    <t>sum_ants</t>
  </si>
  <si>
    <t>ants_nesting_trunk?</t>
  </si>
  <si>
    <t>approx_colony_size</t>
  </si>
  <si>
    <t>cum_total_ants</t>
  </si>
  <si>
    <t>herbivores_present?</t>
  </si>
  <si>
    <t>hpi_present?</t>
  </si>
  <si>
    <t>hpi_count</t>
  </si>
  <si>
    <t>hpi/leaf</t>
  </si>
  <si>
    <t>T.alb_count</t>
  </si>
  <si>
    <t>T.albipes</t>
  </si>
  <si>
    <t>A.gracillipes</t>
  </si>
  <si>
    <t>A.gra_count</t>
  </si>
  <si>
    <t>T.mel_count</t>
  </si>
  <si>
    <t>tapinoma melanocephala</t>
  </si>
  <si>
    <t>T.melanocephalum</t>
  </si>
  <si>
    <t>T.bicarinatum</t>
  </si>
  <si>
    <t>P.bourbonica</t>
  </si>
  <si>
    <t>P.bou_count</t>
  </si>
  <si>
    <t>P.minutula</t>
  </si>
  <si>
    <t>P.min_count</t>
  </si>
  <si>
    <t>M.floricola</t>
  </si>
  <si>
    <t>M.flo_count</t>
  </si>
  <si>
    <t>Monomorium_floricola</t>
  </si>
  <si>
    <t>O.haemotodus</t>
  </si>
  <si>
    <t>O.hae_count</t>
  </si>
  <si>
    <t>C.biroi</t>
  </si>
  <si>
    <t>C.bir_count</t>
  </si>
  <si>
    <t>P.oceanica</t>
  </si>
  <si>
    <t>P.oce_count</t>
  </si>
  <si>
    <t>T.bic_count</t>
  </si>
  <si>
    <t>O.glaber</t>
  </si>
  <si>
    <t>O.gla_count</t>
  </si>
  <si>
    <t>C.maculatus</t>
  </si>
  <si>
    <t>C.mac_count</t>
  </si>
  <si>
    <t>Rota6</t>
  </si>
  <si>
    <t>Rota6_count</t>
  </si>
  <si>
    <t>Ochetellus_glaber</t>
  </si>
  <si>
    <t>Saipan7</t>
  </si>
  <si>
    <t>Saipan7_count</t>
  </si>
  <si>
    <t>Paratrechina_minutula</t>
  </si>
  <si>
    <t>Guam1</t>
  </si>
  <si>
    <t>Guam1_count</t>
  </si>
  <si>
    <t>Guam2</t>
  </si>
  <si>
    <t>Guam2_count</t>
  </si>
  <si>
    <t>Guam3</t>
  </si>
  <si>
    <t>Guam3_count</t>
  </si>
  <si>
    <t>eug</t>
  </si>
  <si>
    <t>ficus</t>
  </si>
  <si>
    <t>ficusrolixa adjacent to tree has many mealybugs with T. albipes tending; prop root being used as avenue in contact with premna trunk</t>
  </si>
  <si>
    <t>height(m)</t>
  </si>
  <si>
    <t>homoptera_present?</t>
  </si>
  <si>
    <t>homoptera_count</t>
  </si>
  <si>
    <t>any_ants?</t>
  </si>
  <si>
    <t>ants_present_on_leaves?</t>
  </si>
  <si>
    <t>flfr_sampled?</t>
  </si>
  <si>
    <t>flfr_arthropods</t>
  </si>
  <si>
    <t>ants_present_on_trunk?</t>
  </si>
  <si>
    <t>ants_nesting_on_trunk?</t>
  </si>
  <si>
    <t>nesting_species</t>
  </si>
  <si>
    <t>colony_size</t>
  </si>
  <si>
    <t>cumulative_total_ants</t>
  </si>
  <si>
    <t>white_fluff_(scale??)</t>
  </si>
  <si>
    <t>leafhopper3 adult</t>
  </si>
  <si>
    <t>leafhopper2 adult</t>
  </si>
  <si>
    <t>leafhopper1 adult</t>
  </si>
  <si>
    <t>leafhopper4 adult</t>
  </si>
  <si>
    <t>leafhopper5 adult</t>
  </si>
  <si>
    <t>LHN</t>
  </si>
  <si>
    <t>small, lightish green, very abundant; catch-all group for many Hemipterans</t>
  </si>
  <si>
    <t>originally recorded as lhn as shorthand for leafhopper nymphs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</si>
</sst>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17" x14ac:knownFonts="1">
    <font>
      <sz val="11"/>
      <color theme="1"/>
      <name val="Calibri"/>
      <family val="2"/>
      <scheme val="minor"/>
    </font>
    <font>
      <b/>
      <sz val="11"/>
      <color theme="1"/>
      <name val="Calibri"/>
      <family val="2"/>
      <scheme val="minor"/>
    </font>
    <font>
      <i/>
      <sz val="11"/>
      <color theme="1"/>
      <name val="Calibri"/>
      <family val="2"/>
      <scheme val="minor"/>
    </font>
    <font>
      <sz val="11"/>
      <color rgb="FFFF0000"/>
      <name val="Calibri"/>
      <family val="2"/>
      <scheme val="minor"/>
    </font>
    <font>
      <b/>
      <i/>
      <sz val="11"/>
      <color theme="1"/>
      <name val="Calibri"/>
      <family val="2"/>
      <scheme val="minor"/>
    </font>
    <font>
      <b/>
      <sz val="9"/>
      <color theme="1"/>
      <name val="Arial"/>
      <family val="2"/>
    </font>
    <font>
      <sz val="9"/>
      <color theme="1"/>
      <name val="Arial"/>
      <family val="2"/>
    </font>
    <font>
      <i/>
      <sz val="9"/>
      <color theme="1"/>
      <name val="Arial"/>
      <family val="2"/>
    </font>
    <font>
      <i/>
      <sz val="11"/>
      <color rgb="FFFF000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12"/>
      <color theme="1"/>
      <name val="Arial"/>
    </font>
    <font>
      <sz val="12"/>
      <color theme="1"/>
      <name val="Arial"/>
    </font>
    <font>
      <i/>
      <sz val="12"/>
      <color theme="1"/>
      <name val="Arial"/>
    </font>
    <font>
      <b/>
      <sz val="9"/>
      <color rgb="FF000000"/>
      <name val="Arial"/>
      <family val="2"/>
    </font>
    <font>
      <sz val="9"/>
      <color rgb="FF000000"/>
      <name val="Arial"/>
      <family val="2"/>
    </font>
  </fonts>
  <fills count="20">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39994506668294322"/>
        <bgColor indexed="64"/>
      </patternFill>
    </fill>
    <fill>
      <patternFill patternType="solid">
        <fgColor theme="0" tint="-0.499984740745262"/>
        <bgColor indexed="64"/>
      </patternFill>
    </fill>
    <fill>
      <patternFill patternType="solid">
        <fgColor rgb="FFD9D9D9"/>
        <bgColor rgb="FF000000"/>
      </patternFill>
    </fill>
    <fill>
      <patternFill patternType="solid">
        <fgColor rgb="FF8DB4E2"/>
        <bgColor rgb="FF000000"/>
      </patternFill>
    </fill>
    <fill>
      <patternFill patternType="solid">
        <fgColor rgb="FFFCD5B4"/>
        <bgColor rgb="FF000000"/>
      </patternFill>
    </fill>
    <fill>
      <patternFill patternType="solid">
        <fgColor rgb="FFFFFF00"/>
        <bgColor rgb="FF000000"/>
      </patternFill>
    </fill>
    <fill>
      <patternFill patternType="solid">
        <fgColor rgb="FFFDE9D9"/>
        <bgColor rgb="FF000000"/>
      </patternFill>
    </fill>
    <fill>
      <patternFill patternType="solid">
        <fgColor rgb="FFCCFFCC"/>
        <bgColor indexed="64"/>
      </patternFill>
    </fill>
    <fill>
      <patternFill patternType="solid">
        <fgColor theme="6" tint="0.39997558519241921"/>
        <bgColor indexed="64"/>
      </patternFill>
    </fill>
    <fill>
      <patternFill patternType="solid">
        <fgColor theme="1" tint="0.499984740745262"/>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147">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60">
    <xf numFmtId="0" fontId="0" fillId="0" borderId="0" xfId="0"/>
    <xf numFmtId="0" fontId="1" fillId="0" borderId="0" xfId="0" applyFont="1" applyAlignment="1">
      <alignment horizontal="center"/>
    </xf>
    <xf numFmtId="0" fontId="4" fillId="0" borderId="0" xfId="0" applyFont="1" applyAlignment="1">
      <alignment horizontal="center"/>
    </xf>
    <xf numFmtId="0" fontId="2" fillId="0" borderId="0" xfId="0" applyFont="1"/>
    <xf numFmtId="0" fontId="1" fillId="2" borderId="1" xfId="0" applyFont="1" applyFill="1" applyBorder="1" applyAlignment="1"/>
    <xf numFmtId="0" fontId="1" fillId="2" borderId="1" xfId="0" applyFont="1" applyFill="1" applyBorder="1" applyAlignment="1">
      <alignment horizontal="center"/>
    </xf>
    <xf numFmtId="0" fontId="1" fillId="3" borderId="1" xfId="0" applyFont="1" applyFill="1" applyBorder="1" applyAlignment="1">
      <alignment horizontal="center"/>
    </xf>
    <xf numFmtId="0" fontId="1" fillId="5" borderId="1" xfId="0" applyFont="1" applyFill="1" applyBorder="1" applyAlignment="1"/>
    <xf numFmtId="0" fontId="1" fillId="4" borderId="1" xfId="0" applyFont="1" applyFill="1" applyBorder="1" applyAlignment="1">
      <alignment horizontal="left"/>
    </xf>
    <xf numFmtId="0" fontId="1" fillId="4" borderId="1" xfId="0" applyFont="1" applyFill="1" applyBorder="1" applyAlignment="1"/>
    <xf numFmtId="0" fontId="1" fillId="6" borderId="1" xfId="0" applyFont="1" applyFill="1" applyBorder="1" applyAlignment="1">
      <alignment horizontal="center"/>
    </xf>
    <xf numFmtId="0" fontId="1" fillId="7" borderId="1" xfId="0" applyFont="1" applyFill="1" applyBorder="1" applyAlignment="1">
      <alignment horizontal="center"/>
    </xf>
    <xf numFmtId="0" fontId="1" fillId="7" borderId="1" xfId="0" applyFont="1" applyFill="1" applyBorder="1" applyAlignment="1"/>
    <xf numFmtId="0" fontId="0" fillId="2" borderId="1" xfId="0" applyFill="1" applyBorder="1" applyAlignment="1"/>
    <xf numFmtId="15" fontId="0" fillId="2" borderId="1" xfId="0" applyNumberFormat="1" applyFill="1" applyBorder="1" applyAlignment="1"/>
    <xf numFmtId="0" fontId="0" fillId="2" borderId="1" xfId="0" applyFill="1" applyBorder="1" applyAlignment="1">
      <alignment horizontal="center"/>
    </xf>
    <xf numFmtId="0" fontId="0" fillId="3" borderId="1" xfId="0" applyFill="1" applyBorder="1" applyAlignment="1">
      <alignment horizontal="center"/>
    </xf>
    <xf numFmtId="0" fontId="0" fillId="5" borderId="1" xfId="0" applyFill="1" applyBorder="1" applyAlignment="1">
      <alignment horizontal="center"/>
    </xf>
    <xf numFmtId="0" fontId="0" fillId="5" borderId="1" xfId="0" applyFill="1" applyBorder="1" applyAlignment="1"/>
    <xf numFmtId="0" fontId="0" fillId="4" borderId="1" xfId="0" applyFill="1" applyBorder="1" applyAlignment="1">
      <alignment horizontal="left"/>
    </xf>
    <xf numFmtId="0" fontId="2" fillId="4" borderId="1" xfId="0" applyFont="1" applyFill="1" applyBorder="1" applyAlignment="1"/>
    <xf numFmtId="0" fontId="0" fillId="4" borderId="1" xfId="0" applyFill="1" applyBorder="1" applyAlignment="1"/>
    <xf numFmtId="0" fontId="0" fillId="6" borderId="1" xfId="0" applyFill="1" applyBorder="1" applyAlignment="1">
      <alignment horizontal="center"/>
    </xf>
    <xf numFmtId="0" fontId="0" fillId="7" borderId="1" xfId="0" applyFill="1" applyBorder="1" applyAlignment="1">
      <alignment horizontal="center"/>
    </xf>
    <xf numFmtId="0" fontId="2" fillId="7" borderId="1" xfId="0" applyFont="1" applyFill="1" applyBorder="1" applyAlignment="1"/>
    <xf numFmtId="0" fontId="0" fillId="7" borderId="1" xfId="0" applyFill="1" applyBorder="1" applyAlignment="1"/>
    <xf numFmtId="0" fontId="2" fillId="4" borderId="1" xfId="0" applyFont="1" applyFill="1" applyBorder="1" applyAlignment="1">
      <alignment horizontal="center"/>
    </xf>
    <xf numFmtId="0" fontId="2" fillId="7" borderId="1" xfId="0" applyFont="1" applyFill="1" applyBorder="1" applyAlignment="1">
      <alignment horizontal="center"/>
    </xf>
    <xf numFmtId="0" fontId="0" fillId="5" borderId="1" xfId="0" applyFont="1" applyFill="1" applyBorder="1" applyAlignment="1"/>
    <xf numFmtId="0" fontId="1" fillId="7" borderId="1" xfId="0" applyFont="1" applyFill="1" applyBorder="1" applyAlignment="1">
      <alignment horizontal="right"/>
    </xf>
    <xf numFmtId="0" fontId="0" fillId="7" borderId="1" xfId="0" applyFill="1" applyBorder="1" applyAlignment="1">
      <alignment horizontal="right"/>
    </xf>
    <xf numFmtId="164" fontId="1" fillId="2" borderId="1" xfId="0" applyNumberFormat="1" applyFont="1" applyFill="1" applyBorder="1" applyAlignment="1"/>
    <xf numFmtId="164" fontId="0" fillId="2" borderId="1" xfId="0" applyNumberFormat="1" applyFill="1" applyBorder="1" applyAlignment="1"/>
    <xf numFmtId="0" fontId="1" fillId="0" borderId="1" xfId="0" applyFont="1" applyBorder="1" applyAlignment="1"/>
    <xf numFmtId="0" fontId="0" fillId="0" borderId="1" xfId="0" applyBorder="1" applyAlignment="1"/>
    <xf numFmtId="0" fontId="3" fillId="0" borderId="1" xfId="0" applyFont="1" applyBorder="1" applyAlignment="1"/>
    <xf numFmtId="0" fontId="0" fillId="6" borderId="1" xfId="0" applyFill="1" applyBorder="1" applyAlignment="1">
      <alignment horizontal="left"/>
    </xf>
    <xf numFmtId="0" fontId="1" fillId="5" borderId="3" xfId="0" applyFont="1" applyFill="1" applyBorder="1" applyAlignment="1"/>
    <xf numFmtId="0" fontId="0" fillId="5" borderId="3" xfId="0" applyFill="1" applyBorder="1" applyAlignment="1"/>
    <xf numFmtId="0" fontId="0" fillId="5" borderId="3" xfId="0" applyFill="1" applyBorder="1" applyAlignment="1">
      <alignment horizontal="center"/>
    </xf>
    <xf numFmtId="0" fontId="1" fillId="5" borderId="5" xfId="0" applyFont="1" applyFill="1" applyBorder="1" applyAlignment="1"/>
    <xf numFmtId="0" fontId="0" fillId="5" borderId="7" xfId="0" applyFill="1" applyBorder="1" applyAlignment="1"/>
    <xf numFmtId="0" fontId="1" fillId="5" borderId="4" xfId="0" applyFont="1" applyFill="1" applyBorder="1" applyAlignment="1"/>
    <xf numFmtId="0" fontId="0" fillId="5" borderId="6" xfId="0" applyFill="1" applyBorder="1" applyAlignment="1"/>
    <xf numFmtId="0" fontId="0" fillId="5" borderId="7" xfId="0" applyFill="1" applyBorder="1" applyAlignment="1">
      <alignment horizontal="center"/>
    </xf>
    <xf numFmtId="0" fontId="1" fillId="5" borderId="2" xfId="0" applyFont="1" applyFill="1" applyBorder="1" applyAlignment="1">
      <alignment horizontal="center"/>
    </xf>
    <xf numFmtId="0" fontId="0" fillId="5" borderId="2" xfId="0" applyFill="1" applyBorder="1" applyAlignment="1">
      <alignment horizontal="center"/>
    </xf>
    <xf numFmtId="0" fontId="1" fillId="5" borderId="5" xfId="0" applyFont="1" applyFill="1" applyBorder="1" applyAlignment="1">
      <alignment horizontal="center"/>
    </xf>
    <xf numFmtId="0" fontId="2" fillId="7" borderId="1" xfId="0" applyFont="1" applyFill="1" applyBorder="1" applyAlignment="1">
      <alignment horizontal="left"/>
    </xf>
    <xf numFmtId="0" fontId="1" fillId="0" borderId="0" xfId="0" applyFont="1"/>
    <xf numFmtId="0" fontId="0" fillId="0" borderId="0" xfId="0" applyAlignment="1">
      <alignment wrapText="1"/>
    </xf>
    <xf numFmtId="0" fontId="1" fillId="8" borderId="1" xfId="0" applyFont="1" applyFill="1" applyBorder="1" applyAlignment="1"/>
    <xf numFmtId="0" fontId="0" fillId="8" borderId="1" xfId="0" applyFill="1" applyBorder="1" applyAlignment="1"/>
    <xf numFmtId="0" fontId="2" fillId="8" borderId="1" xfId="0" applyFont="1" applyFill="1" applyBorder="1" applyAlignment="1"/>
    <xf numFmtId="0" fontId="0" fillId="8" borderId="1" xfId="0" applyFill="1" applyBorder="1" applyAlignment="1">
      <alignment horizontal="center"/>
    </xf>
    <xf numFmtId="0" fontId="1" fillId="8" borderId="1" xfId="0" applyFont="1" applyFill="1" applyBorder="1" applyAlignment="1">
      <alignment horizontal="center"/>
    </xf>
    <xf numFmtId="0" fontId="4" fillId="0" borderId="0" xfId="0" applyFont="1"/>
    <xf numFmtId="0" fontId="4" fillId="0" borderId="0" xfId="0" applyFont="1" applyAlignment="1">
      <alignment wrapText="1"/>
    </xf>
    <xf numFmtId="0" fontId="5" fillId="2" borderId="1" xfId="0" applyFont="1" applyFill="1" applyBorder="1" applyAlignment="1"/>
    <xf numFmtId="164" fontId="5" fillId="2" borderId="1" xfId="0" applyNumberFormat="1" applyFont="1" applyFill="1" applyBorder="1" applyAlignment="1"/>
    <xf numFmtId="0" fontId="5" fillId="2" borderId="1" xfId="0" applyFont="1" applyFill="1" applyBorder="1" applyAlignment="1">
      <alignment horizontal="center"/>
    </xf>
    <xf numFmtId="0" fontId="5" fillId="3" borderId="1" xfId="0" applyFont="1" applyFill="1" applyBorder="1" applyAlignment="1">
      <alignment horizontal="center"/>
    </xf>
    <xf numFmtId="0" fontId="5" fillId="5" borderId="2" xfId="0" applyFont="1" applyFill="1" applyBorder="1" applyAlignment="1">
      <alignment horizontal="center"/>
    </xf>
    <xf numFmtId="0" fontId="5" fillId="5" borderId="8" xfId="0" applyFont="1" applyFill="1" applyBorder="1" applyAlignment="1">
      <alignment horizontal="center"/>
    </xf>
    <xf numFmtId="0" fontId="5" fillId="5" borderId="4" xfId="0" applyFont="1" applyFill="1" applyBorder="1" applyAlignment="1"/>
    <xf numFmtId="0" fontId="5" fillId="5" borderId="5" xfId="0" applyFont="1" applyFill="1" applyBorder="1" applyAlignment="1">
      <alignment horizontal="center"/>
    </xf>
    <xf numFmtId="0" fontId="5" fillId="5" borderId="5" xfId="0" applyFont="1" applyFill="1" applyBorder="1" applyAlignment="1"/>
    <xf numFmtId="0" fontId="5" fillId="5" borderId="3" xfId="0" applyFont="1" applyFill="1" applyBorder="1" applyAlignment="1"/>
    <xf numFmtId="0" fontId="5" fillId="5" borderId="1" xfId="0" applyFont="1" applyFill="1" applyBorder="1" applyAlignment="1"/>
    <xf numFmtId="0" fontId="5" fillId="4" borderId="1" xfId="0" applyFont="1" applyFill="1" applyBorder="1" applyAlignment="1">
      <alignment horizontal="left"/>
    </xf>
    <xf numFmtId="0" fontId="5" fillId="4" borderId="1" xfId="0" applyFont="1" applyFill="1" applyBorder="1" applyAlignment="1"/>
    <xf numFmtId="0" fontId="5" fillId="6" borderId="1" xfId="0" applyFont="1" applyFill="1" applyBorder="1" applyAlignment="1">
      <alignment horizontal="center"/>
    </xf>
    <xf numFmtId="0" fontId="5" fillId="7" borderId="1" xfId="0" applyFont="1" applyFill="1" applyBorder="1" applyAlignment="1">
      <alignment horizontal="center"/>
    </xf>
    <xf numFmtId="0" fontId="5" fillId="7" borderId="1" xfId="0" applyFont="1" applyFill="1" applyBorder="1" applyAlignment="1"/>
    <xf numFmtId="0" fontId="5" fillId="7" borderId="1" xfId="0" applyFont="1" applyFill="1" applyBorder="1" applyAlignment="1">
      <alignment horizontal="right"/>
    </xf>
    <xf numFmtId="0" fontId="5" fillId="8" borderId="1" xfId="0" applyFont="1" applyFill="1" applyBorder="1" applyAlignment="1">
      <alignment horizontal="center"/>
    </xf>
    <xf numFmtId="0" fontId="5" fillId="8" borderId="1" xfId="0" applyFont="1" applyFill="1" applyBorder="1" applyAlignment="1"/>
    <xf numFmtId="0" fontId="6" fillId="2" borderId="1" xfId="0" applyFont="1" applyFill="1" applyBorder="1" applyAlignment="1"/>
    <xf numFmtId="164" fontId="6" fillId="2" borderId="1" xfId="0" applyNumberFormat="1" applyFont="1" applyFill="1" applyBorder="1" applyAlignment="1"/>
    <xf numFmtId="0" fontId="6" fillId="2" borderId="1" xfId="0" applyFont="1" applyFill="1" applyBorder="1" applyAlignment="1">
      <alignment horizontal="center"/>
    </xf>
    <xf numFmtId="0" fontId="6" fillId="3" borderId="1" xfId="0" applyFont="1" applyFill="1" applyBorder="1" applyAlignment="1">
      <alignment horizontal="center"/>
    </xf>
    <xf numFmtId="0" fontId="6" fillId="5" borderId="2" xfId="0" applyFont="1" applyFill="1" applyBorder="1" applyAlignment="1">
      <alignment horizontal="center"/>
    </xf>
    <xf numFmtId="0" fontId="6" fillId="5" borderId="9" xfId="0" applyFont="1" applyFill="1" applyBorder="1" applyAlignment="1">
      <alignment horizontal="center"/>
    </xf>
    <xf numFmtId="0" fontId="6" fillId="5" borderId="6" xfId="0" applyFont="1" applyFill="1" applyBorder="1" applyAlignment="1"/>
    <xf numFmtId="0" fontId="6" fillId="5" borderId="7" xfId="0" applyFont="1" applyFill="1" applyBorder="1" applyAlignment="1">
      <alignment horizontal="center"/>
    </xf>
    <xf numFmtId="0" fontId="6" fillId="5" borderId="7" xfId="0" applyFont="1" applyFill="1" applyBorder="1" applyAlignment="1"/>
    <xf numFmtId="0" fontId="6" fillId="5" borderId="3" xfId="0" applyFont="1" applyFill="1" applyBorder="1" applyAlignment="1"/>
    <xf numFmtId="0" fontId="6" fillId="5" borderId="1" xfId="0" applyFont="1" applyFill="1" applyBorder="1" applyAlignment="1"/>
    <xf numFmtId="0" fontId="6" fillId="4" borderId="1" xfId="0" applyFont="1" applyFill="1" applyBorder="1" applyAlignment="1">
      <alignment horizontal="left"/>
    </xf>
    <xf numFmtId="0" fontId="7" fillId="4" borderId="1" xfId="0" applyFont="1" applyFill="1" applyBorder="1" applyAlignment="1"/>
    <xf numFmtId="0" fontId="6" fillId="4" borderId="1" xfId="0" applyFont="1" applyFill="1" applyBorder="1" applyAlignment="1"/>
    <xf numFmtId="0" fontId="6" fillId="6" borderId="1" xfId="0" applyFont="1" applyFill="1" applyBorder="1" applyAlignment="1">
      <alignment horizontal="center"/>
    </xf>
    <xf numFmtId="0" fontId="6" fillId="6" borderId="1" xfId="0" applyFont="1" applyFill="1" applyBorder="1" applyAlignment="1">
      <alignment horizontal="left"/>
    </xf>
    <xf numFmtId="0" fontId="6" fillId="7" borderId="1" xfId="0" applyFont="1" applyFill="1" applyBorder="1" applyAlignment="1">
      <alignment horizontal="center"/>
    </xf>
    <xf numFmtId="0" fontId="7" fillId="7" borderId="1" xfId="0" applyFont="1" applyFill="1" applyBorder="1" applyAlignment="1">
      <alignment horizontal="left"/>
    </xf>
    <xf numFmtId="0" fontId="6" fillId="7" borderId="1" xfId="0" applyFont="1" applyFill="1" applyBorder="1" applyAlignment="1">
      <alignment horizontal="right"/>
    </xf>
    <xf numFmtId="0" fontId="7" fillId="7" borderId="1" xfId="0" applyFont="1" applyFill="1" applyBorder="1" applyAlignment="1"/>
    <xf numFmtId="0" fontId="6" fillId="7" borderId="1" xfId="0" applyFont="1" applyFill="1" applyBorder="1" applyAlignment="1"/>
    <xf numFmtId="0" fontId="6" fillId="8" borderId="1" xfId="0" applyFont="1" applyFill="1" applyBorder="1" applyAlignment="1">
      <alignment horizontal="center"/>
    </xf>
    <xf numFmtId="0" fontId="7" fillId="8" borderId="1" xfId="0" applyFont="1" applyFill="1" applyBorder="1" applyAlignment="1"/>
    <xf numFmtId="0" fontId="6" fillId="8" borderId="1" xfId="0" applyFont="1" applyFill="1" applyBorder="1" applyAlignment="1"/>
    <xf numFmtId="15" fontId="6" fillId="2" borderId="1" xfId="0" applyNumberFormat="1" applyFont="1" applyFill="1" applyBorder="1" applyAlignment="1"/>
    <xf numFmtId="0" fontId="7" fillId="4" borderId="1" xfId="0" applyFont="1" applyFill="1" applyBorder="1" applyAlignment="1">
      <alignment horizontal="center"/>
    </xf>
    <xf numFmtId="0" fontId="7" fillId="7" borderId="1" xfId="0" applyFont="1" applyFill="1" applyBorder="1" applyAlignment="1">
      <alignment horizontal="center"/>
    </xf>
    <xf numFmtId="0" fontId="6" fillId="5" borderId="3" xfId="0" applyFont="1" applyFill="1" applyBorder="1" applyAlignment="1">
      <alignment horizontal="center"/>
    </xf>
    <xf numFmtId="0" fontId="6" fillId="5" borderId="1" xfId="0" applyFont="1" applyFill="1" applyBorder="1" applyAlignment="1">
      <alignment horizontal="center"/>
    </xf>
    <xf numFmtId="0" fontId="5" fillId="9" borderId="1" xfId="0" applyFont="1" applyFill="1" applyBorder="1" applyAlignment="1"/>
    <xf numFmtId="0" fontId="6" fillId="9" borderId="1" xfId="0" applyFont="1" applyFill="1" applyBorder="1" applyAlignment="1"/>
    <xf numFmtId="0" fontId="0" fillId="9" borderId="0" xfId="0" applyFill="1"/>
    <xf numFmtId="0" fontId="7" fillId="10" borderId="1" xfId="0" applyFont="1" applyFill="1" applyBorder="1" applyAlignment="1"/>
    <xf numFmtId="0" fontId="7" fillId="10" borderId="1" xfId="0" applyFont="1" applyFill="1" applyBorder="1" applyAlignment="1">
      <alignment horizontal="left"/>
    </xf>
    <xf numFmtId="0" fontId="6" fillId="10" borderId="1" xfId="0" applyFont="1" applyFill="1" applyBorder="1" applyAlignment="1"/>
    <xf numFmtId="0" fontId="8" fillId="4" borderId="1" xfId="0" applyFont="1" applyFill="1" applyBorder="1" applyAlignment="1"/>
    <xf numFmtId="0" fontId="8" fillId="7" borderId="1" xfId="0" applyFont="1" applyFill="1" applyBorder="1" applyAlignment="1"/>
    <xf numFmtId="0" fontId="0" fillId="0" borderId="0" xfId="0" applyFont="1"/>
    <xf numFmtId="0" fontId="11" fillId="0" borderId="0" xfId="0" applyFont="1"/>
    <xf numFmtId="0" fontId="7" fillId="0" borderId="0" xfId="0" applyFont="1" applyFill="1" applyBorder="1" applyAlignment="1">
      <alignment horizontal="left"/>
    </xf>
    <xf numFmtId="0" fontId="6" fillId="0" borderId="0" xfId="0" applyFont="1" applyFill="1" applyBorder="1" applyAlignment="1">
      <alignment horizontal="right"/>
    </xf>
    <xf numFmtId="0" fontId="7" fillId="0" borderId="0" xfId="0" applyFont="1" applyFill="1" applyBorder="1" applyAlignment="1"/>
    <xf numFmtId="0" fontId="6" fillId="0" borderId="0" xfId="0" applyFont="1" applyFill="1" applyBorder="1" applyAlignment="1"/>
    <xf numFmtId="0" fontId="6" fillId="0" borderId="0" xfId="0" applyFont="1" applyFill="1" applyBorder="1" applyAlignment="1">
      <alignment horizontal="center"/>
    </xf>
    <xf numFmtId="0" fontId="0" fillId="0" borderId="0" xfId="0" applyFill="1" applyBorder="1"/>
    <xf numFmtId="0" fontId="5" fillId="0" borderId="0" xfId="0" applyFont="1" applyFill="1" applyBorder="1" applyAlignment="1"/>
    <xf numFmtId="0" fontId="5" fillId="0" borderId="0" xfId="0" applyFont="1" applyFill="1" applyBorder="1" applyAlignment="1">
      <alignment horizontal="right"/>
    </xf>
    <xf numFmtId="0" fontId="1" fillId="0" borderId="0" xfId="0" applyFont="1" applyFill="1" applyBorder="1" applyAlignment="1">
      <alignment horizontal="center"/>
    </xf>
    <xf numFmtId="0" fontId="12" fillId="0" borderId="0" xfId="0" applyFont="1" applyFill="1" applyBorder="1" applyAlignment="1"/>
    <xf numFmtId="0" fontId="12" fillId="0" borderId="0" xfId="0" applyFont="1" applyFill="1" applyBorder="1" applyAlignment="1">
      <alignment horizontal="center"/>
    </xf>
    <xf numFmtId="0" fontId="13" fillId="0" borderId="0" xfId="0" applyFont="1" applyFill="1" applyBorder="1" applyAlignment="1"/>
    <xf numFmtId="0" fontId="12" fillId="11" borderId="0" xfId="0" applyFont="1" applyFill="1" applyBorder="1" applyAlignment="1">
      <alignment horizontal="center"/>
    </xf>
    <xf numFmtId="0" fontId="14" fillId="0" borderId="0" xfId="0" applyFont="1" applyFill="1" applyBorder="1" applyAlignment="1"/>
    <xf numFmtId="0" fontId="15" fillId="12" borderId="1" xfId="0" applyFont="1" applyFill="1" applyBorder="1"/>
    <xf numFmtId="0" fontId="15" fillId="12" borderId="3" xfId="0" applyFont="1" applyFill="1" applyBorder="1"/>
    <xf numFmtId="0" fontId="15" fillId="13" borderId="3" xfId="0" applyFont="1" applyFill="1" applyBorder="1" applyAlignment="1">
      <alignment horizontal="left"/>
    </xf>
    <xf numFmtId="0" fontId="15" fillId="13" borderId="3" xfId="0" applyFont="1" applyFill="1" applyBorder="1"/>
    <xf numFmtId="0" fontId="15" fillId="14" borderId="3" xfId="0" applyFont="1" applyFill="1" applyBorder="1" applyAlignment="1">
      <alignment horizontal="center"/>
    </xf>
    <xf numFmtId="0" fontId="15" fillId="14" borderId="3" xfId="0" applyFont="1" applyFill="1" applyBorder="1"/>
    <xf numFmtId="0" fontId="15" fillId="14" borderId="3" xfId="0" applyFont="1" applyFill="1" applyBorder="1" applyAlignment="1">
      <alignment horizontal="right"/>
    </xf>
    <xf numFmtId="0" fontId="15" fillId="15" borderId="3" xfId="0" applyFont="1" applyFill="1" applyBorder="1"/>
    <xf numFmtId="0" fontId="15" fillId="16" borderId="3" xfId="0" applyFont="1" applyFill="1" applyBorder="1" applyAlignment="1">
      <alignment horizontal="center"/>
    </xf>
    <xf numFmtId="0" fontId="15" fillId="16" borderId="3" xfId="0" applyFont="1" applyFill="1" applyBorder="1"/>
    <xf numFmtId="0" fontId="16" fillId="12" borderId="10" xfId="0" applyFont="1" applyFill="1" applyBorder="1"/>
    <xf numFmtId="0" fontId="16" fillId="12" borderId="11" xfId="0" applyFont="1" applyFill="1" applyBorder="1"/>
    <xf numFmtId="0" fontId="16" fillId="13" borderId="11" xfId="0" applyFont="1" applyFill="1" applyBorder="1" applyAlignment="1">
      <alignment horizontal="left"/>
    </xf>
    <xf numFmtId="0" fontId="16" fillId="13" borderId="11" xfId="0" applyFont="1" applyFill="1" applyBorder="1"/>
    <xf numFmtId="0" fontId="16" fillId="14" borderId="11" xfId="0" applyFont="1" applyFill="1" applyBorder="1" applyAlignment="1">
      <alignment horizontal="center"/>
    </xf>
    <xf numFmtId="0" fontId="16" fillId="14" borderId="11" xfId="0" applyFont="1" applyFill="1" applyBorder="1" applyAlignment="1">
      <alignment horizontal="right"/>
    </xf>
    <xf numFmtId="0" fontId="16" fillId="14" borderId="11" xfId="0" applyFont="1" applyFill="1" applyBorder="1"/>
    <xf numFmtId="0" fontId="16" fillId="15" borderId="11" xfId="0" applyFont="1" applyFill="1" applyBorder="1"/>
    <xf numFmtId="0" fontId="16" fillId="16" borderId="11" xfId="0" applyFont="1" applyFill="1" applyBorder="1" applyAlignment="1">
      <alignment horizontal="center"/>
    </xf>
    <xf numFmtId="0" fontId="16" fillId="16" borderId="11" xfId="0" applyFont="1" applyFill="1" applyBorder="1"/>
    <xf numFmtId="15" fontId="16" fillId="12" borderId="11" xfId="0" applyNumberFormat="1" applyFont="1" applyFill="1" applyBorder="1"/>
    <xf numFmtId="0" fontId="1" fillId="17" borderId="1" xfId="0" applyFont="1" applyFill="1" applyBorder="1" applyAlignment="1"/>
    <xf numFmtId="0" fontId="0" fillId="17" borderId="1" xfId="0" applyFill="1" applyBorder="1" applyAlignment="1"/>
    <xf numFmtId="0" fontId="0" fillId="17" borderId="0" xfId="0" applyFill="1" applyBorder="1" applyAlignment="1"/>
    <xf numFmtId="0" fontId="5" fillId="7" borderId="1" xfId="0" applyFont="1" applyFill="1" applyBorder="1" applyAlignment="1">
      <alignment horizontal="left"/>
    </xf>
    <xf numFmtId="0" fontId="0" fillId="0" borderId="0" xfId="0" applyAlignment="1">
      <alignment horizontal="left"/>
    </xf>
    <xf numFmtId="0" fontId="1" fillId="18" borderId="1" xfId="0" applyFont="1" applyFill="1" applyBorder="1" applyAlignment="1"/>
    <xf numFmtId="0" fontId="0" fillId="18" borderId="1" xfId="0" applyFill="1" applyBorder="1" applyAlignment="1"/>
    <xf numFmtId="0" fontId="0" fillId="18" borderId="0" xfId="0" applyFill="1" applyBorder="1" applyAlignment="1"/>
    <xf numFmtId="0" fontId="12" fillId="19" borderId="0" xfId="0" applyFont="1" applyFill="1" applyBorder="1" applyAlignment="1">
      <alignment horizontal="center"/>
    </xf>
  </cellXfs>
  <cellStyles count="1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latin typeface="Arial"/>
                <a:cs typeface="Arial"/>
              </a:defRPr>
            </a:pPr>
            <a:r>
              <a:rPr lang="en-US" sz="1400" i="1">
                <a:latin typeface="Arial"/>
                <a:cs typeface="Arial"/>
              </a:rPr>
              <a:t>Aglaia mariannensis </a:t>
            </a:r>
          </a:p>
          <a:p>
            <a:pPr>
              <a:defRPr sz="1400">
                <a:latin typeface="Arial"/>
                <a:cs typeface="Arial"/>
              </a:defRPr>
            </a:pPr>
            <a:r>
              <a:rPr lang="en-US" sz="1400">
                <a:latin typeface="Arial"/>
                <a:cs typeface="Arial"/>
              </a:rPr>
              <a:t>(Meliaceae)</a:t>
            </a:r>
          </a:p>
        </c:rich>
      </c:tx>
      <c:overlay val="0"/>
    </c:title>
    <c:autoTitleDeleted val="0"/>
    <c:plotArea>
      <c:layout/>
      <c:barChart>
        <c:barDir val="col"/>
        <c:grouping val="clustered"/>
        <c:varyColors val="0"/>
        <c:ser>
          <c:idx val="0"/>
          <c:order val="0"/>
          <c:tx>
            <c:v>Aglaia mariannensis (Meliaceae)</c:v>
          </c:tx>
          <c:spPr>
            <a:solidFill>
              <a:schemeClr val="tx1"/>
            </a:solidFill>
          </c:spPr>
          <c:invertIfNegative val="0"/>
          <c:cat>
            <c:strRef>
              <c:f>figures!$O$23:$O$27</c:f>
              <c:strCache>
                <c:ptCount val="5"/>
                <c:pt idx="0">
                  <c:v>Ants Present</c:v>
                </c:pt>
                <c:pt idx="1">
                  <c:v>Ants in Canopy</c:v>
                </c:pt>
                <c:pt idx="2">
                  <c:v>HPIs Present</c:v>
                </c:pt>
                <c:pt idx="3">
                  <c:v>Tending Observed</c:v>
                </c:pt>
                <c:pt idx="4">
                  <c:v>Nesting Observed</c:v>
                </c:pt>
              </c:strCache>
            </c:strRef>
          </c:cat>
          <c:val>
            <c:numRef>
              <c:f>(figures!$F$5,figures!$M$5,figures!$D$5,figures!$H$5,figures!$K$5)</c:f>
              <c:numCache>
                <c:formatCode>General</c:formatCode>
                <c:ptCount val="5"/>
                <c:pt idx="0">
                  <c:v>0.826086956521739</c:v>
                </c:pt>
                <c:pt idx="1">
                  <c:v>0.608695652173913</c:v>
                </c:pt>
                <c:pt idx="2">
                  <c:v>0.304347826086956</c:v>
                </c:pt>
                <c:pt idx="3">
                  <c:v>0.0434782608695652</c:v>
                </c:pt>
                <c:pt idx="4">
                  <c:v>0.217391304347826</c:v>
                </c:pt>
              </c:numCache>
            </c:numRef>
          </c:val>
        </c:ser>
        <c:dLbls>
          <c:showLegendKey val="0"/>
          <c:showVal val="0"/>
          <c:showCatName val="0"/>
          <c:showSerName val="0"/>
          <c:showPercent val="0"/>
          <c:showBubbleSize val="0"/>
        </c:dLbls>
        <c:gapWidth val="80"/>
        <c:overlap val="50"/>
        <c:axId val="2113904872"/>
        <c:axId val="2113907928"/>
      </c:barChart>
      <c:catAx>
        <c:axId val="2113904872"/>
        <c:scaling>
          <c:orientation val="minMax"/>
        </c:scaling>
        <c:delete val="0"/>
        <c:axPos val="b"/>
        <c:majorTickMark val="none"/>
        <c:minorTickMark val="none"/>
        <c:tickLblPos val="nextTo"/>
        <c:txPr>
          <a:bodyPr rot="0" vert="horz"/>
          <a:lstStyle/>
          <a:p>
            <a:pPr>
              <a:defRPr sz="900" b="1">
                <a:latin typeface="Arial"/>
                <a:cs typeface="Arial"/>
              </a:defRPr>
            </a:pPr>
            <a:endParaRPr lang="en-US"/>
          </a:p>
        </c:txPr>
        <c:crossAx val="2113907928"/>
        <c:crosses val="autoZero"/>
        <c:auto val="1"/>
        <c:lblAlgn val="ctr"/>
        <c:lblOffset val="100"/>
        <c:noMultiLvlLbl val="0"/>
      </c:catAx>
      <c:valAx>
        <c:axId val="2113907928"/>
        <c:scaling>
          <c:orientation val="minMax"/>
          <c:max val="1.0"/>
        </c:scaling>
        <c:delete val="0"/>
        <c:axPos val="l"/>
        <c:title>
          <c:tx>
            <c:rich>
              <a:bodyPr rot="-5400000" vert="horz"/>
              <a:lstStyle/>
              <a:p>
                <a:pPr>
                  <a:defRPr/>
                </a:pPr>
                <a:r>
                  <a:rPr lang="en-US">
                    <a:latin typeface="Arial"/>
                    <a:cs typeface="Arial"/>
                  </a:rPr>
                  <a:t>Proportion of Trees</a:t>
                </a:r>
              </a:p>
            </c:rich>
          </c:tx>
          <c:overlay val="0"/>
        </c:title>
        <c:numFmt formatCode="General" sourceLinked="1"/>
        <c:majorTickMark val="none"/>
        <c:minorTickMark val="none"/>
        <c:tickLblPos val="nextTo"/>
        <c:txPr>
          <a:bodyPr/>
          <a:lstStyle/>
          <a:p>
            <a:pPr>
              <a:defRPr>
                <a:latin typeface="Arial"/>
                <a:cs typeface="Arial"/>
              </a:defRPr>
            </a:pPr>
            <a:endParaRPr lang="en-US"/>
          </a:p>
        </c:txPr>
        <c:crossAx val="2113904872"/>
        <c:crosses val="autoZero"/>
        <c:crossBetween val="between"/>
      </c:valAx>
    </c:plotArea>
    <c:plotVisOnly val="1"/>
    <c:dispBlanksAs val="gap"/>
    <c:showDLblsOverMax val="0"/>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latin typeface="Arial"/>
                <a:cs typeface="Arial"/>
              </a:defRPr>
            </a:pPr>
            <a:r>
              <a:rPr lang="en-US" sz="1400" i="1">
                <a:latin typeface="Arial"/>
                <a:cs typeface="Arial"/>
              </a:rPr>
              <a:t>Neisosperma oppositifolia</a:t>
            </a:r>
          </a:p>
          <a:p>
            <a:pPr>
              <a:defRPr sz="1400">
                <a:latin typeface="Arial"/>
                <a:cs typeface="Arial"/>
              </a:defRPr>
            </a:pPr>
            <a:r>
              <a:rPr lang="en-US" sz="1400" i="0">
                <a:latin typeface="Arial"/>
                <a:cs typeface="Arial"/>
              </a:rPr>
              <a:t>(Apocynaceae)</a:t>
            </a:r>
          </a:p>
        </c:rich>
      </c:tx>
      <c:overlay val="0"/>
    </c:title>
    <c:autoTitleDeleted val="0"/>
    <c:plotArea>
      <c:layout/>
      <c:barChart>
        <c:barDir val="col"/>
        <c:grouping val="clustered"/>
        <c:varyColors val="0"/>
        <c:ser>
          <c:idx val="0"/>
          <c:order val="0"/>
          <c:tx>
            <c:v>Neisosperma</c:v>
          </c:tx>
          <c:spPr>
            <a:solidFill>
              <a:schemeClr val="tx1"/>
            </a:solidFill>
          </c:spPr>
          <c:invertIfNegative val="0"/>
          <c:cat>
            <c:strRef>
              <c:f>figures!$O$23:$O$27</c:f>
              <c:strCache>
                <c:ptCount val="5"/>
                <c:pt idx="0">
                  <c:v>Ants Present</c:v>
                </c:pt>
                <c:pt idx="1">
                  <c:v>Ants in Canopy</c:v>
                </c:pt>
                <c:pt idx="2">
                  <c:v>HPIs Present</c:v>
                </c:pt>
                <c:pt idx="3">
                  <c:v>Tending Observed</c:v>
                </c:pt>
                <c:pt idx="4">
                  <c:v>Nesting Observed</c:v>
                </c:pt>
              </c:strCache>
            </c:strRef>
          </c:cat>
          <c:val>
            <c:numRef>
              <c:f>(figures!$F$13,figures!$M$13,figures!$D$13,figures!$H$13,figures!$K$13)</c:f>
              <c:numCache>
                <c:formatCode>General</c:formatCode>
                <c:ptCount val="5"/>
                <c:pt idx="0">
                  <c:v>0.85</c:v>
                </c:pt>
                <c:pt idx="1">
                  <c:v>0.45</c:v>
                </c:pt>
                <c:pt idx="2">
                  <c:v>0.25</c:v>
                </c:pt>
                <c:pt idx="3">
                  <c:v>0.15</c:v>
                </c:pt>
                <c:pt idx="4">
                  <c:v>0.0</c:v>
                </c:pt>
              </c:numCache>
            </c:numRef>
          </c:val>
        </c:ser>
        <c:dLbls>
          <c:showLegendKey val="0"/>
          <c:showVal val="0"/>
          <c:showCatName val="0"/>
          <c:showSerName val="0"/>
          <c:showPercent val="0"/>
          <c:showBubbleSize val="0"/>
        </c:dLbls>
        <c:gapWidth val="80"/>
        <c:overlap val="50"/>
        <c:axId val="2113536360"/>
        <c:axId val="2113527832"/>
      </c:barChart>
      <c:catAx>
        <c:axId val="2113536360"/>
        <c:scaling>
          <c:orientation val="minMax"/>
        </c:scaling>
        <c:delete val="0"/>
        <c:axPos val="b"/>
        <c:majorTickMark val="none"/>
        <c:minorTickMark val="none"/>
        <c:tickLblPos val="nextTo"/>
        <c:txPr>
          <a:bodyPr rot="0" vert="horz"/>
          <a:lstStyle/>
          <a:p>
            <a:pPr>
              <a:defRPr sz="900" b="1">
                <a:latin typeface="Arial"/>
                <a:cs typeface="Arial"/>
              </a:defRPr>
            </a:pPr>
            <a:endParaRPr lang="en-US"/>
          </a:p>
        </c:txPr>
        <c:crossAx val="2113527832"/>
        <c:crosses val="autoZero"/>
        <c:auto val="1"/>
        <c:lblAlgn val="ctr"/>
        <c:lblOffset val="100"/>
        <c:noMultiLvlLbl val="0"/>
      </c:catAx>
      <c:valAx>
        <c:axId val="2113527832"/>
        <c:scaling>
          <c:orientation val="minMax"/>
          <c:max val="1.0"/>
        </c:scaling>
        <c:delete val="0"/>
        <c:axPos val="l"/>
        <c:title>
          <c:tx>
            <c:rich>
              <a:bodyPr rot="-5400000" vert="horz"/>
              <a:lstStyle/>
              <a:p>
                <a:pPr>
                  <a:defRPr/>
                </a:pPr>
                <a:r>
                  <a:rPr lang="en-US">
                    <a:latin typeface="Arial"/>
                    <a:cs typeface="Arial"/>
                  </a:rPr>
                  <a:t>Proportion of Trees</a:t>
                </a:r>
              </a:p>
            </c:rich>
          </c:tx>
          <c:overlay val="0"/>
        </c:title>
        <c:numFmt formatCode="General" sourceLinked="1"/>
        <c:majorTickMark val="none"/>
        <c:minorTickMark val="none"/>
        <c:tickLblPos val="nextTo"/>
        <c:txPr>
          <a:bodyPr/>
          <a:lstStyle/>
          <a:p>
            <a:pPr>
              <a:defRPr>
                <a:latin typeface="Arial"/>
                <a:cs typeface="Arial"/>
              </a:defRPr>
            </a:pPr>
            <a:endParaRPr lang="en-US"/>
          </a:p>
        </c:txPr>
        <c:crossAx val="2113536360"/>
        <c:crosses val="autoZero"/>
        <c:crossBetween val="between"/>
      </c:valAx>
    </c:plotArea>
    <c:plotVisOnly val="1"/>
    <c:dispBlanksAs val="gap"/>
    <c:showDLblsOverMax val="0"/>
  </c:chart>
  <c:printSettings>
    <c:headerFooter/>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latin typeface="Arial"/>
                <a:cs typeface="Arial"/>
              </a:defRPr>
            </a:pPr>
            <a:r>
              <a:rPr lang="en-US" sz="1400" i="1">
                <a:latin typeface="Arial"/>
                <a:cs typeface="Arial"/>
              </a:rPr>
              <a:t>Ochrosia mariannensis</a:t>
            </a:r>
          </a:p>
          <a:p>
            <a:pPr>
              <a:defRPr sz="1400">
                <a:latin typeface="Arial"/>
                <a:cs typeface="Arial"/>
              </a:defRPr>
            </a:pPr>
            <a:r>
              <a:rPr lang="en-US" sz="1400" i="0">
                <a:latin typeface="Arial"/>
                <a:cs typeface="Arial"/>
              </a:rPr>
              <a:t>(Apocynaceae)</a:t>
            </a:r>
          </a:p>
        </c:rich>
      </c:tx>
      <c:overlay val="0"/>
    </c:title>
    <c:autoTitleDeleted val="0"/>
    <c:plotArea>
      <c:layout/>
      <c:barChart>
        <c:barDir val="col"/>
        <c:grouping val="clustered"/>
        <c:varyColors val="0"/>
        <c:ser>
          <c:idx val="0"/>
          <c:order val="0"/>
          <c:tx>
            <c:v>Ochrosia</c:v>
          </c:tx>
          <c:spPr>
            <a:solidFill>
              <a:schemeClr val="tx1"/>
            </a:solidFill>
          </c:spPr>
          <c:invertIfNegative val="0"/>
          <c:cat>
            <c:strRef>
              <c:f>figures!$O$23:$O$27</c:f>
              <c:strCache>
                <c:ptCount val="5"/>
                <c:pt idx="0">
                  <c:v>Ants Present</c:v>
                </c:pt>
                <c:pt idx="1">
                  <c:v>Ants in Canopy</c:v>
                </c:pt>
                <c:pt idx="2">
                  <c:v>HPIs Present</c:v>
                </c:pt>
                <c:pt idx="3">
                  <c:v>Tending Observed</c:v>
                </c:pt>
                <c:pt idx="4">
                  <c:v>Nesting Observed</c:v>
                </c:pt>
              </c:strCache>
            </c:strRef>
          </c:cat>
          <c:val>
            <c:numRef>
              <c:f>(figures!$F$14,figures!$M$14,figures!$D$14,figures!$H$14,figures!$K$14)</c:f>
              <c:numCache>
                <c:formatCode>General</c:formatCode>
                <c:ptCount val="5"/>
                <c:pt idx="0">
                  <c:v>1.0</c:v>
                </c:pt>
                <c:pt idx="1">
                  <c:v>0.866666666666667</c:v>
                </c:pt>
                <c:pt idx="2">
                  <c:v>0.333333333333333</c:v>
                </c:pt>
                <c:pt idx="3">
                  <c:v>0.133333333333333</c:v>
                </c:pt>
                <c:pt idx="4">
                  <c:v>0.133333333333333</c:v>
                </c:pt>
              </c:numCache>
            </c:numRef>
          </c:val>
        </c:ser>
        <c:dLbls>
          <c:showLegendKey val="0"/>
          <c:showVal val="0"/>
          <c:showCatName val="0"/>
          <c:showSerName val="0"/>
          <c:showPercent val="0"/>
          <c:showBubbleSize val="0"/>
        </c:dLbls>
        <c:gapWidth val="80"/>
        <c:overlap val="50"/>
        <c:axId val="2113493688"/>
        <c:axId val="2113496728"/>
      </c:barChart>
      <c:catAx>
        <c:axId val="2113493688"/>
        <c:scaling>
          <c:orientation val="minMax"/>
        </c:scaling>
        <c:delete val="0"/>
        <c:axPos val="b"/>
        <c:majorTickMark val="none"/>
        <c:minorTickMark val="none"/>
        <c:tickLblPos val="nextTo"/>
        <c:txPr>
          <a:bodyPr rot="0" vert="horz"/>
          <a:lstStyle/>
          <a:p>
            <a:pPr>
              <a:defRPr sz="900" b="1">
                <a:latin typeface="Arial"/>
                <a:cs typeface="Arial"/>
              </a:defRPr>
            </a:pPr>
            <a:endParaRPr lang="en-US"/>
          </a:p>
        </c:txPr>
        <c:crossAx val="2113496728"/>
        <c:crosses val="autoZero"/>
        <c:auto val="1"/>
        <c:lblAlgn val="ctr"/>
        <c:lblOffset val="100"/>
        <c:noMultiLvlLbl val="0"/>
      </c:catAx>
      <c:valAx>
        <c:axId val="2113496728"/>
        <c:scaling>
          <c:orientation val="minMax"/>
          <c:max val="1.0"/>
        </c:scaling>
        <c:delete val="0"/>
        <c:axPos val="l"/>
        <c:title>
          <c:tx>
            <c:rich>
              <a:bodyPr rot="-5400000" vert="horz"/>
              <a:lstStyle/>
              <a:p>
                <a:pPr>
                  <a:defRPr/>
                </a:pPr>
                <a:r>
                  <a:rPr lang="en-US">
                    <a:latin typeface="Arial"/>
                    <a:cs typeface="Arial"/>
                  </a:rPr>
                  <a:t>Proportion of Trees</a:t>
                </a:r>
              </a:p>
            </c:rich>
          </c:tx>
          <c:overlay val="0"/>
        </c:title>
        <c:numFmt formatCode="General" sourceLinked="1"/>
        <c:majorTickMark val="none"/>
        <c:minorTickMark val="none"/>
        <c:tickLblPos val="nextTo"/>
        <c:txPr>
          <a:bodyPr/>
          <a:lstStyle/>
          <a:p>
            <a:pPr>
              <a:defRPr>
                <a:latin typeface="Arial"/>
                <a:cs typeface="Arial"/>
              </a:defRPr>
            </a:pPr>
            <a:endParaRPr lang="en-US"/>
          </a:p>
        </c:txPr>
        <c:crossAx val="2113493688"/>
        <c:crosses val="autoZero"/>
        <c:crossBetween val="between"/>
      </c:valAx>
    </c:plotArea>
    <c:plotVisOnly val="1"/>
    <c:dispBlanksAs val="gap"/>
    <c:showDLblsOverMax val="0"/>
  </c:chart>
  <c:printSettings>
    <c:headerFooter/>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latin typeface="Arial"/>
                <a:cs typeface="Arial"/>
              </a:defRPr>
            </a:pPr>
            <a:r>
              <a:rPr lang="en-US" sz="1400" i="1">
                <a:latin typeface="Arial"/>
                <a:cs typeface="Arial"/>
              </a:rPr>
              <a:t>Macaranga</a:t>
            </a:r>
            <a:r>
              <a:rPr lang="en-US" sz="1400" i="1" baseline="0">
                <a:latin typeface="Arial"/>
                <a:cs typeface="Arial"/>
              </a:rPr>
              <a:t> thompsonii</a:t>
            </a:r>
            <a:endParaRPr lang="en-US" sz="1400" i="1">
              <a:latin typeface="Arial"/>
              <a:cs typeface="Arial"/>
            </a:endParaRPr>
          </a:p>
          <a:p>
            <a:pPr>
              <a:defRPr sz="1400">
                <a:latin typeface="Arial"/>
                <a:cs typeface="Arial"/>
              </a:defRPr>
            </a:pPr>
            <a:r>
              <a:rPr lang="en-US" sz="1400" i="0">
                <a:latin typeface="Arial"/>
                <a:cs typeface="Arial"/>
              </a:rPr>
              <a:t>(Euphorbiaceae)</a:t>
            </a:r>
          </a:p>
        </c:rich>
      </c:tx>
      <c:overlay val="0"/>
    </c:title>
    <c:autoTitleDeleted val="0"/>
    <c:plotArea>
      <c:layout/>
      <c:barChart>
        <c:barDir val="col"/>
        <c:grouping val="clustered"/>
        <c:varyColors val="0"/>
        <c:ser>
          <c:idx val="0"/>
          <c:order val="0"/>
          <c:tx>
            <c:v>Macaranga</c:v>
          </c:tx>
          <c:spPr>
            <a:solidFill>
              <a:schemeClr val="tx1"/>
            </a:solidFill>
          </c:spPr>
          <c:invertIfNegative val="0"/>
          <c:cat>
            <c:strRef>
              <c:f>figures!$O$23:$O$27</c:f>
              <c:strCache>
                <c:ptCount val="5"/>
                <c:pt idx="0">
                  <c:v>Ants Present</c:v>
                </c:pt>
                <c:pt idx="1">
                  <c:v>Ants in Canopy</c:v>
                </c:pt>
                <c:pt idx="2">
                  <c:v>HPIs Present</c:v>
                </c:pt>
                <c:pt idx="3">
                  <c:v>Tending Observed</c:v>
                </c:pt>
                <c:pt idx="4">
                  <c:v>Nesting Observed</c:v>
                </c:pt>
              </c:strCache>
            </c:strRef>
          </c:cat>
          <c:val>
            <c:numRef>
              <c:f>(figures!$F$11,figures!$M$11,figures!$D$11,figures!$H$11,figures!$K$11)</c:f>
              <c:numCache>
                <c:formatCode>General</c:formatCode>
                <c:ptCount val="5"/>
                <c:pt idx="0">
                  <c:v>0.95</c:v>
                </c:pt>
                <c:pt idx="1">
                  <c:v>0.8</c:v>
                </c:pt>
                <c:pt idx="2">
                  <c:v>0.8</c:v>
                </c:pt>
                <c:pt idx="3">
                  <c:v>0.55</c:v>
                </c:pt>
                <c:pt idx="4">
                  <c:v>0.35</c:v>
                </c:pt>
              </c:numCache>
            </c:numRef>
          </c:val>
        </c:ser>
        <c:dLbls>
          <c:showLegendKey val="0"/>
          <c:showVal val="0"/>
          <c:showCatName val="0"/>
          <c:showSerName val="0"/>
          <c:showPercent val="0"/>
          <c:showBubbleSize val="0"/>
        </c:dLbls>
        <c:gapWidth val="80"/>
        <c:overlap val="50"/>
        <c:axId val="2113220616"/>
        <c:axId val="2113223656"/>
      </c:barChart>
      <c:catAx>
        <c:axId val="2113220616"/>
        <c:scaling>
          <c:orientation val="minMax"/>
        </c:scaling>
        <c:delete val="0"/>
        <c:axPos val="b"/>
        <c:majorTickMark val="none"/>
        <c:minorTickMark val="none"/>
        <c:tickLblPos val="nextTo"/>
        <c:txPr>
          <a:bodyPr rot="0" vert="horz"/>
          <a:lstStyle/>
          <a:p>
            <a:pPr>
              <a:defRPr sz="900" b="1">
                <a:latin typeface="Arial"/>
                <a:cs typeface="Arial"/>
              </a:defRPr>
            </a:pPr>
            <a:endParaRPr lang="en-US"/>
          </a:p>
        </c:txPr>
        <c:crossAx val="2113223656"/>
        <c:crosses val="autoZero"/>
        <c:auto val="1"/>
        <c:lblAlgn val="ctr"/>
        <c:lblOffset val="100"/>
        <c:noMultiLvlLbl val="0"/>
      </c:catAx>
      <c:valAx>
        <c:axId val="2113223656"/>
        <c:scaling>
          <c:orientation val="minMax"/>
          <c:max val="1.0"/>
        </c:scaling>
        <c:delete val="0"/>
        <c:axPos val="l"/>
        <c:title>
          <c:tx>
            <c:rich>
              <a:bodyPr rot="-5400000" vert="horz"/>
              <a:lstStyle/>
              <a:p>
                <a:pPr>
                  <a:defRPr/>
                </a:pPr>
                <a:r>
                  <a:rPr lang="en-US">
                    <a:latin typeface="Arial"/>
                    <a:cs typeface="Arial"/>
                  </a:rPr>
                  <a:t>Proportion of Trees</a:t>
                </a:r>
              </a:p>
            </c:rich>
          </c:tx>
          <c:overlay val="0"/>
        </c:title>
        <c:numFmt formatCode="General" sourceLinked="1"/>
        <c:majorTickMark val="none"/>
        <c:minorTickMark val="none"/>
        <c:tickLblPos val="nextTo"/>
        <c:txPr>
          <a:bodyPr/>
          <a:lstStyle/>
          <a:p>
            <a:pPr>
              <a:defRPr>
                <a:latin typeface="Arial"/>
                <a:cs typeface="Arial"/>
              </a:defRPr>
            </a:pPr>
            <a:endParaRPr lang="en-US"/>
          </a:p>
        </c:txPr>
        <c:crossAx val="2113220616"/>
        <c:crosses val="autoZero"/>
        <c:crossBetween val="between"/>
      </c:valAx>
    </c:plotArea>
    <c:plotVisOnly val="1"/>
    <c:dispBlanksAs val="gap"/>
    <c:showDLblsOverMax val="0"/>
  </c:chart>
  <c:printSettings>
    <c:headerFooter/>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latin typeface="Arial"/>
                <a:cs typeface="Arial"/>
              </a:defRPr>
            </a:pPr>
            <a:r>
              <a:rPr lang="en-US" sz="1400" i="0">
                <a:latin typeface="Arial"/>
                <a:cs typeface="Arial"/>
              </a:rPr>
              <a:t>Guam Total</a:t>
            </a:r>
            <a:endParaRPr lang="en-US" sz="1400" i="0" baseline="0">
              <a:latin typeface="Arial"/>
              <a:cs typeface="Arial"/>
            </a:endParaRPr>
          </a:p>
          <a:p>
            <a:pPr>
              <a:defRPr sz="1400">
                <a:latin typeface="Arial"/>
                <a:cs typeface="Arial"/>
              </a:defRPr>
            </a:pPr>
            <a:r>
              <a:rPr lang="en-US" sz="1400" i="0" baseline="0">
                <a:latin typeface="Arial"/>
                <a:cs typeface="Arial"/>
              </a:rPr>
              <a:t>(N = 106)</a:t>
            </a:r>
            <a:endParaRPr lang="en-US" sz="1400" i="0">
              <a:latin typeface="Arial"/>
              <a:cs typeface="Arial"/>
            </a:endParaRPr>
          </a:p>
        </c:rich>
      </c:tx>
      <c:overlay val="0"/>
    </c:title>
    <c:autoTitleDeleted val="0"/>
    <c:plotArea>
      <c:layout/>
      <c:barChart>
        <c:barDir val="col"/>
        <c:grouping val="clustered"/>
        <c:varyColors val="0"/>
        <c:ser>
          <c:idx val="0"/>
          <c:order val="0"/>
          <c:tx>
            <c:v>Guam</c:v>
          </c:tx>
          <c:spPr>
            <a:solidFill>
              <a:schemeClr val="accent6">
                <a:lumMod val="75000"/>
              </a:schemeClr>
            </a:solidFill>
            <a:ln>
              <a:solidFill>
                <a:schemeClr val="tx1"/>
              </a:solidFill>
            </a:ln>
          </c:spPr>
          <c:invertIfNegative val="0"/>
          <c:cat>
            <c:strRef>
              <c:f>figures!$O$23:$O$27</c:f>
              <c:strCache>
                <c:ptCount val="5"/>
                <c:pt idx="0">
                  <c:v>Ants Present</c:v>
                </c:pt>
                <c:pt idx="1">
                  <c:v>Ants in Canopy</c:v>
                </c:pt>
                <c:pt idx="2">
                  <c:v>HPIs Present</c:v>
                </c:pt>
                <c:pt idx="3">
                  <c:v>Tending Observed</c:v>
                </c:pt>
                <c:pt idx="4">
                  <c:v>Nesting Observed</c:v>
                </c:pt>
              </c:strCache>
            </c:strRef>
          </c:cat>
          <c:val>
            <c:numRef>
              <c:f>(figures!$F$4,figures!$M$4,figures!$D$4,figures!$H$4,figures!$K$4)</c:f>
              <c:numCache>
                <c:formatCode>General</c:formatCode>
                <c:ptCount val="5"/>
                <c:pt idx="0">
                  <c:v>0.943396226415094</c:v>
                </c:pt>
                <c:pt idx="1">
                  <c:v>0.726415094339623</c:v>
                </c:pt>
                <c:pt idx="2">
                  <c:v>0.433962264150943</c:v>
                </c:pt>
                <c:pt idx="3">
                  <c:v>0.19811320754717</c:v>
                </c:pt>
                <c:pt idx="4">
                  <c:v>0.292452830188679</c:v>
                </c:pt>
              </c:numCache>
            </c:numRef>
          </c:val>
        </c:ser>
        <c:dLbls>
          <c:showLegendKey val="0"/>
          <c:showVal val="0"/>
          <c:showCatName val="0"/>
          <c:showSerName val="0"/>
          <c:showPercent val="0"/>
          <c:showBubbleSize val="0"/>
        </c:dLbls>
        <c:gapWidth val="80"/>
        <c:overlap val="50"/>
        <c:axId val="2145460008"/>
        <c:axId val="2145885208"/>
      </c:barChart>
      <c:catAx>
        <c:axId val="2145460008"/>
        <c:scaling>
          <c:orientation val="minMax"/>
        </c:scaling>
        <c:delete val="0"/>
        <c:axPos val="b"/>
        <c:majorTickMark val="none"/>
        <c:minorTickMark val="none"/>
        <c:tickLblPos val="nextTo"/>
        <c:txPr>
          <a:bodyPr rot="0" vert="horz"/>
          <a:lstStyle/>
          <a:p>
            <a:pPr>
              <a:defRPr sz="900" b="1">
                <a:latin typeface="Arial"/>
                <a:cs typeface="Arial"/>
              </a:defRPr>
            </a:pPr>
            <a:endParaRPr lang="en-US"/>
          </a:p>
        </c:txPr>
        <c:crossAx val="2145885208"/>
        <c:crosses val="autoZero"/>
        <c:auto val="1"/>
        <c:lblAlgn val="ctr"/>
        <c:lblOffset val="100"/>
        <c:noMultiLvlLbl val="0"/>
      </c:catAx>
      <c:valAx>
        <c:axId val="2145885208"/>
        <c:scaling>
          <c:orientation val="minMax"/>
          <c:max val="1.0"/>
        </c:scaling>
        <c:delete val="0"/>
        <c:axPos val="l"/>
        <c:title>
          <c:tx>
            <c:rich>
              <a:bodyPr rot="-5400000" vert="horz"/>
              <a:lstStyle/>
              <a:p>
                <a:pPr>
                  <a:defRPr/>
                </a:pPr>
                <a:r>
                  <a:rPr lang="en-US">
                    <a:latin typeface="Arial"/>
                    <a:cs typeface="Arial"/>
                  </a:rPr>
                  <a:t>Proportion of Trees</a:t>
                </a:r>
              </a:p>
            </c:rich>
          </c:tx>
          <c:overlay val="0"/>
        </c:title>
        <c:numFmt formatCode="General" sourceLinked="1"/>
        <c:majorTickMark val="none"/>
        <c:minorTickMark val="none"/>
        <c:tickLblPos val="nextTo"/>
        <c:txPr>
          <a:bodyPr/>
          <a:lstStyle/>
          <a:p>
            <a:pPr>
              <a:defRPr>
                <a:latin typeface="Arial"/>
                <a:cs typeface="Arial"/>
              </a:defRPr>
            </a:pPr>
            <a:endParaRPr lang="en-US"/>
          </a:p>
        </c:txPr>
        <c:crossAx val="2145460008"/>
        <c:crosses val="autoZero"/>
        <c:crossBetween val="between"/>
      </c:valAx>
    </c:plotArea>
    <c:plotVisOnly val="1"/>
    <c:dispBlanksAs val="gap"/>
    <c:showDLblsOverMax val="0"/>
  </c:chart>
  <c:printSettings>
    <c:headerFooter/>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latin typeface="Arial"/>
                <a:cs typeface="Arial"/>
              </a:defRPr>
            </a:pPr>
            <a:r>
              <a:rPr lang="en-US" sz="1400" i="0">
                <a:latin typeface="Arial"/>
                <a:cs typeface="Arial"/>
              </a:rPr>
              <a:t>Rota Total</a:t>
            </a:r>
            <a:endParaRPr lang="en-US" sz="1400" i="0" baseline="0">
              <a:latin typeface="Arial"/>
              <a:cs typeface="Arial"/>
            </a:endParaRPr>
          </a:p>
          <a:p>
            <a:pPr>
              <a:defRPr sz="1400">
                <a:latin typeface="Arial"/>
                <a:cs typeface="Arial"/>
              </a:defRPr>
            </a:pPr>
            <a:r>
              <a:rPr lang="en-US" sz="1400" i="0" baseline="0">
                <a:latin typeface="Arial"/>
                <a:cs typeface="Arial"/>
              </a:rPr>
              <a:t>(N = 35)</a:t>
            </a:r>
            <a:endParaRPr lang="en-US" sz="1400" i="0">
              <a:latin typeface="Arial"/>
              <a:cs typeface="Arial"/>
            </a:endParaRPr>
          </a:p>
        </c:rich>
      </c:tx>
      <c:overlay val="0"/>
    </c:title>
    <c:autoTitleDeleted val="0"/>
    <c:plotArea>
      <c:layout/>
      <c:barChart>
        <c:barDir val="col"/>
        <c:grouping val="clustered"/>
        <c:varyColors val="0"/>
        <c:ser>
          <c:idx val="0"/>
          <c:order val="0"/>
          <c:tx>
            <c:v>Rota</c:v>
          </c:tx>
          <c:spPr>
            <a:solidFill>
              <a:srgbClr val="FFFF00"/>
            </a:solidFill>
            <a:ln>
              <a:solidFill>
                <a:schemeClr val="tx1"/>
              </a:solidFill>
            </a:ln>
          </c:spPr>
          <c:invertIfNegative val="0"/>
          <c:cat>
            <c:strRef>
              <c:f>figures!$O$23:$O$27</c:f>
              <c:strCache>
                <c:ptCount val="5"/>
                <c:pt idx="0">
                  <c:v>Ants Present</c:v>
                </c:pt>
                <c:pt idx="1">
                  <c:v>Ants in Canopy</c:v>
                </c:pt>
                <c:pt idx="2">
                  <c:v>HPIs Present</c:v>
                </c:pt>
                <c:pt idx="3">
                  <c:v>Tending Observed</c:v>
                </c:pt>
                <c:pt idx="4">
                  <c:v>Nesting Observed</c:v>
                </c:pt>
              </c:strCache>
            </c:strRef>
          </c:cat>
          <c:val>
            <c:numRef>
              <c:f>(figures!$F$2,figures!$M$2,figures!$D$2,figures!$H$2,figures!$K$2)</c:f>
              <c:numCache>
                <c:formatCode>General</c:formatCode>
                <c:ptCount val="5"/>
                <c:pt idx="0">
                  <c:v>0.571428571428571</c:v>
                </c:pt>
                <c:pt idx="1">
                  <c:v>0.342857142857143</c:v>
                </c:pt>
                <c:pt idx="2">
                  <c:v>0.2</c:v>
                </c:pt>
                <c:pt idx="3">
                  <c:v>0.0571428571428571</c:v>
                </c:pt>
                <c:pt idx="4">
                  <c:v>0.0285714285714286</c:v>
                </c:pt>
              </c:numCache>
            </c:numRef>
          </c:val>
        </c:ser>
        <c:dLbls>
          <c:showLegendKey val="0"/>
          <c:showVal val="0"/>
          <c:showCatName val="0"/>
          <c:showSerName val="0"/>
          <c:showPercent val="0"/>
          <c:showBubbleSize val="0"/>
        </c:dLbls>
        <c:gapWidth val="80"/>
        <c:overlap val="50"/>
        <c:axId val="2113131384"/>
        <c:axId val="2113126264"/>
      </c:barChart>
      <c:catAx>
        <c:axId val="2113131384"/>
        <c:scaling>
          <c:orientation val="minMax"/>
        </c:scaling>
        <c:delete val="0"/>
        <c:axPos val="b"/>
        <c:majorTickMark val="none"/>
        <c:minorTickMark val="none"/>
        <c:tickLblPos val="nextTo"/>
        <c:txPr>
          <a:bodyPr rot="0" vert="horz"/>
          <a:lstStyle/>
          <a:p>
            <a:pPr>
              <a:defRPr sz="900" b="1">
                <a:latin typeface="Arial"/>
                <a:cs typeface="Arial"/>
              </a:defRPr>
            </a:pPr>
            <a:endParaRPr lang="en-US"/>
          </a:p>
        </c:txPr>
        <c:crossAx val="2113126264"/>
        <c:crosses val="autoZero"/>
        <c:auto val="1"/>
        <c:lblAlgn val="ctr"/>
        <c:lblOffset val="100"/>
        <c:noMultiLvlLbl val="0"/>
      </c:catAx>
      <c:valAx>
        <c:axId val="2113126264"/>
        <c:scaling>
          <c:orientation val="minMax"/>
          <c:max val="1.0"/>
        </c:scaling>
        <c:delete val="0"/>
        <c:axPos val="l"/>
        <c:title>
          <c:tx>
            <c:rich>
              <a:bodyPr rot="-5400000" vert="horz"/>
              <a:lstStyle/>
              <a:p>
                <a:pPr>
                  <a:defRPr/>
                </a:pPr>
                <a:r>
                  <a:rPr lang="en-US">
                    <a:latin typeface="Arial"/>
                    <a:cs typeface="Arial"/>
                  </a:rPr>
                  <a:t>Proportion of Trees</a:t>
                </a:r>
              </a:p>
            </c:rich>
          </c:tx>
          <c:overlay val="0"/>
        </c:title>
        <c:numFmt formatCode="General" sourceLinked="1"/>
        <c:majorTickMark val="none"/>
        <c:minorTickMark val="none"/>
        <c:tickLblPos val="nextTo"/>
        <c:txPr>
          <a:bodyPr/>
          <a:lstStyle/>
          <a:p>
            <a:pPr>
              <a:defRPr>
                <a:latin typeface="Arial"/>
                <a:cs typeface="Arial"/>
              </a:defRPr>
            </a:pPr>
            <a:endParaRPr lang="en-US"/>
          </a:p>
        </c:txPr>
        <c:crossAx val="2113131384"/>
        <c:crosses val="autoZero"/>
        <c:crossBetween val="between"/>
      </c:valAx>
    </c:plotArea>
    <c:plotVisOnly val="1"/>
    <c:dispBlanksAs val="gap"/>
    <c:showDLblsOverMax val="0"/>
  </c:chart>
  <c:printSettings>
    <c:headerFooter/>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latin typeface="Arial"/>
                <a:cs typeface="Arial"/>
              </a:defRPr>
            </a:pPr>
            <a:r>
              <a:rPr lang="en-US" sz="1400" i="0">
                <a:latin typeface="Arial"/>
                <a:cs typeface="Arial"/>
              </a:rPr>
              <a:t>Saipan Total</a:t>
            </a:r>
            <a:endParaRPr lang="en-US" sz="1400" i="0" baseline="0">
              <a:latin typeface="Arial"/>
              <a:cs typeface="Arial"/>
            </a:endParaRPr>
          </a:p>
          <a:p>
            <a:pPr>
              <a:defRPr sz="1400">
                <a:latin typeface="Arial"/>
                <a:cs typeface="Arial"/>
              </a:defRPr>
            </a:pPr>
            <a:r>
              <a:rPr lang="en-US" sz="1400" i="0" baseline="0">
                <a:latin typeface="Arial"/>
                <a:cs typeface="Arial"/>
              </a:rPr>
              <a:t>(N = 67)</a:t>
            </a:r>
            <a:endParaRPr lang="en-US" sz="1400" i="0">
              <a:latin typeface="Arial"/>
              <a:cs typeface="Arial"/>
            </a:endParaRPr>
          </a:p>
        </c:rich>
      </c:tx>
      <c:overlay val="0"/>
    </c:title>
    <c:autoTitleDeleted val="0"/>
    <c:plotArea>
      <c:layout/>
      <c:barChart>
        <c:barDir val="col"/>
        <c:grouping val="clustered"/>
        <c:varyColors val="0"/>
        <c:ser>
          <c:idx val="0"/>
          <c:order val="0"/>
          <c:tx>
            <c:v>Saipan</c:v>
          </c:tx>
          <c:spPr>
            <a:solidFill>
              <a:schemeClr val="accent3">
                <a:lumMod val="75000"/>
              </a:schemeClr>
            </a:solidFill>
            <a:ln>
              <a:solidFill>
                <a:schemeClr val="tx1"/>
              </a:solidFill>
            </a:ln>
          </c:spPr>
          <c:invertIfNegative val="0"/>
          <c:cat>
            <c:strRef>
              <c:f>figures!$O$23:$O$27</c:f>
              <c:strCache>
                <c:ptCount val="5"/>
                <c:pt idx="0">
                  <c:v>Ants Present</c:v>
                </c:pt>
                <c:pt idx="1">
                  <c:v>Ants in Canopy</c:v>
                </c:pt>
                <c:pt idx="2">
                  <c:v>HPIs Present</c:v>
                </c:pt>
                <c:pt idx="3">
                  <c:v>Tending Observed</c:v>
                </c:pt>
                <c:pt idx="4">
                  <c:v>Nesting Observed</c:v>
                </c:pt>
              </c:strCache>
            </c:strRef>
          </c:cat>
          <c:val>
            <c:numRef>
              <c:f>(figures!$F$3,figures!$M$3,figures!$D$3,figures!$H$3,figures!$K$3)</c:f>
              <c:numCache>
                <c:formatCode>General</c:formatCode>
                <c:ptCount val="5"/>
                <c:pt idx="0">
                  <c:v>0.791044776119403</c:v>
                </c:pt>
                <c:pt idx="1">
                  <c:v>0.522388059701492</c:v>
                </c:pt>
                <c:pt idx="2">
                  <c:v>0.0895522388059701</c:v>
                </c:pt>
                <c:pt idx="3">
                  <c:v>0.0149253731343284</c:v>
                </c:pt>
                <c:pt idx="4">
                  <c:v>0.0149253731343284</c:v>
                </c:pt>
              </c:numCache>
            </c:numRef>
          </c:val>
        </c:ser>
        <c:dLbls>
          <c:showLegendKey val="0"/>
          <c:showVal val="0"/>
          <c:showCatName val="0"/>
          <c:showSerName val="0"/>
          <c:showPercent val="0"/>
          <c:showBubbleSize val="0"/>
        </c:dLbls>
        <c:gapWidth val="80"/>
        <c:overlap val="50"/>
        <c:axId val="2113071144"/>
        <c:axId val="2113069160"/>
      </c:barChart>
      <c:catAx>
        <c:axId val="2113071144"/>
        <c:scaling>
          <c:orientation val="minMax"/>
        </c:scaling>
        <c:delete val="0"/>
        <c:axPos val="b"/>
        <c:majorTickMark val="none"/>
        <c:minorTickMark val="none"/>
        <c:tickLblPos val="nextTo"/>
        <c:txPr>
          <a:bodyPr rot="0" vert="horz"/>
          <a:lstStyle/>
          <a:p>
            <a:pPr>
              <a:defRPr sz="900" b="1">
                <a:latin typeface="Arial"/>
                <a:cs typeface="Arial"/>
              </a:defRPr>
            </a:pPr>
            <a:endParaRPr lang="en-US"/>
          </a:p>
        </c:txPr>
        <c:crossAx val="2113069160"/>
        <c:crosses val="autoZero"/>
        <c:auto val="1"/>
        <c:lblAlgn val="ctr"/>
        <c:lblOffset val="100"/>
        <c:noMultiLvlLbl val="0"/>
      </c:catAx>
      <c:valAx>
        <c:axId val="2113069160"/>
        <c:scaling>
          <c:orientation val="minMax"/>
          <c:max val="1.0"/>
        </c:scaling>
        <c:delete val="0"/>
        <c:axPos val="l"/>
        <c:title>
          <c:tx>
            <c:rich>
              <a:bodyPr rot="-5400000" vert="horz"/>
              <a:lstStyle/>
              <a:p>
                <a:pPr>
                  <a:defRPr/>
                </a:pPr>
                <a:r>
                  <a:rPr lang="en-US">
                    <a:latin typeface="Arial"/>
                    <a:cs typeface="Arial"/>
                  </a:rPr>
                  <a:t>Proportion of Trees</a:t>
                </a:r>
              </a:p>
            </c:rich>
          </c:tx>
          <c:overlay val="0"/>
        </c:title>
        <c:numFmt formatCode="General" sourceLinked="1"/>
        <c:majorTickMark val="none"/>
        <c:minorTickMark val="none"/>
        <c:tickLblPos val="nextTo"/>
        <c:txPr>
          <a:bodyPr/>
          <a:lstStyle/>
          <a:p>
            <a:pPr>
              <a:defRPr>
                <a:latin typeface="Arial"/>
                <a:cs typeface="Arial"/>
              </a:defRPr>
            </a:pPr>
            <a:endParaRPr lang="en-US"/>
          </a:p>
        </c:txPr>
        <c:crossAx val="2113071144"/>
        <c:crosses val="autoZero"/>
        <c:crossBetween val="between"/>
      </c:valAx>
    </c:plotArea>
    <c:plotVisOnly val="1"/>
    <c:dispBlanksAs val="gap"/>
    <c:showDLblsOverMax val="0"/>
  </c:chart>
  <c:printSettings>
    <c:headerFooter/>
    <c:pageMargins b="1.0" l="0.75" r="0.75" t="1.0"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spPr>
            <a:ln w="47625">
              <a:noFill/>
            </a:ln>
          </c:spPr>
          <c:trendline>
            <c:trendlineType val="linear"/>
            <c:dispRSqr val="1"/>
            <c:dispEq val="0"/>
            <c:trendlineLbl>
              <c:layout>
                <c:manualLayout>
                  <c:x val="-0.150154636920385"/>
                  <c:y val="0.00611694371536891"/>
                </c:manualLayout>
              </c:layout>
              <c:numFmt formatCode="General" sourceLinked="0"/>
            </c:trendlineLbl>
          </c:trendline>
          <c:xVal>
            <c:numRef>
              <c:f>figures!$M$5:$M$17</c:f>
              <c:numCache>
                <c:formatCode>General</c:formatCode>
                <c:ptCount val="13"/>
                <c:pt idx="0">
                  <c:v>0.608695652173913</c:v>
                </c:pt>
                <c:pt idx="1">
                  <c:v>0.6875</c:v>
                </c:pt>
                <c:pt idx="2">
                  <c:v>0.444444444444444</c:v>
                </c:pt>
                <c:pt idx="3">
                  <c:v>0.285714285714286</c:v>
                </c:pt>
                <c:pt idx="4">
                  <c:v>0.5</c:v>
                </c:pt>
                <c:pt idx="5">
                  <c:v>0.111111111111111</c:v>
                </c:pt>
                <c:pt idx="6">
                  <c:v>0.8</c:v>
                </c:pt>
                <c:pt idx="7">
                  <c:v>0.470588235294118</c:v>
                </c:pt>
                <c:pt idx="8">
                  <c:v>0.45</c:v>
                </c:pt>
                <c:pt idx="9">
                  <c:v>0.866666666666667</c:v>
                </c:pt>
                <c:pt idx="10">
                  <c:v>0.625</c:v>
                </c:pt>
                <c:pt idx="11">
                  <c:v>0.75</c:v>
                </c:pt>
                <c:pt idx="12">
                  <c:v>0.666666666666667</c:v>
                </c:pt>
              </c:numCache>
            </c:numRef>
          </c:xVal>
          <c:yVal>
            <c:numRef>
              <c:f>figures!$D$5:$D$17</c:f>
              <c:numCache>
                <c:formatCode>General</c:formatCode>
                <c:ptCount val="13"/>
                <c:pt idx="0">
                  <c:v>0.304347826086956</c:v>
                </c:pt>
                <c:pt idx="1">
                  <c:v>0.0625</c:v>
                </c:pt>
                <c:pt idx="2">
                  <c:v>0.333333333333333</c:v>
                </c:pt>
                <c:pt idx="3">
                  <c:v>0.0</c:v>
                </c:pt>
                <c:pt idx="4">
                  <c:v>0.227272727272727</c:v>
                </c:pt>
                <c:pt idx="5">
                  <c:v>0.111111111111111</c:v>
                </c:pt>
                <c:pt idx="6">
                  <c:v>0.8</c:v>
                </c:pt>
                <c:pt idx="7">
                  <c:v>0.117647058823529</c:v>
                </c:pt>
                <c:pt idx="8">
                  <c:v>0.25</c:v>
                </c:pt>
                <c:pt idx="9">
                  <c:v>0.333333333333333</c:v>
                </c:pt>
                <c:pt idx="10">
                  <c:v>0.25</c:v>
                </c:pt>
                <c:pt idx="11">
                  <c:v>0.375</c:v>
                </c:pt>
                <c:pt idx="12">
                  <c:v>0.111111111111111</c:v>
                </c:pt>
              </c:numCache>
            </c:numRef>
          </c:yVal>
          <c:smooth val="0"/>
        </c:ser>
        <c:ser>
          <c:idx val="1"/>
          <c:order val="1"/>
          <c:spPr>
            <a:ln w="47625">
              <a:noFill/>
            </a:ln>
          </c:spPr>
          <c:trendline>
            <c:trendlineType val="linear"/>
            <c:dispRSqr val="1"/>
            <c:dispEq val="0"/>
            <c:trendlineLbl>
              <c:numFmt formatCode="General" sourceLinked="0"/>
            </c:trendlineLbl>
          </c:trendline>
          <c:xVal>
            <c:numRef>
              <c:f>figures!$M$5:$M$17</c:f>
              <c:numCache>
                <c:formatCode>General</c:formatCode>
                <c:ptCount val="13"/>
                <c:pt idx="0">
                  <c:v>0.608695652173913</c:v>
                </c:pt>
                <c:pt idx="1">
                  <c:v>0.6875</c:v>
                </c:pt>
                <c:pt idx="2">
                  <c:v>0.444444444444444</c:v>
                </c:pt>
                <c:pt idx="3">
                  <c:v>0.285714285714286</c:v>
                </c:pt>
                <c:pt idx="4">
                  <c:v>0.5</c:v>
                </c:pt>
                <c:pt idx="5">
                  <c:v>0.111111111111111</c:v>
                </c:pt>
                <c:pt idx="6">
                  <c:v>0.8</c:v>
                </c:pt>
                <c:pt idx="7">
                  <c:v>0.470588235294118</c:v>
                </c:pt>
                <c:pt idx="8">
                  <c:v>0.45</c:v>
                </c:pt>
                <c:pt idx="9">
                  <c:v>0.866666666666667</c:v>
                </c:pt>
                <c:pt idx="10">
                  <c:v>0.625</c:v>
                </c:pt>
                <c:pt idx="11">
                  <c:v>0.75</c:v>
                </c:pt>
                <c:pt idx="12">
                  <c:v>0.666666666666667</c:v>
                </c:pt>
              </c:numCache>
            </c:numRef>
          </c:xVal>
          <c:yVal>
            <c:numRef>
              <c:f>figures!$H$5:$H$17</c:f>
              <c:numCache>
                <c:formatCode>General</c:formatCode>
                <c:ptCount val="13"/>
                <c:pt idx="0">
                  <c:v>0.0434782608695652</c:v>
                </c:pt>
                <c:pt idx="1">
                  <c:v>0.0</c:v>
                </c:pt>
                <c:pt idx="2">
                  <c:v>0.0</c:v>
                </c:pt>
                <c:pt idx="3">
                  <c:v>0.0</c:v>
                </c:pt>
                <c:pt idx="4">
                  <c:v>0.0</c:v>
                </c:pt>
                <c:pt idx="5">
                  <c:v>0.0</c:v>
                </c:pt>
                <c:pt idx="6">
                  <c:v>0.55</c:v>
                </c:pt>
                <c:pt idx="7">
                  <c:v>0.0588235294117647</c:v>
                </c:pt>
                <c:pt idx="8">
                  <c:v>0.15</c:v>
                </c:pt>
                <c:pt idx="9">
                  <c:v>0.133333333333333</c:v>
                </c:pt>
                <c:pt idx="10">
                  <c:v>0.0625</c:v>
                </c:pt>
                <c:pt idx="11">
                  <c:v>0.125</c:v>
                </c:pt>
                <c:pt idx="12">
                  <c:v>0.111111111111111</c:v>
                </c:pt>
              </c:numCache>
            </c:numRef>
          </c:yVal>
          <c:smooth val="0"/>
        </c:ser>
        <c:dLbls>
          <c:showLegendKey val="0"/>
          <c:showVal val="0"/>
          <c:showCatName val="0"/>
          <c:showSerName val="0"/>
          <c:showPercent val="0"/>
          <c:showBubbleSize val="0"/>
        </c:dLbls>
        <c:axId val="2146210120"/>
        <c:axId val="2145477304"/>
      </c:scatterChart>
      <c:valAx>
        <c:axId val="2146210120"/>
        <c:scaling>
          <c:orientation val="minMax"/>
        </c:scaling>
        <c:delete val="0"/>
        <c:axPos val="b"/>
        <c:numFmt formatCode="General" sourceLinked="1"/>
        <c:majorTickMark val="out"/>
        <c:minorTickMark val="none"/>
        <c:tickLblPos val="nextTo"/>
        <c:crossAx val="2145477304"/>
        <c:crosses val="autoZero"/>
        <c:crossBetween val="midCat"/>
      </c:valAx>
      <c:valAx>
        <c:axId val="2145477304"/>
        <c:scaling>
          <c:orientation val="minMax"/>
        </c:scaling>
        <c:delete val="0"/>
        <c:axPos val="l"/>
        <c:numFmt formatCode="General" sourceLinked="1"/>
        <c:majorTickMark val="out"/>
        <c:minorTickMark val="none"/>
        <c:tickLblPos val="nextTo"/>
        <c:crossAx val="2146210120"/>
        <c:crosses val="autoZero"/>
        <c:crossBetween val="midCat"/>
      </c:valAx>
    </c:plotArea>
    <c:plotVisOnly val="1"/>
    <c:dispBlanksAs val="gap"/>
    <c:showDLblsOverMax val="0"/>
  </c:chart>
  <c:printSettings>
    <c:headerFooter/>
    <c:pageMargins b="1.0" l="0.75" r="0.75" t="1.0"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2000">
                <a:latin typeface="Arial"/>
                <a:cs typeface="Arial"/>
              </a:defRPr>
            </a:pPr>
            <a:r>
              <a:rPr lang="en-US" sz="2000">
                <a:latin typeface="Arial"/>
                <a:cs typeface="Arial"/>
              </a:rPr>
              <a:t>Rota</a:t>
            </a:r>
            <a:r>
              <a:rPr lang="en-US" sz="2000" baseline="0">
                <a:latin typeface="Arial"/>
                <a:cs typeface="Arial"/>
              </a:rPr>
              <a:t> - </a:t>
            </a:r>
            <a:r>
              <a:rPr lang="en-US" sz="2000">
                <a:latin typeface="Arial"/>
                <a:cs typeface="Arial"/>
              </a:rPr>
              <a:t>N = 84</a:t>
            </a:r>
          </a:p>
        </c:rich>
      </c:tx>
      <c:overlay val="0"/>
    </c:title>
    <c:autoTitleDeleted val="0"/>
    <c:plotArea>
      <c:layout/>
      <c:pieChart>
        <c:varyColors val="1"/>
        <c:ser>
          <c:idx val="0"/>
          <c:order val="0"/>
          <c:tx>
            <c:strRef>
              <c:f>figures2!$G$10</c:f>
              <c:strCache>
                <c:ptCount val="1"/>
                <c:pt idx="0">
                  <c:v>count</c:v>
                </c:pt>
              </c:strCache>
            </c:strRef>
          </c:tx>
          <c:dPt>
            <c:idx val="0"/>
            <c:bubble3D val="0"/>
            <c:spPr>
              <a:solidFill>
                <a:srgbClr val="FFFF00"/>
              </a:solidFill>
              <a:ln>
                <a:noFill/>
              </a:ln>
            </c:spPr>
          </c:dPt>
          <c:dPt>
            <c:idx val="1"/>
            <c:bubble3D val="0"/>
            <c:spPr>
              <a:solidFill>
                <a:srgbClr val="FF0000"/>
              </a:solidFill>
            </c:spPr>
          </c:dPt>
          <c:dPt>
            <c:idx val="2"/>
            <c:bubble3D val="0"/>
            <c:spPr>
              <a:solidFill>
                <a:srgbClr val="CCFFCC"/>
              </a:solidFill>
            </c:spPr>
          </c:dPt>
          <c:dPt>
            <c:idx val="3"/>
            <c:bubble3D val="0"/>
            <c:spPr>
              <a:solidFill>
                <a:schemeClr val="accent5">
                  <a:lumMod val="75000"/>
                </a:schemeClr>
              </a:solidFill>
            </c:spPr>
          </c:dPt>
          <c:dPt>
            <c:idx val="4"/>
            <c:bubble3D val="0"/>
            <c:spPr>
              <a:solidFill>
                <a:schemeClr val="accent6">
                  <a:lumMod val="75000"/>
                </a:schemeClr>
              </a:solidFill>
            </c:spPr>
          </c:dPt>
          <c:dPt>
            <c:idx val="5"/>
            <c:bubble3D val="0"/>
            <c:spPr>
              <a:solidFill>
                <a:srgbClr val="008000"/>
              </a:solidFill>
            </c:spPr>
          </c:dPt>
          <c:cat>
            <c:strRef>
              <c:f>figures2!$F$11:$F$19</c:f>
              <c:strCache>
                <c:ptCount val="6"/>
                <c:pt idx="0">
                  <c:v>Anoplolepis gracilipes</c:v>
                </c:pt>
                <c:pt idx="1">
                  <c:v>Tetramorium bicarinatum</c:v>
                </c:pt>
                <c:pt idx="2">
                  <c:v>Paratrechina bourbonica</c:v>
                </c:pt>
                <c:pt idx="3">
                  <c:v>Species 6</c:v>
                </c:pt>
                <c:pt idx="4">
                  <c:v>Species 4</c:v>
                </c:pt>
                <c:pt idx="5">
                  <c:v>Species 7</c:v>
                </c:pt>
              </c:strCache>
            </c:strRef>
          </c:cat>
          <c:val>
            <c:numRef>
              <c:f>figures2!$G$11:$G$19</c:f>
              <c:numCache>
                <c:formatCode>General</c:formatCode>
                <c:ptCount val="9"/>
                <c:pt idx="0">
                  <c:v>59.0</c:v>
                </c:pt>
                <c:pt idx="1">
                  <c:v>18.0</c:v>
                </c:pt>
                <c:pt idx="2">
                  <c:v>0.0</c:v>
                </c:pt>
                <c:pt idx="3">
                  <c:v>2.0</c:v>
                </c:pt>
                <c:pt idx="4">
                  <c:v>4.0</c:v>
                </c:pt>
                <c:pt idx="5">
                  <c:v>1.0</c:v>
                </c:pt>
              </c:numCache>
            </c:numRef>
          </c:val>
        </c:ser>
        <c:ser>
          <c:idx val="1"/>
          <c:order val="1"/>
          <c:tx>
            <c:strRef>
              <c:f>figures2!$H$10</c:f>
              <c:strCache>
                <c:ptCount val="1"/>
              </c:strCache>
            </c:strRef>
          </c:tx>
          <c:cat>
            <c:strRef>
              <c:f>figures2!$F$11:$F$19</c:f>
              <c:strCache>
                <c:ptCount val="6"/>
                <c:pt idx="0">
                  <c:v>Anoplolepis gracilipes</c:v>
                </c:pt>
                <c:pt idx="1">
                  <c:v>Tetramorium bicarinatum</c:v>
                </c:pt>
                <c:pt idx="2">
                  <c:v>Paratrechina bourbonica</c:v>
                </c:pt>
                <c:pt idx="3">
                  <c:v>Species 6</c:v>
                </c:pt>
                <c:pt idx="4">
                  <c:v>Species 4</c:v>
                </c:pt>
                <c:pt idx="5">
                  <c:v>Species 7</c:v>
                </c:pt>
              </c:strCache>
            </c:strRef>
          </c:cat>
          <c:val>
            <c:numRef>
              <c:f>figures2!$H$11:$H$19</c:f>
              <c:numCache>
                <c:formatCode>General</c:formatCode>
                <c:ptCount val="9"/>
              </c:numCache>
            </c:numRef>
          </c:val>
        </c:ser>
        <c:dLbls>
          <c:showLegendKey val="0"/>
          <c:showVal val="0"/>
          <c:showCatName val="0"/>
          <c:showSerName val="0"/>
          <c:showPercent val="0"/>
          <c:showBubbleSize val="0"/>
          <c:showLeaderLines val="1"/>
        </c:dLbls>
        <c:firstSliceAng val="0"/>
      </c:pieChart>
    </c:plotArea>
    <c:legend>
      <c:legendPos val="b"/>
      <c:legendEntry>
        <c:idx val="6"/>
        <c:delete val="1"/>
      </c:legendEntry>
      <c:legendEntry>
        <c:idx val="7"/>
        <c:delete val="1"/>
      </c:legendEntry>
      <c:legendEntry>
        <c:idx val="8"/>
        <c:delete val="1"/>
      </c:legendEntry>
      <c:overlay val="0"/>
      <c:txPr>
        <a:bodyPr/>
        <a:lstStyle/>
        <a:p>
          <a:pPr>
            <a:defRPr sz="1200" b="1" i="1">
              <a:latin typeface="Arial"/>
              <a:cs typeface="Arial"/>
            </a:defRPr>
          </a:pPr>
          <a:endParaRPr lang="en-US"/>
        </a:p>
      </c:txPr>
    </c:legend>
    <c:plotVisOnly val="1"/>
    <c:dispBlanksAs val="gap"/>
    <c:showDLblsOverMax val="0"/>
  </c:chart>
  <c:printSettings>
    <c:headerFooter/>
    <c:pageMargins b="1.0" l="0.75" r="0.75" t="1.0" header="0.5" footer="0.5"/>
    <c:pageSetup paperSize="0" orientation="portrait" horizontalDpi="-4" verticalDpi="-4"/>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2000">
                <a:latin typeface="Arial"/>
                <a:cs typeface="Arial"/>
              </a:defRPr>
            </a:pPr>
            <a:r>
              <a:rPr lang="en-US" sz="2000">
                <a:latin typeface="Arial"/>
                <a:cs typeface="Arial"/>
              </a:rPr>
              <a:t>Saipan, N = 166</a:t>
            </a:r>
          </a:p>
        </c:rich>
      </c:tx>
      <c:overlay val="0"/>
    </c:title>
    <c:autoTitleDeleted val="0"/>
    <c:plotArea>
      <c:layout/>
      <c:pieChart>
        <c:varyColors val="1"/>
        <c:ser>
          <c:idx val="0"/>
          <c:order val="0"/>
          <c:tx>
            <c:strRef>
              <c:f>figures2!$G$10</c:f>
              <c:strCache>
                <c:ptCount val="1"/>
                <c:pt idx="0">
                  <c:v>count</c:v>
                </c:pt>
              </c:strCache>
            </c:strRef>
          </c:tx>
          <c:dPt>
            <c:idx val="0"/>
            <c:bubble3D val="0"/>
            <c:spPr>
              <a:solidFill>
                <a:srgbClr val="FFFF00"/>
              </a:solidFill>
              <a:ln>
                <a:noFill/>
              </a:ln>
            </c:spPr>
          </c:dPt>
          <c:dPt>
            <c:idx val="1"/>
            <c:bubble3D val="0"/>
            <c:spPr>
              <a:solidFill>
                <a:srgbClr val="CCFFCC"/>
              </a:solidFill>
            </c:spPr>
          </c:dPt>
          <c:dPt>
            <c:idx val="2"/>
            <c:bubble3D val="0"/>
            <c:spPr>
              <a:solidFill>
                <a:schemeClr val="accent2">
                  <a:lumMod val="50000"/>
                </a:schemeClr>
              </a:solidFill>
            </c:spPr>
          </c:dPt>
          <c:dPt>
            <c:idx val="3"/>
            <c:bubble3D val="0"/>
            <c:spPr>
              <a:solidFill>
                <a:schemeClr val="tx2">
                  <a:lumMod val="60000"/>
                  <a:lumOff val="40000"/>
                </a:schemeClr>
              </a:solidFill>
            </c:spPr>
          </c:dPt>
          <c:dPt>
            <c:idx val="4"/>
            <c:bubble3D val="0"/>
            <c:spPr>
              <a:solidFill>
                <a:schemeClr val="accent6">
                  <a:lumMod val="75000"/>
                </a:schemeClr>
              </a:solidFill>
            </c:spPr>
          </c:dPt>
          <c:dPt>
            <c:idx val="5"/>
            <c:bubble3D val="0"/>
            <c:spPr>
              <a:solidFill>
                <a:srgbClr val="008000"/>
              </a:solidFill>
            </c:spPr>
          </c:dPt>
          <c:dPt>
            <c:idx val="6"/>
            <c:bubble3D val="0"/>
            <c:spPr>
              <a:solidFill>
                <a:schemeClr val="bg1">
                  <a:lumMod val="85000"/>
                </a:schemeClr>
              </a:solidFill>
            </c:spPr>
          </c:dPt>
          <c:cat>
            <c:strRef>
              <c:f>figures2!$F$27:$F$33</c:f>
              <c:strCache>
                <c:ptCount val="7"/>
                <c:pt idx="0">
                  <c:v>Anoplolepis gracilipes</c:v>
                </c:pt>
                <c:pt idx="1">
                  <c:v>Paratrechina bourbonica</c:v>
                </c:pt>
                <c:pt idx="2">
                  <c:v>Tapinoma melanocephalum</c:v>
                </c:pt>
                <c:pt idx="3">
                  <c:v>Pheiodole oceanica</c:v>
                </c:pt>
                <c:pt idx="4">
                  <c:v>Camponotus maculatus</c:v>
                </c:pt>
                <c:pt idx="5">
                  <c:v>Odontomachus haemotodus</c:v>
                </c:pt>
                <c:pt idx="6">
                  <c:v>Species 7</c:v>
                </c:pt>
              </c:strCache>
            </c:strRef>
          </c:cat>
          <c:val>
            <c:numRef>
              <c:f>figures2!$G$27:$G$33</c:f>
              <c:numCache>
                <c:formatCode>General</c:formatCode>
                <c:ptCount val="7"/>
                <c:pt idx="0">
                  <c:v>73.0</c:v>
                </c:pt>
                <c:pt idx="1">
                  <c:v>55.0</c:v>
                </c:pt>
                <c:pt idx="2">
                  <c:v>22.0</c:v>
                </c:pt>
                <c:pt idx="3">
                  <c:v>9.0</c:v>
                </c:pt>
                <c:pt idx="4">
                  <c:v>2.0</c:v>
                </c:pt>
                <c:pt idx="5">
                  <c:v>1.0</c:v>
                </c:pt>
                <c:pt idx="6">
                  <c:v>4.0</c:v>
                </c:pt>
              </c:numCache>
            </c:numRef>
          </c:val>
        </c:ser>
        <c:ser>
          <c:idx val="1"/>
          <c:order val="1"/>
          <c:tx>
            <c:strRef>
              <c:f>figures2!$H$10</c:f>
              <c:strCache>
                <c:ptCount val="1"/>
              </c:strCache>
            </c:strRef>
          </c:tx>
          <c:cat>
            <c:strRef>
              <c:f>figures2!$F$27:$F$33</c:f>
              <c:strCache>
                <c:ptCount val="7"/>
                <c:pt idx="0">
                  <c:v>Anoplolepis gracilipes</c:v>
                </c:pt>
                <c:pt idx="1">
                  <c:v>Paratrechina bourbonica</c:v>
                </c:pt>
                <c:pt idx="2">
                  <c:v>Tapinoma melanocephalum</c:v>
                </c:pt>
                <c:pt idx="3">
                  <c:v>Pheiodole oceanica</c:v>
                </c:pt>
                <c:pt idx="4">
                  <c:v>Camponotus maculatus</c:v>
                </c:pt>
                <c:pt idx="5">
                  <c:v>Odontomachus haemotodus</c:v>
                </c:pt>
                <c:pt idx="6">
                  <c:v>Species 7</c:v>
                </c:pt>
              </c:strCache>
            </c:strRef>
          </c:cat>
          <c:val>
            <c:numRef>
              <c:f>figures2!$H$11:$H$19</c:f>
              <c:numCache>
                <c:formatCode>General</c:formatCode>
                <c:ptCount val="9"/>
              </c:numCache>
            </c:numRef>
          </c:val>
        </c:ser>
        <c:dLbls>
          <c:showLegendKey val="0"/>
          <c:showVal val="0"/>
          <c:showCatName val="0"/>
          <c:showSerName val="0"/>
          <c:showPercent val="0"/>
          <c:showBubbleSize val="0"/>
          <c:showLeaderLines val="1"/>
        </c:dLbls>
        <c:firstSliceAng val="0"/>
      </c:pieChart>
    </c:plotArea>
    <c:legend>
      <c:legendPos val="b"/>
      <c:legendEntry>
        <c:idx val="7"/>
        <c:delete val="1"/>
      </c:legendEntry>
      <c:legendEntry>
        <c:idx val="8"/>
        <c:delete val="1"/>
      </c:legendEntry>
      <c:overlay val="0"/>
      <c:txPr>
        <a:bodyPr/>
        <a:lstStyle/>
        <a:p>
          <a:pPr>
            <a:defRPr sz="1200" b="1" i="1">
              <a:latin typeface="Arial"/>
              <a:cs typeface="Arial"/>
            </a:defRPr>
          </a:pPr>
          <a:endParaRPr lang="en-US"/>
        </a:p>
      </c:txPr>
    </c:legend>
    <c:plotVisOnly val="1"/>
    <c:dispBlanksAs val="gap"/>
    <c:showDLblsOverMax val="0"/>
  </c:chart>
  <c:printSettings>
    <c:headerFooter/>
    <c:pageMargins b="1.0" l="0.75" r="0.75" t="1.0" header="0.5" footer="0.5"/>
    <c:pageSetup paperSize="0" orientation="portrait" horizontalDpi="-4" verticalDpi="-4"/>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b="1">
                <a:latin typeface="Arial"/>
                <a:cs typeface="Arial"/>
              </a:defRPr>
            </a:pPr>
            <a:r>
              <a:rPr lang="en-US" b="1">
                <a:latin typeface="Arial"/>
                <a:cs typeface="Arial"/>
              </a:rPr>
              <a:t>Guam - N = 1044</a:t>
            </a:r>
          </a:p>
        </c:rich>
      </c:tx>
      <c:overlay val="0"/>
    </c:title>
    <c:autoTitleDeleted val="0"/>
    <c:plotArea>
      <c:layout/>
      <c:pieChart>
        <c:varyColors val="1"/>
        <c:ser>
          <c:idx val="0"/>
          <c:order val="0"/>
          <c:dPt>
            <c:idx val="0"/>
            <c:bubble3D val="0"/>
            <c:spPr>
              <a:solidFill>
                <a:srgbClr val="0000FF"/>
              </a:solidFill>
            </c:spPr>
          </c:dPt>
          <c:dPt>
            <c:idx val="1"/>
            <c:bubble3D val="0"/>
            <c:spPr>
              <a:solidFill>
                <a:schemeClr val="accent2">
                  <a:lumMod val="50000"/>
                </a:schemeClr>
              </a:solidFill>
            </c:spPr>
          </c:dPt>
          <c:dPt>
            <c:idx val="2"/>
            <c:bubble3D val="0"/>
            <c:spPr>
              <a:solidFill>
                <a:schemeClr val="accent3">
                  <a:lumMod val="60000"/>
                  <a:lumOff val="40000"/>
                </a:schemeClr>
              </a:solidFill>
            </c:spPr>
          </c:dPt>
          <c:dPt>
            <c:idx val="3"/>
            <c:bubble3D val="0"/>
            <c:spPr>
              <a:solidFill>
                <a:srgbClr val="008000"/>
              </a:solidFill>
            </c:spPr>
          </c:dPt>
          <c:cat>
            <c:strRef>
              <c:f>figures2!$F$40:$F$46</c:f>
              <c:strCache>
                <c:ptCount val="7"/>
                <c:pt idx="0">
                  <c:v>Technomyrmex albipes</c:v>
                </c:pt>
                <c:pt idx="1">
                  <c:v>Tapinoma melanocephalum</c:v>
                </c:pt>
                <c:pt idx="2">
                  <c:v>Paratrechina minutula</c:v>
                </c:pt>
                <c:pt idx="3">
                  <c:v>Odontomachus haemotodus</c:v>
                </c:pt>
                <c:pt idx="4">
                  <c:v>Species 6</c:v>
                </c:pt>
                <c:pt idx="5">
                  <c:v>Species 7</c:v>
                </c:pt>
                <c:pt idx="6">
                  <c:v>Species 2</c:v>
                </c:pt>
              </c:strCache>
            </c:strRef>
          </c:cat>
          <c:val>
            <c:numRef>
              <c:f>figures2!$G$40:$G$46</c:f>
              <c:numCache>
                <c:formatCode>General</c:formatCode>
                <c:ptCount val="7"/>
                <c:pt idx="0">
                  <c:v>964.0</c:v>
                </c:pt>
                <c:pt idx="1">
                  <c:v>53.0</c:v>
                </c:pt>
                <c:pt idx="2">
                  <c:v>15.0</c:v>
                </c:pt>
                <c:pt idx="3">
                  <c:v>9.0</c:v>
                </c:pt>
                <c:pt idx="4">
                  <c:v>1.0</c:v>
                </c:pt>
                <c:pt idx="5">
                  <c:v>1.0</c:v>
                </c:pt>
                <c:pt idx="6">
                  <c:v>1.0</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a:defRPr sz="1200" b="1" i="1">
              <a:latin typeface="Arial"/>
              <a:cs typeface="Arial"/>
            </a:defRPr>
          </a:pPr>
          <a:endParaRPr lang="en-US"/>
        </a:p>
      </c:txPr>
    </c:legend>
    <c:plotVisOnly val="1"/>
    <c:dispBlanksAs val="gap"/>
    <c:showDLblsOverMax val="0"/>
  </c:chart>
  <c:printSettings>
    <c:headerFooter/>
    <c:pageMargins b="1.0" l="0.75" r="0.75" t="1.0" header="0.5" footer="0.5"/>
    <c:pageSetup orientation="portrait" horizontalDpi="-4" verticalDpi="-4"/>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latin typeface="Arial"/>
                <a:cs typeface="Arial"/>
              </a:defRPr>
            </a:pPr>
            <a:r>
              <a:rPr lang="en-US" sz="1400" i="1">
                <a:latin typeface="Arial"/>
                <a:cs typeface="Arial"/>
              </a:rPr>
              <a:t>Cynometra ramiflora</a:t>
            </a:r>
          </a:p>
          <a:p>
            <a:pPr>
              <a:defRPr sz="1400">
                <a:latin typeface="Arial"/>
                <a:cs typeface="Arial"/>
              </a:defRPr>
            </a:pPr>
            <a:r>
              <a:rPr lang="en-US" sz="1400" i="0">
                <a:latin typeface="Arial"/>
                <a:cs typeface="Arial"/>
              </a:rPr>
              <a:t>(Fabaceae)</a:t>
            </a:r>
          </a:p>
        </c:rich>
      </c:tx>
      <c:overlay val="0"/>
    </c:title>
    <c:autoTitleDeleted val="0"/>
    <c:plotArea>
      <c:layout/>
      <c:barChart>
        <c:barDir val="col"/>
        <c:grouping val="clustered"/>
        <c:varyColors val="0"/>
        <c:ser>
          <c:idx val="0"/>
          <c:order val="0"/>
          <c:tx>
            <c:v>Cynometra</c:v>
          </c:tx>
          <c:spPr>
            <a:solidFill>
              <a:schemeClr val="tx1"/>
            </a:solidFill>
          </c:spPr>
          <c:invertIfNegative val="0"/>
          <c:cat>
            <c:strRef>
              <c:f>figures!$O$23:$O$27</c:f>
              <c:strCache>
                <c:ptCount val="5"/>
                <c:pt idx="0">
                  <c:v>Ants Present</c:v>
                </c:pt>
                <c:pt idx="1">
                  <c:v>Ants in Canopy</c:v>
                </c:pt>
                <c:pt idx="2">
                  <c:v>HPIs Present</c:v>
                </c:pt>
                <c:pt idx="3">
                  <c:v>Tending Observed</c:v>
                </c:pt>
                <c:pt idx="4">
                  <c:v>Nesting Observed</c:v>
                </c:pt>
              </c:strCache>
            </c:strRef>
          </c:cat>
          <c:val>
            <c:numRef>
              <c:f>(figures!$F$6,figures!$M$6,figures!$D$6,figures!$H$6,figures!$K$6)</c:f>
              <c:numCache>
                <c:formatCode>General</c:formatCode>
                <c:ptCount val="5"/>
                <c:pt idx="0">
                  <c:v>0.9375</c:v>
                </c:pt>
                <c:pt idx="1">
                  <c:v>0.6875</c:v>
                </c:pt>
                <c:pt idx="2">
                  <c:v>0.0625</c:v>
                </c:pt>
                <c:pt idx="3">
                  <c:v>0.0</c:v>
                </c:pt>
                <c:pt idx="4">
                  <c:v>0.0625</c:v>
                </c:pt>
              </c:numCache>
            </c:numRef>
          </c:val>
        </c:ser>
        <c:dLbls>
          <c:showLegendKey val="0"/>
          <c:showVal val="0"/>
          <c:showCatName val="0"/>
          <c:showSerName val="0"/>
          <c:showPercent val="0"/>
          <c:showBubbleSize val="0"/>
        </c:dLbls>
        <c:gapWidth val="80"/>
        <c:overlap val="50"/>
        <c:axId val="2144424376"/>
        <c:axId val="2144412504"/>
      </c:barChart>
      <c:catAx>
        <c:axId val="2144424376"/>
        <c:scaling>
          <c:orientation val="minMax"/>
        </c:scaling>
        <c:delete val="0"/>
        <c:axPos val="b"/>
        <c:majorTickMark val="none"/>
        <c:minorTickMark val="none"/>
        <c:tickLblPos val="nextTo"/>
        <c:txPr>
          <a:bodyPr rot="0" vert="horz"/>
          <a:lstStyle/>
          <a:p>
            <a:pPr>
              <a:defRPr sz="900" b="1">
                <a:latin typeface="Arial"/>
                <a:cs typeface="Arial"/>
              </a:defRPr>
            </a:pPr>
            <a:endParaRPr lang="en-US"/>
          </a:p>
        </c:txPr>
        <c:crossAx val="2144412504"/>
        <c:crosses val="autoZero"/>
        <c:auto val="1"/>
        <c:lblAlgn val="ctr"/>
        <c:lblOffset val="100"/>
        <c:noMultiLvlLbl val="0"/>
      </c:catAx>
      <c:valAx>
        <c:axId val="2144412504"/>
        <c:scaling>
          <c:orientation val="minMax"/>
          <c:max val="1.0"/>
        </c:scaling>
        <c:delete val="0"/>
        <c:axPos val="l"/>
        <c:title>
          <c:tx>
            <c:rich>
              <a:bodyPr rot="-5400000" vert="horz"/>
              <a:lstStyle/>
              <a:p>
                <a:pPr>
                  <a:defRPr/>
                </a:pPr>
                <a:r>
                  <a:rPr lang="en-US">
                    <a:latin typeface="Arial"/>
                    <a:cs typeface="Arial"/>
                  </a:rPr>
                  <a:t>Proportion of Trees</a:t>
                </a:r>
              </a:p>
            </c:rich>
          </c:tx>
          <c:overlay val="0"/>
        </c:title>
        <c:numFmt formatCode="General" sourceLinked="1"/>
        <c:majorTickMark val="none"/>
        <c:minorTickMark val="none"/>
        <c:tickLblPos val="nextTo"/>
        <c:txPr>
          <a:bodyPr/>
          <a:lstStyle/>
          <a:p>
            <a:pPr>
              <a:defRPr>
                <a:latin typeface="Arial"/>
                <a:cs typeface="Arial"/>
              </a:defRPr>
            </a:pPr>
            <a:endParaRPr lang="en-US"/>
          </a:p>
        </c:txPr>
        <c:crossAx val="2144424376"/>
        <c:crosses val="autoZero"/>
        <c:crossBetween val="between"/>
      </c:valAx>
    </c:plotArea>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latin typeface="Arial"/>
                <a:cs typeface="Arial"/>
              </a:defRPr>
            </a:pPr>
            <a:r>
              <a:rPr lang="en-US" sz="1400" i="1">
                <a:latin typeface="Arial"/>
                <a:cs typeface="Arial"/>
              </a:rPr>
              <a:t>Leucaena leucocephala</a:t>
            </a:r>
          </a:p>
          <a:p>
            <a:pPr>
              <a:defRPr sz="1400">
                <a:latin typeface="Arial"/>
                <a:cs typeface="Arial"/>
              </a:defRPr>
            </a:pPr>
            <a:r>
              <a:rPr lang="en-US" sz="1400" i="0">
                <a:latin typeface="Arial"/>
                <a:cs typeface="Arial"/>
              </a:rPr>
              <a:t>(Fabaceae)</a:t>
            </a:r>
          </a:p>
        </c:rich>
      </c:tx>
      <c:overlay val="0"/>
    </c:title>
    <c:autoTitleDeleted val="0"/>
    <c:plotArea>
      <c:layout/>
      <c:barChart>
        <c:barDir val="col"/>
        <c:grouping val="clustered"/>
        <c:varyColors val="0"/>
        <c:ser>
          <c:idx val="0"/>
          <c:order val="0"/>
          <c:tx>
            <c:v>Leucaena</c:v>
          </c:tx>
          <c:spPr>
            <a:solidFill>
              <a:schemeClr val="tx1"/>
            </a:solidFill>
          </c:spPr>
          <c:invertIfNegative val="0"/>
          <c:cat>
            <c:strRef>
              <c:f>figures!$O$23:$O$27</c:f>
              <c:strCache>
                <c:ptCount val="5"/>
                <c:pt idx="0">
                  <c:v>Ants Present</c:v>
                </c:pt>
                <c:pt idx="1">
                  <c:v>Ants in Canopy</c:v>
                </c:pt>
                <c:pt idx="2">
                  <c:v>HPIs Present</c:v>
                </c:pt>
                <c:pt idx="3">
                  <c:v>Tending Observed</c:v>
                </c:pt>
                <c:pt idx="4">
                  <c:v>Nesting Observed</c:v>
                </c:pt>
              </c:strCache>
            </c:strRef>
          </c:cat>
          <c:val>
            <c:numRef>
              <c:f>(figures!$F$10,figures!$M$10,figures!$D$10,figures!$H$10,figures!$K$10)</c:f>
              <c:numCache>
                <c:formatCode>General</c:formatCode>
                <c:ptCount val="5"/>
                <c:pt idx="0">
                  <c:v>0.444444444444444</c:v>
                </c:pt>
                <c:pt idx="1">
                  <c:v>0.111111111111111</c:v>
                </c:pt>
                <c:pt idx="2">
                  <c:v>0.111111111111111</c:v>
                </c:pt>
                <c:pt idx="3">
                  <c:v>0.0</c:v>
                </c:pt>
                <c:pt idx="4">
                  <c:v>0.0</c:v>
                </c:pt>
              </c:numCache>
            </c:numRef>
          </c:val>
        </c:ser>
        <c:dLbls>
          <c:showLegendKey val="0"/>
          <c:showVal val="0"/>
          <c:showCatName val="0"/>
          <c:showSerName val="0"/>
          <c:showPercent val="0"/>
          <c:showBubbleSize val="0"/>
        </c:dLbls>
        <c:gapWidth val="80"/>
        <c:overlap val="50"/>
        <c:axId val="2144339592"/>
        <c:axId val="2146265912"/>
      </c:barChart>
      <c:catAx>
        <c:axId val="2144339592"/>
        <c:scaling>
          <c:orientation val="minMax"/>
        </c:scaling>
        <c:delete val="0"/>
        <c:axPos val="b"/>
        <c:majorTickMark val="none"/>
        <c:minorTickMark val="none"/>
        <c:tickLblPos val="nextTo"/>
        <c:txPr>
          <a:bodyPr rot="0" vert="horz"/>
          <a:lstStyle/>
          <a:p>
            <a:pPr>
              <a:defRPr sz="900" b="1">
                <a:latin typeface="Arial"/>
                <a:cs typeface="Arial"/>
              </a:defRPr>
            </a:pPr>
            <a:endParaRPr lang="en-US"/>
          </a:p>
        </c:txPr>
        <c:crossAx val="2146265912"/>
        <c:crosses val="autoZero"/>
        <c:auto val="1"/>
        <c:lblAlgn val="ctr"/>
        <c:lblOffset val="100"/>
        <c:noMultiLvlLbl val="0"/>
      </c:catAx>
      <c:valAx>
        <c:axId val="2146265912"/>
        <c:scaling>
          <c:orientation val="minMax"/>
          <c:max val="1.0"/>
        </c:scaling>
        <c:delete val="0"/>
        <c:axPos val="l"/>
        <c:title>
          <c:tx>
            <c:rich>
              <a:bodyPr rot="-5400000" vert="horz"/>
              <a:lstStyle/>
              <a:p>
                <a:pPr>
                  <a:defRPr/>
                </a:pPr>
                <a:r>
                  <a:rPr lang="en-US">
                    <a:latin typeface="Arial"/>
                    <a:cs typeface="Arial"/>
                  </a:rPr>
                  <a:t>Proportion of Trees</a:t>
                </a:r>
              </a:p>
            </c:rich>
          </c:tx>
          <c:overlay val="0"/>
        </c:title>
        <c:numFmt formatCode="General" sourceLinked="1"/>
        <c:majorTickMark val="none"/>
        <c:minorTickMark val="none"/>
        <c:tickLblPos val="nextTo"/>
        <c:txPr>
          <a:bodyPr/>
          <a:lstStyle/>
          <a:p>
            <a:pPr>
              <a:defRPr>
                <a:latin typeface="Arial"/>
                <a:cs typeface="Arial"/>
              </a:defRPr>
            </a:pPr>
            <a:endParaRPr lang="en-US"/>
          </a:p>
        </c:txPr>
        <c:crossAx val="2144339592"/>
        <c:crosses val="autoZero"/>
        <c:crossBetween val="between"/>
      </c:valAx>
    </c:plotArea>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latin typeface="Arial"/>
                <a:cs typeface="Arial"/>
              </a:defRPr>
            </a:pPr>
            <a:r>
              <a:rPr lang="en-US" sz="1400" i="1">
                <a:latin typeface="Arial"/>
                <a:cs typeface="Arial"/>
              </a:rPr>
              <a:t>Ficus</a:t>
            </a:r>
            <a:r>
              <a:rPr lang="en-US" sz="1400" i="1" baseline="0">
                <a:latin typeface="Arial"/>
                <a:cs typeface="Arial"/>
              </a:rPr>
              <a:t> spp.</a:t>
            </a:r>
          </a:p>
          <a:p>
            <a:pPr>
              <a:defRPr sz="1400">
                <a:latin typeface="Arial"/>
                <a:cs typeface="Arial"/>
              </a:defRPr>
            </a:pPr>
            <a:r>
              <a:rPr lang="en-US" sz="1400" i="0" baseline="0">
                <a:latin typeface="Arial"/>
                <a:cs typeface="Arial"/>
              </a:rPr>
              <a:t>(Moraceae)</a:t>
            </a:r>
            <a:endParaRPr lang="en-US" sz="1400" i="0">
              <a:latin typeface="Arial"/>
              <a:cs typeface="Arial"/>
            </a:endParaRPr>
          </a:p>
        </c:rich>
      </c:tx>
      <c:overlay val="0"/>
    </c:title>
    <c:autoTitleDeleted val="0"/>
    <c:plotArea>
      <c:layout/>
      <c:barChart>
        <c:barDir val="col"/>
        <c:grouping val="clustered"/>
        <c:varyColors val="0"/>
        <c:ser>
          <c:idx val="0"/>
          <c:order val="0"/>
          <c:tx>
            <c:v>Ficus</c:v>
          </c:tx>
          <c:spPr>
            <a:solidFill>
              <a:schemeClr val="tx1"/>
            </a:solidFill>
          </c:spPr>
          <c:invertIfNegative val="0"/>
          <c:cat>
            <c:strRef>
              <c:f>figures!$O$23:$O$27</c:f>
              <c:strCache>
                <c:ptCount val="5"/>
                <c:pt idx="0">
                  <c:v>Ants Present</c:v>
                </c:pt>
                <c:pt idx="1">
                  <c:v>Ants in Canopy</c:v>
                </c:pt>
                <c:pt idx="2">
                  <c:v>HPIs Present</c:v>
                </c:pt>
                <c:pt idx="3">
                  <c:v>Tending Observed</c:v>
                </c:pt>
                <c:pt idx="4">
                  <c:v>Nesting Observed</c:v>
                </c:pt>
              </c:strCache>
            </c:strRef>
          </c:cat>
          <c:val>
            <c:numRef>
              <c:f>(figures!$F$8,figures!$M$8,figures!$D$8,figures!$H$8,figures!$K$8)</c:f>
              <c:numCache>
                <c:formatCode>General</c:formatCode>
                <c:ptCount val="5"/>
                <c:pt idx="0">
                  <c:v>0.571428571428571</c:v>
                </c:pt>
                <c:pt idx="1">
                  <c:v>0.285714285714286</c:v>
                </c:pt>
                <c:pt idx="2">
                  <c:v>0.0</c:v>
                </c:pt>
                <c:pt idx="3">
                  <c:v>0.0</c:v>
                </c:pt>
                <c:pt idx="4">
                  <c:v>0.0</c:v>
                </c:pt>
              </c:numCache>
            </c:numRef>
          </c:val>
        </c:ser>
        <c:dLbls>
          <c:showLegendKey val="0"/>
          <c:showVal val="0"/>
          <c:showCatName val="0"/>
          <c:showSerName val="0"/>
          <c:showPercent val="0"/>
          <c:showBubbleSize val="0"/>
        </c:dLbls>
        <c:gapWidth val="80"/>
        <c:overlap val="50"/>
        <c:axId val="2113834936"/>
        <c:axId val="2113830920"/>
      </c:barChart>
      <c:catAx>
        <c:axId val="2113834936"/>
        <c:scaling>
          <c:orientation val="minMax"/>
        </c:scaling>
        <c:delete val="0"/>
        <c:axPos val="b"/>
        <c:majorTickMark val="none"/>
        <c:minorTickMark val="none"/>
        <c:tickLblPos val="nextTo"/>
        <c:txPr>
          <a:bodyPr rot="0" vert="horz"/>
          <a:lstStyle/>
          <a:p>
            <a:pPr>
              <a:defRPr sz="900" b="1">
                <a:latin typeface="Arial"/>
                <a:cs typeface="Arial"/>
              </a:defRPr>
            </a:pPr>
            <a:endParaRPr lang="en-US"/>
          </a:p>
        </c:txPr>
        <c:crossAx val="2113830920"/>
        <c:crosses val="autoZero"/>
        <c:auto val="1"/>
        <c:lblAlgn val="ctr"/>
        <c:lblOffset val="100"/>
        <c:noMultiLvlLbl val="0"/>
      </c:catAx>
      <c:valAx>
        <c:axId val="2113830920"/>
        <c:scaling>
          <c:orientation val="minMax"/>
          <c:max val="1.0"/>
        </c:scaling>
        <c:delete val="0"/>
        <c:axPos val="l"/>
        <c:title>
          <c:tx>
            <c:rich>
              <a:bodyPr rot="-5400000" vert="horz"/>
              <a:lstStyle/>
              <a:p>
                <a:pPr>
                  <a:defRPr/>
                </a:pPr>
                <a:r>
                  <a:rPr lang="en-US">
                    <a:latin typeface="Arial"/>
                    <a:cs typeface="Arial"/>
                  </a:rPr>
                  <a:t>Proportion of Trees</a:t>
                </a:r>
              </a:p>
            </c:rich>
          </c:tx>
          <c:overlay val="0"/>
        </c:title>
        <c:numFmt formatCode="General" sourceLinked="1"/>
        <c:majorTickMark val="none"/>
        <c:minorTickMark val="none"/>
        <c:tickLblPos val="nextTo"/>
        <c:txPr>
          <a:bodyPr/>
          <a:lstStyle/>
          <a:p>
            <a:pPr>
              <a:defRPr>
                <a:latin typeface="Arial"/>
                <a:cs typeface="Arial"/>
              </a:defRPr>
            </a:pPr>
            <a:endParaRPr lang="en-US"/>
          </a:p>
        </c:txPr>
        <c:crossAx val="2113834936"/>
        <c:crosses val="autoZero"/>
        <c:crossBetween val="between"/>
      </c:valAx>
    </c:plotArea>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latin typeface="Arial"/>
                <a:cs typeface="Arial"/>
              </a:defRPr>
            </a:pPr>
            <a:r>
              <a:rPr lang="en-US" sz="1400" i="1">
                <a:latin typeface="Arial"/>
                <a:cs typeface="Arial"/>
              </a:rPr>
              <a:t>Eugenia spp.</a:t>
            </a:r>
          </a:p>
          <a:p>
            <a:pPr>
              <a:defRPr sz="1400">
                <a:latin typeface="Arial"/>
                <a:cs typeface="Arial"/>
              </a:defRPr>
            </a:pPr>
            <a:r>
              <a:rPr lang="en-US" sz="1400" i="0" baseline="0">
                <a:latin typeface="Arial"/>
                <a:cs typeface="Arial"/>
              </a:rPr>
              <a:t>(Myrtaceae)</a:t>
            </a:r>
            <a:endParaRPr lang="en-US" sz="1400" i="0">
              <a:latin typeface="Arial"/>
              <a:cs typeface="Arial"/>
            </a:endParaRPr>
          </a:p>
        </c:rich>
      </c:tx>
      <c:overlay val="0"/>
    </c:title>
    <c:autoTitleDeleted val="0"/>
    <c:plotArea>
      <c:layout/>
      <c:barChart>
        <c:barDir val="col"/>
        <c:grouping val="clustered"/>
        <c:varyColors val="0"/>
        <c:ser>
          <c:idx val="0"/>
          <c:order val="0"/>
          <c:tx>
            <c:v>Eugenia</c:v>
          </c:tx>
          <c:spPr>
            <a:solidFill>
              <a:schemeClr val="tx1"/>
            </a:solidFill>
          </c:spPr>
          <c:invertIfNegative val="0"/>
          <c:cat>
            <c:strRef>
              <c:f>figures!$O$23:$O$27</c:f>
              <c:strCache>
                <c:ptCount val="5"/>
                <c:pt idx="0">
                  <c:v>Ants Present</c:v>
                </c:pt>
                <c:pt idx="1">
                  <c:v>Ants in Canopy</c:v>
                </c:pt>
                <c:pt idx="2">
                  <c:v>HPIs Present</c:v>
                </c:pt>
                <c:pt idx="3">
                  <c:v>Tending Observed</c:v>
                </c:pt>
                <c:pt idx="4">
                  <c:v>Nesting Observed</c:v>
                </c:pt>
              </c:strCache>
            </c:strRef>
          </c:cat>
          <c:val>
            <c:numRef>
              <c:f>(figures!$F$7,figures!$M$7,figures!$D$7,figures!$H$7,figures!$K$7)</c:f>
              <c:numCache>
                <c:formatCode>General</c:formatCode>
                <c:ptCount val="5"/>
                <c:pt idx="0">
                  <c:v>0.611111111111111</c:v>
                </c:pt>
                <c:pt idx="1">
                  <c:v>0.444444444444444</c:v>
                </c:pt>
                <c:pt idx="2">
                  <c:v>0.333333333333333</c:v>
                </c:pt>
                <c:pt idx="3">
                  <c:v>0.0</c:v>
                </c:pt>
                <c:pt idx="4">
                  <c:v>0.222222222222222</c:v>
                </c:pt>
              </c:numCache>
            </c:numRef>
          </c:val>
        </c:ser>
        <c:dLbls>
          <c:showLegendKey val="0"/>
          <c:showVal val="0"/>
          <c:showCatName val="0"/>
          <c:showSerName val="0"/>
          <c:showPercent val="0"/>
          <c:showBubbleSize val="0"/>
        </c:dLbls>
        <c:gapWidth val="80"/>
        <c:overlap val="50"/>
        <c:axId val="2113767432"/>
        <c:axId val="2113770472"/>
      </c:barChart>
      <c:catAx>
        <c:axId val="2113767432"/>
        <c:scaling>
          <c:orientation val="minMax"/>
        </c:scaling>
        <c:delete val="0"/>
        <c:axPos val="b"/>
        <c:majorTickMark val="none"/>
        <c:minorTickMark val="none"/>
        <c:tickLblPos val="nextTo"/>
        <c:txPr>
          <a:bodyPr rot="0" vert="horz"/>
          <a:lstStyle/>
          <a:p>
            <a:pPr>
              <a:defRPr sz="900" b="1">
                <a:latin typeface="Arial"/>
                <a:cs typeface="Arial"/>
              </a:defRPr>
            </a:pPr>
            <a:endParaRPr lang="en-US"/>
          </a:p>
        </c:txPr>
        <c:crossAx val="2113770472"/>
        <c:crosses val="autoZero"/>
        <c:auto val="1"/>
        <c:lblAlgn val="ctr"/>
        <c:lblOffset val="100"/>
        <c:noMultiLvlLbl val="0"/>
      </c:catAx>
      <c:valAx>
        <c:axId val="2113770472"/>
        <c:scaling>
          <c:orientation val="minMax"/>
          <c:max val="1.0"/>
        </c:scaling>
        <c:delete val="0"/>
        <c:axPos val="l"/>
        <c:title>
          <c:tx>
            <c:rich>
              <a:bodyPr rot="-5400000" vert="horz"/>
              <a:lstStyle/>
              <a:p>
                <a:pPr>
                  <a:defRPr/>
                </a:pPr>
                <a:r>
                  <a:rPr lang="en-US">
                    <a:latin typeface="Arial"/>
                    <a:cs typeface="Arial"/>
                  </a:rPr>
                  <a:t>Proportion of Trees</a:t>
                </a:r>
              </a:p>
            </c:rich>
          </c:tx>
          <c:overlay val="0"/>
        </c:title>
        <c:numFmt formatCode="General" sourceLinked="1"/>
        <c:majorTickMark val="none"/>
        <c:minorTickMark val="none"/>
        <c:tickLblPos val="nextTo"/>
        <c:txPr>
          <a:bodyPr/>
          <a:lstStyle/>
          <a:p>
            <a:pPr>
              <a:defRPr>
                <a:latin typeface="Arial"/>
                <a:cs typeface="Arial"/>
              </a:defRPr>
            </a:pPr>
            <a:endParaRPr lang="en-US"/>
          </a:p>
        </c:txPr>
        <c:crossAx val="2113767432"/>
        <c:crosses val="autoZero"/>
        <c:crossBetween val="between"/>
      </c:valAx>
    </c:plotArea>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latin typeface="Arial"/>
                <a:cs typeface="Arial"/>
              </a:defRPr>
            </a:pPr>
            <a:r>
              <a:rPr lang="en-US" sz="1400" i="1">
                <a:latin typeface="Arial"/>
                <a:cs typeface="Arial"/>
              </a:rPr>
              <a:t>Morinda citrifolia</a:t>
            </a:r>
          </a:p>
          <a:p>
            <a:pPr>
              <a:defRPr sz="1400">
                <a:latin typeface="Arial"/>
                <a:cs typeface="Arial"/>
              </a:defRPr>
            </a:pPr>
            <a:r>
              <a:rPr lang="en-US" sz="1400" i="0">
                <a:latin typeface="Arial"/>
                <a:cs typeface="Arial"/>
              </a:rPr>
              <a:t>(Rubiaceae)</a:t>
            </a:r>
          </a:p>
        </c:rich>
      </c:tx>
      <c:overlay val="0"/>
    </c:title>
    <c:autoTitleDeleted val="0"/>
    <c:plotArea>
      <c:layout/>
      <c:barChart>
        <c:barDir val="col"/>
        <c:grouping val="clustered"/>
        <c:varyColors val="0"/>
        <c:ser>
          <c:idx val="0"/>
          <c:order val="0"/>
          <c:tx>
            <c:v>Morinda</c:v>
          </c:tx>
          <c:spPr>
            <a:solidFill>
              <a:schemeClr val="tx1"/>
            </a:solidFill>
          </c:spPr>
          <c:invertIfNegative val="0"/>
          <c:cat>
            <c:strRef>
              <c:f>figures!$O$23:$O$27</c:f>
              <c:strCache>
                <c:ptCount val="5"/>
                <c:pt idx="0">
                  <c:v>Ants Present</c:v>
                </c:pt>
                <c:pt idx="1">
                  <c:v>Ants in Canopy</c:v>
                </c:pt>
                <c:pt idx="2">
                  <c:v>HPIs Present</c:v>
                </c:pt>
                <c:pt idx="3">
                  <c:v>Tending Observed</c:v>
                </c:pt>
                <c:pt idx="4">
                  <c:v>Nesting Observed</c:v>
                </c:pt>
              </c:strCache>
            </c:strRef>
          </c:cat>
          <c:val>
            <c:numRef>
              <c:f>(figures!$F$12,figures!$M$12,figures!$D$12,figures!$H$12,figures!$K$12)</c:f>
              <c:numCache>
                <c:formatCode>General</c:formatCode>
                <c:ptCount val="5"/>
                <c:pt idx="0">
                  <c:v>0.882352941176471</c:v>
                </c:pt>
                <c:pt idx="1">
                  <c:v>0.470588235294118</c:v>
                </c:pt>
                <c:pt idx="2">
                  <c:v>0.117647058823529</c:v>
                </c:pt>
                <c:pt idx="3">
                  <c:v>0.0588235294117647</c:v>
                </c:pt>
                <c:pt idx="4">
                  <c:v>0.117647058823529</c:v>
                </c:pt>
              </c:numCache>
            </c:numRef>
          </c:val>
        </c:ser>
        <c:dLbls>
          <c:showLegendKey val="0"/>
          <c:showVal val="0"/>
          <c:showCatName val="0"/>
          <c:showSerName val="0"/>
          <c:showPercent val="0"/>
          <c:showBubbleSize val="0"/>
        </c:dLbls>
        <c:gapWidth val="80"/>
        <c:overlap val="50"/>
        <c:axId val="2113730552"/>
        <c:axId val="2113733592"/>
      </c:barChart>
      <c:catAx>
        <c:axId val="2113730552"/>
        <c:scaling>
          <c:orientation val="minMax"/>
        </c:scaling>
        <c:delete val="0"/>
        <c:axPos val="b"/>
        <c:majorTickMark val="none"/>
        <c:minorTickMark val="none"/>
        <c:tickLblPos val="nextTo"/>
        <c:txPr>
          <a:bodyPr rot="0" vert="horz"/>
          <a:lstStyle/>
          <a:p>
            <a:pPr>
              <a:defRPr sz="900" b="1">
                <a:latin typeface="Arial"/>
                <a:cs typeface="Arial"/>
              </a:defRPr>
            </a:pPr>
            <a:endParaRPr lang="en-US"/>
          </a:p>
        </c:txPr>
        <c:crossAx val="2113733592"/>
        <c:crosses val="autoZero"/>
        <c:auto val="1"/>
        <c:lblAlgn val="ctr"/>
        <c:lblOffset val="100"/>
        <c:noMultiLvlLbl val="0"/>
      </c:catAx>
      <c:valAx>
        <c:axId val="2113733592"/>
        <c:scaling>
          <c:orientation val="minMax"/>
          <c:max val="1.0"/>
        </c:scaling>
        <c:delete val="0"/>
        <c:axPos val="l"/>
        <c:title>
          <c:tx>
            <c:rich>
              <a:bodyPr rot="-5400000" vert="horz"/>
              <a:lstStyle/>
              <a:p>
                <a:pPr>
                  <a:defRPr/>
                </a:pPr>
                <a:r>
                  <a:rPr lang="en-US">
                    <a:latin typeface="Arial"/>
                    <a:cs typeface="Arial"/>
                  </a:rPr>
                  <a:t>Proportion of Trees</a:t>
                </a:r>
              </a:p>
            </c:rich>
          </c:tx>
          <c:overlay val="0"/>
        </c:title>
        <c:numFmt formatCode="General" sourceLinked="1"/>
        <c:majorTickMark val="none"/>
        <c:minorTickMark val="none"/>
        <c:tickLblPos val="nextTo"/>
        <c:txPr>
          <a:bodyPr/>
          <a:lstStyle/>
          <a:p>
            <a:pPr>
              <a:defRPr>
                <a:latin typeface="Arial"/>
                <a:cs typeface="Arial"/>
              </a:defRPr>
            </a:pPr>
            <a:endParaRPr lang="en-US"/>
          </a:p>
        </c:txPr>
        <c:crossAx val="2113730552"/>
        <c:crosses val="autoZero"/>
        <c:crossBetween val="between"/>
      </c:valAx>
    </c:plotArea>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latin typeface="Arial"/>
                <a:cs typeface="Arial"/>
              </a:defRPr>
            </a:pPr>
            <a:r>
              <a:rPr lang="en-US" sz="1400" i="1">
                <a:latin typeface="Arial"/>
                <a:cs typeface="Arial"/>
              </a:rPr>
              <a:t>Psychotria mariana</a:t>
            </a:r>
          </a:p>
          <a:p>
            <a:pPr>
              <a:defRPr sz="1400">
                <a:latin typeface="Arial"/>
                <a:cs typeface="Arial"/>
              </a:defRPr>
            </a:pPr>
            <a:r>
              <a:rPr lang="en-US" sz="1400" i="0">
                <a:latin typeface="Arial"/>
                <a:cs typeface="Arial"/>
              </a:rPr>
              <a:t>(Rubiaceae)</a:t>
            </a:r>
          </a:p>
        </c:rich>
      </c:tx>
      <c:overlay val="0"/>
    </c:title>
    <c:autoTitleDeleted val="0"/>
    <c:plotArea>
      <c:layout/>
      <c:barChart>
        <c:barDir val="col"/>
        <c:grouping val="clustered"/>
        <c:varyColors val="0"/>
        <c:ser>
          <c:idx val="0"/>
          <c:order val="0"/>
          <c:tx>
            <c:v>Psychotria</c:v>
          </c:tx>
          <c:spPr>
            <a:solidFill>
              <a:schemeClr val="tx1"/>
            </a:solidFill>
          </c:spPr>
          <c:invertIfNegative val="0"/>
          <c:cat>
            <c:strRef>
              <c:f>figures!$O$23:$O$27</c:f>
              <c:strCache>
                <c:ptCount val="5"/>
                <c:pt idx="0">
                  <c:v>Ants Present</c:v>
                </c:pt>
                <c:pt idx="1">
                  <c:v>Ants in Canopy</c:v>
                </c:pt>
                <c:pt idx="2">
                  <c:v>HPIs Present</c:v>
                </c:pt>
                <c:pt idx="3">
                  <c:v>Tending Observed</c:v>
                </c:pt>
                <c:pt idx="4">
                  <c:v>Nesting Observed</c:v>
                </c:pt>
              </c:strCache>
            </c:strRef>
          </c:cat>
          <c:val>
            <c:numRef>
              <c:f>(figures!$F$16,figures!$M$16,figures!$D$16,figures!$H$16,figures!$K$16)</c:f>
              <c:numCache>
                <c:formatCode>General</c:formatCode>
                <c:ptCount val="5"/>
                <c:pt idx="0">
                  <c:v>0.875</c:v>
                </c:pt>
                <c:pt idx="1">
                  <c:v>0.75</c:v>
                </c:pt>
                <c:pt idx="2">
                  <c:v>0.375</c:v>
                </c:pt>
                <c:pt idx="3">
                  <c:v>0.125</c:v>
                </c:pt>
                <c:pt idx="4">
                  <c:v>0.3125</c:v>
                </c:pt>
              </c:numCache>
            </c:numRef>
          </c:val>
        </c:ser>
        <c:dLbls>
          <c:showLegendKey val="0"/>
          <c:showVal val="0"/>
          <c:showCatName val="0"/>
          <c:showSerName val="0"/>
          <c:showPercent val="0"/>
          <c:showBubbleSize val="0"/>
        </c:dLbls>
        <c:gapWidth val="80"/>
        <c:overlap val="50"/>
        <c:axId val="2113677960"/>
        <c:axId val="2113681000"/>
      </c:barChart>
      <c:catAx>
        <c:axId val="2113677960"/>
        <c:scaling>
          <c:orientation val="minMax"/>
        </c:scaling>
        <c:delete val="0"/>
        <c:axPos val="b"/>
        <c:majorTickMark val="none"/>
        <c:minorTickMark val="none"/>
        <c:tickLblPos val="nextTo"/>
        <c:txPr>
          <a:bodyPr rot="0" vert="horz"/>
          <a:lstStyle/>
          <a:p>
            <a:pPr>
              <a:defRPr sz="900" b="1">
                <a:latin typeface="Arial"/>
                <a:cs typeface="Arial"/>
              </a:defRPr>
            </a:pPr>
            <a:endParaRPr lang="en-US"/>
          </a:p>
        </c:txPr>
        <c:crossAx val="2113681000"/>
        <c:crosses val="autoZero"/>
        <c:auto val="1"/>
        <c:lblAlgn val="ctr"/>
        <c:lblOffset val="100"/>
        <c:noMultiLvlLbl val="0"/>
      </c:catAx>
      <c:valAx>
        <c:axId val="2113681000"/>
        <c:scaling>
          <c:orientation val="minMax"/>
          <c:max val="1.0"/>
        </c:scaling>
        <c:delete val="0"/>
        <c:axPos val="l"/>
        <c:title>
          <c:tx>
            <c:rich>
              <a:bodyPr rot="-5400000" vert="horz"/>
              <a:lstStyle/>
              <a:p>
                <a:pPr>
                  <a:defRPr/>
                </a:pPr>
                <a:r>
                  <a:rPr lang="en-US">
                    <a:latin typeface="Arial"/>
                    <a:cs typeface="Arial"/>
                  </a:rPr>
                  <a:t>Proportion of Trees</a:t>
                </a:r>
              </a:p>
            </c:rich>
          </c:tx>
          <c:overlay val="0"/>
        </c:title>
        <c:numFmt formatCode="General" sourceLinked="1"/>
        <c:majorTickMark val="none"/>
        <c:minorTickMark val="none"/>
        <c:tickLblPos val="nextTo"/>
        <c:txPr>
          <a:bodyPr/>
          <a:lstStyle/>
          <a:p>
            <a:pPr>
              <a:defRPr>
                <a:latin typeface="Arial"/>
                <a:cs typeface="Arial"/>
              </a:defRPr>
            </a:pPr>
            <a:endParaRPr lang="en-US"/>
          </a:p>
        </c:txPr>
        <c:crossAx val="2113677960"/>
        <c:crosses val="autoZero"/>
        <c:crossBetween val="between"/>
      </c:valAx>
    </c:plotArea>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latin typeface="Arial"/>
                <a:cs typeface="Arial"/>
              </a:defRPr>
            </a:pPr>
            <a:r>
              <a:rPr lang="en-US" sz="1400" i="1">
                <a:latin typeface="Arial"/>
                <a:cs typeface="Arial"/>
              </a:rPr>
              <a:t>Guamia</a:t>
            </a:r>
            <a:r>
              <a:rPr lang="en-US" sz="1400" i="1" baseline="0">
                <a:latin typeface="Arial"/>
                <a:cs typeface="Arial"/>
              </a:rPr>
              <a:t> mariannae</a:t>
            </a:r>
          </a:p>
          <a:p>
            <a:pPr>
              <a:defRPr sz="1400">
                <a:latin typeface="Arial"/>
                <a:cs typeface="Arial"/>
              </a:defRPr>
            </a:pPr>
            <a:r>
              <a:rPr lang="en-US" sz="1400" i="0" baseline="0">
                <a:latin typeface="Arial"/>
                <a:cs typeface="Arial"/>
              </a:rPr>
              <a:t>(Annonaceae)</a:t>
            </a:r>
            <a:endParaRPr lang="en-US" sz="1400" i="0">
              <a:latin typeface="Arial"/>
              <a:cs typeface="Arial"/>
            </a:endParaRPr>
          </a:p>
        </c:rich>
      </c:tx>
      <c:overlay val="0"/>
    </c:title>
    <c:autoTitleDeleted val="0"/>
    <c:plotArea>
      <c:layout/>
      <c:barChart>
        <c:barDir val="col"/>
        <c:grouping val="clustered"/>
        <c:varyColors val="0"/>
        <c:ser>
          <c:idx val="0"/>
          <c:order val="0"/>
          <c:tx>
            <c:v>Psychotria</c:v>
          </c:tx>
          <c:spPr>
            <a:solidFill>
              <a:schemeClr val="tx1"/>
            </a:solidFill>
          </c:spPr>
          <c:invertIfNegative val="0"/>
          <c:cat>
            <c:strRef>
              <c:f>figures!$O$23:$O$27</c:f>
              <c:strCache>
                <c:ptCount val="5"/>
                <c:pt idx="0">
                  <c:v>Ants Present</c:v>
                </c:pt>
                <c:pt idx="1">
                  <c:v>Ants in Canopy</c:v>
                </c:pt>
                <c:pt idx="2">
                  <c:v>HPIs Present</c:v>
                </c:pt>
                <c:pt idx="3">
                  <c:v>Tending Observed</c:v>
                </c:pt>
                <c:pt idx="4">
                  <c:v>Nesting Observed</c:v>
                </c:pt>
              </c:strCache>
            </c:strRef>
          </c:cat>
          <c:val>
            <c:numRef>
              <c:f>(figures!$F$9,figures!$M$9,figures!$D$9,figures!$H$9,figures!$K$9)</c:f>
              <c:numCache>
                <c:formatCode>General</c:formatCode>
                <c:ptCount val="5"/>
                <c:pt idx="0">
                  <c:v>0.772727272727273</c:v>
                </c:pt>
                <c:pt idx="1">
                  <c:v>0.5</c:v>
                </c:pt>
                <c:pt idx="2">
                  <c:v>0.227272727272727</c:v>
                </c:pt>
                <c:pt idx="3">
                  <c:v>0.0</c:v>
                </c:pt>
                <c:pt idx="4">
                  <c:v>0.181818181818182</c:v>
                </c:pt>
              </c:numCache>
            </c:numRef>
          </c:val>
        </c:ser>
        <c:dLbls>
          <c:showLegendKey val="0"/>
          <c:showVal val="0"/>
          <c:showCatName val="0"/>
          <c:showSerName val="0"/>
          <c:showPercent val="0"/>
          <c:showBubbleSize val="0"/>
        </c:dLbls>
        <c:gapWidth val="80"/>
        <c:overlap val="50"/>
        <c:axId val="2113638808"/>
        <c:axId val="2113641848"/>
      </c:barChart>
      <c:catAx>
        <c:axId val="2113638808"/>
        <c:scaling>
          <c:orientation val="minMax"/>
        </c:scaling>
        <c:delete val="0"/>
        <c:axPos val="b"/>
        <c:majorTickMark val="none"/>
        <c:minorTickMark val="none"/>
        <c:tickLblPos val="nextTo"/>
        <c:txPr>
          <a:bodyPr rot="0" vert="horz"/>
          <a:lstStyle/>
          <a:p>
            <a:pPr>
              <a:defRPr sz="900" b="1">
                <a:latin typeface="Arial"/>
                <a:cs typeface="Arial"/>
              </a:defRPr>
            </a:pPr>
            <a:endParaRPr lang="en-US"/>
          </a:p>
        </c:txPr>
        <c:crossAx val="2113641848"/>
        <c:crosses val="autoZero"/>
        <c:auto val="1"/>
        <c:lblAlgn val="ctr"/>
        <c:lblOffset val="100"/>
        <c:noMultiLvlLbl val="0"/>
      </c:catAx>
      <c:valAx>
        <c:axId val="2113641848"/>
        <c:scaling>
          <c:orientation val="minMax"/>
          <c:max val="1.0"/>
        </c:scaling>
        <c:delete val="0"/>
        <c:axPos val="l"/>
        <c:title>
          <c:tx>
            <c:rich>
              <a:bodyPr rot="-5400000" vert="horz"/>
              <a:lstStyle/>
              <a:p>
                <a:pPr>
                  <a:defRPr/>
                </a:pPr>
                <a:r>
                  <a:rPr lang="en-US">
                    <a:latin typeface="Arial"/>
                    <a:cs typeface="Arial"/>
                  </a:rPr>
                  <a:t>Proportion of Trees</a:t>
                </a:r>
              </a:p>
            </c:rich>
          </c:tx>
          <c:overlay val="0"/>
        </c:title>
        <c:numFmt formatCode="General" sourceLinked="1"/>
        <c:majorTickMark val="none"/>
        <c:minorTickMark val="none"/>
        <c:tickLblPos val="nextTo"/>
        <c:txPr>
          <a:bodyPr/>
          <a:lstStyle/>
          <a:p>
            <a:pPr>
              <a:defRPr>
                <a:latin typeface="Arial"/>
                <a:cs typeface="Arial"/>
              </a:defRPr>
            </a:pPr>
            <a:endParaRPr lang="en-US"/>
          </a:p>
        </c:txPr>
        <c:crossAx val="2113638808"/>
        <c:crosses val="autoZero"/>
        <c:crossBetween val="between"/>
      </c:valAx>
    </c:plotArea>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latin typeface="Arial"/>
                <a:cs typeface="Arial"/>
              </a:defRPr>
            </a:pPr>
            <a:r>
              <a:rPr lang="en-US" sz="1400" i="1">
                <a:latin typeface="Arial"/>
                <a:cs typeface="Arial"/>
              </a:rPr>
              <a:t>Premna obtusifolia</a:t>
            </a:r>
          </a:p>
          <a:p>
            <a:pPr>
              <a:defRPr sz="1400">
                <a:latin typeface="Arial"/>
                <a:cs typeface="Arial"/>
              </a:defRPr>
            </a:pPr>
            <a:r>
              <a:rPr lang="en-US" sz="1400" i="0">
                <a:latin typeface="Arial"/>
                <a:cs typeface="Arial"/>
              </a:rPr>
              <a:t>(Lamiaceae)</a:t>
            </a:r>
          </a:p>
        </c:rich>
      </c:tx>
      <c:overlay val="0"/>
    </c:title>
    <c:autoTitleDeleted val="0"/>
    <c:plotArea>
      <c:layout/>
      <c:barChart>
        <c:barDir val="col"/>
        <c:grouping val="clustered"/>
        <c:varyColors val="0"/>
        <c:ser>
          <c:idx val="0"/>
          <c:order val="0"/>
          <c:tx>
            <c:v>Psychotria</c:v>
          </c:tx>
          <c:spPr>
            <a:solidFill>
              <a:schemeClr val="tx1"/>
            </a:solidFill>
          </c:spPr>
          <c:invertIfNegative val="0"/>
          <c:cat>
            <c:strRef>
              <c:f>figures!$O$23:$O$27</c:f>
              <c:strCache>
                <c:ptCount val="5"/>
                <c:pt idx="0">
                  <c:v>Ants Present</c:v>
                </c:pt>
                <c:pt idx="1">
                  <c:v>Ants in Canopy</c:v>
                </c:pt>
                <c:pt idx="2">
                  <c:v>HPIs Present</c:v>
                </c:pt>
                <c:pt idx="3">
                  <c:v>Tending Observed</c:v>
                </c:pt>
                <c:pt idx="4">
                  <c:v>Nesting Observed</c:v>
                </c:pt>
              </c:strCache>
            </c:strRef>
          </c:cat>
          <c:val>
            <c:numRef>
              <c:f>(figures!$F$15,figures!$M$15,figures!$D$15,figures!$H$15,figures!$K$15)</c:f>
              <c:numCache>
                <c:formatCode>General</c:formatCode>
                <c:ptCount val="5"/>
                <c:pt idx="0">
                  <c:v>0.9375</c:v>
                </c:pt>
                <c:pt idx="1">
                  <c:v>0.625</c:v>
                </c:pt>
                <c:pt idx="2">
                  <c:v>0.25</c:v>
                </c:pt>
                <c:pt idx="3">
                  <c:v>0.0625</c:v>
                </c:pt>
                <c:pt idx="4">
                  <c:v>0.0625</c:v>
                </c:pt>
              </c:numCache>
            </c:numRef>
          </c:val>
        </c:ser>
        <c:dLbls>
          <c:showLegendKey val="0"/>
          <c:showVal val="0"/>
          <c:showCatName val="0"/>
          <c:showSerName val="0"/>
          <c:showPercent val="0"/>
          <c:showBubbleSize val="0"/>
        </c:dLbls>
        <c:gapWidth val="80"/>
        <c:overlap val="50"/>
        <c:axId val="2113597048"/>
        <c:axId val="2113600088"/>
      </c:barChart>
      <c:catAx>
        <c:axId val="2113597048"/>
        <c:scaling>
          <c:orientation val="minMax"/>
        </c:scaling>
        <c:delete val="0"/>
        <c:axPos val="b"/>
        <c:majorTickMark val="none"/>
        <c:minorTickMark val="none"/>
        <c:tickLblPos val="nextTo"/>
        <c:txPr>
          <a:bodyPr rot="0" vert="horz"/>
          <a:lstStyle/>
          <a:p>
            <a:pPr>
              <a:defRPr sz="900" b="1">
                <a:latin typeface="Arial"/>
                <a:cs typeface="Arial"/>
              </a:defRPr>
            </a:pPr>
            <a:endParaRPr lang="en-US"/>
          </a:p>
        </c:txPr>
        <c:crossAx val="2113600088"/>
        <c:crosses val="autoZero"/>
        <c:auto val="1"/>
        <c:lblAlgn val="ctr"/>
        <c:lblOffset val="100"/>
        <c:noMultiLvlLbl val="0"/>
      </c:catAx>
      <c:valAx>
        <c:axId val="2113600088"/>
        <c:scaling>
          <c:orientation val="minMax"/>
          <c:max val="1.0"/>
        </c:scaling>
        <c:delete val="0"/>
        <c:axPos val="l"/>
        <c:title>
          <c:tx>
            <c:rich>
              <a:bodyPr rot="-5400000" vert="horz"/>
              <a:lstStyle/>
              <a:p>
                <a:pPr>
                  <a:defRPr/>
                </a:pPr>
                <a:r>
                  <a:rPr lang="en-US">
                    <a:latin typeface="Arial"/>
                    <a:cs typeface="Arial"/>
                  </a:rPr>
                  <a:t>Proportion of Trees</a:t>
                </a:r>
              </a:p>
            </c:rich>
          </c:tx>
          <c:overlay val="0"/>
        </c:title>
        <c:numFmt formatCode="General" sourceLinked="1"/>
        <c:majorTickMark val="none"/>
        <c:minorTickMark val="none"/>
        <c:tickLblPos val="nextTo"/>
        <c:txPr>
          <a:bodyPr/>
          <a:lstStyle/>
          <a:p>
            <a:pPr>
              <a:defRPr>
                <a:latin typeface="Arial"/>
                <a:cs typeface="Arial"/>
              </a:defRPr>
            </a:pPr>
            <a:endParaRPr lang="en-US"/>
          </a:p>
        </c:txPr>
        <c:crossAx val="2113597048"/>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5" Type="http://schemas.openxmlformats.org/officeDocument/2006/relationships/chart" Target="../charts/chart15.xml"/><Relationship Id="rId16" Type="http://schemas.openxmlformats.org/officeDocument/2006/relationships/chart" Target="../charts/chart16.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7.xml"/><Relationship Id="rId2" Type="http://schemas.openxmlformats.org/officeDocument/2006/relationships/chart" Target="../charts/chart18.xml"/><Relationship Id="rId3"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431800</xdr:colOff>
      <xdr:row>19</xdr:row>
      <xdr:rowOff>139700</xdr:rowOff>
    </xdr:from>
    <xdr:to>
      <xdr:col>3</xdr:col>
      <xdr:colOff>127000</xdr:colOff>
      <xdr:row>35</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190500</xdr:colOff>
      <xdr:row>19</xdr:row>
      <xdr:rowOff>152400</xdr:rowOff>
    </xdr:from>
    <xdr:to>
      <xdr:col>7</xdr:col>
      <xdr:colOff>698500</xdr:colOff>
      <xdr:row>35</xdr:row>
      <xdr:rowOff>50800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20</xdr:row>
      <xdr:rowOff>0</xdr:rowOff>
    </xdr:from>
    <xdr:to>
      <xdr:col>12</xdr:col>
      <xdr:colOff>508000</xdr:colOff>
      <xdr:row>35</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622300</xdr:colOff>
      <xdr:row>20</xdr:row>
      <xdr:rowOff>12700</xdr:rowOff>
    </xdr:from>
    <xdr:to>
      <xdr:col>17</xdr:col>
      <xdr:colOff>304800</xdr:colOff>
      <xdr:row>35</xdr:row>
      <xdr:rowOff>88900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457200</xdr:colOff>
      <xdr:row>35</xdr:row>
      <xdr:rowOff>127000</xdr:rowOff>
    </xdr:from>
    <xdr:to>
      <xdr:col>3</xdr:col>
      <xdr:colOff>152400</xdr:colOff>
      <xdr:row>51</xdr:row>
      <xdr:rowOff>25400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203200</xdr:colOff>
      <xdr:row>35</xdr:row>
      <xdr:rowOff>127000</xdr:rowOff>
    </xdr:from>
    <xdr:to>
      <xdr:col>7</xdr:col>
      <xdr:colOff>711200</xdr:colOff>
      <xdr:row>51</xdr:row>
      <xdr:rowOff>25400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12700</xdr:colOff>
      <xdr:row>35</xdr:row>
      <xdr:rowOff>139700</xdr:rowOff>
    </xdr:from>
    <xdr:to>
      <xdr:col>12</xdr:col>
      <xdr:colOff>520700</xdr:colOff>
      <xdr:row>51</xdr:row>
      <xdr:rowOff>38100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673100</xdr:colOff>
      <xdr:row>35</xdr:row>
      <xdr:rowOff>152400</xdr:rowOff>
    </xdr:from>
    <xdr:to>
      <xdr:col>17</xdr:col>
      <xdr:colOff>355600</xdr:colOff>
      <xdr:row>51</xdr:row>
      <xdr:rowOff>50800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431800</xdr:colOff>
      <xdr:row>51</xdr:row>
      <xdr:rowOff>165100</xdr:rowOff>
    </xdr:from>
    <xdr:to>
      <xdr:col>3</xdr:col>
      <xdr:colOff>127000</xdr:colOff>
      <xdr:row>67</xdr:row>
      <xdr:rowOff>63500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190500</xdr:colOff>
      <xdr:row>51</xdr:row>
      <xdr:rowOff>165100</xdr:rowOff>
    </xdr:from>
    <xdr:to>
      <xdr:col>7</xdr:col>
      <xdr:colOff>698500</xdr:colOff>
      <xdr:row>67</xdr:row>
      <xdr:rowOff>63500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0</xdr:colOff>
      <xdr:row>52</xdr:row>
      <xdr:rowOff>0</xdr:rowOff>
    </xdr:from>
    <xdr:to>
      <xdr:col>12</xdr:col>
      <xdr:colOff>508000</xdr:colOff>
      <xdr:row>67</xdr:row>
      <xdr:rowOff>76200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673100</xdr:colOff>
      <xdr:row>52</xdr:row>
      <xdr:rowOff>12700</xdr:rowOff>
    </xdr:from>
    <xdr:to>
      <xdr:col>17</xdr:col>
      <xdr:colOff>355600</xdr:colOff>
      <xdr:row>67</xdr:row>
      <xdr:rowOff>88900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203200</xdr:colOff>
      <xdr:row>20</xdr:row>
      <xdr:rowOff>0</xdr:rowOff>
    </xdr:from>
    <xdr:to>
      <xdr:col>25</xdr:col>
      <xdr:colOff>723900</xdr:colOff>
      <xdr:row>35</xdr:row>
      <xdr:rowOff>76200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21</xdr:col>
      <xdr:colOff>177800</xdr:colOff>
      <xdr:row>36</xdr:row>
      <xdr:rowOff>50800</xdr:rowOff>
    </xdr:from>
    <xdr:to>
      <xdr:col>25</xdr:col>
      <xdr:colOff>698500</xdr:colOff>
      <xdr:row>51</xdr:row>
      <xdr:rowOff>127000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27</xdr:col>
      <xdr:colOff>0</xdr:colOff>
      <xdr:row>20</xdr:row>
      <xdr:rowOff>0</xdr:rowOff>
    </xdr:from>
    <xdr:to>
      <xdr:col>31</xdr:col>
      <xdr:colOff>520700</xdr:colOff>
      <xdr:row>35</xdr:row>
      <xdr:rowOff>76200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304800</xdr:colOff>
      <xdr:row>1</xdr:row>
      <xdr:rowOff>50800</xdr:rowOff>
    </xdr:from>
    <xdr:to>
      <xdr:col>18</xdr:col>
      <xdr:colOff>749300</xdr:colOff>
      <xdr:row>16</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6</xdr:row>
      <xdr:rowOff>120650</xdr:rowOff>
    </xdr:from>
    <xdr:to>
      <xdr:col>15</xdr:col>
      <xdr:colOff>330200</xdr:colOff>
      <xdr:row>24</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800100</xdr:colOff>
      <xdr:row>24</xdr:row>
      <xdr:rowOff>139700</xdr:rowOff>
    </xdr:from>
    <xdr:to>
      <xdr:col>15</xdr:col>
      <xdr:colOff>330200</xdr:colOff>
      <xdr:row>54</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463550</xdr:colOff>
      <xdr:row>47</xdr:row>
      <xdr:rowOff>171450</xdr:rowOff>
    </xdr:from>
    <xdr:to>
      <xdr:col>8</xdr:col>
      <xdr:colOff>685800</xdr:colOff>
      <xdr:row>80</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09"/>
  <sheetViews>
    <sheetView topLeftCell="R1" zoomScale="80" zoomScaleNormal="80" zoomScalePageLayoutView="80" workbookViewId="0">
      <pane ySplit="1" topLeftCell="A2" activePane="bottomLeft" state="frozen"/>
      <selection pane="bottomLeft" activeCell="AF1" sqref="AF1"/>
    </sheetView>
  </sheetViews>
  <sheetFormatPr baseColWidth="10" defaultColWidth="8.83203125" defaultRowHeight="14" x14ac:dyDescent="0"/>
  <cols>
    <col min="1" max="1" width="8.83203125" style="13"/>
    <col min="2" max="2" width="11.5" style="32" customWidth="1"/>
    <col min="3" max="3" width="9.6640625" style="13" customWidth="1"/>
    <col min="4" max="5" width="8.83203125" style="13"/>
    <col min="6" max="6" width="10.5" style="15" bestFit="1" customWidth="1"/>
    <col min="7" max="7" width="8.83203125" style="13"/>
    <col min="8" max="9" width="8.83203125" style="15"/>
    <col min="10" max="11" width="8.83203125" style="16"/>
    <col min="12" max="12" width="18" style="46" customWidth="1"/>
    <col min="13" max="13" width="17.5" style="43" bestFit="1" customWidth="1"/>
    <col min="14" max="14" width="10" style="44" customWidth="1"/>
    <col min="15" max="15" width="13.83203125" style="43" customWidth="1"/>
    <col min="16" max="16" width="7.6640625" style="41" customWidth="1"/>
    <col min="17" max="17" width="16.83203125" style="43" customWidth="1"/>
    <col min="18" max="18" width="10.1640625" style="41" customWidth="1"/>
    <col min="19" max="19" width="8.83203125" style="38" customWidth="1"/>
    <col min="20" max="20" width="4.6640625" style="18" customWidth="1"/>
    <col min="21" max="21" width="6.1640625" style="18" customWidth="1"/>
    <col min="22" max="22" width="5.83203125" style="18" customWidth="1"/>
    <col min="23" max="23" width="8.6640625" style="19" customWidth="1"/>
    <col min="24" max="25" width="27" style="20" bestFit="1" customWidth="1"/>
    <col min="26" max="26" width="13.5" style="21" customWidth="1"/>
    <col min="27" max="27" width="8.83203125" style="22"/>
    <col min="28" max="28" width="17.33203125" style="22" bestFit="1" customWidth="1"/>
    <col min="29" max="29" width="17.33203125" style="36" customWidth="1"/>
    <col min="30" max="30" width="12.83203125" style="23" bestFit="1" customWidth="1"/>
    <col min="31" max="31" width="27.33203125" style="48" bestFit="1" customWidth="1"/>
    <col min="32" max="32" width="7.83203125" style="30" customWidth="1"/>
    <col min="33" max="33" width="17.83203125" style="24" bestFit="1" customWidth="1"/>
    <col min="34" max="34" width="8.83203125" style="25"/>
    <col min="35" max="35" width="8.83203125" style="24"/>
    <col min="36" max="36" width="8.83203125" style="25"/>
    <col min="37" max="37" width="8.83203125" style="54"/>
    <col min="38" max="38" width="22.5" style="53" bestFit="1" customWidth="1"/>
    <col min="39" max="39" width="8.83203125" style="52"/>
    <col min="40" max="40" width="255.6640625" style="18" bestFit="1" customWidth="1"/>
    <col min="41" max="16384" width="8.83203125" style="34"/>
  </cols>
  <sheetData>
    <row r="1" spans="1:40" s="33" customFormat="1">
      <c r="A1" s="4" t="s">
        <v>21</v>
      </c>
      <c r="B1" s="31" t="s">
        <v>55</v>
      </c>
      <c r="C1" s="4" t="s">
        <v>179</v>
      </c>
      <c r="D1" s="4" t="s">
        <v>3</v>
      </c>
      <c r="E1" s="4" t="s">
        <v>0</v>
      </c>
      <c r="F1" s="5" t="s">
        <v>1</v>
      </c>
      <c r="G1" s="4" t="s">
        <v>24</v>
      </c>
      <c r="H1" s="5" t="s">
        <v>2</v>
      </c>
      <c r="I1" s="5" t="s">
        <v>70</v>
      </c>
      <c r="J1" s="6" t="s">
        <v>71</v>
      </c>
      <c r="K1" s="6" t="s">
        <v>27</v>
      </c>
      <c r="L1" s="45" t="s">
        <v>182</v>
      </c>
      <c r="M1" s="42" t="s">
        <v>41</v>
      </c>
      <c r="N1" s="47" t="s">
        <v>40</v>
      </c>
      <c r="O1" s="42" t="s">
        <v>43</v>
      </c>
      <c r="P1" s="40" t="s">
        <v>42</v>
      </c>
      <c r="Q1" s="42" t="s">
        <v>118</v>
      </c>
      <c r="R1" s="40" t="s">
        <v>117</v>
      </c>
      <c r="S1" s="37" t="s">
        <v>193</v>
      </c>
      <c r="T1" s="7" t="s">
        <v>194</v>
      </c>
      <c r="U1" s="7" t="s">
        <v>196</v>
      </c>
      <c r="V1" s="7" t="s">
        <v>197</v>
      </c>
      <c r="W1" s="8" t="s">
        <v>198</v>
      </c>
      <c r="X1" s="9" t="s">
        <v>92</v>
      </c>
      <c r="Y1" s="9" t="s">
        <v>95</v>
      </c>
      <c r="Z1" s="9" t="s">
        <v>51</v>
      </c>
      <c r="AA1" s="10" t="s">
        <v>28</v>
      </c>
      <c r="AB1" s="10" t="s">
        <v>109</v>
      </c>
      <c r="AC1" s="10" t="s">
        <v>110</v>
      </c>
      <c r="AD1" s="11" t="s">
        <v>408</v>
      </c>
      <c r="AE1" s="12" t="s">
        <v>98</v>
      </c>
      <c r="AF1" s="29" t="s">
        <v>100</v>
      </c>
      <c r="AG1" s="12" t="s">
        <v>99</v>
      </c>
      <c r="AH1" s="12" t="s">
        <v>102</v>
      </c>
      <c r="AI1" s="12" t="s">
        <v>107</v>
      </c>
      <c r="AJ1" s="12" t="s">
        <v>108</v>
      </c>
      <c r="AK1" s="55" t="s">
        <v>436</v>
      </c>
      <c r="AL1" s="51" t="s">
        <v>411</v>
      </c>
      <c r="AM1" s="51" t="s">
        <v>207</v>
      </c>
      <c r="AN1" s="7" t="s">
        <v>29</v>
      </c>
    </row>
    <row r="2" spans="1:40">
      <c r="A2" s="13">
        <v>162</v>
      </c>
      <c r="B2" s="32">
        <v>41713</v>
      </c>
      <c r="C2" s="13" t="s">
        <v>203</v>
      </c>
      <c r="D2" s="13" t="s">
        <v>253</v>
      </c>
      <c r="E2" s="13" t="s">
        <v>4</v>
      </c>
      <c r="F2" s="15">
        <v>1491</v>
      </c>
      <c r="H2" s="15" t="s">
        <v>64</v>
      </c>
      <c r="I2" s="15">
        <v>4.5</v>
      </c>
      <c r="J2" s="16">
        <v>12</v>
      </c>
      <c r="K2" s="16">
        <v>14</v>
      </c>
      <c r="L2" s="46">
        <f t="shared" ref="L2:L65" si="0">IF(SUM(N2,P2,R2)&gt;0,1,0)</f>
        <v>1</v>
      </c>
      <c r="M2" s="43" t="s">
        <v>44</v>
      </c>
      <c r="N2" s="44">
        <v>100</v>
      </c>
      <c r="O2" s="43" t="s">
        <v>398</v>
      </c>
      <c r="P2" s="41">
        <v>50</v>
      </c>
      <c r="W2" s="19">
        <f t="shared" ref="W2:W65" si="1">IF(X2="",0,1)</f>
        <v>1</v>
      </c>
      <c r="X2" s="20" t="s">
        <v>206</v>
      </c>
      <c r="Z2" s="21" t="s">
        <v>38</v>
      </c>
      <c r="AA2" s="22" t="s">
        <v>46</v>
      </c>
      <c r="AD2" s="23">
        <f t="shared" ref="AD2:AD10" si="2">IF(SUM(AF2+AH2+AJ2+AM2)&gt;0,1,0)</f>
        <v>1</v>
      </c>
      <c r="AE2" s="48" t="s">
        <v>206</v>
      </c>
      <c r="AK2" s="54">
        <f t="shared" ref="AK2:AK65" si="3">IF(AM2&gt;0,1,0)</f>
        <v>1</v>
      </c>
      <c r="AL2" s="53" t="s">
        <v>206</v>
      </c>
      <c r="AM2" s="52">
        <v>15</v>
      </c>
      <c r="AN2" s="18" t="s">
        <v>399</v>
      </c>
    </row>
    <row r="3" spans="1:40">
      <c r="A3" s="13">
        <v>163</v>
      </c>
      <c r="B3" s="32">
        <v>41713</v>
      </c>
      <c r="C3" s="13" t="s">
        <v>203</v>
      </c>
      <c r="D3" s="13" t="s">
        <v>253</v>
      </c>
      <c r="E3" s="13" t="s">
        <v>4</v>
      </c>
      <c r="F3" s="15">
        <v>548</v>
      </c>
      <c r="H3" s="15" t="s">
        <v>64</v>
      </c>
      <c r="I3" s="15">
        <v>6</v>
      </c>
      <c r="J3" s="16">
        <v>13</v>
      </c>
      <c r="K3" s="16">
        <v>15</v>
      </c>
      <c r="L3" s="46">
        <f t="shared" si="0"/>
        <v>1</v>
      </c>
      <c r="M3" s="43" t="s">
        <v>209</v>
      </c>
      <c r="N3" s="44">
        <v>21</v>
      </c>
      <c r="W3" s="19">
        <f t="shared" si="1"/>
        <v>1</v>
      </c>
      <c r="X3" s="20" t="s">
        <v>206</v>
      </c>
      <c r="Z3" s="21" t="s">
        <v>52</v>
      </c>
      <c r="AA3" s="22" t="s">
        <v>47</v>
      </c>
      <c r="AB3" s="22" t="s">
        <v>52</v>
      </c>
      <c r="AC3" s="36">
        <v>0</v>
      </c>
      <c r="AD3" s="23">
        <f t="shared" si="2"/>
        <v>1</v>
      </c>
      <c r="AE3" s="48" t="s">
        <v>206</v>
      </c>
      <c r="AF3" s="30">
        <v>10</v>
      </c>
      <c r="AK3" s="54">
        <f t="shared" si="3"/>
        <v>0</v>
      </c>
      <c r="AN3" s="18" t="s">
        <v>254</v>
      </c>
    </row>
    <row r="4" spans="1:40">
      <c r="A4" s="13">
        <v>201</v>
      </c>
      <c r="B4" s="32">
        <v>41716</v>
      </c>
      <c r="C4" s="13" t="s">
        <v>203</v>
      </c>
      <c r="D4" s="13" t="s">
        <v>303</v>
      </c>
      <c r="E4" s="13" t="s">
        <v>4</v>
      </c>
      <c r="F4" s="15">
        <v>30</v>
      </c>
      <c r="H4" s="15" t="s">
        <v>64</v>
      </c>
      <c r="I4" s="15">
        <v>7</v>
      </c>
      <c r="J4" s="16">
        <v>10</v>
      </c>
      <c r="K4" s="16">
        <v>7</v>
      </c>
      <c r="L4" s="46">
        <f t="shared" si="0"/>
        <v>1</v>
      </c>
      <c r="M4" s="43" t="s">
        <v>398</v>
      </c>
      <c r="N4" s="44">
        <v>20</v>
      </c>
      <c r="W4" s="19">
        <f t="shared" si="1"/>
        <v>1</v>
      </c>
      <c r="X4" s="20" t="s">
        <v>206</v>
      </c>
      <c r="Z4" s="21" t="s">
        <v>38</v>
      </c>
      <c r="AA4" s="22" t="s">
        <v>49</v>
      </c>
      <c r="AB4" s="22" t="s">
        <v>52</v>
      </c>
      <c r="AC4" s="36">
        <v>0</v>
      </c>
      <c r="AD4" s="23">
        <f t="shared" si="2"/>
        <v>1</v>
      </c>
      <c r="AE4" s="48" t="s">
        <v>206</v>
      </c>
      <c r="AK4" s="54">
        <f t="shared" si="3"/>
        <v>1</v>
      </c>
      <c r="AL4" s="53" t="s">
        <v>206</v>
      </c>
      <c r="AM4" s="52">
        <v>300</v>
      </c>
      <c r="AN4" s="18" t="s">
        <v>307</v>
      </c>
    </row>
    <row r="5" spans="1:40">
      <c r="A5" s="13">
        <v>202</v>
      </c>
      <c r="B5" s="32">
        <v>41719</v>
      </c>
      <c r="C5" s="13" t="s">
        <v>203</v>
      </c>
      <c r="D5" s="13" t="s">
        <v>303</v>
      </c>
      <c r="E5" s="13" t="s">
        <v>4</v>
      </c>
      <c r="F5" s="15">
        <v>3846</v>
      </c>
      <c r="H5" s="15" t="s">
        <v>64</v>
      </c>
      <c r="I5" s="15">
        <v>9</v>
      </c>
      <c r="J5" s="16">
        <v>12</v>
      </c>
      <c r="K5" s="16">
        <v>8</v>
      </c>
      <c r="L5" s="46">
        <f t="shared" si="0"/>
        <v>1</v>
      </c>
      <c r="M5" s="43" t="s">
        <v>398</v>
      </c>
      <c r="N5" s="44">
        <v>15</v>
      </c>
      <c r="O5" s="43" t="s">
        <v>337</v>
      </c>
      <c r="P5" s="41" t="s">
        <v>22</v>
      </c>
      <c r="W5" s="19">
        <f t="shared" si="1"/>
        <v>1</v>
      </c>
      <c r="X5" s="20" t="s">
        <v>206</v>
      </c>
      <c r="Z5" s="21" t="s">
        <v>38</v>
      </c>
      <c r="AA5" s="22" t="s">
        <v>46</v>
      </c>
      <c r="AD5" s="23">
        <f t="shared" si="2"/>
        <v>1</v>
      </c>
      <c r="AE5" s="48" t="s">
        <v>206</v>
      </c>
      <c r="AF5" s="30">
        <v>5</v>
      </c>
      <c r="AK5" s="54">
        <f t="shared" si="3"/>
        <v>0</v>
      </c>
      <c r="AN5" s="18" t="s">
        <v>338</v>
      </c>
    </row>
    <row r="6" spans="1:40">
      <c r="A6" s="13">
        <v>227</v>
      </c>
      <c r="B6" s="32">
        <v>41719</v>
      </c>
      <c r="C6" s="13" t="s">
        <v>203</v>
      </c>
      <c r="D6" s="13" t="s">
        <v>303</v>
      </c>
      <c r="E6" s="13" t="s">
        <v>4</v>
      </c>
      <c r="F6" s="15">
        <v>290</v>
      </c>
      <c r="H6" s="15" t="s">
        <v>64</v>
      </c>
      <c r="I6" s="15">
        <v>8</v>
      </c>
      <c r="J6" s="16">
        <v>15</v>
      </c>
      <c r="K6" s="16">
        <v>5</v>
      </c>
      <c r="L6" s="46">
        <f t="shared" si="0"/>
        <v>1</v>
      </c>
      <c r="M6" s="43" t="s">
        <v>209</v>
      </c>
      <c r="N6" s="44">
        <v>2</v>
      </c>
      <c r="O6" s="43" t="s">
        <v>337</v>
      </c>
      <c r="P6" s="41" t="s">
        <v>22</v>
      </c>
      <c r="Q6" s="43" t="s">
        <v>398</v>
      </c>
      <c r="R6" s="41">
        <v>4</v>
      </c>
      <c r="W6" s="19">
        <f t="shared" si="1"/>
        <v>1</v>
      </c>
      <c r="X6" s="20" t="s">
        <v>206</v>
      </c>
      <c r="Z6" s="21" t="s">
        <v>38</v>
      </c>
      <c r="AA6" s="22" t="s">
        <v>46</v>
      </c>
      <c r="AD6" s="23">
        <f t="shared" si="2"/>
        <v>1</v>
      </c>
      <c r="AE6" s="48" t="s">
        <v>206</v>
      </c>
      <c r="AF6" s="30">
        <v>54</v>
      </c>
      <c r="AK6" s="54">
        <f t="shared" si="3"/>
        <v>1</v>
      </c>
      <c r="AL6" s="53" t="s">
        <v>206</v>
      </c>
      <c r="AM6" s="52">
        <v>100</v>
      </c>
      <c r="AN6" s="18" t="s">
        <v>347</v>
      </c>
    </row>
    <row r="7" spans="1:40">
      <c r="A7" s="13">
        <v>182</v>
      </c>
      <c r="B7" s="32">
        <v>41716</v>
      </c>
      <c r="C7" s="13" t="s">
        <v>203</v>
      </c>
      <c r="D7" s="13" t="s">
        <v>286</v>
      </c>
      <c r="E7" s="13" t="s">
        <v>4</v>
      </c>
      <c r="F7" s="15">
        <v>1796</v>
      </c>
      <c r="H7" s="15" t="s">
        <v>64</v>
      </c>
      <c r="I7" s="15">
        <v>5.5</v>
      </c>
      <c r="J7" s="16">
        <v>10</v>
      </c>
      <c r="K7" s="16">
        <v>8</v>
      </c>
      <c r="L7" s="46">
        <f t="shared" si="0"/>
        <v>1</v>
      </c>
      <c r="M7" s="43" t="s">
        <v>398</v>
      </c>
      <c r="N7" s="44">
        <v>4</v>
      </c>
      <c r="W7" s="19">
        <f t="shared" si="1"/>
        <v>0</v>
      </c>
      <c r="AA7" s="22" t="s">
        <v>46</v>
      </c>
      <c r="AD7" s="23">
        <f t="shared" si="2"/>
        <v>1</v>
      </c>
      <c r="AE7" s="48" t="s">
        <v>206</v>
      </c>
      <c r="AF7" s="30">
        <v>4</v>
      </c>
      <c r="AK7" s="54">
        <f t="shared" si="3"/>
        <v>0</v>
      </c>
      <c r="AN7" s="18" t="s">
        <v>289</v>
      </c>
    </row>
    <row r="8" spans="1:40">
      <c r="A8" s="13">
        <v>183</v>
      </c>
      <c r="B8" s="32">
        <v>41716</v>
      </c>
      <c r="C8" s="13" t="s">
        <v>203</v>
      </c>
      <c r="D8" s="13" t="s">
        <v>286</v>
      </c>
      <c r="E8" s="13" t="s">
        <v>4</v>
      </c>
      <c r="F8" s="15">
        <v>5621</v>
      </c>
      <c r="H8" s="15" t="s">
        <v>64</v>
      </c>
      <c r="I8" s="15">
        <v>8</v>
      </c>
      <c r="J8" s="16">
        <v>12</v>
      </c>
      <c r="K8" s="16">
        <v>7</v>
      </c>
      <c r="L8" s="46">
        <f t="shared" si="0"/>
        <v>1</v>
      </c>
      <c r="M8" s="43" t="s">
        <v>398</v>
      </c>
      <c r="N8" s="44">
        <v>5</v>
      </c>
      <c r="W8" s="19">
        <f t="shared" si="1"/>
        <v>1</v>
      </c>
      <c r="X8" s="20" t="s">
        <v>206</v>
      </c>
      <c r="Z8" s="21" t="s">
        <v>38</v>
      </c>
      <c r="AA8" s="22" t="s">
        <v>233</v>
      </c>
      <c r="AD8" s="23">
        <f t="shared" si="2"/>
        <v>1</v>
      </c>
      <c r="AE8" s="48" t="s">
        <v>206</v>
      </c>
      <c r="AF8" s="30">
        <v>7</v>
      </c>
      <c r="AK8" s="54">
        <f t="shared" si="3"/>
        <v>0</v>
      </c>
    </row>
    <row r="9" spans="1:40">
      <c r="A9" s="13">
        <v>229</v>
      </c>
      <c r="B9" s="32">
        <v>41719</v>
      </c>
      <c r="C9" s="13" t="s">
        <v>203</v>
      </c>
      <c r="D9" s="13" t="s">
        <v>336</v>
      </c>
      <c r="E9" s="13" t="s">
        <v>4</v>
      </c>
      <c r="F9" s="15">
        <v>1530</v>
      </c>
      <c r="H9" s="15" t="s">
        <v>64</v>
      </c>
      <c r="I9" s="15">
        <v>8</v>
      </c>
      <c r="J9" s="16">
        <v>17</v>
      </c>
      <c r="K9" s="16">
        <v>22</v>
      </c>
      <c r="L9" s="46">
        <f t="shared" si="0"/>
        <v>1</v>
      </c>
      <c r="M9" s="43" t="s">
        <v>284</v>
      </c>
      <c r="N9" s="44">
        <v>6</v>
      </c>
      <c r="O9" s="43" t="s">
        <v>398</v>
      </c>
      <c r="P9" s="41">
        <v>3</v>
      </c>
      <c r="W9" s="19">
        <f t="shared" si="1"/>
        <v>1</v>
      </c>
      <c r="X9" s="112" t="s">
        <v>352</v>
      </c>
      <c r="Z9" s="21" t="s">
        <v>38</v>
      </c>
      <c r="AA9" s="22" t="s">
        <v>47</v>
      </c>
      <c r="AB9" s="22" t="s">
        <v>114</v>
      </c>
      <c r="AD9" s="23">
        <f t="shared" si="2"/>
        <v>1</v>
      </c>
      <c r="AE9" s="48" t="s">
        <v>332</v>
      </c>
      <c r="AF9" s="30">
        <v>4</v>
      </c>
      <c r="AK9" s="54">
        <f t="shared" si="3"/>
        <v>0</v>
      </c>
      <c r="AN9" s="18" t="s">
        <v>354</v>
      </c>
    </row>
    <row r="10" spans="1:40">
      <c r="A10" s="13">
        <v>230</v>
      </c>
      <c r="B10" s="32">
        <v>41726</v>
      </c>
      <c r="C10" s="13" t="s">
        <v>203</v>
      </c>
      <c r="D10" s="13" t="s">
        <v>336</v>
      </c>
      <c r="E10" s="13" t="s">
        <v>4</v>
      </c>
      <c r="F10" s="15">
        <v>1596</v>
      </c>
      <c r="H10" s="15" t="s">
        <v>64</v>
      </c>
      <c r="I10" s="15">
        <v>8</v>
      </c>
      <c r="J10" s="16">
        <v>13</v>
      </c>
      <c r="K10" s="16">
        <v>10</v>
      </c>
      <c r="L10" s="46">
        <f t="shared" si="0"/>
        <v>1</v>
      </c>
      <c r="M10" s="43" t="s">
        <v>398</v>
      </c>
      <c r="N10" s="44">
        <v>4</v>
      </c>
      <c r="W10" s="19">
        <f t="shared" si="1"/>
        <v>1</v>
      </c>
      <c r="X10" s="20" t="s">
        <v>486</v>
      </c>
      <c r="Z10" s="21" t="s">
        <v>38</v>
      </c>
      <c r="AA10" s="22" t="s">
        <v>47</v>
      </c>
      <c r="AB10" s="22" t="s">
        <v>114</v>
      </c>
      <c r="AD10" s="23">
        <f t="shared" si="2"/>
        <v>1</v>
      </c>
      <c r="AE10" s="48" t="s">
        <v>333</v>
      </c>
      <c r="AF10" s="30">
        <v>2</v>
      </c>
      <c r="AG10" s="24" t="s">
        <v>486</v>
      </c>
      <c r="AH10" s="25">
        <v>1</v>
      </c>
      <c r="AK10" s="54">
        <f t="shared" si="3"/>
        <v>0</v>
      </c>
      <c r="AN10" s="18" t="s">
        <v>354</v>
      </c>
    </row>
    <row r="11" spans="1:40">
      <c r="A11" s="13">
        <v>139</v>
      </c>
      <c r="B11" s="32">
        <v>41710</v>
      </c>
      <c r="C11" s="13" t="s">
        <v>203</v>
      </c>
      <c r="D11" s="13" t="s">
        <v>204</v>
      </c>
      <c r="E11" s="13" t="s">
        <v>4</v>
      </c>
      <c r="F11" s="15">
        <v>3280</v>
      </c>
      <c r="H11" s="15" t="s">
        <v>64</v>
      </c>
      <c r="I11" s="15">
        <v>7.5</v>
      </c>
      <c r="J11" s="16">
        <v>12</v>
      </c>
      <c r="K11" s="16">
        <v>14</v>
      </c>
      <c r="L11" s="46">
        <f t="shared" si="0"/>
        <v>1</v>
      </c>
      <c r="M11" s="43" t="s">
        <v>205</v>
      </c>
      <c r="N11" s="44">
        <v>1</v>
      </c>
      <c r="O11" s="43" t="s">
        <v>398</v>
      </c>
      <c r="P11" s="41">
        <v>1</v>
      </c>
      <c r="W11" s="19">
        <f t="shared" si="1"/>
        <v>1</v>
      </c>
      <c r="X11" s="20" t="s">
        <v>206</v>
      </c>
      <c r="Z11" s="21" t="s">
        <v>38</v>
      </c>
      <c r="AA11" s="22" t="s">
        <v>49</v>
      </c>
      <c r="AB11" s="22" t="s">
        <v>52</v>
      </c>
      <c r="AC11" s="36">
        <v>0</v>
      </c>
      <c r="AD11" s="23">
        <f t="shared" ref="AD11:AD24" si="4">IF(SUM(AF11+AH11+AJ11)&gt;0,1,0)</f>
        <v>1</v>
      </c>
      <c r="AE11" s="48" t="s">
        <v>206</v>
      </c>
      <c r="AF11" s="30">
        <v>8</v>
      </c>
      <c r="AK11" s="54">
        <f t="shared" si="3"/>
        <v>1</v>
      </c>
      <c r="AL11" s="53" t="s">
        <v>206</v>
      </c>
      <c r="AM11" s="52">
        <v>50</v>
      </c>
      <c r="AN11" s="18" t="s">
        <v>208</v>
      </c>
    </row>
    <row r="12" spans="1:40">
      <c r="A12" s="13">
        <v>160</v>
      </c>
      <c r="B12" s="32">
        <v>41710</v>
      </c>
      <c r="C12" s="13" t="s">
        <v>203</v>
      </c>
      <c r="D12" s="13" t="s">
        <v>204</v>
      </c>
      <c r="E12" s="13" t="s">
        <v>4</v>
      </c>
      <c r="F12" s="15">
        <v>932</v>
      </c>
      <c r="H12" s="15" t="s">
        <v>64</v>
      </c>
      <c r="I12" s="15">
        <v>5.5</v>
      </c>
      <c r="J12" s="16">
        <v>10</v>
      </c>
      <c r="K12" s="16">
        <v>10</v>
      </c>
      <c r="L12" s="46">
        <f t="shared" si="0"/>
        <v>1</v>
      </c>
      <c r="M12" s="43" t="s">
        <v>246</v>
      </c>
      <c r="N12" s="44">
        <v>2</v>
      </c>
      <c r="O12" s="43" t="s">
        <v>398</v>
      </c>
      <c r="P12" s="41">
        <v>1</v>
      </c>
      <c r="W12" s="19">
        <f t="shared" si="1"/>
        <v>1</v>
      </c>
      <c r="X12" s="20" t="s">
        <v>206</v>
      </c>
      <c r="Z12" s="21" t="s">
        <v>38</v>
      </c>
      <c r="AA12" s="22" t="s">
        <v>48</v>
      </c>
      <c r="AB12" s="22" t="s">
        <v>52</v>
      </c>
      <c r="AC12" s="36">
        <v>0</v>
      </c>
      <c r="AD12" s="23">
        <f t="shared" si="4"/>
        <v>1</v>
      </c>
      <c r="AE12" s="48" t="s">
        <v>206</v>
      </c>
      <c r="AF12" s="30">
        <v>14</v>
      </c>
      <c r="AK12" s="54">
        <f t="shared" si="3"/>
        <v>0</v>
      </c>
      <c r="AN12" s="18" t="s">
        <v>247</v>
      </c>
    </row>
    <row r="13" spans="1:40">
      <c r="A13" s="13">
        <v>3</v>
      </c>
      <c r="B13" s="32">
        <v>41689</v>
      </c>
      <c r="C13" s="14" t="s">
        <v>180</v>
      </c>
      <c r="D13" s="13" t="s">
        <v>19</v>
      </c>
      <c r="E13" s="13" t="s">
        <v>4</v>
      </c>
      <c r="F13" s="15">
        <v>6742</v>
      </c>
      <c r="H13" s="15">
        <v>88</v>
      </c>
      <c r="I13" s="15">
        <v>7</v>
      </c>
      <c r="J13" s="16" t="s">
        <v>37</v>
      </c>
      <c r="K13" s="16">
        <v>6</v>
      </c>
      <c r="L13" s="46">
        <f t="shared" si="0"/>
        <v>1</v>
      </c>
      <c r="M13" s="43" t="s">
        <v>398</v>
      </c>
      <c r="N13" s="44">
        <v>2</v>
      </c>
      <c r="O13" s="43" t="s">
        <v>126</v>
      </c>
      <c r="P13" s="41">
        <v>1</v>
      </c>
      <c r="R13" s="41">
        <v>1</v>
      </c>
      <c r="W13" s="19">
        <f t="shared" si="1"/>
        <v>0</v>
      </c>
      <c r="AA13" s="22" t="s">
        <v>46</v>
      </c>
      <c r="AD13" s="23">
        <f t="shared" si="4"/>
        <v>0</v>
      </c>
      <c r="AK13" s="54">
        <f t="shared" si="3"/>
        <v>0</v>
      </c>
    </row>
    <row r="14" spans="1:40">
      <c r="A14" s="13">
        <v>1</v>
      </c>
      <c r="B14" s="32">
        <v>41688</v>
      </c>
      <c r="C14" s="14" t="s">
        <v>180</v>
      </c>
      <c r="D14" s="13" t="s">
        <v>18</v>
      </c>
      <c r="E14" s="13" t="s">
        <v>4</v>
      </c>
      <c r="F14" s="15">
        <v>14302</v>
      </c>
      <c r="H14" s="15">
        <v>48</v>
      </c>
      <c r="I14" s="15">
        <v>8</v>
      </c>
      <c r="J14" s="16" t="s">
        <v>37</v>
      </c>
      <c r="K14" s="16">
        <v>7</v>
      </c>
      <c r="L14" s="46">
        <f t="shared" si="0"/>
        <v>0</v>
      </c>
      <c r="W14" s="19">
        <f t="shared" si="1"/>
        <v>0</v>
      </c>
      <c r="AA14" s="22" t="s">
        <v>46</v>
      </c>
      <c r="AD14" s="23">
        <f t="shared" si="4"/>
        <v>0</v>
      </c>
      <c r="AK14" s="54">
        <f t="shared" si="3"/>
        <v>0</v>
      </c>
      <c r="AN14" s="18" t="s">
        <v>50</v>
      </c>
    </row>
    <row r="15" spans="1:40">
      <c r="A15" s="13">
        <v>2</v>
      </c>
      <c r="B15" s="32">
        <v>41688</v>
      </c>
      <c r="C15" s="14" t="s">
        <v>180</v>
      </c>
      <c r="D15" s="13" t="s">
        <v>18</v>
      </c>
      <c r="E15" s="13" t="s">
        <v>4</v>
      </c>
      <c r="F15" s="15">
        <v>14214</v>
      </c>
      <c r="H15" s="15">
        <v>146</v>
      </c>
      <c r="I15" s="15">
        <v>10</v>
      </c>
      <c r="J15" s="16">
        <v>11</v>
      </c>
      <c r="K15" s="16">
        <v>11</v>
      </c>
      <c r="L15" s="46">
        <f t="shared" si="0"/>
        <v>0</v>
      </c>
      <c r="W15" s="19">
        <f t="shared" si="1"/>
        <v>0</v>
      </c>
      <c r="AA15" s="22" t="s">
        <v>46</v>
      </c>
      <c r="AD15" s="23">
        <f t="shared" si="4"/>
        <v>1</v>
      </c>
      <c r="AE15" s="48" t="s">
        <v>101</v>
      </c>
      <c r="AF15" s="30">
        <v>2</v>
      </c>
      <c r="AG15" s="24" t="s">
        <v>93</v>
      </c>
      <c r="AH15" s="25">
        <v>1</v>
      </c>
      <c r="AK15" s="54">
        <f t="shared" si="3"/>
        <v>0</v>
      </c>
    </row>
    <row r="16" spans="1:40">
      <c r="A16" s="13">
        <v>5</v>
      </c>
      <c r="B16" s="32">
        <v>41688</v>
      </c>
      <c r="C16" s="14" t="s">
        <v>180</v>
      </c>
      <c r="D16" s="13" t="s">
        <v>20</v>
      </c>
      <c r="E16" s="13" t="s">
        <v>4</v>
      </c>
      <c r="F16" s="15">
        <v>9784</v>
      </c>
      <c r="H16" s="15">
        <v>101</v>
      </c>
      <c r="I16" s="15">
        <v>10</v>
      </c>
      <c r="J16" s="16">
        <v>13</v>
      </c>
      <c r="K16" s="16">
        <v>11</v>
      </c>
      <c r="L16" s="46">
        <f t="shared" si="0"/>
        <v>0</v>
      </c>
      <c r="W16" s="19">
        <f t="shared" si="1"/>
        <v>0</v>
      </c>
      <c r="AA16" s="22" t="s">
        <v>46</v>
      </c>
      <c r="AD16" s="23">
        <f t="shared" si="4"/>
        <v>0</v>
      </c>
      <c r="AK16" s="54">
        <f t="shared" si="3"/>
        <v>0</v>
      </c>
    </row>
    <row r="17" spans="1:40">
      <c r="A17" s="13">
        <v>58</v>
      </c>
      <c r="B17" s="32">
        <v>41703</v>
      </c>
      <c r="C17" s="14" t="s">
        <v>181</v>
      </c>
      <c r="D17" s="13" t="s">
        <v>63</v>
      </c>
      <c r="E17" s="13" t="s">
        <v>4</v>
      </c>
      <c r="F17" s="15">
        <v>2295</v>
      </c>
      <c r="H17" s="15" t="s">
        <v>64</v>
      </c>
      <c r="I17" s="15">
        <v>5.5</v>
      </c>
      <c r="J17" s="16" t="s">
        <v>37</v>
      </c>
      <c r="K17" s="16">
        <v>9</v>
      </c>
      <c r="L17" s="46">
        <f t="shared" si="0"/>
        <v>1</v>
      </c>
      <c r="M17" s="43" t="s">
        <v>398</v>
      </c>
      <c r="N17" s="44">
        <v>7</v>
      </c>
      <c r="W17" s="19">
        <f t="shared" si="1"/>
        <v>1</v>
      </c>
      <c r="X17" s="20" t="s">
        <v>65</v>
      </c>
      <c r="Z17" s="21" t="s">
        <v>38</v>
      </c>
      <c r="AA17" s="22" t="s">
        <v>47</v>
      </c>
      <c r="AB17" s="22" t="s">
        <v>52</v>
      </c>
      <c r="AC17" s="36">
        <v>0</v>
      </c>
      <c r="AD17" s="23">
        <f t="shared" si="4"/>
        <v>0</v>
      </c>
      <c r="AE17" s="48" t="s">
        <v>68</v>
      </c>
      <c r="AK17" s="54">
        <f t="shared" si="3"/>
        <v>1</v>
      </c>
      <c r="AL17" s="53" t="s">
        <v>68</v>
      </c>
      <c r="AM17" s="52">
        <v>20</v>
      </c>
      <c r="AN17" s="18" t="s">
        <v>66</v>
      </c>
    </row>
    <row r="18" spans="1:40">
      <c r="A18" s="13">
        <v>59</v>
      </c>
      <c r="B18" s="32">
        <v>41703</v>
      </c>
      <c r="C18" s="14" t="s">
        <v>181</v>
      </c>
      <c r="D18" s="13" t="s">
        <v>63</v>
      </c>
      <c r="E18" s="13" t="s">
        <v>4</v>
      </c>
      <c r="F18" s="15">
        <v>1984</v>
      </c>
      <c r="H18" s="15" t="s">
        <v>64</v>
      </c>
      <c r="I18" s="15">
        <v>7.5</v>
      </c>
      <c r="J18" s="16">
        <v>12</v>
      </c>
      <c r="K18" s="16">
        <v>11</v>
      </c>
      <c r="L18" s="46">
        <f t="shared" si="0"/>
        <v>1</v>
      </c>
      <c r="M18" s="43" t="s">
        <v>398</v>
      </c>
      <c r="N18" s="44">
        <v>1</v>
      </c>
      <c r="O18" s="43" t="s">
        <v>67</v>
      </c>
      <c r="P18" s="41">
        <v>2</v>
      </c>
      <c r="W18" s="19">
        <f t="shared" si="1"/>
        <v>1</v>
      </c>
      <c r="X18" s="20" t="s">
        <v>68</v>
      </c>
      <c r="Z18" s="21" t="s">
        <v>38</v>
      </c>
      <c r="AA18" s="22" t="s">
        <v>46</v>
      </c>
      <c r="AD18" s="23">
        <f t="shared" si="4"/>
        <v>0</v>
      </c>
      <c r="AK18" s="54">
        <f t="shared" si="3"/>
        <v>0</v>
      </c>
      <c r="AN18" s="18" t="s">
        <v>69</v>
      </c>
    </row>
    <row r="19" spans="1:40">
      <c r="A19" s="13">
        <v>136</v>
      </c>
      <c r="B19" s="32">
        <v>41706</v>
      </c>
      <c r="C19" s="13" t="s">
        <v>181</v>
      </c>
      <c r="D19" s="13" t="s">
        <v>63</v>
      </c>
      <c r="E19" s="13" t="s">
        <v>4</v>
      </c>
      <c r="F19" s="15">
        <v>1987</v>
      </c>
      <c r="H19" s="15" t="s">
        <v>64</v>
      </c>
      <c r="I19" s="15">
        <v>6.5</v>
      </c>
      <c r="J19" s="16">
        <v>12</v>
      </c>
      <c r="K19" s="16">
        <v>10</v>
      </c>
      <c r="L19" s="46">
        <f t="shared" si="0"/>
        <v>1</v>
      </c>
      <c r="M19" s="43" t="s">
        <v>45</v>
      </c>
      <c r="N19" s="44">
        <v>1</v>
      </c>
      <c r="O19" s="43" t="s">
        <v>80</v>
      </c>
      <c r="P19" s="41">
        <v>3</v>
      </c>
      <c r="W19" s="19">
        <f t="shared" si="1"/>
        <v>1</v>
      </c>
      <c r="X19" s="20" t="s">
        <v>84</v>
      </c>
      <c r="Z19" s="21" t="s">
        <v>38</v>
      </c>
      <c r="AA19" s="22" t="s">
        <v>46</v>
      </c>
      <c r="AD19" s="23">
        <f t="shared" si="4"/>
        <v>1</v>
      </c>
      <c r="AE19" s="48" t="s">
        <v>84</v>
      </c>
      <c r="AF19" s="30">
        <v>3</v>
      </c>
      <c r="AK19" s="54">
        <f t="shared" si="3"/>
        <v>0</v>
      </c>
    </row>
    <row r="20" spans="1:40">
      <c r="A20" s="13">
        <v>113</v>
      </c>
      <c r="B20" s="32">
        <v>41705</v>
      </c>
      <c r="C20" s="14" t="s">
        <v>181</v>
      </c>
      <c r="D20" s="13" t="s">
        <v>103</v>
      </c>
      <c r="E20" s="13" t="s">
        <v>4</v>
      </c>
      <c r="F20" s="15">
        <v>7304</v>
      </c>
      <c r="H20" s="15" t="s">
        <v>64</v>
      </c>
      <c r="I20" s="15">
        <v>6</v>
      </c>
      <c r="J20" s="16">
        <v>11</v>
      </c>
      <c r="K20" s="16">
        <v>13</v>
      </c>
      <c r="L20" s="46">
        <f t="shared" si="0"/>
        <v>1</v>
      </c>
      <c r="M20" s="43" t="s">
        <v>105</v>
      </c>
      <c r="N20" s="44">
        <v>1</v>
      </c>
      <c r="O20" s="43" t="s">
        <v>398</v>
      </c>
      <c r="P20" s="44">
        <v>2</v>
      </c>
      <c r="W20" s="19">
        <f t="shared" si="1"/>
        <v>0</v>
      </c>
      <c r="AA20" s="22" t="s">
        <v>47</v>
      </c>
      <c r="AB20" s="22" t="s">
        <v>114</v>
      </c>
      <c r="AD20" s="23">
        <f t="shared" si="4"/>
        <v>1</v>
      </c>
      <c r="AE20" s="48" t="s">
        <v>84</v>
      </c>
      <c r="AF20" s="30">
        <v>5</v>
      </c>
      <c r="AG20" s="24" t="s">
        <v>96</v>
      </c>
      <c r="AH20" s="25">
        <v>2</v>
      </c>
      <c r="AK20" s="54">
        <f t="shared" si="3"/>
        <v>0</v>
      </c>
      <c r="AN20" s="18" t="s">
        <v>106</v>
      </c>
    </row>
    <row r="21" spans="1:40">
      <c r="A21" s="13">
        <v>114</v>
      </c>
      <c r="B21" s="32">
        <v>41705</v>
      </c>
      <c r="C21" s="14" t="s">
        <v>181</v>
      </c>
      <c r="D21" s="13" t="s">
        <v>103</v>
      </c>
      <c r="E21" s="13" t="s">
        <v>4</v>
      </c>
      <c r="F21" s="15">
        <v>7317</v>
      </c>
      <c r="H21" s="15" t="s">
        <v>64</v>
      </c>
      <c r="I21" s="15">
        <v>5</v>
      </c>
      <c r="J21" s="16">
        <v>14</v>
      </c>
      <c r="K21" s="16">
        <v>16</v>
      </c>
      <c r="L21" s="46">
        <f t="shared" si="0"/>
        <v>1</v>
      </c>
      <c r="M21" s="43" t="s">
        <v>398</v>
      </c>
      <c r="N21" s="44">
        <v>3</v>
      </c>
      <c r="O21" s="43" t="s">
        <v>80</v>
      </c>
      <c r="P21" s="44">
        <v>1</v>
      </c>
      <c r="Q21" s="43" t="s">
        <v>122</v>
      </c>
      <c r="R21" s="41">
        <v>1</v>
      </c>
      <c r="S21" s="38" t="s">
        <v>159</v>
      </c>
      <c r="T21" s="18">
        <v>1</v>
      </c>
      <c r="W21" s="19">
        <f t="shared" si="1"/>
        <v>1</v>
      </c>
      <c r="X21" s="20" t="s">
        <v>96</v>
      </c>
      <c r="Y21" s="20" t="s">
        <v>84</v>
      </c>
      <c r="Z21" s="21" t="s">
        <v>38</v>
      </c>
      <c r="AA21" s="22" t="s">
        <v>46</v>
      </c>
      <c r="AD21" s="23">
        <f t="shared" si="4"/>
        <v>1</v>
      </c>
      <c r="AE21" s="48" t="s">
        <v>84</v>
      </c>
      <c r="AF21" s="30">
        <v>2</v>
      </c>
      <c r="AG21" s="24" t="s">
        <v>96</v>
      </c>
      <c r="AH21" s="25">
        <v>1</v>
      </c>
      <c r="AK21" s="54">
        <f t="shared" si="3"/>
        <v>0</v>
      </c>
      <c r="AN21" s="28"/>
    </row>
    <row r="22" spans="1:40">
      <c r="A22" s="13">
        <v>60</v>
      </c>
      <c r="B22" s="32">
        <v>41704</v>
      </c>
      <c r="C22" s="14" t="s">
        <v>181</v>
      </c>
      <c r="D22" s="13" t="s">
        <v>83</v>
      </c>
      <c r="E22" s="13" t="s">
        <v>4</v>
      </c>
      <c r="F22" s="15">
        <v>8585</v>
      </c>
      <c r="H22" s="15" t="s">
        <v>64</v>
      </c>
      <c r="I22" s="15">
        <v>5</v>
      </c>
      <c r="J22" s="16">
        <v>10</v>
      </c>
      <c r="K22" s="16">
        <v>9</v>
      </c>
      <c r="L22" s="46">
        <f t="shared" si="0"/>
        <v>1</v>
      </c>
      <c r="M22" s="43" t="s">
        <v>80</v>
      </c>
      <c r="N22" s="44">
        <v>1</v>
      </c>
      <c r="O22" s="43" t="s">
        <v>398</v>
      </c>
      <c r="P22" s="44">
        <v>1</v>
      </c>
      <c r="W22" s="19">
        <f t="shared" si="1"/>
        <v>0</v>
      </c>
      <c r="AA22" s="22" t="s">
        <v>46</v>
      </c>
      <c r="AD22" s="23">
        <f t="shared" si="4"/>
        <v>1</v>
      </c>
      <c r="AE22" s="48" t="s">
        <v>84</v>
      </c>
      <c r="AF22" s="30">
        <v>1</v>
      </c>
      <c r="AK22" s="54">
        <f t="shared" si="3"/>
        <v>0</v>
      </c>
    </row>
    <row r="23" spans="1:40">
      <c r="A23" s="13">
        <v>61</v>
      </c>
      <c r="B23" s="32">
        <v>41704</v>
      </c>
      <c r="C23" s="14" t="s">
        <v>181</v>
      </c>
      <c r="D23" s="13" t="s">
        <v>83</v>
      </c>
      <c r="E23" s="13" t="s">
        <v>4</v>
      </c>
      <c r="F23" s="15">
        <v>7916</v>
      </c>
      <c r="H23" s="15" t="s">
        <v>64</v>
      </c>
      <c r="I23" s="15">
        <v>8</v>
      </c>
      <c r="J23" s="16">
        <v>11</v>
      </c>
      <c r="K23" s="16">
        <v>6</v>
      </c>
      <c r="L23" s="46">
        <f t="shared" si="0"/>
        <v>1</v>
      </c>
      <c r="M23" s="43" t="s">
        <v>80</v>
      </c>
      <c r="N23" s="44">
        <v>3</v>
      </c>
      <c r="O23" s="43" t="s">
        <v>398</v>
      </c>
      <c r="P23" s="44">
        <v>1</v>
      </c>
      <c r="W23" s="19">
        <f t="shared" si="1"/>
        <v>0</v>
      </c>
      <c r="AA23" s="22" t="s">
        <v>46</v>
      </c>
      <c r="AD23" s="23">
        <f t="shared" si="4"/>
        <v>1</v>
      </c>
      <c r="AE23" s="48" t="s">
        <v>84</v>
      </c>
      <c r="AF23" s="30">
        <v>1</v>
      </c>
      <c r="AK23" s="54">
        <f t="shared" si="3"/>
        <v>0</v>
      </c>
    </row>
    <row r="24" spans="1:40">
      <c r="A24" s="13">
        <v>62</v>
      </c>
      <c r="B24" s="32">
        <v>41704</v>
      </c>
      <c r="C24" s="14" t="s">
        <v>181</v>
      </c>
      <c r="D24" s="13" t="s">
        <v>83</v>
      </c>
      <c r="E24" s="13" t="s">
        <v>4</v>
      </c>
      <c r="F24" s="15">
        <v>8161</v>
      </c>
      <c r="H24" s="15" t="s">
        <v>64</v>
      </c>
      <c r="I24" s="15">
        <v>7</v>
      </c>
      <c r="J24" s="16">
        <v>10</v>
      </c>
      <c r="K24" s="16">
        <v>13</v>
      </c>
      <c r="L24" s="46">
        <f t="shared" si="0"/>
        <v>0</v>
      </c>
      <c r="P24" s="44"/>
      <c r="W24" s="19">
        <f t="shared" si="1"/>
        <v>0</v>
      </c>
      <c r="AA24" s="22" t="s">
        <v>46</v>
      </c>
      <c r="AD24" s="23">
        <f t="shared" si="4"/>
        <v>0</v>
      </c>
      <c r="AK24" s="54">
        <f t="shared" si="3"/>
        <v>0</v>
      </c>
    </row>
    <row r="25" spans="1:40">
      <c r="A25" s="13">
        <v>164</v>
      </c>
      <c r="B25" s="32">
        <v>41713</v>
      </c>
      <c r="C25" s="13" t="s">
        <v>203</v>
      </c>
      <c r="D25" s="13" t="s">
        <v>253</v>
      </c>
      <c r="E25" s="13" t="s">
        <v>6</v>
      </c>
      <c r="F25" s="15">
        <v>617</v>
      </c>
      <c r="H25" s="15" t="s">
        <v>64</v>
      </c>
      <c r="I25" s="15">
        <v>5</v>
      </c>
      <c r="J25" s="16" t="s">
        <v>37</v>
      </c>
      <c r="K25" s="16">
        <v>13</v>
      </c>
      <c r="L25" s="46">
        <f t="shared" si="0"/>
        <v>1</v>
      </c>
      <c r="M25" s="43" t="s">
        <v>398</v>
      </c>
      <c r="N25" s="44">
        <v>4</v>
      </c>
      <c r="W25" s="19">
        <f t="shared" si="1"/>
        <v>0</v>
      </c>
      <c r="AA25" s="22" t="s">
        <v>46</v>
      </c>
      <c r="AD25" s="23">
        <f t="shared" ref="AD25:AD31" si="5">IF(SUM(AF25+AH25+AJ25+AM25)&gt;0,1,0)</f>
        <v>1</v>
      </c>
      <c r="AE25" s="48" t="s">
        <v>206</v>
      </c>
      <c r="AF25" s="30">
        <v>24</v>
      </c>
      <c r="AK25" s="54">
        <f t="shared" si="3"/>
        <v>0</v>
      </c>
      <c r="AN25" s="18" t="s">
        <v>255</v>
      </c>
    </row>
    <row r="26" spans="1:40">
      <c r="A26" s="13">
        <v>165</v>
      </c>
      <c r="B26" s="32">
        <v>41713</v>
      </c>
      <c r="C26" s="13" t="s">
        <v>203</v>
      </c>
      <c r="D26" s="13" t="s">
        <v>253</v>
      </c>
      <c r="E26" s="13" t="s">
        <v>6</v>
      </c>
      <c r="F26" s="15">
        <v>647</v>
      </c>
      <c r="H26" s="15" t="s">
        <v>64</v>
      </c>
      <c r="I26" s="15">
        <v>7</v>
      </c>
      <c r="J26" s="16">
        <v>15</v>
      </c>
      <c r="K26" s="16">
        <v>50</v>
      </c>
      <c r="L26" s="46">
        <f t="shared" si="0"/>
        <v>0</v>
      </c>
      <c r="W26" s="19">
        <f t="shared" si="1"/>
        <v>1</v>
      </c>
      <c r="X26" s="20" t="s">
        <v>206</v>
      </c>
      <c r="Z26" s="21" t="s">
        <v>38</v>
      </c>
      <c r="AA26" s="22" t="s">
        <v>46</v>
      </c>
      <c r="AD26" s="23">
        <f t="shared" si="5"/>
        <v>1</v>
      </c>
      <c r="AE26" s="48" t="s">
        <v>206</v>
      </c>
      <c r="AF26" s="30">
        <v>2</v>
      </c>
      <c r="AK26" s="54">
        <f t="shared" si="3"/>
        <v>0</v>
      </c>
    </row>
    <row r="27" spans="1:40">
      <c r="A27" s="13">
        <v>203</v>
      </c>
      <c r="B27" s="32">
        <v>41716</v>
      </c>
      <c r="C27" s="13" t="s">
        <v>203</v>
      </c>
      <c r="D27" s="13" t="s">
        <v>303</v>
      </c>
      <c r="E27" s="13" t="s">
        <v>6</v>
      </c>
      <c r="F27" s="15">
        <v>161</v>
      </c>
      <c r="H27" s="15" t="s">
        <v>64</v>
      </c>
      <c r="I27" s="15">
        <v>6</v>
      </c>
      <c r="J27" s="16">
        <v>13</v>
      </c>
      <c r="K27" s="16">
        <v>29</v>
      </c>
      <c r="L27" s="46">
        <f t="shared" si="0"/>
        <v>1</v>
      </c>
      <c r="M27" s="43" t="s">
        <v>209</v>
      </c>
      <c r="N27" s="44">
        <v>1</v>
      </c>
      <c r="W27" s="19">
        <f t="shared" si="1"/>
        <v>1</v>
      </c>
      <c r="X27" s="20" t="s">
        <v>206</v>
      </c>
      <c r="Z27" s="21" t="s">
        <v>38</v>
      </c>
      <c r="AA27" s="22" t="s">
        <v>46</v>
      </c>
      <c r="AD27" s="23">
        <f t="shared" si="5"/>
        <v>1</v>
      </c>
      <c r="AE27" s="48" t="s">
        <v>206</v>
      </c>
      <c r="AF27" s="30">
        <v>12</v>
      </c>
      <c r="AK27" s="54">
        <f t="shared" si="3"/>
        <v>0</v>
      </c>
      <c r="AN27" s="18" t="s">
        <v>308</v>
      </c>
    </row>
    <row r="28" spans="1:40">
      <c r="A28" s="13">
        <v>204</v>
      </c>
      <c r="B28" s="32">
        <v>41719</v>
      </c>
      <c r="C28" s="13" t="s">
        <v>203</v>
      </c>
      <c r="D28" s="13" t="s">
        <v>303</v>
      </c>
      <c r="E28" s="13" t="s">
        <v>6</v>
      </c>
      <c r="F28" s="15">
        <v>3852</v>
      </c>
      <c r="H28" s="15" t="s">
        <v>64</v>
      </c>
      <c r="I28" s="15">
        <v>5.5</v>
      </c>
      <c r="J28" s="16">
        <v>12</v>
      </c>
      <c r="K28" s="16">
        <v>35</v>
      </c>
      <c r="L28" s="46">
        <f t="shared" si="0"/>
        <v>1</v>
      </c>
      <c r="M28" s="43" t="s">
        <v>398</v>
      </c>
      <c r="N28" s="44">
        <v>25</v>
      </c>
      <c r="O28" s="43" t="s">
        <v>341</v>
      </c>
      <c r="P28" s="41">
        <v>1</v>
      </c>
      <c r="W28" s="19">
        <f t="shared" si="1"/>
        <v>1</v>
      </c>
      <c r="X28" s="20" t="s">
        <v>206</v>
      </c>
      <c r="Z28" s="21" t="s">
        <v>38</v>
      </c>
      <c r="AD28" s="23">
        <f t="shared" si="5"/>
        <v>1</v>
      </c>
      <c r="AE28" s="48" t="s">
        <v>206</v>
      </c>
      <c r="AF28" s="30">
        <v>9</v>
      </c>
      <c r="AG28" s="113" t="s">
        <v>317</v>
      </c>
      <c r="AH28" s="25">
        <v>1</v>
      </c>
      <c r="AK28" s="54">
        <f t="shared" si="3"/>
        <v>0</v>
      </c>
    </row>
    <row r="29" spans="1:40">
      <c r="A29" s="13">
        <v>226</v>
      </c>
      <c r="B29" s="32">
        <v>41719</v>
      </c>
      <c r="C29" s="13" t="s">
        <v>203</v>
      </c>
      <c r="D29" s="13" t="s">
        <v>303</v>
      </c>
      <c r="E29" s="13" t="s">
        <v>6</v>
      </c>
      <c r="F29" s="15">
        <v>3909</v>
      </c>
      <c r="H29" s="15" t="s">
        <v>64</v>
      </c>
      <c r="I29" s="15">
        <v>5</v>
      </c>
      <c r="J29" s="16">
        <v>14</v>
      </c>
      <c r="K29" s="16">
        <v>43</v>
      </c>
      <c r="L29" s="46">
        <f t="shared" si="0"/>
        <v>1</v>
      </c>
      <c r="M29" s="43" t="s">
        <v>398</v>
      </c>
      <c r="N29" s="44">
        <v>3</v>
      </c>
      <c r="O29" s="43" t="s">
        <v>345</v>
      </c>
      <c r="P29" s="41">
        <v>1</v>
      </c>
      <c r="W29" s="19">
        <f t="shared" si="1"/>
        <v>1</v>
      </c>
      <c r="X29" s="20" t="s">
        <v>206</v>
      </c>
      <c r="Z29" s="21" t="s">
        <v>38</v>
      </c>
      <c r="AA29" s="22" t="s">
        <v>46</v>
      </c>
      <c r="AD29" s="23">
        <f t="shared" si="5"/>
        <v>1</v>
      </c>
      <c r="AE29" s="48" t="s">
        <v>206</v>
      </c>
      <c r="AF29" s="30">
        <v>3</v>
      </c>
      <c r="AK29" s="54">
        <f t="shared" si="3"/>
        <v>0</v>
      </c>
    </row>
    <row r="30" spans="1:40">
      <c r="A30" s="13">
        <v>184</v>
      </c>
      <c r="B30" s="32">
        <v>41716</v>
      </c>
      <c r="C30" s="13" t="s">
        <v>203</v>
      </c>
      <c r="D30" s="13" t="s">
        <v>286</v>
      </c>
      <c r="E30" s="13" t="s">
        <v>6</v>
      </c>
      <c r="F30" s="15">
        <v>5369</v>
      </c>
      <c r="H30" s="15" t="s">
        <v>64</v>
      </c>
      <c r="I30" s="15">
        <v>9</v>
      </c>
      <c r="J30" s="16">
        <v>11</v>
      </c>
      <c r="K30" s="16">
        <v>43</v>
      </c>
      <c r="L30" s="46">
        <f t="shared" si="0"/>
        <v>1</v>
      </c>
      <c r="M30" s="43" t="s">
        <v>398</v>
      </c>
      <c r="N30" s="44">
        <v>25</v>
      </c>
      <c r="W30" s="19">
        <f t="shared" si="1"/>
        <v>1</v>
      </c>
      <c r="X30" s="20" t="s">
        <v>206</v>
      </c>
      <c r="Z30" s="21" t="s">
        <v>38</v>
      </c>
      <c r="AA30" s="22" t="s">
        <v>46</v>
      </c>
      <c r="AD30" s="23">
        <f t="shared" si="5"/>
        <v>1</v>
      </c>
      <c r="AE30" s="48" t="s">
        <v>206</v>
      </c>
      <c r="AK30" s="54">
        <f t="shared" si="3"/>
        <v>1</v>
      </c>
      <c r="AL30" s="53" t="s">
        <v>206</v>
      </c>
      <c r="AM30" s="52">
        <v>200</v>
      </c>
      <c r="AN30" s="18" t="s">
        <v>290</v>
      </c>
    </row>
    <row r="31" spans="1:40">
      <c r="A31" s="13">
        <v>185</v>
      </c>
      <c r="B31" s="32">
        <v>41716</v>
      </c>
      <c r="C31" s="13" t="s">
        <v>203</v>
      </c>
      <c r="D31" s="13" t="s">
        <v>286</v>
      </c>
      <c r="E31" s="13" t="s">
        <v>6</v>
      </c>
      <c r="F31" s="15">
        <v>6054</v>
      </c>
      <c r="H31" s="15" t="s">
        <v>64</v>
      </c>
      <c r="I31" s="15">
        <v>5</v>
      </c>
      <c r="J31" s="16">
        <v>10</v>
      </c>
      <c r="K31" s="16">
        <v>14</v>
      </c>
      <c r="L31" s="46">
        <f t="shared" si="0"/>
        <v>1</v>
      </c>
      <c r="M31" s="43" t="s">
        <v>398</v>
      </c>
      <c r="N31" s="44">
        <v>1</v>
      </c>
      <c r="W31" s="19">
        <f t="shared" si="1"/>
        <v>0</v>
      </c>
      <c r="AA31" s="22" t="s">
        <v>46</v>
      </c>
      <c r="AD31" s="23">
        <f t="shared" si="5"/>
        <v>1</v>
      </c>
      <c r="AE31" s="48" t="s">
        <v>206</v>
      </c>
      <c r="AF31" s="30">
        <v>27</v>
      </c>
      <c r="AK31" s="54">
        <f t="shared" si="3"/>
        <v>0</v>
      </c>
      <c r="AN31" s="18" t="s">
        <v>291</v>
      </c>
    </row>
    <row r="32" spans="1:40">
      <c r="A32" s="13">
        <v>157</v>
      </c>
      <c r="B32" s="32">
        <v>41710</v>
      </c>
      <c r="C32" s="13" t="s">
        <v>203</v>
      </c>
      <c r="D32" s="13" t="s">
        <v>204</v>
      </c>
      <c r="E32" s="13" t="s">
        <v>6</v>
      </c>
      <c r="F32" s="15">
        <v>857</v>
      </c>
      <c r="H32" s="15" t="s">
        <v>64</v>
      </c>
      <c r="I32" s="15">
        <v>5.5</v>
      </c>
      <c r="J32" s="16">
        <v>14</v>
      </c>
      <c r="K32" s="16">
        <v>56</v>
      </c>
      <c r="L32" s="46">
        <f t="shared" si="0"/>
        <v>1</v>
      </c>
      <c r="M32" s="43" t="s">
        <v>398</v>
      </c>
      <c r="N32" s="44">
        <v>4</v>
      </c>
      <c r="W32" s="19">
        <f t="shared" si="1"/>
        <v>1</v>
      </c>
      <c r="X32" s="20" t="s">
        <v>206</v>
      </c>
      <c r="Z32" s="21" t="s">
        <v>38</v>
      </c>
      <c r="AA32" s="22" t="s">
        <v>46</v>
      </c>
      <c r="AD32" s="23">
        <f t="shared" ref="AD32:AD40" si="6">IF(SUM(AF32+AH32+AJ32)&gt;0,1,0)</f>
        <v>1</v>
      </c>
      <c r="AE32" s="48" t="s">
        <v>206</v>
      </c>
      <c r="AF32" s="30">
        <v>3</v>
      </c>
      <c r="AK32" s="54">
        <f t="shared" si="3"/>
        <v>0</v>
      </c>
    </row>
    <row r="33" spans="1:40">
      <c r="A33" s="13">
        <v>11</v>
      </c>
      <c r="B33" s="32">
        <v>41689</v>
      </c>
      <c r="C33" s="14" t="s">
        <v>180</v>
      </c>
      <c r="D33" s="13" t="s">
        <v>19</v>
      </c>
      <c r="E33" s="13" t="s">
        <v>6</v>
      </c>
      <c r="F33" s="15">
        <v>9152</v>
      </c>
      <c r="H33" s="15">
        <v>81</v>
      </c>
      <c r="I33" s="15">
        <v>10</v>
      </c>
      <c r="J33" s="16" t="s">
        <v>37</v>
      </c>
      <c r="K33" s="16">
        <v>14</v>
      </c>
      <c r="L33" s="46">
        <f t="shared" si="0"/>
        <v>1</v>
      </c>
      <c r="M33" s="43" t="s">
        <v>398</v>
      </c>
      <c r="N33" s="44">
        <v>3</v>
      </c>
      <c r="W33" s="19">
        <f t="shared" si="1"/>
        <v>1</v>
      </c>
      <c r="X33" s="20" t="s">
        <v>94</v>
      </c>
      <c r="Z33" s="21" t="s">
        <v>38</v>
      </c>
      <c r="AA33" s="22" t="s">
        <v>46</v>
      </c>
      <c r="AD33" s="23">
        <f t="shared" si="6"/>
        <v>1</v>
      </c>
      <c r="AE33" s="48" t="s">
        <v>174</v>
      </c>
      <c r="AF33" s="30">
        <v>1</v>
      </c>
      <c r="AG33" s="24" t="s">
        <v>94</v>
      </c>
      <c r="AH33" s="25">
        <v>4</v>
      </c>
      <c r="AK33" s="54">
        <f t="shared" si="3"/>
        <v>0</v>
      </c>
    </row>
    <row r="34" spans="1:40">
      <c r="A34" s="13">
        <v>68</v>
      </c>
      <c r="B34" s="32">
        <v>41703</v>
      </c>
      <c r="C34" s="14" t="s">
        <v>181</v>
      </c>
      <c r="D34" s="13" t="s">
        <v>63</v>
      </c>
      <c r="E34" s="13" t="s">
        <v>6</v>
      </c>
      <c r="F34" s="15">
        <v>1872</v>
      </c>
      <c r="H34" s="15" t="s">
        <v>64</v>
      </c>
      <c r="I34" s="15">
        <v>7</v>
      </c>
      <c r="J34" s="16" t="s">
        <v>37</v>
      </c>
      <c r="K34" s="16">
        <v>9</v>
      </c>
      <c r="L34" s="46">
        <f t="shared" si="0"/>
        <v>0</v>
      </c>
      <c r="P34" s="44"/>
      <c r="W34" s="19">
        <f t="shared" si="1"/>
        <v>0</v>
      </c>
      <c r="AA34" s="22" t="s">
        <v>46</v>
      </c>
      <c r="AD34" s="23">
        <f t="shared" si="6"/>
        <v>0</v>
      </c>
      <c r="AK34" s="54">
        <f t="shared" si="3"/>
        <v>0</v>
      </c>
    </row>
    <row r="35" spans="1:40">
      <c r="A35" s="13">
        <v>69</v>
      </c>
      <c r="B35" s="32">
        <v>41703</v>
      </c>
      <c r="C35" s="14" t="s">
        <v>181</v>
      </c>
      <c r="D35" s="13" t="s">
        <v>63</v>
      </c>
      <c r="E35" s="13" t="s">
        <v>6</v>
      </c>
      <c r="F35" s="15">
        <v>2206</v>
      </c>
      <c r="H35" s="15" t="s">
        <v>64</v>
      </c>
      <c r="I35" s="15">
        <v>8</v>
      </c>
      <c r="J35" s="16">
        <v>11</v>
      </c>
      <c r="K35" s="16">
        <v>35</v>
      </c>
      <c r="L35" s="46">
        <f t="shared" si="0"/>
        <v>0</v>
      </c>
      <c r="P35" s="44"/>
      <c r="W35" s="19">
        <f t="shared" si="1"/>
        <v>1</v>
      </c>
      <c r="X35" s="20" t="s">
        <v>68</v>
      </c>
      <c r="Z35" s="21" t="s">
        <v>38</v>
      </c>
      <c r="AA35" s="22" t="s">
        <v>46</v>
      </c>
      <c r="AD35" s="23">
        <f t="shared" si="6"/>
        <v>0</v>
      </c>
      <c r="AK35" s="54">
        <f t="shared" si="3"/>
        <v>0</v>
      </c>
    </row>
    <row r="36" spans="1:40">
      <c r="A36" s="13">
        <v>138</v>
      </c>
      <c r="B36" s="32">
        <v>41706</v>
      </c>
      <c r="C36" s="13" t="s">
        <v>181</v>
      </c>
      <c r="D36" s="13" t="s">
        <v>63</v>
      </c>
      <c r="E36" s="13" t="s">
        <v>6</v>
      </c>
      <c r="F36" s="15" t="s">
        <v>111</v>
      </c>
      <c r="G36" s="13" t="s">
        <v>202</v>
      </c>
      <c r="H36" s="15" t="s">
        <v>64</v>
      </c>
      <c r="I36" s="15">
        <v>11</v>
      </c>
      <c r="J36" s="16">
        <v>13</v>
      </c>
      <c r="K36" s="16">
        <v>53</v>
      </c>
      <c r="L36" s="46">
        <f t="shared" si="0"/>
        <v>1</v>
      </c>
      <c r="M36" s="43" t="s">
        <v>80</v>
      </c>
      <c r="N36" s="44">
        <v>2</v>
      </c>
      <c r="W36" s="19">
        <f t="shared" si="1"/>
        <v>1</v>
      </c>
      <c r="X36" s="20" t="s">
        <v>68</v>
      </c>
      <c r="Y36" s="20" t="s">
        <v>79</v>
      </c>
      <c r="Z36" s="21" t="s">
        <v>38</v>
      </c>
      <c r="AA36" s="22" t="s">
        <v>46</v>
      </c>
      <c r="AD36" s="23">
        <f t="shared" si="6"/>
        <v>1</v>
      </c>
      <c r="AE36" s="48" t="s">
        <v>68</v>
      </c>
      <c r="AF36" s="30">
        <v>1</v>
      </c>
      <c r="AK36" s="54">
        <f t="shared" si="3"/>
        <v>0</v>
      </c>
    </row>
    <row r="37" spans="1:40">
      <c r="A37" s="13">
        <v>117</v>
      </c>
      <c r="B37" s="32">
        <v>41705</v>
      </c>
      <c r="C37" s="14" t="s">
        <v>181</v>
      </c>
      <c r="D37" s="13" t="s">
        <v>103</v>
      </c>
      <c r="E37" s="13" t="s">
        <v>6</v>
      </c>
      <c r="F37" s="15">
        <v>2544</v>
      </c>
      <c r="H37" s="15" t="s">
        <v>64</v>
      </c>
      <c r="I37" s="15">
        <v>5.5</v>
      </c>
      <c r="J37" s="16" t="s">
        <v>37</v>
      </c>
      <c r="K37" s="16">
        <v>13</v>
      </c>
      <c r="L37" s="46">
        <f t="shared" si="0"/>
        <v>1</v>
      </c>
      <c r="M37" s="43" t="s">
        <v>398</v>
      </c>
      <c r="N37" s="44">
        <v>1</v>
      </c>
      <c r="O37" s="43" t="s">
        <v>80</v>
      </c>
      <c r="P37" s="44">
        <v>1</v>
      </c>
      <c r="W37" s="19">
        <f t="shared" si="1"/>
        <v>1</v>
      </c>
      <c r="X37" s="20" t="s">
        <v>104</v>
      </c>
      <c r="Z37" s="21" t="s">
        <v>38</v>
      </c>
      <c r="AA37" s="22" t="s">
        <v>46</v>
      </c>
      <c r="AD37" s="23">
        <f t="shared" si="6"/>
        <v>1</v>
      </c>
      <c r="AE37" s="48" t="s">
        <v>79</v>
      </c>
      <c r="AF37" s="30">
        <v>3</v>
      </c>
      <c r="AG37" s="24" t="s">
        <v>68</v>
      </c>
      <c r="AH37" s="25">
        <v>1</v>
      </c>
      <c r="AK37" s="54">
        <f t="shared" si="3"/>
        <v>0</v>
      </c>
    </row>
    <row r="38" spans="1:40">
      <c r="A38" s="13">
        <v>118</v>
      </c>
      <c r="B38" s="32">
        <v>41705</v>
      </c>
      <c r="C38" s="14" t="s">
        <v>181</v>
      </c>
      <c r="D38" s="13" t="s">
        <v>103</v>
      </c>
      <c r="E38" s="13" t="s">
        <v>6</v>
      </c>
      <c r="F38" s="15">
        <v>2657</v>
      </c>
      <c r="H38" s="15" t="s">
        <v>64</v>
      </c>
      <c r="I38" s="15">
        <v>8</v>
      </c>
      <c r="J38" s="16">
        <v>12</v>
      </c>
      <c r="K38" s="16">
        <v>40</v>
      </c>
      <c r="L38" s="46">
        <f t="shared" si="0"/>
        <v>1</v>
      </c>
      <c r="M38" s="43" t="s">
        <v>80</v>
      </c>
      <c r="N38" s="44">
        <v>1</v>
      </c>
      <c r="P38" s="44"/>
      <c r="W38" s="19">
        <f t="shared" si="1"/>
        <v>0</v>
      </c>
      <c r="AA38" s="22" t="s">
        <v>46</v>
      </c>
      <c r="AD38" s="23">
        <f t="shared" si="6"/>
        <v>1</v>
      </c>
      <c r="AE38" s="48" t="s">
        <v>84</v>
      </c>
      <c r="AF38" s="30">
        <v>3</v>
      </c>
      <c r="AG38" s="24" t="s">
        <v>79</v>
      </c>
      <c r="AH38" s="25">
        <v>1</v>
      </c>
      <c r="AK38" s="54">
        <f t="shared" si="3"/>
        <v>0</v>
      </c>
      <c r="AN38" s="18" t="s">
        <v>124</v>
      </c>
    </row>
    <row r="39" spans="1:40">
      <c r="A39" s="13">
        <v>70</v>
      </c>
      <c r="B39" s="32">
        <v>41704</v>
      </c>
      <c r="C39" s="14" t="s">
        <v>181</v>
      </c>
      <c r="D39" s="13" t="s">
        <v>83</v>
      </c>
      <c r="E39" s="13" t="s">
        <v>6</v>
      </c>
      <c r="F39" s="15">
        <v>8421</v>
      </c>
      <c r="H39" s="15" t="s">
        <v>64</v>
      </c>
      <c r="I39" s="15">
        <v>6</v>
      </c>
      <c r="J39" s="16">
        <v>13</v>
      </c>
      <c r="K39" s="16">
        <v>26</v>
      </c>
      <c r="L39" s="46">
        <f t="shared" si="0"/>
        <v>1</v>
      </c>
      <c r="M39" s="43" t="s">
        <v>80</v>
      </c>
      <c r="N39" s="44">
        <v>1</v>
      </c>
      <c r="P39" s="44"/>
      <c r="W39" s="19">
        <f t="shared" si="1"/>
        <v>0</v>
      </c>
      <c r="AA39" s="22" t="s">
        <v>48</v>
      </c>
      <c r="AB39" s="22" t="s">
        <v>114</v>
      </c>
      <c r="AD39" s="23">
        <f t="shared" si="6"/>
        <v>1</v>
      </c>
      <c r="AE39" s="48" t="s">
        <v>84</v>
      </c>
      <c r="AF39" s="30">
        <v>1</v>
      </c>
      <c r="AG39" s="24" t="s">
        <v>68</v>
      </c>
      <c r="AH39" s="25">
        <v>1</v>
      </c>
      <c r="AK39" s="54">
        <f t="shared" si="3"/>
        <v>0</v>
      </c>
    </row>
    <row r="40" spans="1:40">
      <c r="A40" s="13">
        <v>71</v>
      </c>
      <c r="B40" s="32">
        <v>41704</v>
      </c>
      <c r="C40" s="14" t="s">
        <v>181</v>
      </c>
      <c r="D40" s="13" t="s">
        <v>83</v>
      </c>
      <c r="E40" s="13" t="s">
        <v>6</v>
      </c>
      <c r="F40" s="15">
        <v>8496</v>
      </c>
      <c r="H40" s="15" t="s">
        <v>64</v>
      </c>
      <c r="I40" s="15">
        <v>10</v>
      </c>
      <c r="J40" s="16">
        <v>12</v>
      </c>
      <c r="K40" s="16">
        <v>31</v>
      </c>
      <c r="L40" s="46">
        <f t="shared" si="0"/>
        <v>1</v>
      </c>
      <c r="M40" s="43" t="s">
        <v>140</v>
      </c>
      <c r="N40" s="44">
        <v>1</v>
      </c>
      <c r="P40" s="44"/>
      <c r="W40" s="19">
        <f t="shared" si="1"/>
        <v>1</v>
      </c>
      <c r="X40" s="20" t="s">
        <v>68</v>
      </c>
      <c r="Z40" s="21" t="s">
        <v>38</v>
      </c>
      <c r="AA40" s="22" t="s">
        <v>46</v>
      </c>
      <c r="AD40" s="23">
        <f t="shared" si="6"/>
        <v>1</v>
      </c>
      <c r="AE40" s="48" t="s">
        <v>84</v>
      </c>
      <c r="AF40" s="30">
        <v>8</v>
      </c>
      <c r="AK40" s="54">
        <f t="shared" si="3"/>
        <v>0</v>
      </c>
      <c r="AN40" s="18" t="s">
        <v>188</v>
      </c>
    </row>
    <row r="41" spans="1:40">
      <c r="A41" s="13">
        <v>248</v>
      </c>
      <c r="B41" s="32">
        <v>41723</v>
      </c>
      <c r="C41" s="13" t="s">
        <v>203</v>
      </c>
      <c r="D41" s="13" t="s">
        <v>336</v>
      </c>
      <c r="E41" s="13" t="s">
        <v>9</v>
      </c>
      <c r="F41" s="15">
        <v>1621</v>
      </c>
      <c r="H41" s="15" t="s">
        <v>64</v>
      </c>
      <c r="I41" s="15">
        <v>4</v>
      </c>
      <c r="J41" s="16" t="s">
        <v>37</v>
      </c>
      <c r="K41" s="16">
        <v>45</v>
      </c>
      <c r="L41" s="46">
        <f t="shared" si="0"/>
        <v>1</v>
      </c>
      <c r="M41" s="43" t="s">
        <v>398</v>
      </c>
      <c r="N41" s="44">
        <v>1</v>
      </c>
      <c r="W41" s="19">
        <f t="shared" si="1"/>
        <v>0</v>
      </c>
      <c r="AA41" s="22" t="s">
        <v>46</v>
      </c>
      <c r="AD41" s="23">
        <f>IF(SUM(AF41+AH41+AJ41+AM41)&gt;0,1,0)</f>
        <v>0</v>
      </c>
      <c r="AK41" s="54">
        <f t="shared" si="3"/>
        <v>0</v>
      </c>
    </row>
    <row r="42" spans="1:40">
      <c r="A42" s="13">
        <v>22</v>
      </c>
      <c r="B42" s="32">
        <v>41688</v>
      </c>
      <c r="C42" s="14" t="s">
        <v>180</v>
      </c>
      <c r="D42" s="13" t="s">
        <v>20</v>
      </c>
      <c r="E42" s="13" t="s">
        <v>9</v>
      </c>
      <c r="F42" s="15">
        <v>9593</v>
      </c>
      <c r="H42" s="15" t="s">
        <v>33</v>
      </c>
      <c r="I42" s="15">
        <v>3</v>
      </c>
      <c r="J42" s="16" t="s">
        <v>37</v>
      </c>
      <c r="K42" s="16">
        <v>22</v>
      </c>
      <c r="L42" s="46">
        <f t="shared" si="0"/>
        <v>0</v>
      </c>
      <c r="W42" s="19">
        <f t="shared" si="1"/>
        <v>0</v>
      </c>
      <c r="AA42" s="22" t="s">
        <v>47</v>
      </c>
      <c r="AB42" s="22" t="s">
        <v>52</v>
      </c>
      <c r="AC42" s="36">
        <v>0</v>
      </c>
      <c r="AD42" s="23">
        <f t="shared" ref="AD42:AD47" si="7">IF(SUM(AF42+AH42+AJ42)&gt;0,1,0)</f>
        <v>1</v>
      </c>
      <c r="AE42" s="48" t="s">
        <v>101</v>
      </c>
      <c r="AF42" s="30">
        <v>1</v>
      </c>
      <c r="AK42" s="54">
        <f t="shared" si="3"/>
        <v>0</v>
      </c>
    </row>
    <row r="43" spans="1:40">
      <c r="A43" s="13">
        <v>76</v>
      </c>
      <c r="B43" s="32">
        <v>41703</v>
      </c>
      <c r="C43" s="14" t="s">
        <v>181</v>
      </c>
      <c r="D43" s="13" t="s">
        <v>63</v>
      </c>
      <c r="E43" s="13" t="s">
        <v>9</v>
      </c>
      <c r="F43" s="15">
        <v>2907</v>
      </c>
      <c r="H43" s="15" t="s">
        <v>64</v>
      </c>
      <c r="I43" s="15">
        <v>3.5</v>
      </c>
      <c r="J43" s="16" t="s">
        <v>37</v>
      </c>
      <c r="K43" s="16">
        <v>81</v>
      </c>
      <c r="L43" s="46">
        <f t="shared" si="0"/>
        <v>1</v>
      </c>
      <c r="M43" s="43" t="s">
        <v>45</v>
      </c>
      <c r="N43" s="44">
        <v>3</v>
      </c>
      <c r="P43" s="44"/>
      <c r="W43" s="19">
        <f t="shared" si="1"/>
        <v>0</v>
      </c>
      <c r="AA43" s="22" t="s">
        <v>46</v>
      </c>
      <c r="AD43" s="23">
        <f t="shared" si="7"/>
        <v>0</v>
      </c>
      <c r="AK43" s="54">
        <f t="shared" si="3"/>
        <v>0</v>
      </c>
      <c r="AN43" s="18" t="s">
        <v>77</v>
      </c>
    </row>
    <row r="44" spans="1:40">
      <c r="A44" s="13">
        <v>119</v>
      </c>
      <c r="B44" s="32">
        <v>41705</v>
      </c>
      <c r="C44" s="14" t="s">
        <v>181</v>
      </c>
      <c r="D44" s="13" t="s">
        <v>103</v>
      </c>
      <c r="E44" s="13" t="s">
        <v>9</v>
      </c>
      <c r="F44" s="15">
        <v>7462</v>
      </c>
      <c r="H44" s="15" t="s">
        <v>64</v>
      </c>
      <c r="I44" s="15">
        <v>2.5</v>
      </c>
      <c r="J44" s="16" t="s">
        <v>37</v>
      </c>
      <c r="K44" s="16">
        <v>57</v>
      </c>
      <c r="L44" s="46">
        <f t="shared" si="0"/>
        <v>0</v>
      </c>
      <c r="P44" s="44"/>
      <c r="W44" s="19">
        <f t="shared" si="1"/>
        <v>0</v>
      </c>
      <c r="AA44" s="22" t="s">
        <v>46</v>
      </c>
      <c r="AD44" s="23">
        <f t="shared" si="7"/>
        <v>0</v>
      </c>
      <c r="AK44" s="54">
        <f t="shared" si="3"/>
        <v>0</v>
      </c>
    </row>
    <row r="45" spans="1:40">
      <c r="A45" s="13">
        <v>120</v>
      </c>
      <c r="B45" s="32">
        <v>41705</v>
      </c>
      <c r="C45" s="14" t="s">
        <v>181</v>
      </c>
      <c r="D45" s="13" t="s">
        <v>103</v>
      </c>
      <c r="E45" s="13" t="s">
        <v>9</v>
      </c>
      <c r="F45" s="15">
        <v>2402</v>
      </c>
      <c r="H45" s="15" t="s">
        <v>64</v>
      </c>
      <c r="I45" s="15">
        <v>4</v>
      </c>
      <c r="J45" s="16">
        <v>11</v>
      </c>
      <c r="K45" s="16">
        <v>66</v>
      </c>
      <c r="L45" s="46">
        <f t="shared" si="0"/>
        <v>1</v>
      </c>
      <c r="M45" s="43" t="s">
        <v>398</v>
      </c>
      <c r="N45" s="44">
        <v>3</v>
      </c>
      <c r="O45" s="43" t="s">
        <v>80</v>
      </c>
      <c r="P45" s="44">
        <v>1</v>
      </c>
      <c r="W45" s="19">
        <f t="shared" si="1"/>
        <v>0</v>
      </c>
      <c r="AA45" s="22" t="s">
        <v>46</v>
      </c>
      <c r="AD45" s="23">
        <f t="shared" si="7"/>
        <v>0</v>
      </c>
      <c r="AK45" s="54">
        <f t="shared" si="3"/>
        <v>0</v>
      </c>
    </row>
    <row r="46" spans="1:40">
      <c r="A46" s="13">
        <v>78</v>
      </c>
      <c r="B46" s="32">
        <v>41704</v>
      </c>
      <c r="C46" s="14" t="s">
        <v>181</v>
      </c>
      <c r="D46" s="13" t="s">
        <v>83</v>
      </c>
      <c r="E46" s="13" t="s">
        <v>9</v>
      </c>
      <c r="F46" s="15">
        <v>8098</v>
      </c>
      <c r="H46" s="15" t="s">
        <v>64</v>
      </c>
      <c r="I46" s="15">
        <v>2</v>
      </c>
      <c r="J46" s="16" t="s">
        <v>37</v>
      </c>
      <c r="K46" s="16">
        <v>31</v>
      </c>
      <c r="L46" s="46">
        <f t="shared" si="0"/>
        <v>1</v>
      </c>
      <c r="M46" s="43" t="s">
        <v>398</v>
      </c>
      <c r="N46" s="44">
        <v>2</v>
      </c>
      <c r="P46" s="44"/>
      <c r="W46" s="19">
        <f t="shared" si="1"/>
        <v>1</v>
      </c>
      <c r="X46" s="20" t="s">
        <v>68</v>
      </c>
      <c r="Z46" s="21" t="s">
        <v>38</v>
      </c>
      <c r="AA46" s="22" t="s">
        <v>46</v>
      </c>
      <c r="AD46" s="23">
        <f t="shared" si="7"/>
        <v>1</v>
      </c>
      <c r="AE46" s="48" t="s">
        <v>68</v>
      </c>
      <c r="AF46" s="30">
        <v>2</v>
      </c>
      <c r="AK46" s="54">
        <f t="shared" si="3"/>
        <v>0</v>
      </c>
    </row>
    <row r="47" spans="1:40">
      <c r="A47" s="13">
        <v>79</v>
      </c>
      <c r="B47" s="32">
        <v>41704</v>
      </c>
      <c r="C47" s="14" t="s">
        <v>181</v>
      </c>
      <c r="D47" s="13" t="s">
        <v>83</v>
      </c>
      <c r="E47" s="13" t="s">
        <v>9</v>
      </c>
      <c r="F47" s="15">
        <v>8623</v>
      </c>
      <c r="H47" s="15" t="s">
        <v>64</v>
      </c>
      <c r="I47" s="15">
        <v>2</v>
      </c>
      <c r="J47" s="16" t="s">
        <v>37</v>
      </c>
      <c r="K47" s="16">
        <v>30</v>
      </c>
      <c r="L47" s="46">
        <f t="shared" si="0"/>
        <v>0</v>
      </c>
      <c r="P47" s="44"/>
      <c r="W47" s="19">
        <f t="shared" si="1"/>
        <v>0</v>
      </c>
      <c r="AA47" s="22" t="s">
        <v>46</v>
      </c>
      <c r="AD47" s="23">
        <f t="shared" si="7"/>
        <v>0</v>
      </c>
      <c r="AK47" s="54">
        <f t="shared" si="3"/>
        <v>0</v>
      </c>
    </row>
    <row r="48" spans="1:40">
      <c r="A48" s="13">
        <v>205</v>
      </c>
      <c r="B48" s="32">
        <v>41716</v>
      </c>
      <c r="C48" s="13" t="s">
        <v>203</v>
      </c>
      <c r="D48" s="13" t="s">
        <v>303</v>
      </c>
      <c r="E48" s="13" t="s">
        <v>8</v>
      </c>
      <c r="F48" s="15">
        <v>331</v>
      </c>
      <c r="H48" s="15" t="s">
        <v>64</v>
      </c>
      <c r="I48" s="15">
        <v>4.5</v>
      </c>
      <c r="J48" s="16" t="s">
        <v>37</v>
      </c>
      <c r="K48" s="16">
        <v>45</v>
      </c>
      <c r="L48" s="46">
        <f t="shared" si="0"/>
        <v>1</v>
      </c>
      <c r="M48" s="43" t="s">
        <v>45</v>
      </c>
      <c r="N48" s="44">
        <v>11</v>
      </c>
      <c r="O48" s="43" t="s">
        <v>209</v>
      </c>
      <c r="P48" s="41">
        <v>3</v>
      </c>
      <c r="W48" s="19">
        <f t="shared" si="1"/>
        <v>1</v>
      </c>
      <c r="X48" s="20" t="s">
        <v>206</v>
      </c>
      <c r="Z48" s="21" t="s">
        <v>52</v>
      </c>
      <c r="AA48" s="22" t="s">
        <v>47</v>
      </c>
      <c r="AB48" s="22" t="s">
        <v>52</v>
      </c>
      <c r="AC48" s="36" t="s">
        <v>309</v>
      </c>
      <c r="AD48" s="23">
        <f t="shared" ref="AD48:AD53" si="8">IF(SUM(AF48+AH48+AJ48+AM48)&gt;0,1,0)</f>
        <v>1</v>
      </c>
      <c r="AE48" s="48" t="s">
        <v>206</v>
      </c>
      <c r="AF48" s="30">
        <v>31</v>
      </c>
      <c r="AK48" s="54">
        <f t="shared" si="3"/>
        <v>0</v>
      </c>
      <c r="AN48" s="18" t="s">
        <v>310</v>
      </c>
    </row>
    <row r="49" spans="1:40">
      <c r="A49" s="13">
        <v>206</v>
      </c>
      <c r="B49" s="32">
        <v>41716</v>
      </c>
      <c r="C49" s="13" t="s">
        <v>203</v>
      </c>
      <c r="D49" s="13" t="s">
        <v>303</v>
      </c>
      <c r="E49" s="13" t="s">
        <v>8</v>
      </c>
      <c r="F49" s="15">
        <v>222</v>
      </c>
      <c r="H49" s="15" t="s">
        <v>64</v>
      </c>
      <c r="I49" s="15">
        <v>4</v>
      </c>
      <c r="J49" s="16" t="s">
        <v>37</v>
      </c>
      <c r="K49" s="16">
        <v>80</v>
      </c>
      <c r="L49" s="46">
        <f t="shared" si="0"/>
        <v>1</v>
      </c>
      <c r="M49" s="43" t="s">
        <v>209</v>
      </c>
      <c r="N49" s="44">
        <v>2</v>
      </c>
      <c r="W49" s="19">
        <f t="shared" si="1"/>
        <v>1</v>
      </c>
      <c r="X49" s="20" t="s">
        <v>206</v>
      </c>
      <c r="Z49" s="21" t="s">
        <v>38</v>
      </c>
      <c r="AA49" s="22" t="s">
        <v>47</v>
      </c>
      <c r="AB49" s="22" t="s">
        <v>52</v>
      </c>
      <c r="AC49" s="36">
        <v>0</v>
      </c>
      <c r="AD49" s="23">
        <f t="shared" si="8"/>
        <v>1</v>
      </c>
      <c r="AE49" s="48" t="s">
        <v>206</v>
      </c>
      <c r="AF49" s="30">
        <v>14</v>
      </c>
      <c r="AK49" s="54">
        <f t="shared" si="3"/>
        <v>0</v>
      </c>
      <c r="AN49" s="18" t="s">
        <v>311</v>
      </c>
    </row>
    <row r="50" spans="1:40">
      <c r="A50" s="13">
        <v>189</v>
      </c>
      <c r="B50" s="32">
        <v>41716</v>
      </c>
      <c r="C50" s="13" t="s">
        <v>203</v>
      </c>
      <c r="D50" s="13" t="s">
        <v>286</v>
      </c>
      <c r="E50" s="13" t="s">
        <v>8</v>
      </c>
      <c r="F50" s="15">
        <v>6117</v>
      </c>
      <c r="H50" s="15" t="s">
        <v>64</v>
      </c>
      <c r="I50" s="15">
        <v>10</v>
      </c>
      <c r="J50" s="16">
        <v>12</v>
      </c>
      <c r="K50" s="16">
        <v>45</v>
      </c>
      <c r="L50" s="46">
        <f t="shared" si="0"/>
        <v>1</v>
      </c>
      <c r="M50" s="43" t="s">
        <v>398</v>
      </c>
      <c r="N50" s="44">
        <v>3</v>
      </c>
      <c r="W50" s="19">
        <f t="shared" si="1"/>
        <v>1</v>
      </c>
      <c r="X50" s="20" t="s">
        <v>206</v>
      </c>
      <c r="Z50" s="21" t="s">
        <v>38</v>
      </c>
      <c r="AA50" s="22" t="s">
        <v>46</v>
      </c>
      <c r="AD50" s="23">
        <f t="shared" si="8"/>
        <v>1</v>
      </c>
      <c r="AE50" s="48" t="s">
        <v>206</v>
      </c>
      <c r="AK50" s="54">
        <f t="shared" si="3"/>
        <v>1</v>
      </c>
      <c r="AL50" s="53" t="s">
        <v>206</v>
      </c>
      <c r="AM50" s="52">
        <v>150</v>
      </c>
      <c r="AN50" s="18" t="s">
        <v>293</v>
      </c>
    </row>
    <row r="51" spans="1:40">
      <c r="A51" s="13">
        <v>190</v>
      </c>
      <c r="B51" s="32">
        <v>41716</v>
      </c>
      <c r="C51" s="13" t="s">
        <v>203</v>
      </c>
      <c r="D51" s="13" t="s">
        <v>286</v>
      </c>
      <c r="E51" s="13" t="s">
        <v>8</v>
      </c>
      <c r="F51" s="15">
        <v>5690</v>
      </c>
      <c r="H51" s="15" t="s">
        <v>64</v>
      </c>
      <c r="I51" s="15">
        <v>3.5</v>
      </c>
      <c r="J51" s="16" t="s">
        <v>37</v>
      </c>
      <c r="K51" s="16">
        <v>78</v>
      </c>
      <c r="L51" s="46">
        <f t="shared" si="0"/>
        <v>1</v>
      </c>
      <c r="M51" s="43" t="s">
        <v>209</v>
      </c>
      <c r="N51" s="44">
        <v>3</v>
      </c>
      <c r="O51" s="43" t="s">
        <v>398</v>
      </c>
      <c r="P51" s="41">
        <v>2</v>
      </c>
      <c r="W51" s="19">
        <f t="shared" si="1"/>
        <v>1</v>
      </c>
      <c r="X51" s="20" t="s">
        <v>206</v>
      </c>
      <c r="AA51" s="22" t="s">
        <v>46</v>
      </c>
      <c r="AD51" s="23">
        <f t="shared" si="8"/>
        <v>1</v>
      </c>
      <c r="AE51" s="48" t="s">
        <v>206</v>
      </c>
      <c r="AK51" s="54">
        <f t="shared" si="3"/>
        <v>1</v>
      </c>
      <c r="AL51" s="53" t="s">
        <v>206</v>
      </c>
      <c r="AM51" s="52">
        <v>10</v>
      </c>
      <c r="AN51" s="18" t="s">
        <v>290</v>
      </c>
    </row>
    <row r="52" spans="1:40">
      <c r="A52" s="13">
        <v>231</v>
      </c>
      <c r="B52" s="32">
        <v>41719</v>
      </c>
      <c r="C52" s="13" t="s">
        <v>203</v>
      </c>
      <c r="D52" s="13" t="s">
        <v>336</v>
      </c>
      <c r="E52" s="13" t="s">
        <v>8</v>
      </c>
      <c r="F52" s="15">
        <v>1577</v>
      </c>
      <c r="H52" s="15" t="s">
        <v>64</v>
      </c>
      <c r="I52" s="15">
        <v>7</v>
      </c>
      <c r="J52" s="16">
        <v>10</v>
      </c>
      <c r="K52" s="16">
        <v>88</v>
      </c>
      <c r="L52" s="46">
        <f t="shared" si="0"/>
        <v>1</v>
      </c>
      <c r="M52" s="43" t="s">
        <v>398</v>
      </c>
      <c r="N52" s="44">
        <v>6</v>
      </c>
      <c r="W52" s="19">
        <f t="shared" si="1"/>
        <v>0</v>
      </c>
      <c r="AA52" s="22" t="s">
        <v>46</v>
      </c>
      <c r="AD52" s="23">
        <f t="shared" si="8"/>
        <v>1</v>
      </c>
      <c r="AE52" s="48" t="s">
        <v>333</v>
      </c>
      <c r="AF52" s="30">
        <v>1</v>
      </c>
      <c r="AK52" s="54">
        <f t="shared" si="3"/>
        <v>0</v>
      </c>
    </row>
    <row r="53" spans="1:40">
      <c r="A53" s="13">
        <v>232</v>
      </c>
      <c r="B53" s="32">
        <v>41719</v>
      </c>
      <c r="C53" s="13" t="s">
        <v>203</v>
      </c>
      <c r="D53" s="13" t="s">
        <v>336</v>
      </c>
      <c r="E53" s="13" t="s">
        <v>8</v>
      </c>
      <c r="F53" s="15">
        <v>1635</v>
      </c>
      <c r="H53" s="15" t="s">
        <v>64</v>
      </c>
      <c r="I53" s="15" t="s">
        <v>235</v>
      </c>
      <c r="J53" s="16" t="s">
        <v>37</v>
      </c>
      <c r="K53" s="16">
        <v>35</v>
      </c>
      <c r="L53" s="46">
        <f t="shared" si="0"/>
        <v>1</v>
      </c>
      <c r="M53" s="43" t="s">
        <v>398</v>
      </c>
      <c r="N53" s="44">
        <v>4</v>
      </c>
      <c r="W53" s="19">
        <f t="shared" si="1"/>
        <v>0</v>
      </c>
      <c r="AA53" s="22" t="s">
        <v>46</v>
      </c>
      <c r="AD53" s="23">
        <f t="shared" si="8"/>
        <v>0</v>
      </c>
      <c r="AK53" s="54">
        <f t="shared" si="3"/>
        <v>0</v>
      </c>
    </row>
    <row r="54" spans="1:40">
      <c r="A54" s="13">
        <v>140</v>
      </c>
      <c r="B54" s="32">
        <v>41710</v>
      </c>
      <c r="C54" s="13" t="s">
        <v>203</v>
      </c>
      <c r="D54" s="13" t="s">
        <v>204</v>
      </c>
      <c r="E54" s="13" t="s">
        <v>8</v>
      </c>
      <c r="F54" s="15">
        <v>836</v>
      </c>
      <c r="H54" s="15" t="s">
        <v>64</v>
      </c>
      <c r="I54" s="15">
        <v>4</v>
      </c>
      <c r="J54" s="16">
        <v>12</v>
      </c>
      <c r="K54" s="16">
        <v>35</v>
      </c>
      <c r="L54" s="46">
        <f t="shared" si="0"/>
        <v>0</v>
      </c>
      <c r="W54" s="19">
        <f t="shared" si="1"/>
        <v>1</v>
      </c>
      <c r="X54" s="20" t="s">
        <v>206</v>
      </c>
      <c r="Z54" s="21" t="s">
        <v>38</v>
      </c>
      <c r="AA54" s="22" t="s">
        <v>49</v>
      </c>
      <c r="AB54" s="22" t="s">
        <v>52</v>
      </c>
      <c r="AC54" s="36" t="s">
        <v>215</v>
      </c>
      <c r="AD54" s="23">
        <f>IF(SUM(AF54+AH54+AJ54)&gt;0,1,0)</f>
        <v>1</v>
      </c>
      <c r="AE54" s="48" t="s">
        <v>206</v>
      </c>
      <c r="AF54" s="30">
        <v>4</v>
      </c>
      <c r="AK54" s="54">
        <f t="shared" si="3"/>
        <v>1</v>
      </c>
      <c r="AL54" s="53" t="s">
        <v>206</v>
      </c>
      <c r="AM54" s="52">
        <v>2</v>
      </c>
      <c r="AN54" s="18" t="s">
        <v>213</v>
      </c>
    </row>
    <row r="55" spans="1:40">
      <c r="A55" s="13">
        <v>141</v>
      </c>
      <c r="B55" s="32">
        <v>41710</v>
      </c>
      <c r="C55" s="13" t="s">
        <v>203</v>
      </c>
      <c r="D55" s="13" t="s">
        <v>204</v>
      </c>
      <c r="E55" s="13" t="s">
        <v>8</v>
      </c>
      <c r="F55" s="15">
        <v>908</v>
      </c>
      <c r="H55" s="15" t="s">
        <v>64</v>
      </c>
      <c r="I55" s="15">
        <v>5</v>
      </c>
      <c r="J55" s="16">
        <v>14</v>
      </c>
      <c r="K55" s="16">
        <v>91</v>
      </c>
      <c r="L55" s="46">
        <f t="shared" si="0"/>
        <v>1</v>
      </c>
      <c r="M55" s="43" t="s">
        <v>209</v>
      </c>
      <c r="N55" s="44">
        <v>1</v>
      </c>
      <c r="O55" s="43" t="s">
        <v>398</v>
      </c>
      <c r="P55" s="41">
        <v>4</v>
      </c>
      <c r="W55" s="19">
        <f t="shared" si="1"/>
        <v>1</v>
      </c>
      <c r="X55" s="20" t="s">
        <v>206</v>
      </c>
      <c r="Z55" s="21" t="s">
        <v>38</v>
      </c>
      <c r="AA55" s="22" t="s">
        <v>47</v>
      </c>
      <c r="AB55" s="22" t="s">
        <v>52</v>
      </c>
      <c r="AC55" s="36" t="s">
        <v>214</v>
      </c>
      <c r="AD55" s="23">
        <v>1</v>
      </c>
      <c r="AE55" s="48" t="s">
        <v>206</v>
      </c>
      <c r="AF55" s="30">
        <v>10</v>
      </c>
      <c r="AK55" s="54">
        <f t="shared" si="3"/>
        <v>1</v>
      </c>
      <c r="AL55" s="53" t="s">
        <v>206</v>
      </c>
      <c r="AM55" s="52">
        <v>75</v>
      </c>
      <c r="AN55" s="18" t="s">
        <v>216</v>
      </c>
    </row>
    <row r="56" spans="1:40">
      <c r="A56" s="13">
        <v>21</v>
      </c>
      <c r="B56" s="32">
        <v>41689</v>
      </c>
      <c r="C56" s="14" t="s">
        <v>180</v>
      </c>
      <c r="D56" s="13" t="s">
        <v>19</v>
      </c>
      <c r="E56" s="13" t="s">
        <v>8</v>
      </c>
      <c r="F56" s="15">
        <v>9119</v>
      </c>
      <c r="H56" s="15">
        <v>65</v>
      </c>
      <c r="I56" s="15">
        <v>5</v>
      </c>
      <c r="J56" s="16" t="s">
        <v>37</v>
      </c>
      <c r="K56" s="16">
        <v>41</v>
      </c>
      <c r="L56" s="46">
        <f t="shared" si="0"/>
        <v>1</v>
      </c>
      <c r="M56" s="43" t="s">
        <v>398</v>
      </c>
      <c r="N56" s="44">
        <v>2</v>
      </c>
      <c r="W56" s="19">
        <f t="shared" si="1"/>
        <v>0</v>
      </c>
      <c r="AA56" s="22" t="s">
        <v>46</v>
      </c>
      <c r="AD56" s="23">
        <f>IF(SUM(AF56+AH56+AJ56)&gt;0,1,0)</f>
        <v>1</v>
      </c>
      <c r="AE56" s="48" t="s">
        <v>174</v>
      </c>
      <c r="AF56" s="30">
        <v>8</v>
      </c>
      <c r="AK56" s="54">
        <f t="shared" si="3"/>
        <v>0</v>
      </c>
      <c r="AN56" s="18" t="s">
        <v>184</v>
      </c>
    </row>
    <row r="57" spans="1:40">
      <c r="A57" s="13">
        <v>20</v>
      </c>
      <c r="B57" s="32">
        <v>41688</v>
      </c>
      <c r="C57" s="14" t="s">
        <v>180</v>
      </c>
      <c r="D57" s="13" t="s">
        <v>18</v>
      </c>
      <c r="E57" s="13" t="s">
        <v>8</v>
      </c>
      <c r="F57" s="15">
        <v>14202</v>
      </c>
      <c r="H57" s="15" t="s">
        <v>32</v>
      </c>
      <c r="I57" s="15">
        <v>2.5</v>
      </c>
      <c r="J57" s="16" t="s">
        <v>37</v>
      </c>
      <c r="K57" s="16">
        <v>36</v>
      </c>
      <c r="L57" s="46">
        <f t="shared" si="0"/>
        <v>0</v>
      </c>
      <c r="W57" s="19">
        <f t="shared" si="1"/>
        <v>0</v>
      </c>
      <c r="AA57" s="22" t="s">
        <v>46</v>
      </c>
      <c r="AD57" s="23">
        <f>IF(SUM(AF57+AH57+AJ57)&gt;0,1,0)</f>
        <v>0</v>
      </c>
      <c r="AK57" s="54">
        <f t="shared" si="3"/>
        <v>0</v>
      </c>
    </row>
    <row r="58" spans="1:40">
      <c r="A58" s="13">
        <v>77</v>
      </c>
      <c r="B58" s="32">
        <v>41703</v>
      </c>
      <c r="C58" s="14" t="s">
        <v>181</v>
      </c>
      <c r="D58" s="13" t="s">
        <v>63</v>
      </c>
      <c r="E58" s="13" t="s">
        <v>8</v>
      </c>
      <c r="F58" s="15">
        <v>2915</v>
      </c>
      <c r="H58" s="15" t="s">
        <v>64</v>
      </c>
      <c r="I58" s="15">
        <v>4</v>
      </c>
      <c r="J58" s="16" t="s">
        <v>37</v>
      </c>
      <c r="K58" s="16">
        <v>28</v>
      </c>
      <c r="L58" s="46">
        <f t="shared" si="0"/>
        <v>1</v>
      </c>
      <c r="M58" s="43" t="s">
        <v>45</v>
      </c>
      <c r="N58" s="44">
        <v>1</v>
      </c>
      <c r="O58" s="43" t="s">
        <v>122</v>
      </c>
      <c r="P58" s="44">
        <v>1</v>
      </c>
      <c r="W58" s="19">
        <f t="shared" si="1"/>
        <v>1</v>
      </c>
      <c r="X58" s="20" t="s">
        <v>68</v>
      </c>
      <c r="Z58" s="21" t="s">
        <v>38</v>
      </c>
      <c r="AA58" s="22" t="s">
        <v>46</v>
      </c>
      <c r="AD58" s="23">
        <f>IF(SUM(AF58+AH58+AJ58)&gt;0,1,0)</f>
        <v>0</v>
      </c>
      <c r="AK58" s="54">
        <f t="shared" si="3"/>
        <v>0</v>
      </c>
      <c r="AN58" s="18" t="s">
        <v>78</v>
      </c>
    </row>
    <row r="59" spans="1:40">
      <c r="A59" s="13">
        <v>166</v>
      </c>
      <c r="B59" s="32">
        <v>41713</v>
      </c>
      <c r="C59" s="13" t="s">
        <v>203</v>
      </c>
      <c r="D59" s="13" t="s">
        <v>253</v>
      </c>
      <c r="E59" s="13" t="s">
        <v>16</v>
      </c>
      <c r="F59" s="15">
        <v>14879</v>
      </c>
      <c r="H59" s="15" t="s">
        <v>64</v>
      </c>
      <c r="I59" s="15">
        <v>8</v>
      </c>
      <c r="J59" s="16">
        <v>12</v>
      </c>
      <c r="K59" s="16">
        <v>24</v>
      </c>
      <c r="L59" s="46">
        <f t="shared" si="0"/>
        <v>1</v>
      </c>
      <c r="M59" s="43" t="s">
        <v>256</v>
      </c>
      <c r="N59" s="44">
        <v>3</v>
      </c>
      <c r="W59" s="19">
        <f t="shared" si="1"/>
        <v>0</v>
      </c>
      <c r="AA59" s="22" t="s">
        <v>48</v>
      </c>
      <c r="AB59" s="22" t="s">
        <v>52</v>
      </c>
      <c r="AC59" s="36">
        <v>0</v>
      </c>
      <c r="AD59" s="23">
        <f>IF(SUM(AF59+AH59+AJ59+AM59)&gt;0,1,0)</f>
        <v>1</v>
      </c>
      <c r="AE59" s="48" t="s">
        <v>206</v>
      </c>
      <c r="AF59" s="30">
        <v>1</v>
      </c>
      <c r="AK59" s="54">
        <f t="shared" si="3"/>
        <v>0</v>
      </c>
      <c r="AN59" s="18" t="s">
        <v>257</v>
      </c>
    </row>
    <row r="60" spans="1:40" s="35" customFormat="1">
      <c r="A60" s="13">
        <v>207</v>
      </c>
      <c r="B60" s="32">
        <v>41719</v>
      </c>
      <c r="C60" s="13" t="s">
        <v>203</v>
      </c>
      <c r="D60" s="13" t="s">
        <v>303</v>
      </c>
      <c r="E60" s="13" t="s">
        <v>16</v>
      </c>
      <c r="F60" s="15" t="s">
        <v>23</v>
      </c>
      <c r="G60" s="13" t="s">
        <v>350</v>
      </c>
      <c r="H60" s="15" t="s">
        <v>30</v>
      </c>
      <c r="I60" s="15">
        <v>7</v>
      </c>
      <c r="J60" s="16">
        <v>11</v>
      </c>
      <c r="K60" s="16">
        <v>92</v>
      </c>
      <c r="L60" s="46">
        <f t="shared" si="0"/>
        <v>0</v>
      </c>
      <c r="M60" s="43"/>
      <c r="N60" s="44"/>
      <c r="O60" s="43"/>
      <c r="P60" s="41"/>
      <c r="Q60" s="43"/>
      <c r="R60" s="41"/>
      <c r="S60" s="38"/>
      <c r="T60" s="18"/>
      <c r="U60" s="18"/>
      <c r="V60" s="18"/>
      <c r="W60" s="19">
        <f t="shared" si="1"/>
        <v>1</v>
      </c>
      <c r="X60" s="20" t="s">
        <v>206</v>
      </c>
      <c r="Y60" s="20"/>
      <c r="Z60" s="21" t="s">
        <v>38</v>
      </c>
      <c r="AA60" s="22" t="s">
        <v>48</v>
      </c>
      <c r="AB60" s="22"/>
      <c r="AC60" s="36"/>
      <c r="AD60" s="23">
        <f>IF(SUM(AF60+AH60+AJ60+AM60)&gt;0,1,0)</f>
        <v>1</v>
      </c>
      <c r="AE60" s="48" t="s">
        <v>486</v>
      </c>
      <c r="AF60" s="30">
        <v>7</v>
      </c>
      <c r="AG60" s="24" t="s">
        <v>206</v>
      </c>
      <c r="AH60" s="25">
        <v>2</v>
      </c>
      <c r="AI60" s="24"/>
      <c r="AJ60" s="25"/>
      <c r="AK60" s="54">
        <f t="shared" si="3"/>
        <v>0</v>
      </c>
      <c r="AL60" s="53"/>
      <c r="AM60" s="52"/>
      <c r="AN60" s="18"/>
    </row>
    <row r="61" spans="1:40">
      <c r="A61" s="13">
        <v>142</v>
      </c>
      <c r="B61" s="32">
        <v>41710</v>
      </c>
      <c r="C61" s="13" t="s">
        <v>203</v>
      </c>
      <c r="D61" s="13" t="s">
        <v>204</v>
      </c>
      <c r="E61" s="13" t="s">
        <v>16</v>
      </c>
      <c r="F61" s="15" t="s">
        <v>23</v>
      </c>
      <c r="G61" s="13" t="s">
        <v>217</v>
      </c>
      <c r="H61" s="15" t="s">
        <v>30</v>
      </c>
      <c r="I61" s="15">
        <v>6</v>
      </c>
      <c r="J61" s="16">
        <v>11</v>
      </c>
      <c r="K61" s="16">
        <v>72</v>
      </c>
      <c r="L61" s="46">
        <f t="shared" si="0"/>
        <v>1</v>
      </c>
      <c r="M61" s="43" t="s">
        <v>398</v>
      </c>
      <c r="N61" s="44">
        <v>1</v>
      </c>
      <c r="W61" s="19">
        <f t="shared" si="1"/>
        <v>0</v>
      </c>
      <c r="AA61" s="22" t="s">
        <v>48</v>
      </c>
      <c r="AB61" s="22" t="s">
        <v>52</v>
      </c>
      <c r="AC61" s="36">
        <v>0</v>
      </c>
      <c r="AD61" s="23">
        <f>IF(SUM(AF61+AH61+AJ61)&gt;0,1,0)</f>
        <v>1</v>
      </c>
      <c r="AE61" s="48" t="s">
        <v>206</v>
      </c>
      <c r="AF61" s="30">
        <v>51</v>
      </c>
      <c r="AK61" s="54">
        <f t="shared" si="3"/>
        <v>0</v>
      </c>
      <c r="AN61" s="18" t="s">
        <v>218</v>
      </c>
    </row>
    <row r="62" spans="1:40">
      <c r="A62" s="13">
        <v>53</v>
      </c>
      <c r="B62" s="32">
        <v>41688</v>
      </c>
      <c r="C62" s="14" t="s">
        <v>180</v>
      </c>
      <c r="D62" s="13" t="s">
        <v>18</v>
      </c>
      <c r="E62" s="13" t="s">
        <v>16</v>
      </c>
      <c r="F62" s="15">
        <v>22866</v>
      </c>
      <c r="H62" s="15" t="s">
        <v>30</v>
      </c>
      <c r="I62" s="15">
        <v>12</v>
      </c>
      <c r="J62" s="16">
        <v>11</v>
      </c>
      <c r="K62" s="16">
        <v>27</v>
      </c>
      <c r="L62" s="46">
        <f t="shared" si="0"/>
        <v>0</v>
      </c>
      <c r="W62" s="19">
        <f t="shared" si="1"/>
        <v>0</v>
      </c>
      <c r="AA62" s="22" t="s">
        <v>48</v>
      </c>
      <c r="AB62" s="22" t="s">
        <v>52</v>
      </c>
      <c r="AC62" s="36">
        <v>0</v>
      </c>
      <c r="AD62" s="23">
        <f>IF(SUM(AF62+AH62+AJ62)&gt;0,1,0)</f>
        <v>0</v>
      </c>
      <c r="AK62" s="54">
        <f t="shared" si="3"/>
        <v>0</v>
      </c>
    </row>
    <row r="63" spans="1:40">
      <c r="A63" s="13">
        <v>111</v>
      </c>
      <c r="B63" s="32">
        <v>41703</v>
      </c>
      <c r="C63" s="14" t="s">
        <v>181</v>
      </c>
      <c r="D63" s="13" t="s">
        <v>63</v>
      </c>
      <c r="E63" s="13" t="s">
        <v>62</v>
      </c>
      <c r="F63" s="15" t="s">
        <v>23</v>
      </c>
      <c r="G63" s="13" t="s">
        <v>75</v>
      </c>
      <c r="H63" s="15" t="s">
        <v>30</v>
      </c>
      <c r="I63" s="15">
        <v>8</v>
      </c>
      <c r="J63" s="16" t="s">
        <v>37</v>
      </c>
      <c r="K63" s="16">
        <v>9</v>
      </c>
      <c r="L63" s="46">
        <f t="shared" si="0"/>
        <v>1</v>
      </c>
      <c r="M63" s="43" t="s">
        <v>398</v>
      </c>
      <c r="N63" s="44">
        <v>1</v>
      </c>
      <c r="P63" s="44"/>
      <c r="W63" s="19">
        <f t="shared" si="1"/>
        <v>1</v>
      </c>
      <c r="X63" s="26" t="s">
        <v>82</v>
      </c>
      <c r="Y63" s="26"/>
      <c r="Z63" s="21" t="s">
        <v>38</v>
      </c>
      <c r="AA63" s="22" t="s">
        <v>46</v>
      </c>
      <c r="AD63" s="23">
        <f>IF(SUM(AF63+AH63+AJ63)&gt;0,1,0)</f>
        <v>1</v>
      </c>
      <c r="AE63" s="48" t="s">
        <v>68</v>
      </c>
      <c r="AF63" s="30">
        <v>1</v>
      </c>
      <c r="AG63" s="27" t="s">
        <v>84</v>
      </c>
      <c r="AH63" s="23">
        <v>1</v>
      </c>
      <c r="AI63" s="27"/>
      <c r="AJ63" s="23"/>
      <c r="AK63" s="54">
        <f t="shared" si="3"/>
        <v>0</v>
      </c>
      <c r="AM63" s="54"/>
    </row>
    <row r="64" spans="1:40">
      <c r="A64" s="13">
        <v>129</v>
      </c>
      <c r="B64" s="32">
        <v>41705</v>
      </c>
      <c r="C64" s="14" t="s">
        <v>181</v>
      </c>
      <c r="D64" s="13" t="s">
        <v>103</v>
      </c>
      <c r="E64" s="13" t="s">
        <v>62</v>
      </c>
      <c r="F64" s="15" t="s">
        <v>23</v>
      </c>
      <c r="G64" s="13" t="s">
        <v>119</v>
      </c>
      <c r="H64" s="15" t="s">
        <v>120</v>
      </c>
      <c r="I64" s="15">
        <v>7</v>
      </c>
      <c r="J64" s="16">
        <v>17</v>
      </c>
      <c r="K64" s="16">
        <v>36</v>
      </c>
      <c r="L64" s="46">
        <f t="shared" si="0"/>
        <v>0</v>
      </c>
      <c r="P64" s="44"/>
      <c r="W64" s="19">
        <f t="shared" si="1"/>
        <v>0</v>
      </c>
      <c r="AA64" s="22" t="s">
        <v>46</v>
      </c>
      <c r="AD64" s="23">
        <f>IF(SUM(AF64+AH64+AJ64)&gt;0,1,0)</f>
        <v>0</v>
      </c>
      <c r="AK64" s="54">
        <f t="shared" si="3"/>
        <v>0</v>
      </c>
    </row>
    <row r="65" spans="1:40">
      <c r="A65" s="13">
        <v>112</v>
      </c>
      <c r="B65" s="32">
        <v>41704</v>
      </c>
      <c r="C65" s="14" t="s">
        <v>181</v>
      </c>
      <c r="D65" s="13" t="s">
        <v>83</v>
      </c>
      <c r="E65" s="13" t="s">
        <v>62</v>
      </c>
      <c r="F65" s="15" t="s">
        <v>23</v>
      </c>
      <c r="G65" s="13" t="s">
        <v>91</v>
      </c>
      <c r="H65" s="15" t="s">
        <v>30</v>
      </c>
      <c r="I65" s="15">
        <v>7</v>
      </c>
      <c r="J65" s="16">
        <v>12</v>
      </c>
      <c r="K65" s="16">
        <v>15</v>
      </c>
      <c r="L65" s="46">
        <f t="shared" si="0"/>
        <v>1</v>
      </c>
      <c r="M65" s="43" t="s">
        <v>145</v>
      </c>
      <c r="N65" s="44">
        <v>1</v>
      </c>
      <c r="P65" s="44"/>
      <c r="W65" s="19">
        <f t="shared" si="1"/>
        <v>0</v>
      </c>
      <c r="AA65" s="22" t="s">
        <v>46</v>
      </c>
      <c r="AD65" s="23">
        <f>IF(SUM(AF65+AH65+AJ65)&gt;0,1,0)</f>
        <v>0</v>
      </c>
      <c r="AK65" s="54">
        <f t="shared" si="3"/>
        <v>0</v>
      </c>
    </row>
    <row r="66" spans="1:40">
      <c r="A66" s="13">
        <v>167</v>
      </c>
      <c r="B66" s="32">
        <v>41713</v>
      </c>
      <c r="C66" s="13" t="s">
        <v>203</v>
      </c>
      <c r="D66" s="13" t="s">
        <v>253</v>
      </c>
      <c r="E66" s="13" t="s">
        <v>5</v>
      </c>
      <c r="F66" s="15">
        <v>1228</v>
      </c>
      <c r="H66" s="15" t="s">
        <v>64</v>
      </c>
      <c r="I66" s="15">
        <v>8.5</v>
      </c>
      <c r="J66" s="16">
        <v>14</v>
      </c>
      <c r="K66" s="16">
        <v>55</v>
      </c>
      <c r="L66" s="46">
        <f t="shared" ref="L66:L129" si="9">IF(SUM(N66,P66,R66)&gt;0,1,0)</f>
        <v>1</v>
      </c>
      <c r="M66" s="43" t="s">
        <v>398</v>
      </c>
      <c r="N66" s="44">
        <v>11</v>
      </c>
      <c r="W66" s="19">
        <f t="shared" ref="W66:W129" si="10">IF(X66="",0,1)</f>
        <v>0</v>
      </c>
      <c r="AA66" s="22" t="s">
        <v>46</v>
      </c>
      <c r="AD66" s="23">
        <f t="shared" ref="AD66:AD74" si="11">IF(SUM(AF66+AH66+AJ66+AM66)&gt;0,1,0)</f>
        <v>1</v>
      </c>
      <c r="AE66" s="48" t="s">
        <v>206</v>
      </c>
      <c r="AF66" s="30">
        <v>3</v>
      </c>
      <c r="AK66" s="54">
        <f t="shared" ref="AK66:AK129" si="12">IF(AM66&gt;0,1,0)</f>
        <v>1</v>
      </c>
      <c r="AL66" s="53" t="s">
        <v>206</v>
      </c>
      <c r="AM66" s="52">
        <v>200</v>
      </c>
      <c r="AN66" s="18" t="s">
        <v>259</v>
      </c>
    </row>
    <row r="67" spans="1:40">
      <c r="A67" s="13">
        <v>168</v>
      </c>
      <c r="B67" s="32">
        <v>41713</v>
      </c>
      <c r="C67" s="13" t="s">
        <v>203</v>
      </c>
      <c r="D67" s="13" t="s">
        <v>253</v>
      </c>
      <c r="E67" s="13" t="s">
        <v>5</v>
      </c>
      <c r="F67" s="15">
        <v>718</v>
      </c>
      <c r="H67" s="15" t="s">
        <v>64</v>
      </c>
      <c r="I67" s="15">
        <v>7.5</v>
      </c>
      <c r="J67" s="16">
        <v>14</v>
      </c>
      <c r="K67" s="16">
        <v>133</v>
      </c>
      <c r="L67" s="46">
        <f t="shared" si="9"/>
        <v>1</v>
      </c>
      <c r="M67" s="43" t="s">
        <v>398</v>
      </c>
      <c r="N67" s="44">
        <v>6</v>
      </c>
      <c r="W67" s="19">
        <f t="shared" si="10"/>
        <v>1</v>
      </c>
      <c r="X67" s="20" t="s">
        <v>206</v>
      </c>
      <c r="Z67" s="21" t="s">
        <v>38</v>
      </c>
      <c r="AA67" s="22" t="s">
        <v>46</v>
      </c>
      <c r="AD67" s="23">
        <f t="shared" si="11"/>
        <v>1</v>
      </c>
      <c r="AE67" s="48" t="s">
        <v>206</v>
      </c>
      <c r="AF67" s="30">
        <v>1</v>
      </c>
      <c r="AK67" s="54">
        <f t="shared" si="12"/>
        <v>0</v>
      </c>
    </row>
    <row r="68" spans="1:40" s="35" customFormat="1">
      <c r="A68" s="13">
        <v>208</v>
      </c>
      <c r="B68" s="32">
        <v>41716</v>
      </c>
      <c r="C68" s="13" t="s">
        <v>203</v>
      </c>
      <c r="D68" s="13" t="s">
        <v>303</v>
      </c>
      <c r="E68" s="13" t="s">
        <v>5</v>
      </c>
      <c r="F68" s="15">
        <v>3638</v>
      </c>
      <c r="G68" s="13"/>
      <c r="H68" s="15" t="s">
        <v>64</v>
      </c>
      <c r="I68" s="15">
        <v>6</v>
      </c>
      <c r="J68" s="16" t="s">
        <v>37</v>
      </c>
      <c r="K68" s="16">
        <v>50</v>
      </c>
      <c r="L68" s="46">
        <f t="shared" si="9"/>
        <v>1</v>
      </c>
      <c r="M68" s="43" t="s">
        <v>45</v>
      </c>
      <c r="N68" s="44">
        <v>1</v>
      </c>
      <c r="O68" s="43" t="s">
        <v>398</v>
      </c>
      <c r="P68" s="41">
        <v>3</v>
      </c>
      <c r="Q68" s="43"/>
      <c r="R68" s="41"/>
      <c r="S68" s="38"/>
      <c r="T68" s="18"/>
      <c r="U68" s="18"/>
      <c r="V68" s="18"/>
      <c r="W68" s="19">
        <f t="shared" si="10"/>
        <v>1</v>
      </c>
      <c r="X68" s="20" t="s">
        <v>206</v>
      </c>
      <c r="Y68" s="20"/>
      <c r="Z68" s="21" t="s">
        <v>52</v>
      </c>
      <c r="AA68" s="22" t="s">
        <v>46</v>
      </c>
      <c r="AB68" s="22"/>
      <c r="AC68" s="36"/>
      <c r="AD68" s="23">
        <f t="shared" si="11"/>
        <v>1</v>
      </c>
      <c r="AE68" s="48" t="s">
        <v>206</v>
      </c>
      <c r="AF68" s="30"/>
      <c r="AG68" s="24"/>
      <c r="AH68" s="25"/>
      <c r="AI68" s="24"/>
      <c r="AJ68" s="25"/>
      <c r="AK68" s="54">
        <f t="shared" si="12"/>
        <v>1</v>
      </c>
      <c r="AL68" s="53" t="s">
        <v>206</v>
      </c>
      <c r="AM68" s="52">
        <v>200</v>
      </c>
      <c r="AN68" s="18"/>
    </row>
    <row r="69" spans="1:40">
      <c r="A69" s="13">
        <v>209</v>
      </c>
      <c r="B69" s="32">
        <v>41716</v>
      </c>
      <c r="C69" s="13" t="s">
        <v>203</v>
      </c>
      <c r="D69" s="13" t="s">
        <v>303</v>
      </c>
      <c r="E69" s="13" t="s">
        <v>5</v>
      </c>
      <c r="F69" s="15">
        <v>185</v>
      </c>
      <c r="H69" s="15" t="s">
        <v>64</v>
      </c>
      <c r="I69" s="15">
        <v>7.5</v>
      </c>
      <c r="J69" s="16" t="s">
        <v>37</v>
      </c>
      <c r="K69" s="16">
        <v>39</v>
      </c>
      <c r="L69" s="46">
        <f t="shared" si="9"/>
        <v>1</v>
      </c>
      <c r="M69" s="43" t="s">
        <v>209</v>
      </c>
      <c r="N69" s="44">
        <v>1</v>
      </c>
      <c r="O69" s="43" t="s">
        <v>398</v>
      </c>
      <c r="P69" s="41">
        <v>9</v>
      </c>
      <c r="W69" s="19">
        <f t="shared" si="10"/>
        <v>1</v>
      </c>
      <c r="X69" s="20" t="s">
        <v>206</v>
      </c>
      <c r="Z69" s="21" t="s">
        <v>38</v>
      </c>
      <c r="AA69" s="22" t="s">
        <v>46</v>
      </c>
      <c r="AD69" s="23">
        <f t="shared" si="11"/>
        <v>1</v>
      </c>
      <c r="AE69" s="48" t="s">
        <v>206</v>
      </c>
      <c r="AF69" s="30">
        <v>40</v>
      </c>
      <c r="AK69" s="54">
        <f t="shared" si="12"/>
        <v>1</v>
      </c>
      <c r="AL69" s="53" t="s">
        <v>206</v>
      </c>
      <c r="AM69" s="52">
        <v>30</v>
      </c>
      <c r="AN69" s="18" t="s">
        <v>312</v>
      </c>
    </row>
    <row r="70" spans="1:40">
      <c r="A70" s="13">
        <v>186</v>
      </c>
      <c r="B70" s="32">
        <v>41716</v>
      </c>
      <c r="C70" s="13" t="s">
        <v>203</v>
      </c>
      <c r="D70" s="13" t="s">
        <v>286</v>
      </c>
      <c r="E70" s="13" t="s">
        <v>5</v>
      </c>
      <c r="F70" s="15">
        <v>5604</v>
      </c>
      <c r="H70" s="15" t="s">
        <v>64</v>
      </c>
      <c r="I70" s="15">
        <v>8</v>
      </c>
      <c r="J70" s="16">
        <v>12</v>
      </c>
      <c r="K70" s="16">
        <v>85</v>
      </c>
      <c r="L70" s="46">
        <f t="shared" si="9"/>
        <v>1</v>
      </c>
      <c r="M70" s="43" t="s">
        <v>398</v>
      </c>
      <c r="N70" s="44">
        <v>7</v>
      </c>
      <c r="W70" s="19">
        <f t="shared" si="10"/>
        <v>1</v>
      </c>
      <c r="X70" s="20" t="s">
        <v>206</v>
      </c>
      <c r="Z70" s="21" t="s">
        <v>38</v>
      </c>
      <c r="AA70" s="22" t="s">
        <v>46</v>
      </c>
      <c r="AD70" s="23">
        <f t="shared" si="11"/>
        <v>1</v>
      </c>
      <c r="AE70" s="48" t="s">
        <v>206</v>
      </c>
      <c r="AF70" s="30">
        <v>6</v>
      </c>
      <c r="AK70" s="54">
        <f t="shared" si="12"/>
        <v>0</v>
      </c>
      <c r="AN70" s="18" t="s">
        <v>301</v>
      </c>
    </row>
    <row r="71" spans="1:40">
      <c r="A71" s="13">
        <v>187</v>
      </c>
      <c r="B71" s="32">
        <v>41716</v>
      </c>
      <c r="C71" s="13" t="s">
        <v>203</v>
      </c>
      <c r="D71" s="13" t="s">
        <v>286</v>
      </c>
      <c r="E71" s="13" t="s">
        <v>5</v>
      </c>
      <c r="F71" s="15">
        <v>5472</v>
      </c>
      <c r="H71" s="15" t="s">
        <v>64</v>
      </c>
      <c r="I71" s="15">
        <v>10</v>
      </c>
      <c r="J71" s="16">
        <v>14</v>
      </c>
      <c r="K71" s="16">
        <v>66</v>
      </c>
      <c r="L71" s="46">
        <f t="shared" si="9"/>
        <v>1</v>
      </c>
      <c r="M71" s="43" t="s">
        <v>398</v>
      </c>
      <c r="N71" s="44">
        <v>13</v>
      </c>
      <c r="W71" s="19">
        <f t="shared" si="10"/>
        <v>1</v>
      </c>
      <c r="X71" s="20" t="s">
        <v>206</v>
      </c>
      <c r="Z71" s="21" t="s">
        <v>38</v>
      </c>
      <c r="AA71" s="22" t="s">
        <v>46</v>
      </c>
      <c r="AD71" s="23">
        <f t="shared" si="11"/>
        <v>1</v>
      </c>
      <c r="AE71" s="48" t="s">
        <v>206</v>
      </c>
      <c r="AF71" s="30">
        <v>9</v>
      </c>
      <c r="AK71" s="54">
        <f t="shared" si="12"/>
        <v>0</v>
      </c>
      <c r="AN71" s="18" t="s">
        <v>292</v>
      </c>
    </row>
    <row r="72" spans="1:40">
      <c r="A72" s="13">
        <v>234</v>
      </c>
      <c r="B72" s="32">
        <v>41719</v>
      </c>
      <c r="C72" s="13" t="s">
        <v>203</v>
      </c>
      <c r="D72" s="13" t="s">
        <v>336</v>
      </c>
      <c r="E72" s="13" t="s">
        <v>5</v>
      </c>
      <c r="F72" s="15">
        <v>445</v>
      </c>
      <c r="H72" s="15" t="s">
        <v>64</v>
      </c>
      <c r="I72" s="15">
        <v>7</v>
      </c>
      <c r="J72" s="16">
        <v>11</v>
      </c>
      <c r="K72" s="16">
        <v>53</v>
      </c>
      <c r="L72" s="46">
        <f t="shared" si="9"/>
        <v>1</v>
      </c>
      <c r="M72" s="43" t="s">
        <v>45</v>
      </c>
      <c r="N72" s="44">
        <v>6</v>
      </c>
      <c r="O72" s="43" t="s">
        <v>398</v>
      </c>
      <c r="P72" s="41">
        <v>5</v>
      </c>
      <c r="Q72" s="43" t="s">
        <v>355</v>
      </c>
      <c r="R72" s="41">
        <v>1</v>
      </c>
      <c r="W72" s="19">
        <f t="shared" si="10"/>
        <v>0</v>
      </c>
      <c r="AA72" s="22" t="s">
        <v>46</v>
      </c>
      <c r="AD72" s="23">
        <f t="shared" si="11"/>
        <v>0</v>
      </c>
      <c r="AK72" s="54">
        <f t="shared" si="12"/>
        <v>0</v>
      </c>
      <c r="AN72" s="18" t="s">
        <v>356</v>
      </c>
    </row>
    <row r="73" spans="1:40">
      <c r="A73" s="13">
        <v>235</v>
      </c>
      <c r="B73" s="32">
        <v>41719</v>
      </c>
      <c r="C73" s="13" t="s">
        <v>203</v>
      </c>
      <c r="D73" s="13" t="s">
        <v>336</v>
      </c>
      <c r="E73" s="13" t="s">
        <v>5</v>
      </c>
      <c r="F73" s="15">
        <v>1556</v>
      </c>
      <c r="H73" s="15" t="s">
        <v>64</v>
      </c>
      <c r="I73" s="15">
        <v>6</v>
      </c>
      <c r="J73" s="16">
        <v>14</v>
      </c>
      <c r="K73" s="16">
        <v>84</v>
      </c>
      <c r="L73" s="46">
        <f t="shared" si="9"/>
        <v>1</v>
      </c>
      <c r="M73" s="43" t="s">
        <v>45</v>
      </c>
      <c r="N73" s="44">
        <v>3</v>
      </c>
      <c r="O73" s="43" t="s">
        <v>398</v>
      </c>
      <c r="P73" s="41">
        <v>3</v>
      </c>
      <c r="Q73" s="43" t="s">
        <v>357</v>
      </c>
      <c r="R73" s="41">
        <v>1</v>
      </c>
      <c r="W73" s="19">
        <f t="shared" si="10"/>
        <v>0</v>
      </c>
      <c r="AA73" s="22" t="s">
        <v>46</v>
      </c>
      <c r="AD73" s="23">
        <f t="shared" si="11"/>
        <v>1</v>
      </c>
      <c r="AE73" s="48" t="s">
        <v>486</v>
      </c>
      <c r="AK73" s="54">
        <f t="shared" si="12"/>
        <v>1</v>
      </c>
      <c r="AL73" s="53" t="s">
        <v>486</v>
      </c>
      <c r="AM73" s="52">
        <v>100</v>
      </c>
      <c r="AN73" s="18" t="s">
        <v>362</v>
      </c>
    </row>
    <row r="74" spans="1:40">
      <c r="A74" s="13">
        <v>251</v>
      </c>
      <c r="B74" s="32">
        <v>41726</v>
      </c>
      <c r="C74" s="13" t="s">
        <v>203</v>
      </c>
      <c r="D74" s="13" t="s">
        <v>336</v>
      </c>
      <c r="E74" s="13" t="s">
        <v>5</v>
      </c>
      <c r="F74" s="15">
        <v>475</v>
      </c>
      <c r="H74" s="15" t="s">
        <v>64</v>
      </c>
      <c r="I74" s="15">
        <v>7</v>
      </c>
      <c r="J74" s="16">
        <v>12</v>
      </c>
      <c r="K74" s="16">
        <v>49</v>
      </c>
      <c r="L74" s="46">
        <f t="shared" si="9"/>
        <v>1</v>
      </c>
      <c r="M74" s="43" t="s">
        <v>398</v>
      </c>
      <c r="N74" s="44">
        <v>20</v>
      </c>
      <c r="O74" s="43" t="s">
        <v>45</v>
      </c>
      <c r="P74" s="41">
        <v>2</v>
      </c>
      <c r="W74" s="19">
        <f t="shared" si="10"/>
        <v>0</v>
      </c>
      <c r="AA74" s="22" t="s">
        <v>46</v>
      </c>
      <c r="AD74" s="23">
        <f t="shared" si="11"/>
        <v>0</v>
      </c>
      <c r="AK74" s="54">
        <f t="shared" si="12"/>
        <v>0</v>
      </c>
    </row>
    <row r="75" spans="1:40">
      <c r="A75" s="13">
        <v>143</v>
      </c>
      <c r="B75" s="32">
        <v>41710</v>
      </c>
      <c r="C75" s="13" t="s">
        <v>203</v>
      </c>
      <c r="D75" s="13" t="s">
        <v>204</v>
      </c>
      <c r="E75" s="13" t="s">
        <v>5</v>
      </c>
      <c r="F75" s="15">
        <v>910</v>
      </c>
      <c r="H75" s="15" t="s">
        <v>64</v>
      </c>
      <c r="I75" s="15">
        <v>8</v>
      </c>
      <c r="J75" s="16">
        <v>13</v>
      </c>
      <c r="K75" s="16">
        <v>74</v>
      </c>
      <c r="L75" s="46">
        <f t="shared" si="9"/>
        <v>1</v>
      </c>
      <c r="M75" s="43" t="s">
        <v>398</v>
      </c>
      <c r="N75" s="44">
        <v>2</v>
      </c>
      <c r="W75" s="19">
        <f t="shared" si="10"/>
        <v>1</v>
      </c>
      <c r="X75" s="20" t="s">
        <v>206</v>
      </c>
      <c r="Z75" s="21" t="s">
        <v>38</v>
      </c>
      <c r="AA75" s="22" t="s">
        <v>46</v>
      </c>
      <c r="AD75" s="23">
        <f t="shared" ref="AD75:AD96" si="13">IF(SUM(AF75+AH75+AJ75)&gt;0,1,0)</f>
        <v>1</v>
      </c>
      <c r="AE75" s="48" t="s">
        <v>206</v>
      </c>
      <c r="AF75" s="30">
        <v>2</v>
      </c>
      <c r="AK75" s="54">
        <f t="shared" si="12"/>
        <v>0</v>
      </c>
    </row>
    <row r="76" spans="1:40">
      <c r="A76" s="13">
        <v>144</v>
      </c>
      <c r="B76" s="32">
        <v>41710</v>
      </c>
      <c r="C76" s="13" t="s">
        <v>203</v>
      </c>
      <c r="D76" s="13" t="s">
        <v>204</v>
      </c>
      <c r="E76" s="13" t="s">
        <v>5</v>
      </c>
      <c r="F76" s="15">
        <v>3124</v>
      </c>
      <c r="H76" s="15" t="s">
        <v>64</v>
      </c>
      <c r="I76" s="15">
        <v>13</v>
      </c>
      <c r="J76" s="16">
        <v>11</v>
      </c>
      <c r="K76" s="16">
        <v>31</v>
      </c>
      <c r="L76" s="46">
        <f t="shared" si="9"/>
        <v>1</v>
      </c>
      <c r="M76" s="43" t="s">
        <v>398</v>
      </c>
      <c r="N76" s="44">
        <v>1</v>
      </c>
      <c r="W76" s="19">
        <f t="shared" si="10"/>
        <v>0</v>
      </c>
      <c r="AA76" s="22" t="s">
        <v>47</v>
      </c>
      <c r="AB76" s="22" t="s">
        <v>52</v>
      </c>
      <c r="AC76" s="36">
        <v>0</v>
      </c>
      <c r="AD76" s="23">
        <f t="shared" si="13"/>
        <v>0</v>
      </c>
      <c r="AK76" s="54">
        <f t="shared" si="12"/>
        <v>0</v>
      </c>
    </row>
    <row r="77" spans="1:40">
      <c r="A77" s="13">
        <v>145</v>
      </c>
      <c r="B77" s="32">
        <v>41710</v>
      </c>
      <c r="C77" s="13" t="s">
        <v>203</v>
      </c>
      <c r="D77" s="13" t="s">
        <v>204</v>
      </c>
      <c r="E77" s="13" t="s">
        <v>5</v>
      </c>
      <c r="F77" s="15">
        <v>3279</v>
      </c>
      <c r="H77" s="15" t="s">
        <v>64</v>
      </c>
      <c r="I77" s="15">
        <v>7.5</v>
      </c>
      <c r="J77" s="16">
        <v>11</v>
      </c>
      <c r="K77" s="16">
        <v>60</v>
      </c>
      <c r="L77" s="46">
        <f t="shared" si="9"/>
        <v>1</v>
      </c>
      <c r="M77" s="43" t="s">
        <v>398</v>
      </c>
      <c r="N77" s="44">
        <v>1</v>
      </c>
      <c r="W77" s="19">
        <f t="shared" si="10"/>
        <v>1</v>
      </c>
      <c r="X77" s="20" t="s">
        <v>206</v>
      </c>
      <c r="Z77" s="21" t="s">
        <v>38</v>
      </c>
      <c r="AA77" s="22" t="s">
        <v>46</v>
      </c>
      <c r="AD77" s="23">
        <f t="shared" si="13"/>
        <v>1</v>
      </c>
      <c r="AE77" s="48" t="s">
        <v>206</v>
      </c>
      <c r="AF77" s="30">
        <v>7</v>
      </c>
      <c r="AK77" s="54">
        <f t="shared" si="12"/>
        <v>0</v>
      </c>
      <c r="AN77" s="18" t="s">
        <v>219</v>
      </c>
    </row>
    <row r="78" spans="1:40">
      <c r="A78" s="13">
        <v>9</v>
      </c>
      <c r="B78" s="32">
        <v>41689</v>
      </c>
      <c r="C78" s="14" t="s">
        <v>180</v>
      </c>
      <c r="D78" s="13" t="s">
        <v>19</v>
      </c>
      <c r="E78" s="13" t="s">
        <v>5</v>
      </c>
      <c r="F78" s="15">
        <v>6678</v>
      </c>
      <c r="H78" s="15">
        <v>78</v>
      </c>
      <c r="I78" s="15">
        <v>7.5</v>
      </c>
      <c r="J78" s="16">
        <v>10</v>
      </c>
      <c r="K78" s="16">
        <v>74</v>
      </c>
      <c r="L78" s="46">
        <f t="shared" si="9"/>
        <v>1</v>
      </c>
      <c r="M78" s="43" t="s">
        <v>131</v>
      </c>
      <c r="N78" s="44">
        <v>1</v>
      </c>
      <c r="W78" s="19">
        <f t="shared" si="10"/>
        <v>1</v>
      </c>
      <c r="X78" s="20" t="s">
        <v>174</v>
      </c>
      <c r="Z78" s="21" t="s">
        <v>38</v>
      </c>
      <c r="AA78" s="22" t="s">
        <v>47</v>
      </c>
      <c r="AB78" s="22" t="s">
        <v>52</v>
      </c>
      <c r="AC78" s="36">
        <v>0</v>
      </c>
      <c r="AD78" s="23">
        <f t="shared" si="13"/>
        <v>0</v>
      </c>
      <c r="AK78" s="54">
        <f t="shared" si="12"/>
        <v>0</v>
      </c>
    </row>
    <row r="79" spans="1:40">
      <c r="A79" s="13">
        <v>7</v>
      </c>
      <c r="B79" s="32">
        <v>41688</v>
      </c>
      <c r="C79" s="14" t="s">
        <v>180</v>
      </c>
      <c r="D79" s="13" t="s">
        <v>18</v>
      </c>
      <c r="E79" s="13" t="s">
        <v>5</v>
      </c>
      <c r="F79" s="15">
        <v>14108</v>
      </c>
      <c r="H79" s="15" t="s">
        <v>30</v>
      </c>
      <c r="I79" s="15">
        <v>10</v>
      </c>
      <c r="J79" s="16" t="s">
        <v>37</v>
      </c>
      <c r="K79" s="16">
        <v>41</v>
      </c>
      <c r="L79" s="46">
        <f t="shared" si="9"/>
        <v>0</v>
      </c>
      <c r="W79" s="19">
        <f t="shared" si="10"/>
        <v>1</v>
      </c>
      <c r="X79" s="20" t="s">
        <v>172</v>
      </c>
      <c r="Z79" s="21" t="s">
        <v>38</v>
      </c>
      <c r="AA79" s="22" t="s">
        <v>46</v>
      </c>
      <c r="AD79" s="23">
        <f t="shared" si="13"/>
        <v>0</v>
      </c>
      <c r="AK79" s="54">
        <f t="shared" si="12"/>
        <v>0</v>
      </c>
    </row>
    <row r="80" spans="1:40">
      <c r="A80" s="13">
        <v>6</v>
      </c>
      <c r="B80" s="32">
        <v>41688</v>
      </c>
      <c r="C80" s="14" t="s">
        <v>180</v>
      </c>
      <c r="D80" s="13" t="s">
        <v>20</v>
      </c>
      <c r="E80" s="13" t="s">
        <v>5</v>
      </c>
      <c r="F80" s="15">
        <v>9359</v>
      </c>
      <c r="H80" s="15" t="s">
        <v>30</v>
      </c>
      <c r="I80" s="15">
        <v>9</v>
      </c>
      <c r="J80" s="16" t="s">
        <v>37</v>
      </c>
      <c r="K80" s="16">
        <v>22</v>
      </c>
      <c r="L80" s="46">
        <f t="shared" si="9"/>
        <v>0</v>
      </c>
      <c r="W80" s="19">
        <f t="shared" si="10"/>
        <v>0</v>
      </c>
      <c r="AA80" s="22" t="s">
        <v>46</v>
      </c>
      <c r="AD80" s="23">
        <f t="shared" si="13"/>
        <v>0</v>
      </c>
      <c r="AK80" s="54">
        <f t="shared" si="12"/>
        <v>0</v>
      </c>
    </row>
    <row r="81" spans="1:40">
      <c r="A81" s="13">
        <v>63</v>
      </c>
      <c r="B81" s="32">
        <v>41703</v>
      </c>
      <c r="C81" s="14" t="s">
        <v>181</v>
      </c>
      <c r="D81" s="13" t="s">
        <v>63</v>
      </c>
      <c r="E81" s="13" t="s">
        <v>5</v>
      </c>
      <c r="F81" s="15">
        <v>1845</v>
      </c>
      <c r="H81" s="15" t="s">
        <v>64</v>
      </c>
      <c r="I81" s="15">
        <v>9</v>
      </c>
      <c r="J81" s="16">
        <v>10</v>
      </c>
      <c r="K81" s="16">
        <v>13</v>
      </c>
      <c r="L81" s="46">
        <f t="shared" si="9"/>
        <v>0</v>
      </c>
      <c r="P81" s="44"/>
      <c r="W81" s="19">
        <f t="shared" si="10"/>
        <v>0</v>
      </c>
      <c r="AA81" s="22" t="s">
        <v>46</v>
      </c>
      <c r="AD81" s="23">
        <f t="shared" si="13"/>
        <v>1</v>
      </c>
      <c r="AE81" s="48" t="s">
        <v>68</v>
      </c>
      <c r="AF81" s="30">
        <v>1</v>
      </c>
      <c r="AK81" s="54">
        <f t="shared" si="12"/>
        <v>0</v>
      </c>
      <c r="AN81" s="18" t="s">
        <v>185</v>
      </c>
    </row>
    <row r="82" spans="1:40">
      <c r="A82" s="13">
        <v>64</v>
      </c>
      <c r="B82" s="32">
        <v>41703</v>
      </c>
      <c r="C82" s="14" t="s">
        <v>181</v>
      </c>
      <c r="D82" s="13" t="s">
        <v>63</v>
      </c>
      <c r="E82" s="13" t="s">
        <v>5</v>
      </c>
      <c r="F82" s="15">
        <v>2027</v>
      </c>
      <c r="H82" s="15" t="s">
        <v>64</v>
      </c>
      <c r="I82" s="15">
        <v>6</v>
      </c>
      <c r="J82" s="16" t="s">
        <v>37</v>
      </c>
      <c r="K82" s="16">
        <v>14</v>
      </c>
      <c r="L82" s="46">
        <f t="shared" si="9"/>
        <v>0</v>
      </c>
      <c r="P82" s="44"/>
      <c r="W82" s="19">
        <f t="shared" si="10"/>
        <v>0</v>
      </c>
      <c r="AA82" s="22" t="s">
        <v>46</v>
      </c>
      <c r="AD82" s="23">
        <f t="shared" si="13"/>
        <v>1</v>
      </c>
      <c r="AE82" s="48" t="s">
        <v>104</v>
      </c>
      <c r="AF82" s="30">
        <v>1</v>
      </c>
      <c r="AK82" s="54">
        <f t="shared" si="12"/>
        <v>0</v>
      </c>
      <c r="AN82" s="18" t="s">
        <v>186</v>
      </c>
    </row>
    <row r="83" spans="1:40">
      <c r="A83" s="13">
        <v>137</v>
      </c>
      <c r="B83" s="32">
        <v>41706</v>
      </c>
      <c r="C83" s="13" t="s">
        <v>181</v>
      </c>
      <c r="D83" s="13" t="s">
        <v>63</v>
      </c>
      <c r="E83" s="13" t="s">
        <v>5</v>
      </c>
      <c r="F83" s="15">
        <v>2287</v>
      </c>
      <c r="H83" s="15" t="s">
        <v>64</v>
      </c>
      <c r="I83" s="15">
        <v>7.5</v>
      </c>
      <c r="J83" s="16">
        <v>14</v>
      </c>
      <c r="K83" s="16">
        <v>43</v>
      </c>
      <c r="L83" s="46">
        <f t="shared" si="9"/>
        <v>1</v>
      </c>
      <c r="M83" s="43" t="s">
        <v>80</v>
      </c>
      <c r="N83" s="44">
        <v>1</v>
      </c>
      <c r="O83" s="43" t="s">
        <v>398</v>
      </c>
      <c r="P83" s="41">
        <v>1</v>
      </c>
      <c r="W83" s="19">
        <f t="shared" si="10"/>
        <v>0</v>
      </c>
      <c r="AA83" s="22" t="s">
        <v>46</v>
      </c>
      <c r="AD83" s="23">
        <f t="shared" si="13"/>
        <v>0</v>
      </c>
      <c r="AK83" s="54">
        <f t="shared" si="12"/>
        <v>0</v>
      </c>
    </row>
    <row r="84" spans="1:40">
      <c r="A84" s="13">
        <v>115</v>
      </c>
      <c r="B84" s="32">
        <v>41705</v>
      </c>
      <c r="C84" s="14" t="s">
        <v>181</v>
      </c>
      <c r="D84" s="13" t="s">
        <v>103</v>
      </c>
      <c r="E84" s="13" t="s">
        <v>5</v>
      </c>
      <c r="F84" s="15">
        <v>2536</v>
      </c>
      <c r="H84" s="15" t="s">
        <v>64</v>
      </c>
      <c r="I84" s="15">
        <v>7.5</v>
      </c>
      <c r="J84" s="16">
        <v>13</v>
      </c>
      <c r="K84" s="16">
        <v>58</v>
      </c>
      <c r="L84" s="46">
        <f t="shared" si="9"/>
        <v>0</v>
      </c>
      <c r="P84" s="44"/>
      <c r="W84" s="19">
        <f t="shared" si="10"/>
        <v>1</v>
      </c>
      <c r="X84" s="20" t="s">
        <v>82</v>
      </c>
      <c r="Y84" s="20" t="s">
        <v>104</v>
      </c>
      <c r="Z84" s="21" t="s">
        <v>38</v>
      </c>
      <c r="AA84" s="22" t="s">
        <v>47</v>
      </c>
      <c r="AB84" s="22" t="s">
        <v>52</v>
      </c>
      <c r="AC84" s="36">
        <v>0</v>
      </c>
      <c r="AD84" s="23">
        <f t="shared" si="13"/>
        <v>1</v>
      </c>
      <c r="AE84" s="48" t="s">
        <v>79</v>
      </c>
      <c r="AF84" s="30">
        <v>2</v>
      </c>
      <c r="AK84" s="54">
        <f t="shared" si="12"/>
        <v>0</v>
      </c>
    </row>
    <row r="85" spans="1:40">
      <c r="A85" s="13">
        <v>116</v>
      </c>
      <c r="B85" s="32">
        <v>41705</v>
      </c>
      <c r="C85" s="14" t="s">
        <v>181</v>
      </c>
      <c r="D85" s="13" t="s">
        <v>103</v>
      </c>
      <c r="E85" s="13" t="s">
        <v>5</v>
      </c>
      <c r="F85" s="15">
        <v>7308</v>
      </c>
      <c r="H85" s="15" t="s">
        <v>64</v>
      </c>
      <c r="I85" s="15">
        <v>5.5</v>
      </c>
      <c r="J85" s="16">
        <v>10</v>
      </c>
      <c r="K85" s="16">
        <v>51</v>
      </c>
      <c r="L85" s="46">
        <f t="shared" si="9"/>
        <v>0</v>
      </c>
      <c r="P85" s="44"/>
      <c r="W85" s="19">
        <f t="shared" si="10"/>
        <v>0</v>
      </c>
      <c r="AA85" s="22" t="s">
        <v>47</v>
      </c>
      <c r="AB85" s="22" t="s">
        <v>52</v>
      </c>
      <c r="AC85" s="36">
        <v>0</v>
      </c>
      <c r="AD85" s="23">
        <f t="shared" si="13"/>
        <v>1</v>
      </c>
      <c r="AE85" s="48" t="s">
        <v>68</v>
      </c>
      <c r="AF85" s="30">
        <v>1</v>
      </c>
      <c r="AK85" s="54">
        <f t="shared" si="12"/>
        <v>0</v>
      </c>
    </row>
    <row r="86" spans="1:40">
      <c r="A86" s="13">
        <v>65</v>
      </c>
      <c r="B86" s="32">
        <v>41704</v>
      </c>
      <c r="C86" s="14" t="s">
        <v>181</v>
      </c>
      <c r="D86" s="13" t="s">
        <v>83</v>
      </c>
      <c r="E86" s="13" t="s">
        <v>5</v>
      </c>
      <c r="F86" s="15">
        <v>8126</v>
      </c>
      <c r="H86" s="15" t="s">
        <v>64</v>
      </c>
      <c r="I86" s="15">
        <v>7.5</v>
      </c>
      <c r="J86" s="16">
        <v>13</v>
      </c>
      <c r="K86" s="16">
        <v>62</v>
      </c>
      <c r="L86" s="46">
        <f t="shared" si="9"/>
        <v>1</v>
      </c>
      <c r="M86" s="43" t="s">
        <v>80</v>
      </c>
      <c r="N86" s="44">
        <v>2</v>
      </c>
      <c r="O86" s="43" t="s">
        <v>398</v>
      </c>
      <c r="P86" s="44">
        <v>1</v>
      </c>
      <c r="W86" s="19">
        <f t="shared" si="10"/>
        <v>0</v>
      </c>
      <c r="AA86" s="22" t="s">
        <v>47</v>
      </c>
      <c r="AB86" s="22" t="s">
        <v>52</v>
      </c>
      <c r="AC86" s="36">
        <v>0</v>
      </c>
      <c r="AD86" s="23">
        <f t="shared" si="13"/>
        <v>1</v>
      </c>
      <c r="AE86" s="48" t="s">
        <v>84</v>
      </c>
      <c r="AF86" s="30">
        <v>7</v>
      </c>
      <c r="AG86" s="24" t="s">
        <v>79</v>
      </c>
      <c r="AH86" s="25">
        <v>1</v>
      </c>
      <c r="AK86" s="54">
        <f t="shared" si="12"/>
        <v>0</v>
      </c>
    </row>
    <row r="87" spans="1:40">
      <c r="A87" s="13">
        <v>66</v>
      </c>
      <c r="B87" s="32">
        <v>41704</v>
      </c>
      <c r="C87" s="14" t="s">
        <v>181</v>
      </c>
      <c r="D87" s="13" t="s">
        <v>83</v>
      </c>
      <c r="E87" s="13" t="s">
        <v>5</v>
      </c>
      <c r="F87" s="15">
        <v>8670</v>
      </c>
      <c r="H87" s="15" t="s">
        <v>64</v>
      </c>
      <c r="I87" s="15">
        <v>4</v>
      </c>
      <c r="J87" s="16">
        <v>11</v>
      </c>
      <c r="K87" s="16">
        <v>116</v>
      </c>
      <c r="L87" s="46">
        <f t="shared" si="9"/>
        <v>1</v>
      </c>
      <c r="M87" s="43" t="s">
        <v>80</v>
      </c>
      <c r="N87" s="44">
        <v>6</v>
      </c>
      <c r="O87" s="43" t="s">
        <v>158</v>
      </c>
      <c r="P87" s="44">
        <v>1</v>
      </c>
      <c r="W87" s="19">
        <f t="shared" si="10"/>
        <v>1</v>
      </c>
      <c r="X87" s="20" t="s">
        <v>84</v>
      </c>
      <c r="Z87" s="21" t="s">
        <v>38</v>
      </c>
      <c r="AA87" s="22" t="s">
        <v>46</v>
      </c>
      <c r="AD87" s="23">
        <f t="shared" si="13"/>
        <v>1</v>
      </c>
      <c r="AE87" s="48" t="s">
        <v>84</v>
      </c>
      <c r="AF87" s="30">
        <v>1</v>
      </c>
      <c r="AK87" s="54">
        <f t="shared" si="12"/>
        <v>0</v>
      </c>
      <c r="AN87" s="18" t="s">
        <v>187</v>
      </c>
    </row>
    <row r="88" spans="1:40">
      <c r="A88" s="13">
        <v>38</v>
      </c>
      <c r="B88" s="32">
        <v>41689</v>
      </c>
      <c r="C88" s="14" t="s">
        <v>180</v>
      </c>
      <c r="D88" s="13" t="s">
        <v>19</v>
      </c>
      <c r="E88" s="13" t="s">
        <v>13</v>
      </c>
      <c r="F88" s="15" t="s">
        <v>23</v>
      </c>
      <c r="G88" s="13" t="s">
        <v>57</v>
      </c>
      <c r="H88" s="15">
        <v>160</v>
      </c>
      <c r="I88" s="15">
        <v>11</v>
      </c>
      <c r="J88" s="16" t="s">
        <v>37</v>
      </c>
      <c r="K88" s="16">
        <v>7</v>
      </c>
      <c r="L88" s="46">
        <f t="shared" si="9"/>
        <v>0</v>
      </c>
      <c r="W88" s="19">
        <f t="shared" si="10"/>
        <v>0</v>
      </c>
      <c r="AA88" s="22" t="s">
        <v>48</v>
      </c>
      <c r="AB88" s="22" t="s">
        <v>114</v>
      </c>
      <c r="AD88" s="23">
        <f t="shared" si="13"/>
        <v>0</v>
      </c>
      <c r="AK88" s="54">
        <f t="shared" si="12"/>
        <v>0</v>
      </c>
    </row>
    <row r="89" spans="1:40">
      <c r="A89" s="13">
        <v>39</v>
      </c>
      <c r="B89" s="32">
        <v>41689</v>
      </c>
      <c r="C89" s="14" t="s">
        <v>180</v>
      </c>
      <c r="D89" s="13" t="s">
        <v>19</v>
      </c>
      <c r="E89" s="13" t="s">
        <v>13</v>
      </c>
      <c r="F89" s="15" t="s">
        <v>23</v>
      </c>
      <c r="G89" s="13" t="s">
        <v>25</v>
      </c>
      <c r="H89" s="15">
        <v>42</v>
      </c>
      <c r="I89" s="15">
        <v>7</v>
      </c>
      <c r="J89" s="16">
        <v>14</v>
      </c>
      <c r="K89" s="16">
        <v>22</v>
      </c>
      <c r="L89" s="46">
        <f t="shared" si="9"/>
        <v>1</v>
      </c>
      <c r="M89" s="43" t="s">
        <v>44</v>
      </c>
      <c r="N89" s="44">
        <v>75</v>
      </c>
      <c r="O89" s="43" t="s">
        <v>160</v>
      </c>
      <c r="P89" s="41">
        <v>1</v>
      </c>
      <c r="W89" s="19">
        <f t="shared" si="10"/>
        <v>0</v>
      </c>
      <c r="AA89" s="22" t="s">
        <v>46</v>
      </c>
      <c r="AD89" s="23">
        <f t="shared" si="13"/>
        <v>0</v>
      </c>
      <c r="AK89" s="54">
        <f t="shared" si="12"/>
        <v>0</v>
      </c>
      <c r="AN89" s="18" t="s">
        <v>201</v>
      </c>
    </row>
    <row r="90" spans="1:40">
      <c r="A90" s="13">
        <v>37</v>
      </c>
      <c r="B90" s="32">
        <v>41688</v>
      </c>
      <c r="C90" s="14" t="s">
        <v>180</v>
      </c>
      <c r="D90" s="13" t="s">
        <v>20</v>
      </c>
      <c r="E90" s="13" t="s">
        <v>13</v>
      </c>
      <c r="F90" s="15">
        <v>9433</v>
      </c>
      <c r="H90" s="15">
        <v>89</v>
      </c>
      <c r="I90" s="15">
        <v>6</v>
      </c>
      <c r="J90" s="16" t="s">
        <v>37</v>
      </c>
      <c r="K90" s="16">
        <v>17</v>
      </c>
      <c r="L90" s="46">
        <f t="shared" si="9"/>
        <v>0</v>
      </c>
      <c r="W90" s="19">
        <f t="shared" si="10"/>
        <v>0</v>
      </c>
      <c r="AA90" s="22" t="s">
        <v>48</v>
      </c>
      <c r="AB90" s="22" t="s">
        <v>114</v>
      </c>
      <c r="AD90" s="23">
        <f t="shared" si="13"/>
        <v>0</v>
      </c>
      <c r="AK90" s="54">
        <f t="shared" si="12"/>
        <v>0</v>
      </c>
    </row>
    <row r="91" spans="1:40">
      <c r="A91" s="13">
        <v>96</v>
      </c>
      <c r="B91" s="32">
        <v>41703</v>
      </c>
      <c r="C91" s="14" t="s">
        <v>181</v>
      </c>
      <c r="D91" s="13" t="s">
        <v>63</v>
      </c>
      <c r="E91" s="13" t="s">
        <v>13</v>
      </c>
      <c r="F91" s="15">
        <v>2906</v>
      </c>
      <c r="H91" s="15" t="s">
        <v>64</v>
      </c>
      <c r="I91" s="15">
        <v>15</v>
      </c>
      <c r="J91" s="16">
        <v>16</v>
      </c>
      <c r="K91" s="16">
        <v>36</v>
      </c>
      <c r="L91" s="46">
        <f t="shared" si="9"/>
        <v>0</v>
      </c>
      <c r="P91" s="44"/>
      <c r="W91" s="19">
        <f t="shared" si="10"/>
        <v>0</v>
      </c>
      <c r="X91" s="26"/>
      <c r="Y91" s="26"/>
      <c r="AA91" s="22" t="s">
        <v>48</v>
      </c>
      <c r="AB91" s="22" t="s">
        <v>52</v>
      </c>
      <c r="AC91" s="36">
        <v>0</v>
      </c>
      <c r="AD91" s="23">
        <f t="shared" si="13"/>
        <v>0</v>
      </c>
      <c r="AG91" s="27"/>
      <c r="AH91" s="23"/>
      <c r="AI91" s="27"/>
      <c r="AJ91" s="23"/>
      <c r="AK91" s="54">
        <f t="shared" si="12"/>
        <v>0</v>
      </c>
      <c r="AM91" s="54"/>
    </row>
    <row r="92" spans="1:40">
      <c r="A92" s="13">
        <v>97</v>
      </c>
      <c r="B92" s="32">
        <v>41703</v>
      </c>
      <c r="C92" s="14" t="s">
        <v>181</v>
      </c>
      <c r="D92" s="13" t="s">
        <v>63</v>
      </c>
      <c r="E92" s="13" t="s">
        <v>13</v>
      </c>
      <c r="F92" s="15">
        <v>2970</v>
      </c>
      <c r="H92" s="15" t="s">
        <v>64</v>
      </c>
      <c r="I92" s="15">
        <v>12</v>
      </c>
      <c r="J92" s="16">
        <v>13</v>
      </c>
      <c r="K92" s="16">
        <v>38</v>
      </c>
      <c r="L92" s="46">
        <f t="shared" si="9"/>
        <v>0</v>
      </c>
      <c r="P92" s="44"/>
      <c r="W92" s="19">
        <f t="shared" si="10"/>
        <v>1</v>
      </c>
      <c r="X92" s="26" t="s">
        <v>68</v>
      </c>
      <c r="Y92" s="26"/>
      <c r="Z92" s="21" t="s">
        <v>38</v>
      </c>
      <c r="AA92" s="22" t="s">
        <v>48</v>
      </c>
      <c r="AB92" s="22" t="s">
        <v>114</v>
      </c>
      <c r="AD92" s="23">
        <f t="shared" si="13"/>
        <v>1</v>
      </c>
      <c r="AE92" s="48" t="s">
        <v>104</v>
      </c>
      <c r="AF92" s="30">
        <v>2</v>
      </c>
      <c r="AG92" s="27"/>
      <c r="AH92" s="23"/>
      <c r="AI92" s="27"/>
      <c r="AJ92" s="23"/>
      <c r="AK92" s="54">
        <f t="shared" si="12"/>
        <v>0</v>
      </c>
      <c r="AM92" s="54"/>
    </row>
    <row r="93" spans="1:40">
      <c r="A93" s="13">
        <v>130</v>
      </c>
      <c r="B93" s="32">
        <v>41705</v>
      </c>
      <c r="C93" s="14" t="s">
        <v>181</v>
      </c>
      <c r="D93" s="13" t="s">
        <v>103</v>
      </c>
      <c r="E93" s="13" t="s">
        <v>13</v>
      </c>
      <c r="F93" s="15">
        <v>7136</v>
      </c>
      <c r="H93" s="15" t="s">
        <v>64</v>
      </c>
      <c r="I93" s="15">
        <v>9</v>
      </c>
      <c r="J93" s="16">
        <v>16</v>
      </c>
      <c r="K93" s="16">
        <v>55</v>
      </c>
      <c r="L93" s="46">
        <f t="shared" si="9"/>
        <v>0</v>
      </c>
      <c r="P93" s="44"/>
      <c r="W93" s="19">
        <f t="shared" si="10"/>
        <v>0</v>
      </c>
      <c r="AA93" s="22" t="s">
        <v>48</v>
      </c>
      <c r="AB93" s="22" t="s">
        <v>114</v>
      </c>
      <c r="AD93" s="23">
        <f t="shared" si="13"/>
        <v>1</v>
      </c>
      <c r="AE93" s="48" t="s">
        <v>68</v>
      </c>
      <c r="AF93" s="30">
        <v>6</v>
      </c>
      <c r="AK93" s="54">
        <f t="shared" si="12"/>
        <v>0</v>
      </c>
    </row>
    <row r="94" spans="1:40">
      <c r="A94" s="13">
        <v>131</v>
      </c>
      <c r="B94" s="32">
        <v>41705</v>
      </c>
      <c r="C94" s="14" t="s">
        <v>181</v>
      </c>
      <c r="D94" s="13" t="s">
        <v>103</v>
      </c>
      <c r="E94" s="13" t="s">
        <v>13</v>
      </c>
      <c r="F94" s="15" t="s">
        <v>23</v>
      </c>
      <c r="G94" s="13" t="s">
        <v>121</v>
      </c>
      <c r="H94" s="15">
        <v>101</v>
      </c>
      <c r="I94" s="15">
        <v>7</v>
      </c>
      <c r="J94" s="16">
        <v>10</v>
      </c>
      <c r="K94" s="16">
        <v>18</v>
      </c>
      <c r="L94" s="46">
        <f t="shared" si="9"/>
        <v>0</v>
      </c>
      <c r="P94" s="44"/>
      <c r="W94" s="19">
        <f t="shared" si="10"/>
        <v>0</v>
      </c>
      <c r="AA94" s="22" t="s">
        <v>49</v>
      </c>
      <c r="AB94" s="22" t="s">
        <v>114</v>
      </c>
      <c r="AD94" s="23">
        <f t="shared" si="13"/>
        <v>1</v>
      </c>
      <c r="AE94" s="48" t="s">
        <v>84</v>
      </c>
      <c r="AF94" s="30">
        <v>1</v>
      </c>
      <c r="AK94" s="54">
        <f t="shared" si="12"/>
        <v>0</v>
      </c>
    </row>
    <row r="95" spans="1:40">
      <c r="A95" s="13">
        <v>98</v>
      </c>
      <c r="B95" s="32">
        <v>41704</v>
      </c>
      <c r="C95" s="14" t="s">
        <v>181</v>
      </c>
      <c r="D95" s="13" t="s">
        <v>83</v>
      </c>
      <c r="E95" s="13" t="s">
        <v>13</v>
      </c>
      <c r="F95" s="15">
        <v>7883</v>
      </c>
      <c r="H95" s="15" t="s">
        <v>64</v>
      </c>
      <c r="I95" s="15">
        <v>7.5</v>
      </c>
      <c r="J95" s="16">
        <v>13</v>
      </c>
      <c r="K95" s="16">
        <v>35</v>
      </c>
      <c r="L95" s="46">
        <f t="shared" si="9"/>
        <v>0</v>
      </c>
      <c r="P95" s="44"/>
      <c r="W95" s="19">
        <f t="shared" si="10"/>
        <v>0</v>
      </c>
      <c r="AA95" s="22" t="s">
        <v>48</v>
      </c>
      <c r="AB95" s="22" t="s">
        <v>114</v>
      </c>
      <c r="AD95" s="23">
        <f t="shared" si="13"/>
        <v>0</v>
      </c>
      <c r="AK95" s="54">
        <f t="shared" si="12"/>
        <v>0</v>
      </c>
    </row>
    <row r="96" spans="1:40">
      <c r="A96" s="13">
        <v>99</v>
      </c>
      <c r="B96" s="32">
        <v>41704</v>
      </c>
      <c r="C96" s="14" t="s">
        <v>181</v>
      </c>
      <c r="D96" s="13" t="s">
        <v>83</v>
      </c>
      <c r="E96" s="13" t="s">
        <v>13</v>
      </c>
      <c r="F96" s="15">
        <v>8116</v>
      </c>
      <c r="H96" s="15" t="s">
        <v>64</v>
      </c>
      <c r="I96" s="15">
        <v>10</v>
      </c>
      <c r="J96" s="16">
        <v>11</v>
      </c>
      <c r="K96" s="16">
        <v>26</v>
      </c>
      <c r="L96" s="46">
        <f t="shared" si="9"/>
        <v>0</v>
      </c>
      <c r="P96" s="44"/>
      <c r="W96" s="19">
        <f t="shared" si="10"/>
        <v>0</v>
      </c>
      <c r="AA96" s="22" t="s">
        <v>46</v>
      </c>
      <c r="AD96" s="23">
        <f t="shared" si="13"/>
        <v>1</v>
      </c>
      <c r="AE96" s="48" t="s">
        <v>104</v>
      </c>
      <c r="AF96" s="30">
        <v>1</v>
      </c>
      <c r="AG96" s="24" t="s">
        <v>84</v>
      </c>
      <c r="AH96" s="25">
        <v>1</v>
      </c>
      <c r="AK96" s="54">
        <f t="shared" si="12"/>
        <v>0</v>
      </c>
    </row>
    <row r="97" spans="1:40">
      <c r="A97" s="13">
        <v>169</v>
      </c>
      <c r="B97" s="32">
        <v>41713</v>
      </c>
      <c r="C97" s="13" t="s">
        <v>203</v>
      </c>
      <c r="D97" s="13" t="s">
        <v>253</v>
      </c>
      <c r="E97" s="13" t="s">
        <v>7</v>
      </c>
      <c r="F97" s="15">
        <v>14000</v>
      </c>
      <c r="H97" s="15" t="s">
        <v>64</v>
      </c>
      <c r="I97" s="15">
        <v>9</v>
      </c>
      <c r="J97" s="16">
        <v>13</v>
      </c>
      <c r="K97" s="16">
        <v>8</v>
      </c>
      <c r="L97" s="46">
        <f t="shared" si="9"/>
        <v>1</v>
      </c>
      <c r="M97" s="43" t="s">
        <v>250</v>
      </c>
      <c r="N97" s="44">
        <v>34</v>
      </c>
      <c r="W97" s="19">
        <f t="shared" si="10"/>
        <v>1</v>
      </c>
      <c r="X97" s="20" t="s">
        <v>206</v>
      </c>
      <c r="Z97" s="21" t="s">
        <v>52</v>
      </c>
      <c r="AA97" s="22" t="s">
        <v>46</v>
      </c>
      <c r="AD97" s="23">
        <f>IF(SUM(AF97+AH97+AJ97+AM97)&gt;0,1,0)</f>
        <v>1</v>
      </c>
      <c r="AE97" s="48" t="s">
        <v>206</v>
      </c>
      <c r="AK97" s="54">
        <f t="shared" si="12"/>
        <v>1</v>
      </c>
      <c r="AL97" s="53" t="s">
        <v>206</v>
      </c>
      <c r="AM97" s="52">
        <v>75</v>
      </c>
      <c r="AN97" s="18" t="s">
        <v>260</v>
      </c>
    </row>
    <row r="98" spans="1:40">
      <c r="A98" s="13">
        <v>170</v>
      </c>
      <c r="B98" s="32">
        <v>41713</v>
      </c>
      <c r="C98" s="13" t="s">
        <v>203</v>
      </c>
      <c r="D98" s="13" t="s">
        <v>253</v>
      </c>
      <c r="E98" s="13" t="s">
        <v>7</v>
      </c>
      <c r="F98" s="15" t="s">
        <v>23</v>
      </c>
      <c r="G98" s="13" t="s">
        <v>261</v>
      </c>
      <c r="H98" s="15" t="s">
        <v>262</v>
      </c>
      <c r="I98" s="15">
        <v>8.5</v>
      </c>
      <c r="J98" s="16">
        <v>17</v>
      </c>
      <c r="K98" s="16">
        <v>12</v>
      </c>
      <c r="L98" s="46">
        <f t="shared" si="9"/>
        <v>1</v>
      </c>
      <c r="M98" s="43" t="s">
        <v>276</v>
      </c>
      <c r="N98" s="44">
        <v>1</v>
      </c>
      <c r="O98" s="43" t="s">
        <v>398</v>
      </c>
      <c r="P98" s="41">
        <v>4</v>
      </c>
      <c r="Q98" s="43" t="s">
        <v>263</v>
      </c>
      <c r="R98" s="41">
        <v>1</v>
      </c>
      <c r="S98" s="38" t="s">
        <v>264</v>
      </c>
      <c r="T98" s="18">
        <v>1</v>
      </c>
      <c r="W98" s="19">
        <f t="shared" si="10"/>
        <v>1</v>
      </c>
      <c r="X98" s="20" t="s">
        <v>206</v>
      </c>
      <c r="Z98" s="21" t="s">
        <v>52</v>
      </c>
      <c r="AA98" s="22" t="s">
        <v>46</v>
      </c>
      <c r="AD98" s="23">
        <f>IF(SUM(AF98+AH98+AJ98+AM98)&gt;0,1,0)</f>
        <v>0</v>
      </c>
      <c r="AE98" s="48" t="s">
        <v>206</v>
      </c>
      <c r="AK98" s="54">
        <f t="shared" si="12"/>
        <v>0</v>
      </c>
    </row>
    <row r="99" spans="1:40">
      <c r="A99" s="13">
        <v>181</v>
      </c>
      <c r="B99" s="32">
        <v>41713</v>
      </c>
      <c r="C99" s="13" t="s">
        <v>203</v>
      </c>
      <c r="D99" s="13" t="s">
        <v>253</v>
      </c>
      <c r="E99" s="13" t="s">
        <v>7</v>
      </c>
      <c r="F99" s="15" t="s">
        <v>23</v>
      </c>
      <c r="G99" s="13" t="s">
        <v>282</v>
      </c>
      <c r="H99" s="15">
        <v>336</v>
      </c>
      <c r="I99" s="15">
        <v>12</v>
      </c>
      <c r="J99" s="16">
        <v>16</v>
      </c>
      <c r="K99" s="16">
        <v>10</v>
      </c>
      <c r="L99" s="46">
        <f t="shared" si="9"/>
        <v>1</v>
      </c>
      <c r="M99" s="43" t="s">
        <v>250</v>
      </c>
      <c r="N99" s="44">
        <v>2</v>
      </c>
      <c r="O99" s="43" t="s">
        <v>283</v>
      </c>
      <c r="P99" s="41">
        <v>9</v>
      </c>
      <c r="Q99" s="43" t="s">
        <v>222</v>
      </c>
      <c r="R99" s="41">
        <v>150</v>
      </c>
      <c r="S99" s="38" t="s">
        <v>398</v>
      </c>
      <c r="T99" s="18">
        <v>3</v>
      </c>
      <c r="W99" s="19">
        <f t="shared" si="10"/>
        <v>1</v>
      </c>
      <c r="X99" s="20" t="s">
        <v>206</v>
      </c>
      <c r="Z99" s="21" t="s">
        <v>52</v>
      </c>
      <c r="AA99" s="22" t="s">
        <v>47</v>
      </c>
      <c r="AB99" s="22" t="s">
        <v>52</v>
      </c>
      <c r="AC99" s="36">
        <v>0</v>
      </c>
      <c r="AD99" s="23">
        <f>IF(SUM(AF99+AH99+AJ99+AM99)&gt;0,1,0)</f>
        <v>1</v>
      </c>
      <c r="AE99" s="48" t="s">
        <v>206</v>
      </c>
      <c r="AF99" s="30">
        <v>1</v>
      </c>
      <c r="AK99" s="54">
        <f t="shared" si="12"/>
        <v>0</v>
      </c>
    </row>
    <row r="100" spans="1:40">
      <c r="A100" s="13">
        <v>210</v>
      </c>
      <c r="B100" s="32">
        <v>41716</v>
      </c>
      <c r="C100" s="13" t="s">
        <v>203</v>
      </c>
      <c r="D100" s="13" t="s">
        <v>303</v>
      </c>
      <c r="E100" s="13" t="s">
        <v>7</v>
      </c>
      <c r="F100" s="15">
        <v>15101</v>
      </c>
      <c r="H100" s="15" t="s">
        <v>64</v>
      </c>
      <c r="I100" s="15">
        <v>10</v>
      </c>
      <c r="J100" s="16">
        <v>14</v>
      </c>
      <c r="K100" s="16">
        <v>6</v>
      </c>
      <c r="L100" s="46">
        <f t="shared" si="9"/>
        <v>1</v>
      </c>
      <c r="M100" s="43" t="s">
        <v>45</v>
      </c>
      <c r="N100" s="44">
        <v>75</v>
      </c>
      <c r="O100" s="43" t="s">
        <v>398</v>
      </c>
      <c r="P100" s="41">
        <v>1</v>
      </c>
      <c r="W100" s="19">
        <f t="shared" si="10"/>
        <v>1</v>
      </c>
      <c r="X100" s="20" t="s">
        <v>206</v>
      </c>
      <c r="Z100" s="21" t="s">
        <v>52</v>
      </c>
      <c r="AA100" s="22" t="s">
        <v>46</v>
      </c>
      <c r="AD100" s="23">
        <f>IF(SUM(AF100+AH100+AJ100+AM100)&gt;0,1,0)</f>
        <v>1</v>
      </c>
      <c r="AE100" s="48" t="s">
        <v>206</v>
      </c>
      <c r="AF100" s="30">
        <v>9</v>
      </c>
      <c r="AK100" s="54">
        <f t="shared" si="12"/>
        <v>1</v>
      </c>
      <c r="AL100" s="53" t="s">
        <v>206</v>
      </c>
      <c r="AM100" s="52">
        <v>500</v>
      </c>
      <c r="AN100" s="18" t="s">
        <v>313</v>
      </c>
    </row>
    <row r="101" spans="1:40">
      <c r="A101" s="13">
        <v>211</v>
      </c>
      <c r="B101" s="32">
        <v>41716</v>
      </c>
      <c r="C101" s="13" t="s">
        <v>203</v>
      </c>
      <c r="D101" s="13" t="s">
        <v>303</v>
      </c>
      <c r="E101" s="13" t="s">
        <v>7</v>
      </c>
      <c r="F101" s="15" t="s">
        <v>23</v>
      </c>
      <c r="G101" s="13" t="s">
        <v>304</v>
      </c>
      <c r="H101" s="15" t="s">
        <v>64</v>
      </c>
      <c r="I101" s="15">
        <v>9</v>
      </c>
      <c r="J101" s="16">
        <v>17</v>
      </c>
      <c r="K101" s="16">
        <v>8</v>
      </c>
      <c r="L101" s="46">
        <f t="shared" si="9"/>
        <v>1</v>
      </c>
      <c r="M101" s="43" t="s">
        <v>39</v>
      </c>
      <c r="N101" s="44">
        <v>7</v>
      </c>
      <c r="O101" s="43" t="s">
        <v>45</v>
      </c>
      <c r="P101" s="41">
        <v>16</v>
      </c>
      <c r="Q101" s="43" t="s">
        <v>209</v>
      </c>
      <c r="R101" s="41">
        <v>9</v>
      </c>
      <c r="S101" s="38" t="s">
        <v>264</v>
      </c>
      <c r="T101" s="18">
        <v>1</v>
      </c>
      <c r="W101" s="19">
        <f t="shared" si="10"/>
        <v>1</v>
      </c>
      <c r="X101" s="20" t="s">
        <v>206</v>
      </c>
      <c r="Z101" s="21" t="s">
        <v>52</v>
      </c>
      <c r="AA101" s="22" t="s">
        <v>47</v>
      </c>
      <c r="AB101" s="22" t="s">
        <v>114</v>
      </c>
      <c r="AD101" s="23">
        <v>1</v>
      </c>
      <c r="AE101" s="48" t="s">
        <v>206</v>
      </c>
      <c r="AF101" s="30">
        <v>13</v>
      </c>
      <c r="AK101" s="54">
        <f t="shared" si="12"/>
        <v>1</v>
      </c>
      <c r="AL101" s="53" t="s">
        <v>206</v>
      </c>
      <c r="AM101" s="52">
        <v>15</v>
      </c>
    </row>
    <row r="102" spans="1:40">
      <c r="A102" s="13">
        <v>224</v>
      </c>
      <c r="B102" s="32">
        <v>41716</v>
      </c>
      <c r="C102" s="13" t="s">
        <v>203</v>
      </c>
      <c r="D102" s="13" t="s">
        <v>303</v>
      </c>
      <c r="E102" s="13" t="s">
        <v>7</v>
      </c>
      <c r="F102" s="15" t="s">
        <v>23</v>
      </c>
      <c r="G102" s="13" t="s">
        <v>306</v>
      </c>
      <c r="H102" s="15" t="s">
        <v>227</v>
      </c>
      <c r="I102" s="15">
        <v>13</v>
      </c>
      <c r="J102" s="16">
        <v>20</v>
      </c>
      <c r="K102" s="16">
        <v>11</v>
      </c>
      <c r="L102" s="46">
        <f t="shared" si="9"/>
        <v>1</v>
      </c>
      <c r="M102" s="43" t="s">
        <v>45</v>
      </c>
      <c r="N102" s="44">
        <v>24</v>
      </c>
      <c r="O102" s="43" t="s">
        <v>140</v>
      </c>
      <c r="P102" s="41">
        <v>1</v>
      </c>
      <c r="Q102" s="43" t="s">
        <v>44</v>
      </c>
      <c r="R102" s="41">
        <v>125</v>
      </c>
      <c r="S102" s="38" t="s">
        <v>398</v>
      </c>
      <c r="T102" s="18">
        <v>8</v>
      </c>
      <c r="W102" s="19">
        <f t="shared" si="10"/>
        <v>1</v>
      </c>
      <c r="X102" s="20" t="s">
        <v>206</v>
      </c>
      <c r="Z102" s="21" t="s">
        <v>52</v>
      </c>
      <c r="AA102" s="22" t="s">
        <v>47</v>
      </c>
      <c r="AB102" s="22" t="s">
        <v>52</v>
      </c>
      <c r="AC102" s="36">
        <v>0</v>
      </c>
      <c r="AD102" s="23">
        <f t="shared" ref="AD102:AD109" si="14">IF(SUM(AF102+AH102+AJ102+AM102)&gt;0,1,0)</f>
        <v>1</v>
      </c>
      <c r="AE102" s="48" t="s">
        <v>206</v>
      </c>
      <c r="AF102" s="30">
        <v>24</v>
      </c>
      <c r="AK102" s="54">
        <f t="shared" si="12"/>
        <v>0</v>
      </c>
      <c r="AN102" s="18" t="s">
        <v>322</v>
      </c>
    </row>
    <row r="103" spans="1:40">
      <c r="A103" s="13">
        <v>225</v>
      </c>
      <c r="B103" s="32">
        <v>41719</v>
      </c>
      <c r="C103" s="13" t="s">
        <v>203</v>
      </c>
      <c r="D103" s="13" t="s">
        <v>303</v>
      </c>
      <c r="E103" s="13" t="s">
        <v>7</v>
      </c>
      <c r="F103" s="15" t="s">
        <v>23</v>
      </c>
      <c r="G103" s="13" t="s">
        <v>343</v>
      </c>
      <c r="H103" s="15" t="s">
        <v>248</v>
      </c>
      <c r="I103" s="15">
        <v>15</v>
      </c>
      <c r="J103" s="16">
        <v>16</v>
      </c>
      <c r="K103" s="16">
        <v>7</v>
      </c>
      <c r="L103" s="46">
        <f t="shared" si="9"/>
        <v>1</v>
      </c>
      <c r="M103" s="43" t="s">
        <v>44</v>
      </c>
      <c r="N103" s="44">
        <v>25</v>
      </c>
      <c r="O103" s="43" t="s">
        <v>45</v>
      </c>
      <c r="P103" s="41">
        <v>13</v>
      </c>
      <c r="Q103" s="43" t="s">
        <v>39</v>
      </c>
      <c r="R103" s="41">
        <v>3</v>
      </c>
      <c r="S103" s="38" t="s">
        <v>264</v>
      </c>
      <c r="T103" s="18">
        <v>1</v>
      </c>
      <c r="W103" s="19">
        <f t="shared" si="10"/>
        <v>1</v>
      </c>
      <c r="X103" s="20" t="s">
        <v>206</v>
      </c>
      <c r="Z103" s="21" t="s">
        <v>52</v>
      </c>
      <c r="AA103" s="22" t="s">
        <v>46</v>
      </c>
      <c r="AD103" s="23">
        <f t="shared" si="14"/>
        <v>1</v>
      </c>
      <c r="AE103" s="48" t="s">
        <v>206</v>
      </c>
      <c r="AF103" s="30">
        <v>7</v>
      </c>
      <c r="AK103" s="54">
        <f t="shared" si="12"/>
        <v>0</v>
      </c>
      <c r="AN103" s="18" t="s">
        <v>344</v>
      </c>
    </row>
    <row r="104" spans="1:40">
      <c r="A104" s="13">
        <v>191</v>
      </c>
      <c r="B104" s="32">
        <v>41716</v>
      </c>
      <c r="C104" s="13" t="s">
        <v>203</v>
      </c>
      <c r="D104" s="13" t="s">
        <v>286</v>
      </c>
      <c r="E104" s="13" t="s">
        <v>7</v>
      </c>
      <c r="F104" s="15">
        <v>24068</v>
      </c>
      <c r="H104" s="15" t="s">
        <v>64</v>
      </c>
      <c r="I104" s="15">
        <v>9</v>
      </c>
      <c r="J104" s="16">
        <v>20</v>
      </c>
      <c r="K104" s="16">
        <v>9</v>
      </c>
      <c r="L104" s="46">
        <f t="shared" si="9"/>
        <v>1</v>
      </c>
      <c r="M104" s="43" t="s">
        <v>44</v>
      </c>
      <c r="N104" s="44">
        <v>50</v>
      </c>
      <c r="O104" s="43" t="s">
        <v>222</v>
      </c>
      <c r="P104" s="41">
        <v>75</v>
      </c>
      <c r="W104" s="19">
        <f t="shared" si="10"/>
        <v>1</v>
      </c>
      <c r="X104" s="20" t="s">
        <v>206</v>
      </c>
      <c r="Z104" s="21" t="s">
        <v>52</v>
      </c>
      <c r="AA104" s="22" t="s">
        <v>46</v>
      </c>
      <c r="AD104" s="23">
        <f t="shared" si="14"/>
        <v>1</v>
      </c>
      <c r="AE104" s="48" t="s">
        <v>206</v>
      </c>
      <c r="AF104" s="30">
        <v>7</v>
      </c>
      <c r="AK104" s="54">
        <f t="shared" si="12"/>
        <v>1</v>
      </c>
      <c r="AL104" s="53" t="s">
        <v>206</v>
      </c>
      <c r="AM104" s="52">
        <v>100</v>
      </c>
      <c r="AN104" s="18" t="s">
        <v>327</v>
      </c>
    </row>
    <row r="105" spans="1:40">
      <c r="A105" s="13">
        <v>192</v>
      </c>
      <c r="B105" s="32">
        <v>41716</v>
      </c>
      <c r="C105" s="13" t="s">
        <v>203</v>
      </c>
      <c r="D105" s="13" t="s">
        <v>286</v>
      </c>
      <c r="E105" s="13" t="s">
        <v>7</v>
      </c>
      <c r="F105" s="15">
        <v>24080</v>
      </c>
      <c r="H105" s="15" t="s">
        <v>64</v>
      </c>
      <c r="I105" s="15">
        <v>10</v>
      </c>
      <c r="J105" s="16">
        <v>18</v>
      </c>
      <c r="K105" s="16">
        <v>11</v>
      </c>
      <c r="L105" s="46">
        <f t="shared" si="9"/>
        <v>1</v>
      </c>
      <c r="M105" s="43" t="s">
        <v>44</v>
      </c>
      <c r="N105" s="44">
        <v>60</v>
      </c>
      <c r="O105" s="43" t="s">
        <v>398</v>
      </c>
      <c r="P105" s="41">
        <v>3</v>
      </c>
      <c r="W105" s="19">
        <f t="shared" si="10"/>
        <v>1</v>
      </c>
      <c r="X105" s="20" t="s">
        <v>206</v>
      </c>
      <c r="Z105" s="21" t="s">
        <v>52</v>
      </c>
      <c r="AA105" s="22" t="s">
        <v>46</v>
      </c>
      <c r="AD105" s="23">
        <f t="shared" si="14"/>
        <v>1</v>
      </c>
      <c r="AE105" s="48" t="s">
        <v>206</v>
      </c>
      <c r="AF105" s="30">
        <v>11</v>
      </c>
      <c r="AK105" s="54">
        <f t="shared" si="12"/>
        <v>1</v>
      </c>
      <c r="AL105" s="53" t="s">
        <v>206</v>
      </c>
      <c r="AM105" s="52">
        <v>25</v>
      </c>
      <c r="AN105" s="18" t="s">
        <v>326</v>
      </c>
    </row>
    <row r="106" spans="1:40">
      <c r="A106" s="13">
        <v>236</v>
      </c>
      <c r="B106" s="32">
        <v>41719</v>
      </c>
      <c r="C106" s="13" t="s">
        <v>203</v>
      </c>
      <c r="D106" s="13" t="s">
        <v>336</v>
      </c>
      <c r="E106" s="13" t="s">
        <v>7</v>
      </c>
      <c r="F106" s="15" t="s">
        <v>23</v>
      </c>
      <c r="G106" s="13" t="s">
        <v>351</v>
      </c>
      <c r="H106" s="15" t="s">
        <v>235</v>
      </c>
      <c r="I106" s="15">
        <v>19</v>
      </c>
      <c r="J106" s="16">
        <v>20</v>
      </c>
      <c r="K106" s="16">
        <v>8</v>
      </c>
      <c r="L106" s="46">
        <f t="shared" si="9"/>
        <v>1</v>
      </c>
      <c r="M106" s="43" t="s">
        <v>45</v>
      </c>
      <c r="N106" s="44">
        <v>19</v>
      </c>
      <c r="O106" s="43" t="s">
        <v>39</v>
      </c>
      <c r="P106" s="41">
        <v>39</v>
      </c>
      <c r="Q106" s="43" t="s">
        <v>358</v>
      </c>
      <c r="R106" s="41">
        <v>1</v>
      </c>
      <c r="W106" s="19">
        <f t="shared" si="10"/>
        <v>1</v>
      </c>
      <c r="X106" s="20" t="s">
        <v>486</v>
      </c>
      <c r="Z106" s="21" t="s">
        <v>38</v>
      </c>
      <c r="AA106" s="22" t="s">
        <v>47</v>
      </c>
      <c r="AB106" s="22" t="s">
        <v>114</v>
      </c>
      <c r="AD106" s="23">
        <f t="shared" si="14"/>
        <v>1</v>
      </c>
      <c r="AE106" s="48" t="s">
        <v>486</v>
      </c>
      <c r="AF106" s="30">
        <v>6</v>
      </c>
      <c r="AK106" s="54">
        <f t="shared" si="12"/>
        <v>0</v>
      </c>
      <c r="AN106" s="18" t="s">
        <v>359</v>
      </c>
    </row>
    <row r="107" spans="1:40">
      <c r="A107" s="13">
        <v>237</v>
      </c>
      <c r="B107" s="32">
        <v>41726</v>
      </c>
      <c r="C107" s="13" t="s">
        <v>203</v>
      </c>
      <c r="D107" s="13" t="s">
        <v>336</v>
      </c>
      <c r="E107" s="13" t="s">
        <v>7</v>
      </c>
      <c r="F107" s="15" t="s">
        <v>23</v>
      </c>
      <c r="G107" s="13" t="s">
        <v>387</v>
      </c>
      <c r="H107" s="15" t="s">
        <v>235</v>
      </c>
      <c r="I107" s="15">
        <v>20</v>
      </c>
      <c r="J107" s="16">
        <v>14</v>
      </c>
      <c r="K107" s="16">
        <v>7</v>
      </c>
      <c r="L107" s="46">
        <f t="shared" si="9"/>
        <v>1</v>
      </c>
      <c r="M107" s="43" t="s">
        <v>39</v>
      </c>
      <c r="N107" s="44">
        <v>23</v>
      </c>
      <c r="O107" s="43" t="s">
        <v>45</v>
      </c>
      <c r="P107" s="41">
        <v>2</v>
      </c>
      <c r="Q107" s="43" t="s">
        <v>398</v>
      </c>
      <c r="R107" s="41">
        <v>2</v>
      </c>
      <c r="W107" s="19">
        <f t="shared" si="10"/>
        <v>0</v>
      </c>
      <c r="AA107" s="22" t="s">
        <v>47</v>
      </c>
      <c r="AB107" s="22" t="s">
        <v>114</v>
      </c>
      <c r="AD107" s="23">
        <f t="shared" si="14"/>
        <v>1</v>
      </c>
      <c r="AE107" s="48" t="s">
        <v>333</v>
      </c>
      <c r="AF107" s="30">
        <v>2</v>
      </c>
      <c r="AK107" s="54">
        <f t="shared" si="12"/>
        <v>0</v>
      </c>
      <c r="AN107" s="18" t="s">
        <v>388</v>
      </c>
    </row>
    <row r="108" spans="1:40">
      <c r="A108" s="13">
        <v>250</v>
      </c>
      <c r="B108" s="32">
        <v>41726</v>
      </c>
      <c r="C108" s="13" t="s">
        <v>203</v>
      </c>
      <c r="D108" s="13" t="s">
        <v>336</v>
      </c>
      <c r="E108" s="13" t="s">
        <v>7</v>
      </c>
      <c r="F108" s="15" t="s">
        <v>23</v>
      </c>
      <c r="G108" s="13" t="s">
        <v>390</v>
      </c>
      <c r="H108" s="15" t="s">
        <v>235</v>
      </c>
      <c r="I108" s="15">
        <v>16</v>
      </c>
      <c r="J108" s="16">
        <v>13</v>
      </c>
      <c r="K108" s="16">
        <v>6</v>
      </c>
      <c r="L108" s="46">
        <f t="shared" si="9"/>
        <v>1</v>
      </c>
      <c r="M108" s="43" t="s">
        <v>392</v>
      </c>
      <c r="N108" s="44">
        <v>24</v>
      </c>
      <c r="O108" s="43" t="s">
        <v>131</v>
      </c>
      <c r="P108" s="41">
        <v>1</v>
      </c>
      <c r="Q108" s="43" t="s">
        <v>398</v>
      </c>
      <c r="R108" s="41">
        <v>3</v>
      </c>
      <c r="S108" s="38" t="s">
        <v>222</v>
      </c>
      <c r="T108" s="18">
        <v>100</v>
      </c>
      <c r="W108" s="19">
        <f t="shared" si="10"/>
        <v>1</v>
      </c>
      <c r="X108" s="20" t="s">
        <v>486</v>
      </c>
      <c r="Z108" s="21" t="s">
        <v>38</v>
      </c>
      <c r="AA108" s="22" t="s">
        <v>46</v>
      </c>
      <c r="AD108" s="23">
        <f t="shared" si="14"/>
        <v>1</v>
      </c>
      <c r="AE108" s="48" t="s">
        <v>333</v>
      </c>
      <c r="AF108" s="30">
        <v>1</v>
      </c>
      <c r="AG108" s="24" t="s">
        <v>485</v>
      </c>
      <c r="AH108" s="25">
        <v>1</v>
      </c>
      <c r="AI108" s="24" t="s">
        <v>493</v>
      </c>
      <c r="AJ108" s="25">
        <v>1</v>
      </c>
      <c r="AK108" s="54">
        <f t="shared" si="12"/>
        <v>0</v>
      </c>
      <c r="AN108" s="18" t="s">
        <v>396</v>
      </c>
    </row>
    <row r="109" spans="1:40">
      <c r="A109" s="13">
        <v>252</v>
      </c>
      <c r="B109" s="32">
        <v>41726</v>
      </c>
      <c r="C109" s="13" t="s">
        <v>203</v>
      </c>
      <c r="D109" s="13" t="s">
        <v>336</v>
      </c>
      <c r="E109" s="13" t="s">
        <v>7</v>
      </c>
      <c r="F109" s="15" t="s">
        <v>23</v>
      </c>
      <c r="G109" s="13" t="s">
        <v>391</v>
      </c>
      <c r="H109" s="15" t="s">
        <v>235</v>
      </c>
      <c r="I109" s="15">
        <v>20</v>
      </c>
      <c r="J109" s="16">
        <v>16</v>
      </c>
      <c r="K109" s="16">
        <v>10</v>
      </c>
      <c r="L109" s="46">
        <f t="shared" si="9"/>
        <v>1</v>
      </c>
      <c r="M109" s="43" t="s">
        <v>39</v>
      </c>
      <c r="N109" s="44">
        <v>21</v>
      </c>
      <c r="O109" s="43" t="s">
        <v>45</v>
      </c>
      <c r="P109" s="41">
        <v>5</v>
      </c>
      <c r="Q109" s="43" t="s">
        <v>44</v>
      </c>
      <c r="R109" s="41">
        <v>12</v>
      </c>
      <c r="S109" s="38" t="s">
        <v>398</v>
      </c>
      <c r="T109" s="18">
        <v>7</v>
      </c>
      <c r="W109" s="19">
        <f t="shared" si="10"/>
        <v>1</v>
      </c>
      <c r="X109" s="20" t="s">
        <v>493</v>
      </c>
      <c r="Z109" s="21" t="s">
        <v>38</v>
      </c>
      <c r="AA109" s="22" t="s">
        <v>46</v>
      </c>
      <c r="AD109" s="23">
        <f t="shared" si="14"/>
        <v>1</v>
      </c>
      <c r="AE109" s="48" t="s">
        <v>333</v>
      </c>
      <c r="AF109" s="30">
        <v>1</v>
      </c>
      <c r="AG109" s="24" t="s">
        <v>485</v>
      </c>
      <c r="AK109" s="54">
        <f t="shared" si="12"/>
        <v>0</v>
      </c>
    </row>
    <row r="110" spans="1:40">
      <c r="A110" s="13">
        <v>146</v>
      </c>
      <c r="B110" s="32">
        <v>41710</v>
      </c>
      <c r="C110" s="13" t="s">
        <v>203</v>
      </c>
      <c r="D110" s="13" t="s">
        <v>204</v>
      </c>
      <c r="E110" s="13" t="s">
        <v>7</v>
      </c>
      <c r="F110" s="15" t="s">
        <v>23</v>
      </c>
      <c r="G110" s="13" t="s">
        <v>220</v>
      </c>
      <c r="H110" s="15" t="s">
        <v>221</v>
      </c>
      <c r="I110" s="15">
        <v>11</v>
      </c>
      <c r="J110" s="16">
        <v>15</v>
      </c>
      <c r="K110" s="16">
        <v>7</v>
      </c>
      <c r="L110" s="46">
        <f t="shared" si="9"/>
        <v>1</v>
      </c>
      <c r="M110" s="43" t="s">
        <v>222</v>
      </c>
      <c r="N110" s="44">
        <v>134</v>
      </c>
      <c r="W110" s="19">
        <f t="shared" si="10"/>
        <v>1</v>
      </c>
      <c r="X110" s="20" t="s">
        <v>206</v>
      </c>
      <c r="Y110" s="20" t="s">
        <v>486</v>
      </c>
      <c r="Z110" s="21" t="s">
        <v>38</v>
      </c>
      <c r="AA110" s="22" t="s">
        <v>46</v>
      </c>
      <c r="AD110" s="23">
        <f t="shared" ref="AD110:AD116" si="15">IF(SUM(AF110+AH110+AJ110)&gt;0,1,0)</f>
        <v>0</v>
      </c>
      <c r="AK110" s="54">
        <f t="shared" si="12"/>
        <v>0</v>
      </c>
      <c r="AN110" s="18" t="s">
        <v>229</v>
      </c>
    </row>
    <row r="111" spans="1:40">
      <c r="A111" s="13">
        <v>147</v>
      </c>
      <c r="B111" s="32">
        <v>41710</v>
      </c>
      <c r="C111" s="13" t="s">
        <v>203</v>
      </c>
      <c r="D111" s="13" t="s">
        <v>204</v>
      </c>
      <c r="E111" s="13" t="s">
        <v>7</v>
      </c>
      <c r="F111" s="15" t="s">
        <v>23</v>
      </c>
      <c r="G111" s="13" t="s">
        <v>226</v>
      </c>
      <c r="H111" s="15" t="s">
        <v>227</v>
      </c>
      <c r="I111" s="15">
        <v>17</v>
      </c>
      <c r="J111" s="16">
        <v>10</v>
      </c>
      <c r="K111" s="16">
        <v>7</v>
      </c>
      <c r="L111" s="46">
        <f t="shared" si="9"/>
        <v>0</v>
      </c>
      <c r="W111" s="19">
        <f t="shared" si="10"/>
        <v>0</v>
      </c>
      <c r="AA111" s="22" t="s">
        <v>46</v>
      </c>
      <c r="AD111" s="23">
        <f t="shared" si="15"/>
        <v>1</v>
      </c>
      <c r="AE111" s="48" t="s">
        <v>206</v>
      </c>
      <c r="AF111" s="30">
        <v>2</v>
      </c>
      <c r="AK111" s="54">
        <f t="shared" si="12"/>
        <v>1</v>
      </c>
      <c r="AL111" s="53" t="s">
        <v>206</v>
      </c>
      <c r="AM111" s="52">
        <v>30</v>
      </c>
      <c r="AN111" s="18" t="s">
        <v>228</v>
      </c>
    </row>
    <row r="112" spans="1:40">
      <c r="A112" s="13">
        <v>148</v>
      </c>
      <c r="B112" s="32">
        <v>41710</v>
      </c>
      <c r="C112" s="13" t="s">
        <v>203</v>
      </c>
      <c r="D112" s="13" t="s">
        <v>204</v>
      </c>
      <c r="E112" s="13" t="s">
        <v>7</v>
      </c>
      <c r="F112" s="15" t="s">
        <v>23</v>
      </c>
      <c r="G112" s="13" t="s">
        <v>230</v>
      </c>
      <c r="H112" s="15" t="s">
        <v>231</v>
      </c>
      <c r="I112" s="15">
        <v>14</v>
      </c>
      <c r="J112" s="16">
        <v>12</v>
      </c>
      <c r="K112" s="16">
        <v>11</v>
      </c>
      <c r="L112" s="46">
        <f t="shared" si="9"/>
        <v>0</v>
      </c>
      <c r="W112" s="19">
        <f t="shared" si="10"/>
        <v>1</v>
      </c>
      <c r="X112" s="20" t="s">
        <v>206</v>
      </c>
      <c r="Z112" s="21" t="s">
        <v>38</v>
      </c>
      <c r="AA112" s="22" t="s">
        <v>47</v>
      </c>
      <c r="AB112" s="22" t="s">
        <v>114</v>
      </c>
      <c r="AD112" s="23">
        <f t="shared" si="15"/>
        <v>1</v>
      </c>
      <c r="AE112" s="48" t="s">
        <v>206</v>
      </c>
      <c r="AF112" s="30">
        <v>1</v>
      </c>
      <c r="AK112" s="54">
        <f t="shared" si="12"/>
        <v>0</v>
      </c>
      <c r="AN112" s="18" t="s">
        <v>228</v>
      </c>
    </row>
    <row r="113" spans="1:40">
      <c r="A113" s="13">
        <v>161</v>
      </c>
      <c r="B113" s="32">
        <v>41710</v>
      </c>
      <c r="C113" s="13" t="s">
        <v>203</v>
      </c>
      <c r="D113" s="13" t="s">
        <v>204</v>
      </c>
      <c r="E113" s="13" t="s">
        <v>7</v>
      </c>
      <c r="F113" s="15" t="s">
        <v>23</v>
      </c>
      <c r="G113" s="13" t="s">
        <v>249</v>
      </c>
      <c r="H113" s="15" t="s">
        <v>248</v>
      </c>
      <c r="I113" s="15">
        <v>15</v>
      </c>
      <c r="J113" s="16">
        <v>12</v>
      </c>
      <c r="K113" s="16">
        <v>8</v>
      </c>
      <c r="L113" s="46">
        <f t="shared" si="9"/>
        <v>1</v>
      </c>
      <c r="M113" s="43" t="s">
        <v>250</v>
      </c>
      <c r="N113" s="44">
        <v>300</v>
      </c>
      <c r="O113" s="43" t="s">
        <v>251</v>
      </c>
      <c r="P113" s="41">
        <v>3</v>
      </c>
      <c r="W113" s="19">
        <f t="shared" si="10"/>
        <v>1</v>
      </c>
      <c r="X113" s="20" t="s">
        <v>206</v>
      </c>
      <c r="Z113" s="21" t="s">
        <v>52</v>
      </c>
      <c r="AA113" s="22" t="s">
        <v>47</v>
      </c>
      <c r="AB113" s="22" t="s">
        <v>52</v>
      </c>
      <c r="AC113" s="36">
        <v>0</v>
      </c>
      <c r="AD113" s="23">
        <f t="shared" si="15"/>
        <v>1</v>
      </c>
      <c r="AE113" s="48" t="s">
        <v>206</v>
      </c>
      <c r="AF113" s="30">
        <v>3</v>
      </c>
      <c r="AK113" s="54">
        <f t="shared" si="12"/>
        <v>0</v>
      </c>
      <c r="AN113" s="18" t="s">
        <v>252</v>
      </c>
    </row>
    <row r="114" spans="1:40">
      <c r="A114" s="13">
        <v>14</v>
      </c>
      <c r="B114" s="32">
        <v>41688</v>
      </c>
      <c r="C114" s="14" t="s">
        <v>180</v>
      </c>
      <c r="D114" s="13" t="s">
        <v>18</v>
      </c>
      <c r="E114" s="13" t="s">
        <v>7</v>
      </c>
      <c r="F114" s="15">
        <v>22865</v>
      </c>
      <c r="H114" s="15">
        <v>281</v>
      </c>
      <c r="I114" s="15">
        <v>16</v>
      </c>
      <c r="J114" s="16">
        <v>15</v>
      </c>
      <c r="K114" s="16">
        <v>9</v>
      </c>
      <c r="L114" s="46">
        <f t="shared" si="9"/>
        <v>1</v>
      </c>
      <c r="M114" s="43" t="s">
        <v>39</v>
      </c>
      <c r="N114" s="44">
        <v>12</v>
      </c>
      <c r="W114" s="19">
        <f t="shared" si="10"/>
        <v>0</v>
      </c>
      <c r="AA114" s="22" t="s">
        <v>47</v>
      </c>
      <c r="AB114" s="22" t="s">
        <v>52</v>
      </c>
      <c r="AC114" s="36" t="s">
        <v>183</v>
      </c>
      <c r="AD114" s="23">
        <f t="shared" si="15"/>
        <v>0</v>
      </c>
      <c r="AK114" s="54">
        <f t="shared" si="12"/>
        <v>0</v>
      </c>
      <c r="AN114" s="18" t="s">
        <v>54</v>
      </c>
    </row>
    <row r="115" spans="1:40">
      <c r="A115" s="13">
        <v>15</v>
      </c>
      <c r="B115" s="32">
        <v>41688</v>
      </c>
      <c r="C115" s="14" t="s">
        <v>180</v>
      </c>
      <c r="D115" s="13" t="s">
        <v>18</v>
      </c>
      <c r="E115" s="13" t="s">
        <v>7</v>
      </c>
      <c r="F115" s="15">
        <v>22754</v>
      </c>
      <c r="H115" s="15">
        <v>361</v>
      </c>
      <c r="I115" s="15">
        <v>18</v>
      </c>
      <c r="J115" s="16">
        <v>12</v>
      </c>
      <c r="K115" s="16">
        <v>6</v>
      </c>
      <c r="L115" s="46">
        <f t="shared" si="9"/>
        <v>1</v>
      </c>
      <c r="M115" s="43" t="s">
        <v>44</v>
      </c>
      <c r="N115" s="44">
        <v>75</v>
      </c>
      <c r="W115" s="19">
        <f t="shared" si="10"/>
        <v>1</v>
      </c>
      <c r="X115" s="20" t="s">
        <v>94</v>
      </c>
      <c r="Z115" s="21" t="s">
        <v>52</v>
      </c>
      <c r="AA115" s="22" t="s">
        <v>48</v>
      </c>
      <c r="AB115" s="22" t="s">
        <v>114</v>
      </c>
      <c r="AD115" s="23">
        <f t="shared" si="15"/>
        <v>0</v>
      </c>
      <c r="AE115" s="48" t="s">
        <v>101</v>
      </c>
      <c r="AK115" s="54">
        <f t="shared" si="12"/>
        <v>1</v>
      </c>
      <c r="AL115" s="53" t="s">
        <v>101</v>
      </c>
      <c r="AM115" s="52">
        <v>25</v>
      </c>
      <c r="AN115" s="18" t="s">
        <v>199</v>
      </c>
    </row>
    <row r="116" spans="1:40">
      <c r="A116" s="13">
        <v>16</v>
      </c>
      <c r="B116" s="32">
        <v>41688</v>
      </c>
      <c r="C116" s="14" t="s">
        <v>180</v>
      </c>
      <c r="D116" s="13" t="s">
        <v>20</v>
      </c>
      <c r="E116" s="13" t="s">
        <v>7</v>
      </c>
      <c r="F116" s="15" t="s">
        <v>23</v>
      </c>
      <c r="G116" s="13" t="s">
        <v>61</v>
      </c>
      <c r="H116" s="15" t="s">
        <v>31</v>
      </c>
      <c r="I116" s="15">
        <v>13</v>
      </c>
      <c r="J116" s="16">
        <v>15</v>
      </c>
      <c r="K116" s="16">
        <v>15</v>
      </c>
      <c r="L116" s="46">
        <f t="shared" si="9"/>
        <v>1</v>
      </c>
      <c r="M116" s="43" t="s">
        <v>136</v>
      </c>
      <c r="N116" s="44">
        <v>100</v>
      </c>
      <c r="O116" s="43" t="s">
        <v>163</v>
      </c>
      <c r="P116" s="41">
        <v>4</v>
      </c>
      <c r="W116" s="19">
        <f t="shared" si="10"/>
        <v>0</v>
      </c>
      <c r="AA116" s="22" t="s">
        <v>46</v>
      </c>
      <c r="AD116" s="23">
        <f t="shared" si="15"/>
        <v>1</v>
      </c>
      <c r="AE116" s="48" t="s">
        <v>101</v>
      </c>
      <c r="AF116" s="30">
        <v>3</v>
      </c>
      <c r="AK116" s="54">
        <f t="shared" si="12"/>
        <v>0</v>
      </c>
      <c r="AN116" s="18" t="s">
        <v>200</v>
      </c>
    </row>
    <row r="117" spans="1:40">
      <c r="A117" s="13">
        <v>171</v>
      </c>
      <c r="B117" s="32">
        <v>41713</v>
      </c>
      <c r="C117" s="13" t="s">
        <v>203</v>
      </c>
      <c r="D117" s="13" t="s">
        <v>253</v>
      </c>
      <c r="E117" s="13" t="s">
        <v>14</v>
      </c>
      <c r="F117" s="15">
        <v>1338</v>
      </c>
      <c r="H117" s="15" t="s">
        <v>64</v>
      </c>
      <c r="I117" s="15">
        <v>6</v>
      </c>
      <c r="J117" s="16">
        <v>18</v>
      </c>
      <c r="K117" s="16">
        <v>15</v>
      </c>
      <c r="L117" s="46">
        <f t="shared" si="9"/>
        <v>1</v>
      </c>
      <c r="M117" s="43" t="s">
        <v>398</v>
      </c>
      <c r="N117" s="44">
        <v>9</v>
      </c>
      <c r="W117" s="19">
        <f t="shared" si="10"/>
        <v>0</v>
      </c>
      <c r="AA117" s="22" t="s">
        <v>49</v>
      </c>
      <c r="AB117" s="22" t="s">
        <v>52</v>
      </c>
      <c r="AC117" s="36">
        <v>0</v>
      </c>
      <c r="AD117" s="23">
        <f t="shared" ref="AD117:AD123" si="16">IF(SUM(AF117+AH117+AJ117+AM117)&gt;0,1,0)</f>
        <v>1</v>
      </c>
      <c r="AE117" s="48" t="s">
        <v>332</v>
      </c>
      <c r="AF117" s="30">
        <v>6</v>
      </c>
      <c r="AK117" s="54">
        <f t="shared" si="12"/>
        <v>0</v>
      </c>
    </row>
    <row r="118" spans="1:40">
      <c r="A118" s="13">
        <v>172</v>
      </c>
      <c r="B118" s="32">
        <v>41713</v>
      </c>
      <c r="C118" s="13" t="s">
        <v>203</v>
      </c>
      <c r="D118" s="13" t="s">
        <v>253</v>
      </c>
      <c r="E118" s="13" t="s">
        <v>14</v>
      </c>
      <c r="F118" s="15">
        <v>1167</v>
      </c>
      <c r="H118" s="15" t="s">
        <v>64</v>
      </c>
      <c r="I118" s="15">
        <v>5</v>
      </c>
      <c r="J118" s="16">
        <v>13</v>
      </c>
      <c r="K118" s="16">
        <v>7</v>
      </c>
      <c r="L118" s="46">
        <f t="shared" si="9"/>
        <v>1</v>
      </c>
      <c r="M118" s="43" t="s">
        <v>398</v>
      </c>
      <c r="N118" s="44">
        <v>25</v>
      </c>
      <c r="W118" s="19">
        <f t="shared" si="10"/>
        <v>0</v>
      </c>
      <c r="AA118" s="22" t="s">
        <v>46</v>
      </c>
      <c r="AD118" s="23">
        <f t="shared" si="16"/>
        <v>1</v>
      </c>
      <c r="AE118" s="48" t="s">
        <v>332</v>
      </c>
      <c r="AF118" s="30">
        <v>3</v>
      </c>
      <c r="AG118" s="24" t="s">
        <v>206</v>
      </c>
      <c r="AH118" s="25">
        <v>3</v>
      </c>
      <c r="AK118" s="54">
        <f t="shared" si="12"/>
        <v>0</v>
      </c>
      <c r="AN118" s="18" t="s">
        <v>271</v>
      </c>
    </row>
    <row r="119" spans="1:40">
      <c r="A119" s="13">
        <v>212</v>
      </c>
      <c r="B119" s="32">
        <v>41716</v>
      </c>
      <c r="C119" s="13" t="s">
        <v>203</v>
      </c>
      <c r="D119" s="13" t="s">
        <v>303</v>
      </c>
      <c r="E119" s="13" t="s">
        <v>14</v>
      </c>
      <c r="F119" s="15">
        <v>221</v>
      </c>
      <c r="H119" s="15" t="s">
        <v>64</v>
      </c>
      <c r="I119" s="15" t="s">
        <v>235</v>
      </c>
      <c r="J119" s="16">
        <v>16</v>
      </c>
      <c r="K119" s="16">
        <v>38</v>
      </c>
      <c r="L119" s="46">
        <f t="shared" si="9"/>
        <v>1</v>
      </c>
      <c r="M119" s="43" t="s">
        <v>398</v>
      </c>
      <c r="N119" s="44">
        <v>4</v>
      </c>
      <c r="W119" s="19">
        <f t="shared" si="10"/>
        <v>1</v>
      </c>
      <c r="X119" s="20" t="s">
        <v>206</v>
      </c>
      <c r="Z119" s="21" t="s">
        <v>38</v>
      </c>
      <c r="AA119" s="22" t="s">
        <v>48</v>
      </c>
      <c r="AB119" s="22" t="s">
        <v>52</v>
      </c>
      <c r="AC119" s="36" t="s">
        <v>314</v>
      </c>
      <c r="AD119" s="23">
        <f t="shared" si="16"/>
        <v>1</v>
      </c>
      <c r="AE119" s="48" t="s">
        <v>206</v>
      </c>
      <c r="AF119" s="30">
        <v>75</v>
      </c>
      <c r="AK119" s="54">
        <f t="shared" si="12"/>
        <v>0</v>
      </c>
      <c r="AN119" s="18" t="s">
        <v>315</v>
      </c>
    </row>
    <row r="120" spans="1:40">
      <c r="A120" s="13">
        <v>213</v>
      </c>
      <c r="B120" s="32">
        <v>41719</v>
      </c>
      <c r="C120" s="13" t="s">
        <v>203</v>
      </c>
      <c r="D120" s="13" t="s">
        <v>303</v>
      </c>
      <c r="E120" s="13" t="s">
        <v>14</v>
      </c>
      <c r="F120" s="15">
        <v>3994</v>
      </c>
      <c r="H120" s="15" t="s">
        <v>64</v>
      </c>
      <c r="I120" s="15">
        <v>8</v>
      </c>
      <c r="J120" s="16">
        <v>15</v>
      </c>
      <c r="K120" s="16">
        <v>12</v>
      </c>
      <c r="L120" s="46">
        <f t="shared" si="9"/>
        <v>1</v>
      </c>
      <c r="M120" s="43" t="s">
        <v>398</v>
      </c>
      <c r="N120" s="44">
        <v>15</v>
      </c>
      <c r="W120" s="19">
        <f t="shared" si="10"/>
        <v>0</v>
      </c>
      <c r="AA120" s="22" t="s">
        <v>48</v>
      </c>
      <c r="AB120" s="22" t="s">
        <v>114</v>
      </c>
      <c r="AD120" s="23">
        <f t="shared" si="16"/>
        <v>1</v>
      </c>
      <c r="AE120" s="48" t="s">
        <v>206</v>
      </c>
      <c r="AF120" s="30">
        <v>1</v>
      </c>
      <c r="AK120" s="54">
        <f t="shared" si="12"/>
        <v>0</v>
      </c>
    </row>
    <row r="121" spans="1:40">
      <c r="A121" s="13">
        <v>193</v>
      </c>
      <c r="B121" s="32">
        <v>41716</v>
      </c>
      <c r="C121" s="13" t="s">
        <v>203</v>
      </c>
      <c r="D121" s="13" t="s">
        <v>286</v>
      </c>
      <c r="E121" s="13" t="s">
        <v>14</v>
      </c>
      <c r="F121" s="15">
        <v>5477</v>
      </c>
      <c r="H121" s="15" t="s">
        <v>64</v>
      </c>
      <c r="I121" s="15">
        <v>7.5</v>
      </c>
      <c r="J121" s="16">
        <v>13</v>
      </c>
      <c r="K121" s="16">
        <v>8</v>
      </c>
      <c r="L121" s="46">
        <f t="shared" si="9"/>
        <v>1</v>
      </c>
      <c r="M121" s="43" t="s">
        <v>398</v>
      </c>
      <c r="N121" s="44">
        <v>4</v>
      </c>
      <c r="W121" s="19">
        <f t="shared" si="10"/>
        <v>0</v>
      </c>
      <c r="AA121" s="22" t="s">
        <v>48</v>
      </c>
      <c r="AB121" s="22" t="s">
        <v>114</v>
      </c>
      <c r="AD121" s="23">
        <f t="shared" si="16"/>
        <v>1</v>
      </c>
      <c r="AE121" s="48" t="s">
        <v>206</v>
      </c>
      <c r="AF121" s="30">
        <v>23</v>
      </c>
      <c r="AG121" s="24" t="s">
        <v>332</v>
      </c>
      <c r="AH121" s="25">
        <v>1</v>
      </c>
      <c r="AK121" s="54">
        <f t="shared" si="12"/>
        <v>1</v>
      </c>
      <c r="AL121" s="53" t="s">
        <v>206</v>
      </c>
      <c r="AM121" s="52">
        <v>20</v>
      </c>
      <c r="AN121" s="18" t="s">
        <v>294</v>
      </c>
    </row>
    <row r="122" spans="1:40">
      <c r="A122" s="13">
        <v>238</v>
      </c>
      <c r="B122" s="32">
        <v>41719</v>
      </c>
      <c r="C122" s="13" t="s">
        <v>203</v>
      </c>
      <c r="D122" s="13" t="s">
        <v>336</v>
      </c>
      <c r="E122" s="13" t="s">
        <v>14</v>
      </c>
      <c r="F122" s="15">
        <v>530</v>
      </c>
      <c r="H122" s="15" t="s">
        <v>64</v>
      </c>
      <c r="I122" s="15">
        <v>6.5</v>
      </c>
      <c r="J122" s="16">
        <v>13</v>
      </c>
      <c r="K122" s="16">
        <v>13</v>
      </c>
      <c r="L122" s="46">
        <f t="shared" si="9"/>
        <v>1</v>
      </c>
      <c r="M122" s="43" t="s">
        <v>398</v>
      </c>
      <c r="N122" s="44">
        <v>10</v>
      </c>
      <c r="W122" s="19">
        <f t="shared" si="10"/>
        <v>1</v>
      </c>
      <c r="X122" s="20" t="s">
        <v>486</v>
      </c>
      <c r="Z122" s="21" t="s">
        <v>38</v>
      </c>
      <c r="AA122" s="22" t="s">
        <v>48</v>
      </c>
      <c r="AB122" s="22" t="s">
        <v>52</v>
      </c>
      <c r="AC122" s="36">
        <v>0</v>
      </c>
      <c r="AD122" s="23">
        <f t="shared" si="16"/>
        <v>1</v>
      </c>
      <c r="AE122" s="48" t="s">
        <v>486</v>
      </c>
      <c r="AF122" s="30">
        <v>1</v>
      </c>
      <c r="AK122" s="54">
        <f t="shared" si="12"/>
        <v>0</v>
      </c>
      <c r="AN122" s="18" t="s">
        <v>361</v>
      </c>
    </row>
    <row r="123" spans="1:40">
      <c r="A123" s="13">
        <v>239</v>
      </c>
      <c r="B123" s="32">
        <v>41719</v>
      </c>
      <c r="C123" s="13" t="s">
        <v>203</v>
      </c>
      <c r="D123" s="13" t="s">
        <v>336</v>
      </c>
      <c r="E123" s="13" t="s">
        <v>14</v>
      </c>
      <c r="F123" s="15">
        <v>429</v>
      </c>
      <c r="H123" s="15" t="s">
        <v>64</v>
      </c>
      <c r="I123" s="15">
        <v>5.5</v>
      </c>
      <c r="J123" s="16">
        <v>12</v>
      </c>
      <c r="K123" s="16">
        <v>12</v>
      </c>
      <c r="L123" s="46">
        <f t="shared" si="9"/>
        <v>1</v>
      </c>
      <c r="M123" s="43" t="s">
        <v>398</v>
      </c>
      <c r="N123" s="44">
        <v>3</v>
      </c>
      <c r="W123" s="19">
        <f t="shared" si="10"/>
        <v>0</v>
      </c>
      <c r="AA123" s="22" t="s">
        <v>46</v>
      </c>
      <c r="AD123" s="23">
        <f t="shared" si="16"/>
        <v>1</v>
      </c>
      <c r="AE123" s="48" t="s">
        <v>333</v>
      </c>
      <c r="AF123" s="30">
        <v>1</v>
      </c>
      <c r="AG123" s="24" t="s">
        <v>486</v>
      </c>
      <c r="AH123" s="25">
        <v>1</v>
      </c>
      <c r="AK123" s="54">
        <f t="shared" si="12"/>
        <v>0</v>
      </c>
      <c r="AN123" s="18" t="s">
        <v>363</v>
      </c>
    </row>
    <row r="124" spans="1:40">
      <c r="A124" s="13">
        <v>149</v>
      </c>
      <c r="B124" s="32">
        <v>41710</v>
      </c>
      <c r="C124" s="13" t="s">
        <v>203</v>
      </c>
      <c r="D124" s="13" t="s">
        <v>204</v>
      </c>
      <c r="E124" s="13" t="s">
        <v>14</v>
      </c>
      <c r="F124" s="15">
        <v>3480</v>
      </c>
      <c r="H124" s="15" t="s">
        <v>64</v>
      </c>
      <c r="I124" s="15">
        <v>6</v>
      </c>
      <c r="J124" s="16">
        <v>13</v>
      </c>
      <c r="K124" s="16">
        <v>10</v>
      </c>
      <c r="L124" s="46">
        <f t="shared" si="9"/>
        <v>1</v>
      </c>
      <c r="M124" s="43" t="s">
        <v>398</v>
      </c>
      <c r="N124" s="44">
        <v>1</v>
      </c>
      <c r="W124" s="19">
        <f t="shared" si="10"/>
        <v>0</v>
      </c>
      <c r="AA124" s="22" t="s">
        <v>49</v>
      </c>
      <c r="AB124" s="22" t="s">
        <v>52</v>
      </c>
      <c r="AC124" s="36" t="s">
        <v>232</v>
      </c>
      <c r="AD124" s="23">
        <f t="shared" ref="AD124:AD133" si="17">IF(SUM(AF124+AH124+AJ124)&gt;0,1,0)</f>
        <v>1</v>
      </c>
      <c r="AE124" s="48" t="s">
        <v>206</v>
      </c>
      <c r="AF124" s="30">
        <v>39</v>
      </c>
      <c r="AK124" s="54">
        <f t="shared" si="12"/>
        <v>1</v>
      </c>
      <c r="AL124" s="53" t="s">
        <v>206</v>
      </c>
      <c r="AM124" s="52" t="s">
        <v>233</v>
      </c>
      <c r="AN124" s="18" t="s">
        <v>234</v>
      </c>
    </row>
    <row r="125" spans="1:40">
      <c r="A125" s="13">
        <v>150</v>
      </c>
      <c r="B125" s="32">
        <v>41710</v>
      </c>
      <c r="C125" s="13" t="s">
        <v>203</v>
      </c>
      <c r="D125" s="13" t="s">
        <v>204</v>
      </c>
      <c r="E125" s="13" t="s">
        <v>14</v>
      </c>
      <c r="F125" s="15">
        <v>3373</v>
      </c>
      <c r="H125" s="15" t="s">
        <v>64</v>
      </c>
      <c r="I125" s="15">
        <v>7</v>
      </c>
      <c r="J125" s="16">
        <v>15</v>
      </c>
      <c r="K125" s="16">
        <v>16</v>
      </c>
      <c r="L125" s="46">
        <f t="shared" si="9"/>
        <v>1</v>
      </c>
      <c r="M125" s="43" t="s">
        <v>398</v>
      </c>
      <c r="N125" s="44">
        <v>12</v>
      </c>
      <c r="W125" s="19">
        <f t="shared" si="10"/>
        <v>1</v>
      </c>
      <c r="X125" s="20" t="s">
        <v>206</v>
      </c>
      <c r="Z125" s="21" t="s">
        <v>38</v>
      </c>
      <c r="AA125" s="22" t="s">
        <v>49</v>
      </c>
      <c r="AB125" s="22" t="s">
        <v>52</v>
      </c>
      <c r="AC125" s="36">
        <v>0</v>
      </c>
      <c r="AD125" s="23">
        <f t="shared" si="17"/>
        <v>1</v>
      </c>
      <c r="AE125" s="48" t="s">
        <v>206</v>
      </c>
      <c r="AF125" s="30">
        <v>13</v>
      </c>
      <c r="AK125" s="54">
        <f t="shared" si="12"/>
        <v>0</v>
      </c>
    </row>
    <row r="126" spans="1:40">
      <c r="A126" s="13">
        <v>45</v>
      </c>
      <c r="B126" s="32">
        <v>41689</v>
      </c>
      <c r="C126" s="14" t="s">
        <v>180</v>
      </c>
      <c r="D126" s="13" t="s">
        <v>19</v>
      </c>
      <c r="E126" s="13" t="s">
        <v>14</v>
      </c>
      <c r="F126" s="15" t="s">
        <v>23</v>
      </c>
      <c r="G126" s="13" t="s">
        <v>58</v>
      </c>
      <c r="H126" s="15">
        <v>51</v>
      </c>
      <c r="I126" s="15">
        <v>4.5</v>
      </c>
      <c r="J126" s="16">
        <v>12</v>
      </c>
      <c r="K126" s="16">
        <v>9</v>
      </c>
      <c r="L126" s="46">
        <f t="shared" si="9"/>
        <v>1</v>
      </c>
      <c r="M126" s="43" t="s">
        <v>44</v>
      </c>
      <c r="N126" s="44">
        <v>12</v>
      </c>
      <c r="W126" s="19">
        <f t="shared" si="10"/>
        <v>1</v>
      </c>
      <c r="X126" s="20" t="s">
        <v>172</v>
      </c>
      <c r="Z126" s="21" t="s">
        <v>52</v>
      </c>
      <c r="AA126" s="22" t="s">
        <v>46</v>
      </c>
      <c r="AD126" s="23">
        <f t="shared" si="17"/>
        <v>0</v>
      </c>
      <c r="AK126" s="54">
        <f t="shared" si="12"/>
        <v>0</v>
      </c>
      <c r="AN126" s="18" t="s">
        <v>59</v>
      </c>
    </row>
    <row r="127" spans="1:40">
      <c r="A127" s="13">
        <v>42</v>
      </c>
      <c r="B127" s="32">
        <v>41688</v>
      </c>
      <c r="C127" s="14" t="s">
        <v>180</v>
      </c>
      <c r="D127" s="13" t="s">
        <v>18</v>
      </c>
      <c r="E127" s="13" t="s">
        <v>14</v>
      </c>
      <c r="F127" s="15">
        <v>14021</v>
      </c>
      <c r="H127" s="15" t="s">
        <v>34</v>
      </c>
      <c r="I127" s="15">
        <v>8</v>
      </c>
      <c r="J127" s="16">
        <v>13</v>
      </c>
      <c r="K127" s="16">
        <v>29</v>
      </c>
      <c r="L127" s="46">
        <f t="shared" si="9"/>
        <v>1</v>
      </c>
      <c r="M127" s="43" t="s">
        <v>44</v>
      </c>
      <c r="N127" s="44">
        <v>10</v>
      </c>
      <c r="W127" s="19">
        <f t="shared" si="10"/>
        <v>1</v>
      </c>
      <c r="X127" s="20" t="s">
        <v>172</v>
      </c>
      <c r="Z127" s="21" t="s">
        <v>38</v>
      </c>
      <c r="AA127" s="22" t="s">
        <v>46</v>
      </c>
      <c r="AD127" s="23">
        <f t="shared" si="17"/>
        <v>1</v>
      </c>
      <c r="AE127" s="48" t="s">
        <v>485</v>
      </c>
      <c r="AF127" s="30">
        <v>7</v>
      </c>
      <c r="AK127" s="54">
        <f t="shared" si="12"/>
        <v>0</v>
      </c>
    </row>
    <row r="128" spans="1:40">
      <c r="A128" s="13">
        <v>102</v>
      </c>
      <c r="B128" s="32">
        <v>41703</v>
      </c>
      <c r="C128" s="14" t="s">
        <v>181</v>
      </c>
      <c r="D128" s="13" t="s">
        <v>63</v>
      </c>
      <c r="E128" s="13" t="s">
        <v>14</v>
      </c>
      <c r="F128" s="15" t="s">
        <v>23</v>
      </c>
      <c r="G128" s="13" t="s">
        <v>74</v>
      </c>
      <c r="H128" s="15">
        <v>64</v>
      </c>
      <c r="I128" s="15">
        <v>5.5</v>
      </c>
      <c r="J128" s="16">
        <v>14</v>
      </c>
      <c r="K128" s="16">
        <v>10</v>
      </c>
      <c r="L128" s="46">
        <f t="shared" si="9"/>
        <v>1</v>
      </c>
      <c r="M128" s="43" t="s">
        <v>80</v>
      </c>
      <c r="N128" s="44">
        <v>1</v>
      </c>
      <c r="O128" s="43" t="s">
        <v>398</v>
      </c>
      <c r="P128" s="44">
        <v>2</v>
      </c>
      <c r="W128" s="19">
        <f t="shared" si="10"/>
        <v>0</v>
      </c>
      <c r="X128" s="26"/>
      <c r="Y128" s="26"/>
      <c r="AA128" s="22" t="s">
        <v>46</v>
      </c>
      <c r="AD128" s="23">
        <f t="shared" si="17"/>
        <v>0</v>
      </c>
      <c r="AG128" s="27"/>
      <c r="AH128" s="23"/>
      <c r="AI128" s="27"/>
      <c r="AJ128" s="23"/>
      <c r="AK128" s="54">
        <f t="shared" si="12"/>
        <v>0</v>
      </c>
      <c r="AM128" s="54"/>
      <c r="AN128" s="18" t="s">
        <v>81</v>
      </c>
    </row>
    <row r="129" spans="1:40">
      <c r="A129" s="13">
        <v>127</v>
      </c>
      <c r="B129" s="32">
        <v>41705</v>
      </c>
      <c r="C129" s="14" t="s">
        <v>181</v>
      </c>
      <c r="D129" s="13" t="s">
        <v>103</v>
      </c>
      <c r="E129" s="13" t="s">
        <v>14</v>
      </c>
      <c r="F129" s="15">
        <v>2414</v>
      </c>
      <c r="H129" s="15" t="s">
        <v>64</v>
      </c>
      <c r="I129" s="15">
        <v>6.5</v>
      </c>
      <c r="J129" s="16">
        <v>13</v>
      </c>
      <c r="K129" s="16">
        <v>11</v>
      </c>
      <c r="L129" s="46">
        <f t="shared" si="9"/>
        <v>1</v>
      </c>
      <c r="M129" s="43" t="s">
        <v>80</v>
      </c>
      <c r="N129" s="44">
        <v>1</v>
      </c>
      <c r="O129" s="43" t="s">
        <v>398</v>
      </c>
      <c r="P129" s="44">
        <v>2</v>
      </c>
      <c r="Q129" s="43" t="s">
        <v>164</v>
      </c>
      <c r="R129" s="44">
        <v>1</v>
      </c>
      <c r="S129" s="39"/>
      <c r="T129" s="17"/>
      <c r="U129" s="17"/>
      <c r="V129" s="17"/>
      <c r="W129" s="19">
        <f t="shared" si="10"/>
        <v>1</v>
      </c>
      <c r="X129" s="20" t="s">
        <v>104</v>
      </c>
      <c r="Z129" s="21" t="s">
        <v>38</v>
      </c>
      <c r="AA129" s="22" t="s">
        <v>46</v>
      </c>
      <c r="AD129" s="23">
        <f t="shared" si="17"/>
        <v>0</v>
      </c>
      <c r="AK129" s="54">
        <f t="shared" si="12"/>
        <v>0</v>
      </c>
    </row>
    <row r="130" spans="1:40">
      <c r="A130" s="13">
        <v>128</v>
      </c>
      <c r="B130" s="32">
        <v>41705</v>
      </c>
      <c r="C130" s="14" t="s">
        <v>181</v>
      </c>
      <c r="D130" s="13" t="s">
        <v>103</v>
      </c>
      <c r="E130" s="13" t="s">
        <v>14</v>
      </c>
      <c r="F130" s="15">
        <v>7077</v>
      </c>
      <c r="H130" s="15" t="s">
        <v>64</v>
      </c>
      <c r="I130" s="15">
        <v>8</v>
      </c>
      <c r="J130" s="16">
        <v>11</v>
      </c>
      <c r="K130" s="16">
        <v>11</v>
      </c>
      <c r="L130" s="46">
        <f t="shared" ref="L130:L193" si="18">IF(SUM(N130,P130,R130)&gt;0,1,0)</f>
        <v>1</v>
      </c>
      <c r="M130" s="43" t="s">
        <v>398</v>
      </c>
      <c r="N130" s="44">
        <v>8</v>
      </c>
      <c r="O130" s="43" t="s">
        <v>80</v>
      </c>
      <c r="P130" s="44">
        <v>1</v>
      </c>
      <c r="W130" s="19">
        <f t="shared" ref="W130:W193" si="19">IF(X130="",0,1)</f>
        <v>0</v>
      </c>
      <c r="AA130" s="22" t="s">
        <v>46</v>
      </c>
      <c r="AD130" s="23">
        <f t="shared" si="17"/>
        <v>0</v>
      </c>
      <c r="AK130" s="54">
        <f t="shared" ref="AK130:AK193" si="20">IF(AM130&gt;0,1,0)</f>
        <v>0</v>
      </c>
    </row>
    <row r="131" spans="1:40">
      <c r="A131" s="13">
        <v>103</v>
      </c>
      <c r="B131" s="32">
        <v>41704</v>
      </c>
      <c r="C131" s="14" t="s">
        <v>181</v>
      </c>
      <c r="D131" s="13" t="s">
        <v>83</v>
      </c>
      <c r="E131" s="13" t="s">
        <v>14</v>
      </c>
      <c r="F131" s="15">
        <v>8597</v>
      </c>
      <c r="H131" s="15" t="s">
        <v>64</v>
      </c>
      <c r="I131" s="15">
        <v>6.5</v>
      </c>
      <c r="J131" s="16">
        <v>17</v>
      </c>
      <c r="K131" s="16">
        <v>15</v>
      </c>
      <c r="L131" s="46">
        <f t="shared" si="18"/>
        <v>1</v>
      </c>
      <c r="M131" s="43" t="s">
        <v>145</v>
      </c>
      <c r="N131" s="44">
        <v>1</v>
      </c>
      <c r="O131" s="43" t="s">
        <v>80</v>
      </c>
      <c r="P131" s="44">
        <v>1</v>
      </c>
      <c r="Q131" s="43" t="s">
        <v>398</v>
      </c>
      <c r="R131" s="41">
        <v>1</v>
      </c>
      <c r="W131" s="19">
        <f t="shared" si="19"/>
        <v>1</v>
      </c>
      <c r="X131" s="20" t="s">
        <v>68</v>
      </c>
      <c r="Z131" s="21" t="s">
        <v>38</v>
      </c>
      <c r="AA131" s="22" t="s">
        <v>48</v>
      </c>
      <c r="AB131" s="22" t="s">
        <v>114</v>
      </c>
      <c r="AD131" s="23">
        <f t="shared" si="17"/>
        <v>1</v>
      </c>
      <c r="AE131" s="48" t="s">
        <v>84</v>
      </c>
      <c r="AF131" s="30">
        <v>10</v>
      </c>
      <c r="AK131" s="54">
        <f t="shared" si="20"/>
        <v>0</v>
      </c>
    </row>
    <row r="132" spans="1:40">
      <c r="A132" s="13">
        <v>104</v>
      </c>
      <c r="B132" s="32">
        <v>41704</v>
      </c>
      <c r="C132" s="14" t="s">
        <v>181</v>
      </c>
      <c r="D132" s="13" t="s">
        <v>83</v>
      </c>
      <c r="E132" s="13" t="s">
        <v>14</v>
      </c>
      <c r="F132" s="15">
        <v>8112</v>
      </c>
      <c r="H132" s="15" t="s">
        <v>64</v>
      </c>
      <c r="I132" s="15">
        <v>7</v>
      </c>
      <c r="J132" s="16">
        <v>12</v>
      </c>
      <c r="K132" s="16">
        <v>16</v>
      </c>
      <c r="L132" s="46">
        <f t="shared" si="18"/>
        <v>1</v>
      </c>
      <c r="M132" s="43" t="s">
        <v>398</v>
      </c>
      <c r="N132" s="44">
        <v>4</v>
      </c>
      <c r="O132" s="43" t="s">
        <v>159</v>
      </c>
      <c r="P132" s="44">
        <v>1</v>
      </c>
      <c r="Q132" s="43" t="s">
        <v>80</v>
      </c>
      <c r="R132" s="41">
        <v>1</v>
      </c>
      <c r="W132" s="19">
        <f t="shared" si="19"/>
        <v>1</v>
      </c>
      <c r="X132" s="20" t="s">
        <v>79</v>
      </c>
      <c r="Z132" s="21" t="s">
        <v>38</v>
      </c>
      <c r="AA132" s="22" t="s">
        <v>46</v>
      </c>
      <c r="AD132" s="23">
        <f t="shared" si="17"/>
        <v>1</v>
      </c>
      <c r="AE132" s="48" t="s">
        <v>68</v>
      </c>
      <c r="AF132" s="30">
        <v>1</v>
      </c>
      <c r="AK132" s="54">
        <f t="shared" si="20"/>
        <v>0</v>
      </c>
    </row>
    <row r="133" spans="1:40">
      <c r="A133" s="13">
        <v>105</v>
      </c>
      <c r="B133" s="32">
        <v>41704</v>
      </c>
      <c r="C133" s="14" t="s">
        <v>181</v>
      </c>
      <c r="D133" s="13" t="s">
        <v>83</v>
      </c>
      <c r="E133" s="13" t="s">
        <v>14</v>
      </c>
      <c r="F133" s="15">
        <v>8247</v>
      </c>
      <c r="H133" s="15" t="s">
        <v>64</v>
      </c>
      <c r="I133" s="15">
        <v>5</v>
      </c>
      <c r="J133" s="16">
        <v>16</v>
      </c>
      <c r="K133" s="16">
        <v>14</v>
      </c>
      <c r="L133" s="46">
        <f t="shared" si="18"/>
        <v>0</v>
      </c>
      <c r="P133" s="44"/>
      <c r="W133" s="19">
        <f t="shared" si="19"/>
        <v>0</v>
      </c>
      <c r="AA133" s="22" t="s">
        <v>46</v>
      </c>
      <c r="AD133" s="23">
        <f t="shared" si="17"/>
        <v>1</v>
      </c>
      <c r="AE133" s="48" t="s">
        <v>84</v>
      </c>
      <c r="AF133" s="30">
        <v>2</v>
      </c>
      <c r="AG133" s="24" t="s">
        <v>68</v>
      </c>
      <c r="AH133" s="25">
        <v>1</v>
      </c>
      <c r="AK133" s="54">
        <f t="shared" si="20"/>
        <v>0</v>
      </c>
    </row>
    <row r="134" spans="1:40">
      <c r="A134" s="13">
        <v>173</v>
      </c>
      <c r="B134" s="32">
        <v>41713</v>
      </c>
      <c r="C134" s="13" t="s">
        <v>203</v>
      </c>
      <c r="D134" s="13" t="s">
        <v>253</v>
      </c>
      <c r="E134" s="13" t="s">
        <v>15</v>
      </c>
      <c r="F134" s="15">
        <v>804</v>
      </c>
      <c r="H134" s="15" t="s">
        <v>64</v>
      </c>
      <c r="I134" s="15">
        <v>10</v>
      </c>
      <c r="J134" s="16">
        <v>16</v>
      </c>
      <c r="K134" s="16">
        <v>35</v>
      </c>
      <c r="L134" s="46">
        <f t="shared" si="18"/>
        <v>1</v>
      </c>
      <c r="M134" s="43" t="s">
        <v>209</v>
      </c>
      <c r="N134" s="44">
        <v>8</v>
      </c>
      <c r="O134" s="43" t="s">
        <v>45</v>
      </c>
      <c r="P134" s="41">
        <v>3</v>
      </c>
      <c r="Q134" s="43" t="s">
        <v>152</v>
      </c>
      <c r="R134" s="41">
        <v>1</v>
      </c>
      <c r="W134" s="19">
        <f t="shared" si="19"/>
        <v>1</v>
      </c>
      <c r="X134" s="20" t="s">
        <v>206</v>
      </c>
      <c r="Z134" s="21" t="s">
        <v>52</v>
      </c>
      <c r="AA134" s="22" t="s">
        <v>48</v>
      </c>
      <c r="AB134" s="22" t="s">
        <v>52</v>
      </c>
      <c r="AC134" s="36" t="s">
        <v>273</v>
      </c>
      <c r="AD134" s="23">
        <f t="shared" ref="AD134:AD141" si="21">IF(SUM(AF134+AH134+AJ134+AM134)&gt;0,1,0)</f>
        <v>1</v>
      </c>
      <c r="AE134" s="48" t="s">
        <v>495</v>
      </c>
      <c r="AF134" s="30">
        <v>9</v>
      </c>
      <c r="AK134" s="54">
        <f t="shared" si="20"/>
        <v>0</v>
      </c>
      <c r="AN134" s="18" t="s">
        <v>275</v>
      </c>
    </row>
    <row r="135" spans="1:40">
      <c r="A135" s="13">
        <v>174</v>
      </c>
      <c r="B135" s="32">
        <v>41713</v>
      </c>
      <c r="C135" s="13" t="s">
        <v>203</v>
      </c>
      <c r="D135" s="13" t="s">
        <v>253</v>
      </c>
      <c r="E135" s="13" t="s">
        <v>15</v>
      </c>
      <c r="F135" s="15">
        <v>14648</v>
      </c>
      <c r="H135" s="15" t="s">
        <v>64</v>
      </c>
      <c r="I135" s="15">
        <v>8.5</v>
      </c>
      <c r="J135" s="16">
        <v>14</v>
      </c>
      <c r="K135" s="16">
        <v>29</v>
      </c>
      <c r="L135" s="46">
        <f t="shared" si="18"/>
        <v>1</v>
      </c>
      <c r="M135" s="43" t="s">
        <v>398</v>
      </c>
      <c r="N135" s="44">
        <v>7</v>
      </c>
      <c r="W135" s="19">
        <f t="shared" si="19"/>
        <v>0</v>
      </c>
      <c r="AA135" s="22" t="s">
        <v>49</v>
      </c>
      <c r="AB135" s="22" t="s">
        <v>52</v>
      </c>
      <c r="AC135" s="36">
        <v>0</v>
      </c>
      <c r="AD135" s="23">
        <f t="shared" si="21"/>
        <v>1</v>
      </c>
      <c r="AE135" s="48" t="s">
        <v>206</v>
      </c>
      <c r="AF135" s="30">
        <v>12</v>
      </c>
      <c r="AK135" s="54">
        <f t="shared" si="20"/>
        <v>0</v>
      </c>
      <c r="AN135" s="18" t="s">
        <v>277</v>
      </c>
    </row>
    <row r="136" spans="1:40">
      <c r="A136" s="13">
        <v>214</v>
      </c>
      <c r="B136" s="32">
        <v>41716</v>
      </c>
      <c r="C136" s="13" t="s">
        <v>203</v>
      </c>
      <c r="D136" s="13" t="s">
        <v>303</v>
      </c>
      <c r="E136" s="13" t="s">
        <v>15</v>
      </c>
      <c r="F136" s="15">
        <v>3986</v>
      </c>
      <c r="H136" s="15" t="s">
        <v>64</v>
      </c>
      <c r="I136" s="15">
        <v>6</v>
      </c>
      <c r="J136" s="16">
        <v>20</v>
      </c>
      <c r="K136" s="16">
        <v>20</v>
      </c>
      <c r="L136" s="46">
        <f t="shared" si="18"/>
        <v>1</v>
      </c>
      <c r="M136" s="43" t="s">
        <v>209</v>
      </c>
      <c r="N136" s="44">
        <v>50</v>
      </c>
      <c r="O136" s="43" t="s">
        <v>398</v>
      </c>
      <c r="P136" s="41">
        <v>20</v>
      </c>
      <c r="Q136" s="43" t="s">
        <v>316</v>
      </c>
      <c r="R136" s="41">
        <v>1</v>
      </c>
      <c r="W136" s="19">
        <f t="shared" si="19"/>
        <v>1</v>
      </c>
      <c r="X136" s="20" t="s">
        <v>206</v>
      </c>
      <c r="Z136" s="21" t="s">
        <v>38</v>
      </c>
      <c r="AA136" s="22" t="s">
        <v>46</v>
      </c>
      <c r="AD136" s="23">
        <f t="shared" si="21"/>
        <v>1</v>
      </c>
      <c r="AE136" s="48" t="s">
        <v>206</v>
      </c>
      <c r="AF136" s="30">
        <v>10</v>
      </c>
      <c r="AK136" s="54">
        <f t="shared" si="20"/>
        <v>0</v>
      </c>
      <c r="AN136" s="18" t="s">
        <v>324</v>
      </c>
    </row>
    <row r="137" spans="1:40">
      <c r="A137" s="13">
        <v>215</v>
      </c>
      <c r="B137" s="32">
        <v>41716</v>
      </c>
      <c r="C137" s="13" t="s">
        <v>203</v>
      </c>
      <c r="D137" s="13" t="s">
        <v>303</v>
      </c>
      <c r="E137" s="13" t="s">
        <v>15</v>
      </c>
      <c r="F137" s="15">
        <v>3958</v>
      </c>
      <c r="H137" s="15" t="s">
        <v>64</v>
      </c>
      <c r="I137" s="15">
        <v>8.5</v>
      </c>
      <c r="J137" s="16">
        <v>15</v>
      </c>
      <c r="K137" s="16">
        <v>26</v>
      </c>
      <c r="L137" s="46">
        <f t="shared" si="18"/>
        <v>1</v>
      </c>
      <c r="M137" s="43" t="s">
        <v>209</v>
      </c>
      <c r="N137" s="44">
        <v>200</v>
      </c>
      <c r="O137" s="43" t="s">
        <v>45</v>
      </c>
      <c r="P137" s="41">
        <v>13</v>
      </c>
      <c r="Q137" s="43" t="s">
        <v>398</v>
      </c>
      <c r="R137" s="41">
        <v>4</v>
      </c>
      <c r="W137" s="19">
        <f t="shared" si="19"/>
        <v>1</v>
      </c>
      <c r="X137" s="20" t="s">
        <v>206</v>
      </c>
      <c r="Z137" s="21" t="s">
        <v>52</v>
      </c>
      <c r="AA137" s="22" t="s">
        <v>46</v>
      </c>
      <c r="AD137" s="23">
        <f t="shared" si="21"/>
        <v>1</v>
      </c>
      <c r="AE137" s="48" t="s">
        <v>332</v>
      </c>
      <c r="AF137" s="30">
        <v>1</v>
      </c>
      <c r="AG137" s="24" t="s">
        <v>206</v>
      </c>
      <c r="AH137" s="25">
        <v>26</v>
      </c>
      <c r="AK137" s="54">
        <f t="shared" si="20"/>
        <v>0</v>
      </c>
      <c r="AN137" s="18" t="s">
        <v>318</v>
      </c>
    </row>
    <row r="138" spans="1:40">
      <c r="A138" s="13">
        <v>228</v>
      </c>
      <c r="B138" s="32">
        <v>41719</v>
      </c>
      <c r="C138" s="13" t="s">
        <v>203</v>
      </c>
      <c r="D138" s="13" t="s">
        <v>303</v>
      </c>
      <c r="E138" s="13" t="s">
        <v>15</v>
      </c>
      <c r="F138" s="15">
        <v>12254</v>
      </c>
      <c r="H138" s="15" t="s">
        <v>64</v>
      </c>
      <c r="I138" s="15">
        <v>12</v>
      </c>
      <c r="J138" s="16">
        <v>20</v>
      </c>
      <c r="K138" s="16">
        <v>17</v>
      </c>
      <c r="L138" s="46">
        <f t="shared" si="18"/>
        <v>1</v>
      </c>
      <c r="M138" s="43" t="s">
        <v>209</v>
      </c>
      <c r="N138" s="44">
        <v>50</v>
      </c>
      <c r="O138" s="43" t="s">
        <v>45</v>
      </c>
      <c r="P138" s="41">
        <v>6</v>
      </c>
      <c r="Q138" s="43" t="s">
        <v>398</v>
      </c>
      <c r="R138" s="41">
        <v>25</v>
      </c>
      <c r="W138" s="19">
        <f t="shared" si="19"/>
        <v>1</v>
      </c>
      <c r="X138" s="20" t="s">
        <v>206</v>
      </c>
      <c r="Z138" s="21" t="s">
        <v>52</v>
      </c>
      <c r="AA138" s="22" t="s">
        <v>48</v>
      </c>
      <c r="AB138" s="22" t="s">
        <v>114</v>
      </c>
      <c r="AD138" s="23">
        <f t="shared" si="21"/>
        <v>1</v>
      </c>
      <c r="AE138" s="48" t="s">
        <v>486</v>
      </c>
      <c r="AF138" s="30">
        <v>3</v>
      </c>
      <c r="AK138" s="54">
        <f t="shared" si="20"/>
        <v>0</v>
      </c>
      <c r="AN138" s="18" t="s">
        <v>349</v>
      </c>
    </row>
    <row r="139" spans="1:40">
      <c r="A139" s="13">
        <v>240</v>
      </c>
      <c r="B139" s="32">
        <v>41726</v>
      </c>
      <c r="C139" s="13" t="s">
        <v>203</v>
      </c>
      <c r="D139" s="13" t="s">
        <v>336</v>
      </c>
      <c r="E139" s="13" t="s">
        <v>15</v>
      </c>
      <c r="F139" s="15">
        <v>470</v>
      </c>
      <c r="H139" s="15" t="s">
        <v>64</v>
      </c>
      <c r="I139" s="15">
        <v>18</v>
      </c>
      <c r="J139" s="16">
        <v>18</v>
      </c>
      <c r="K139" s="16">
        <v>27</v>
      </c>
      <c r="L139" s="46">
        <f t="shared" si="18"/>
        <v>1</v>
      </c>
      <c r="M139" s="43" t="s">
        <v>398</v>
      </c>
      <c r="N139" s="44">
        <v>3</v>
      </c>
      <c r="O139" s="43" t="s">
        <v>131</v>
      </c>
      <c r="P139" s="41">
        <v>2</v>
      </c>
      <c r="W139" s="19">
        <f t="shared" si="19"/>
        <v>0</v>
      </c>
      <c r="AA139" s="22" t="s">
        <v>49</v>
      </c>
      <c r="AB139" s="22" t="s">
        <v>114</v>
      </c>
      <c r="AD139" s="23">
        <f t="shared" si="21"/>
        <v>1</v>
      </c>
      <c r="AE139" s="48" t="s">
        <v>486</v>
      </c>
      <c r="AF139" s="30">
        <v>1</v>
      </c>
      <c r="AK139" s="54">
        <f t="shared" si="20"/>
        <v>0</v>
      </c>
    </row>
    <row r="140" spans="1:40">
      <c r="A140" s="13">
        <v>241</v>
      </c>
      <c r="B140" s="32">
        <v>41726</v>
      </c>
      <c r="C140" s="13" t="s">
        <v>203</v>
      </c>
      <c r="D140" s="13" t="s">
        <v>336</v>
      </c>
      <c r="E140" s="13" t="s">
        <v>15</v>
      </c>
      <c r="F140" s="15">
        <v>1660</v>
      </c>
      <c r="H140" s="15" t="s">
        <v>64</v>
      </c>
      <c r="I140" s="15">
        <v>20</v>
      </c>
      <c r="J140" s="16">
        <v>13</v>
      </c>
      <c r="K140" s="16">
        <v>8</v>
      </c>
      <c r="L140" s="46">
        <f t="shared" si="18"/>
        <v>1</v>
      </c>
      <c r="M140" s="43" t="s">
        <v>398</v>
      </c>
      <c r="N140" s="44">
        <v>5</v>
      </c>
      <c r="O140" s="43" t="s">
        <v>80</v>
      </c>
      <c r="P140" s="41">
        <v>1</v>
      </c>
      <c r="W140" s="19">
        <f t="shared" si="19"/>
        <v>0</v>
      </c>
      <c r="AA140" s="22" t="s">
        <v>48</v>
      </c>
      <c r="AB140" s="22" t="s">
        <v>114</v>
      </c>
      <c r="AD140" s="23">
        <f t="shared" si="21"/>
        <v>0</v>
      </c>
      <c r="AK140" s="54">
        <f t="shared" si="20"/>
        <v>0</v>
      </c>
    </row>
    <row r="141" spans="1:40">
      <c r="A141" s="13">
        <v>249</v>
      </c>
      <c r="B141" s="32">
        <v>41726</v>
      </c>
      <c r="C141" s="13" t="s">
        <v>203</v>
      </c>
      <c r="D141" s="13" t="s">
        <v>336</v>
      </c>
      <c r="E141" s="13" t="s">
        <v>15</v>
      </c>
      <c r="F141" s="15">
        <v>402</v>
      </c>
      <c r="H141" s="15" t="s">
        <v>64</v>
      </c>
      <c r="I141" s="15">
        <v>10</v>
      </c>
      <c r="J141" s="16">
        <v>15</v>
      </c>
      <c r="K141" s="16">
        <v>9</v>
      </c>
      <c r="L141" s="46">
        <f t="shared" si="18"/>
        <v>1</v>
      </c>
      <c r="M141" s="43" t="s">
        <v>398</v>
      </c>
      <c r="N141" s="44">
        <v>5</v>
      </c>
      <c r="O141" s="43" t="s">
        <v>163</v>
      </c>
      <c r="P141" s="41">
        <v>1</v>
      </c>
      <c r="Q141" s="43" t="s">
        <v>45</v>
      </c>
      <c r="R141" s="41">
        <v>1</v>
      </c>
      <c r="W141" s="19">
        <f t="shared" si="19"/>
        <v>1</v>
      </c>
      <c r="X141" s="20" t="s">
        <v>486</v>
      </c>
      <c r="Y141" s="20" t="s">
        <v>332</v>
      </c>
      <c r="Z141" s="21" t="s">
        <v>38</v>
      </c>
      <c r="AA141" s="22" t="s">
        <v>46</v>
      </c>
      <c r="AD141" s="23">
        <f t="shared" si="21"/>
        <v>1</v>
      </c>
      <c r="AE141" s="48" t="s">
        <v>486</v>
      </c>
      <c r="AF141" s="30">
        <v>1</v>
      </c>
      <c r="AK141" s="54">
        <f t="shared" si="20"/>
        <v>0</v>
      </c>
    </row>
    <row r="142" spans="1:40">
      <c r="A142" s="13">
        <v>151</v>
      </c>
      <c r="B142" s="32">
        <v>41710</v>
      </c>
      <c r="C142" s="13" t="s">
        <v>203</v>
      </c>
      <c r="D142" s="13" t="s">
        <v>204</v>
      </c>
      <c r="E142" s="13" t="s">
        <v>15</v>
      </c>
      <c r="F142" s="15">
        <v>3100</v>
      </c>
      <c r="H142" s="15" t="s">
        <v>64</v>
      </c>
      <c r="I142" s="15">
        <v>14</v>
      </c>
      <c r="J142" s="16">
        <v>18</v>
      </c>
      <c r="K142" s="16" t="s">
        <v>235</v>
      </c>
      <c r="L142" s="46">
        <f t="shared" si="18"/>
        <v>0</v>
      </c>
      <c r="W142" s="19">
        <f t="shared" si="19"/>
        <v>1</v>
      </c>
      <c r="X142" s="20" t="s">
        <v>206</v>
      </c>
      <c r="Z142" s="21" t="s">
        <v>38</v>
      </c>
      <c r="AA142" s="22" t="s">
        <v>49</v>
      </c>
      <c r="AB142" s="22" t="s">
        <v>114</v>
      </c>
      <c r="AD142" s="23">
        <f t="shared" ref="AD142:AD153" si="22">IF(SUM(AF142+AH142+AJ142)&gt;0,1,0)</f>
        <v>1</v>
      </c>
      <c r="AE142" s="48" t="s">
        <v>495</v>
      </c>
      <c r="AF142" s="30">
        <v>5</v>
      </c>
      <c r="AG142" s="24" t="s">
        <v>206</v>
      </c>
      <c r="AH142" s="25">
        <v>2</v>
      </c>
      <c r="AK142" s="54">
        <f t="shared" si="20"/>
        <v>0</v>
      </c>
    </row>
    <row r="143" spans="1:40">
      <c r="A143" s="13">
        <v>152</v>
      </c>
      <c r="B143" s="32">
        <v>41710</v>
      </c>
      <c r="C143" s="13" t="s">
        <v>203</v>
      </c>
      <c r="D143" s="13" t="s">
        <v>204</v>
      </c>
      <c r="E143" s="13" t="s">
        <v>15</v>
      </c>
      <c r="F143" s="15">
        <v>3184</v>
      </c>
      <c r="H143" s="15" t="s">
        <v>64</v>
      </c>
      <c r="I143" s="15">
        <v>8</v>
      </c>
      <c r="J143" s="16">
        <v>13</v>
      </c>
      <c r="K143" s="16">
        <v>14</v>
      </c>
      <c r="L143" s="46">
        <f t="shared" si="18"/>
        <v>1</v>
      </c>
      <c r="M143" s="43" t="s">
        <v>398</v>
      </c>
      <c r="N143" s="44">
        <v>3</v>
      </c>
      <c r="O143" s="43" t="s">
        <v>140</v>
      </c>
      <c r="P143" s="41">
        <v>1</v>
      </c>
      <c r="W143" s="19">
        <f t="shared" si="19"/>
        <v>0</v>
      </c>
      <c r="AA143" s="22" t="s">
        <v>46</v>
      </c>
      <c r="AC143" s="36" t="s">
        <v>236</v>
      </c>
      <c r="AD143" s="23">
        <f t="shared" si="22"/>
        <v>1</v>
      </c>
      <c r="AE143" s="48" t="s">
        <v>495</v>
      </c>
      <c r="AF143" s="30">
        <v>1</v>
      </c>
      <c r="AK143" s="54">
        <f t="shared" si="20"/>
        <v>0</v>
      </c>
    </row>
    <row r="144" spans="1:40">
      <c r="A144" s="13">
        <v>153</v>
      </c>
      <c r="B144" s="32">
        <v>41710</v>
      </c>
      <c r="C144" s="13" t="s">
        <v>203</v>
      </c>
      <c r="D144" s="13" t="s">
        <v>204</v>
      </c>
      <c r="E144" s="13" t="s">
        <v>15</v>
      </c>
      <c r="F144" s="15">
        <v>3317</v>
      </c>
      <c r="H144" s="15" t="s">
        <v>64</v>
      </c>
      <c r="I144" s="15">
        <v>8</v>
      </c>
      <c r="J144" s="16">
        <v>15</v>
      </c>
      <c r="K144" s="16">
        <v>15</v>
      </c>
      <c r="L144" s="46">
        <f t="shared" si="18"/>
        <v>1</v>
      </c>
      <c r="M144" s="43" t="s">
        <v>398</v>
      </c>
      <c r="N144" s="44">
        <v>1</v>
      </c>
      <c r="W144" s="19">
        <f t="shared" si="19"/>
        <v>1</v>
      </c>
      <c r="X144" s="20" t="s">
        <v>206</v>
      </c>
      <c r="Z144" s="21" t="s">
        <v>38</v>
      </c>
      <c r="AA144" s="22" t="s">
        <v>48</v>
      </c>
      <c r="AB144" s="22" t="s">
        <v>52</v>
      </c>
      <c r="AC144" s="36">
        <v>0</v>
      </c>
      <c r="AD144" s="23">
        <f t="shared" si="22"/>
        <v>1</v>
      </c>
      <c r="AE144" s="48" t="s">
        <v>495</v>
      </c>
      <c r="AF144" s="30">
        <v>2</v>
      </c>
      <c r="AK144" s="54">
        <f t="shared" si="20"/>
        <v>0</v>
      </c>
    </row>
    <row r="145" spans="1:40">
      <c r="A145" s="13">
        <v>49</v>
      </c>
      <c r="B145" s="32">
        <v>41689</v>
      </c>
      <c r="C145" s="14" t="s">
        <v>180</v>
      </c>
      <c r="D145" s="13" t="s">
        <v>19</v>
      </c>
      <c r="E145" s="13" t="s">
        <v>15</v>
      </c>
      <c r="F145" s="15">
        <v>9242</v>
      </c>
      <c r="H145" s="15" t="s">
        <v>60</v>
      </c>
      <c r="I145" s="15">
        <v>16</v>
      </c>
      <c r="J145" s="16">
        <v>12</v>
      </c>
      <c r="K145" s="16">
        <v>23</v>
      </c>
      <c r="L145" s="46">
        <f t="shared" si="18"/>
        <v>0</v>
      </c>
      <c r="W145" s="19">
        <f t="shared" si="19"/>
        <v>1</v>
      </c>
      <c r="X145" s="20" t="s">
        <v>178</v>
      </c>
      <c r="Y145" s="20" t="s">
        <v>172</v>
      </c>
      <c r="Z145" s="21" t="s">
        <v>38</v>
      </c>
      <c r="AA145" s="22" t="s">
        <v>49</v>
      </c>
      <c r="AB145" s="22" t="s">
        <v>114</v>
      </c>
      <c r="AD145" s="23">
        <f t="shared" si="22"/>
        <v>1</v>
      </c>
      <c r="AE145" s="48" t="s">
        <v>94</v>
      </c>
      <c r="AF145" s="30">
        <v>1</v>
      </c>
      <c r="AG145" s="24" t="s">
        <v>174</v>
      </c>
      <c r="AH145" s="25">
        <v>1</v>
      </c>
      <c r="AI145" s="24" t="s">
        <v>175</v>
      </c>
      <c r="AJ145" s="25">
        <v>1</v>
      </c>
      <c r="AK145" s="54">
        <f t="shared" si="20"/>
        <v>0</v>
      </c>
    </row>
    <row r="146" spans="1:40">
      <c r="A146" s="13">
        <v>50</v>
      </c>
      <c r="B146" s="32">
        <v>41689</v>
      </c>
      <c r="C146" s="14" t="s">
        <v>180</v>
      </c>
      <c r="D146" s="13" t="s">
        <v>19</v>
      </c>
      <c r="E146" s="13" t="s">
        <v>15</v>
      </c>
      <c r="F146" s="15">
        <v>6906</v>
      </c>
      <c r="H146" s="15">
        <v>181</v>
      </c>
      <c r="I146" s="15">
        <v>18</v>
      </c>
      <c r="J146" s="16" t="s">
        <v>37</v>
      </c>
      <c r="K146" s="16">
        <v>8</v>
      </c>
      <c r="L146" s="46">
        <f t="shared" si="18"/>
        <v>1</v>
      </c>
      <c r="M146" s="43" t="s">
        <v>398</v>
      </c>
      <c r="N146" s="44">
        <v>1</v>
      </c>
      <c r="W146" s="19">
        <f t="shared" si="19"/>
        <v>0</v>
      </c>
      <c r="AA146" s="22" t="s">
        <v>49</v>
      </c>
      <c r="AB146" s="22" t="s">
        <v>114</v>
      </c>
      <c r="AD146" s="23">
        <f t="shared" si="22"/>
        <v>0</v>
      </c>
      <c r="AK146" s="54">
        <f t="shared" si="20"/>
        <v>0</v>
      </c>
    </row>
    <row r="147" spans="1:40">
      <c r="A147" s="13">
        <v>51</v>
      </c>
      <c r="B147" s="32">
        <v>41688</v>
      </c>
      <c r="C147" s="14" t="s">
        <v>180</v>
      </c>
      <c r="D147" s="13" t="s">
        <v>18</v>
      </c>
      <c r="E147" s="13" t="s">
        <v>15</v>
      </c>
      <c r="F147" s="15">
        <v>14104</v>
      </c>
      <c r="H147" s="15" t="s">
        <v>35</v>
      </c>
      <c r="I147" s="15">
        <v>7</v>
      </c>
      <c r="J147" s="16" t="s">
        <v>37</v>
      </c>
      <c r="K147" s="16">
        <v>11</v>
      </c>
      <c r="L147" s="46">
        <f t="shared" si="18"/>
        <v>0</v>
      </c>
      <c r="W147" s="19">
        <f t="shared" si="19"/>
        <v>0</v>
      </c>
      <c r="AA147" s="22" t="s">
        <v>49</v>
      </c>
      <c r="AB147" s="22" t="s">
        <v>38</v>
      </c>
      <c r="AD147" s="23">
        <f t="shared" si="22"/>
        <v>0</v>
      </c>
      <c r="AK147" s="54">
        <f t="shared" si="20"/>
        <v>0</v>
      </c>
      <c r="AN147" s="18" t="s">
        <v>53</v>
      </c>
    </row>
    <row r="148" spans="1:40">
      <c r="A148" s="13">
        <v>47</v>
      </c>
      <c r="B148" s="32">
        <v>41688</v>
      </c>
      <c r="C148" s="14" t="s">
        <v>180</v>
      </c>
      <c r="D148" s="13" t="s">
        <v>20</v>
      </c>
      <c r="E148" s="13" t="s">
        <v>15</v>
      </c>
      <c r="F148" s="15">
        <v>22040</v>
      </c>
      <c r="H148" s="15">
        <v>270</v>
      </c>
      <c r="I148" s="15">
        <v>15</v>
      </c>
      <c r="J148" s="16" t="s">
        <v>37</v>
      </c>
      <c r="K148" s="16">
        <v>8</v>
      </c>
      <c r="L148" s="46">
        <f t="shared" si="18"/>
        <v>0</v>
      </c>
      <c r="W148" s="19">
        <f t="shared" si="19"/>
        <v>0</v>
      </c>
      <c r="AA148" s="22" t="s">
        <v>49</v>
      </c>
      <c r="AB148" s="22" t="s">
        <v>114</v>
      </c>
      <c r="AD148" s="23">
        <f t="shared" si="22"/>
        <v>1</v>
      </c>
      <c r="AE148" s="48" t="s">
        <v>485</v>
      </c>
      <c r="AF148" s="30">
        <v>1</v>
      </c>
      <c r="AK148" s="54">
        <f t="shared" si="20"/>
        <v>0</v>
      </c>
    </row>
    <row r="149" spans="1:40">
      <c r="A149" s="13">
        <v>106</v>
      </c>
      <c r="B149" s="32">
        <v>41703</v>
      </c>
      <c r="C149" s="14" t="s">
        <v>181</v>
      </c>
      <c r="D149" s="13" t="s">
        <v>63</v>
      </c>
      <c r="E149" s="13" t="s">
        <v>15</v>
      </c>
      <c r="F149" s="15">
        <v>2905</v>
      </c>
      <c r="H149" s="15" t="s">
        <v>64</v>
      </c>
      <c r="I149" s="15">
        <v>4</v>
      </c>
      <c r="J149" s="16">
        <v>13</v>
      </c>
      <c r="K149" s="16">
        <v>12</v>
      </c>
      <c r="L149" s="46">
        <f t="shared" si="18"/>
        <v>1</v>
      </c>
      <c r="M149" s="43" t="s">
        <v>122</v>
      </c>
      <c r="N149" s="44">
        <v>1</v>
      </c>
      <c r="P149" s="44"/>
      <c r="W149" s="19">
        <f t="shared" si="19"/>
        <v>0</v>
      </c>
      <c r="X149" s="26"/>
      <c r="Y149" s="26"/>
      <c r="AA149" s="22" t="s">
        <v>46</v>
      </c>
      <c r="AD149" s="23">
        <f t="shared" si="22"/>
        <v>1</v>
      </c>
      <c r="AE149" s="48" t="s">
        <v>333</v>
      </c>
      <c r="AF149" s="30">
        <v>1</v>
      </c>
      <c r="AG149" s="27" t="s">
        <v>176</v>
      </c>
      <c r="AH149" s="23">
        <v>1</v>
      </c>
      <c r="AI149" s="24" t="s">
        <v>176</v>
      </c>
      <c r="AJ149" s="23">
        <v>1</v>
      </c>
      <c r="AK149" s="54">
        <f t="shared" si="20"/>
        <v>0</v>
      </c>
      <c r="AM149" s="54"/>
    </row>
    <row r="150" spans="1:40">
      <c r="A150" s="13">
        <v>121</v>
      </c>
      <c r="B150" s="32">
        <v>41705</v>
      </c>
      <c r="C150" s="14" t="s">
        <v>181</v>
      </c>
      <c r="D150" s="13" t="s">
        <v>103</v>
      </c>
      <c r="E150" s="13" t="s">
        <v>15</v>
      </c>
      <c r="F150" s="15">
        <v>7282</v>
      </c>
      <c r="H150" s="15" t="s">
        <v>64</v>
      </c>
      <c r="I150" s="15">
        <v>6</v>
      </c>
      <c r="J150" s="16">
        <v>20</v>
      </c>
      <c r="K150" s="16">
        <v>37</v>
      </c>
      <c r="L150" s="46">
        <f t="shared" si="18"/>
        <v>1</v>
      </c>
      <c r="M150" s="43" t="s">
        <v>398</v>
      </c>
      <c r="N150" s="44">
        <v>4</v>
      </c>
      <c r="O150" s="43" t="s">
        <v>152</v>
      </c>
      <c r="P150" s="44">
        <v>1</v>
      </c>
      <c r="Q150" s="43" t="s">
        <v>67</v>
      </c>
      <c r="R150" s="41">
        <v>1</v>
      </c>
      <c r="S150" s="38" t="s">
        <v>195</v>
      </c>
      <c r="T150" s="18">
        <v>1</v>
      </c>
      <c r="U150" s="18" t="s">
        <v>80</v>
      </c>
      <c r="V150" s="18">
        <v>1</v>
      </c>
      <c r="W150" s="19">
        <f t="shared" si="19"/>
        <v>0</v>
      </c>
      <c r="AA150" s="22" t="s">
        <v>48</v>
      </c>
      <c r="AB150" s="22" t="s">
        <v>52</v>
      </c>
      <c r="AC150" s="36">
        <v>0</v>
      </c>
      <c r="AD150" s="23">
        <f t="shared" si="22"/>
        <v>1</v>
      </c>
      <c r="AE150" s="48" t="s">
        <v>68</v>
      </c>
      <c r="AF150" s="30">
        <v>1</v>
      </c>
      <c r="AG150" s="24" t="s">
        <v>96</v>
      </c>
      <c r="AH150" s="25">
        <v>1</v>
      </c>
      <c r="AK150" s="54">
        <f t="shared" si="20"/>
        <v>0</v>
      </c>
    </row>
    <row r="151" spans="1:40">
      <c r="A151" s="13">
        <v>122</v>
      </c>
      <c r="B151" s="32">
        <v>41705</v>
      </c>
      <c r="C151" s="14" t="s">
        <v>181</v>
      </c>
      <c r="D151" s="13" t="s">
        <v>103</v>
      </c>
      <c r="E151" s="13" t="s">
        <v>15</v>
      </c>
      <c r="F151" s="15">
        <v>7279</v>
      </c>
      <c r="H151" s="15" t="s">
        <v>64</v>
      </c>
      <c r="I151" s="15">
        <v>9</v>
      </c>
      <c r="J151" s="16">
        <v>21</v>
      </c>
      <c r="K151" s="16">
        <v>35</v>
      </c>
      <c r="L151" s="46">
        <f t="shared" si="18"/>
        <v>1</v>
      </c>
      <c r="M151" s="43" t="s">
        <v>80</v>
      </c>
      <c r="N151" s="44">
        <v>1</v>
      </c>
      <c r="P151" s="44"/>
      <c r="W151" s="19">
        <f t="shared" si="19"/>
        <v>0</v>
      </c>
      <c r="AA151" s="22" t="s">
        <v>49</v>
      </c>
      <c r="AB151" s="22" t="s">
        <v>114</v>
      </c>
      <c r="AD151" s="23">
        <f t="shared" si="22"/>
        <v>1</v>
      </c>
      <c r="AE151" s="48" t="s">
        <v>84</v>
      </c>
      <c r="AF151" s="30">
        <v>2</v>
      </c>
      <c r="AG151" s="24" t="s">
        <v>96</v>
      </c>
      <c r="AH151" s="25">
        <v>1</v>
      </c>
      <c r="AI151" s="24" t="s">
        <v>79</v>
      </c>
      <c r="AJ151" s="25">
        <v>1</v>
      </c>
      <c r="AK151" s="54">
        <f t="shared" si="20"/>
        <v>0</v>
      </c>
    </row>
    <row r="152" spans="1:40">
      <c r="A152" s="13">
        <v>107</v>
      </c>
      <c r="B152" s="32">
        <v>41704</v>
      </c>
      <c r="C152" s="14" t="s">
        <v>181</v>
      </c>
      <c r="D152" s="13" t="s">
        <v>83</v>
      </c>
      <c r="E152" s="13" t="s">
        <v>15</v>
      </c>
      <c r="F152" s="15">
        <v>8519</v>
      </c>
      <c r="H152" s="15" t="s">
        <v>64</v>
      </c>
      <c r="I152" s="15">
        <v>8</v>
      </c>
      <c r="J152" s="16">
        <v>17</v>
      </c>
      <c r="K152" s="16">
        <v>31</v>
      </c>
      <c r="L152" s="46">
        <f t="shared" si="18"/>
        <v>0</v>
      </c>
      <c r="P152" s="44"/>
      <c r="W152" s="19">
        <f t="shared" si="19"/>
        <v>0</v>
      </c>
      <c r="AA152" s="22" t="s">
        <v>49</v>
      </c>
      <c r="AB152" s="22" t="s">
        <v>192</v>
      </c>
      <c r="AC152" s="36">
        <v>0</v>
      </c>
      <c r="AD152" s="23">
        <f t="shared" si="22"/>
        <v>1</v>
      </c>
      <c r="AE152" s="48" t="s">
        <v>68</v>
      </c>
      <c r="AF152" s="30">
        <v>2</v>
      </c>
      <c r="AK152" s="54">
        <f t="shared" si="20"/>
        <v>0</v>
      </c>
    </row>
    <row r="153" spans="1:40">
      <c r="A153" s="13">
        <v>108</v>
      </c>
      <c r="B153" s="32">
        <v>41704</v>
      </c>
      <c r="C153" s="14" t="s">
        <v>181</v>
      </c>
      <c r="D153" s="13" t="s">
        <v>83</v>
      </c>
      <c r="E153" s="13" t="s">
        <v>15</v>
      </c>
      <c r="F153" s="15">
        <v>8588</v>
      </c>
      <c r="H153" s="15" t="s">
        <v>64</v>
      </c>
      <c r="I153" s="15">
        <v>13</v>
      </c>
      <c r="J153" s="16">
        <v>20</v>
      </c>
      <c r="K153" s="16">
        <v>59</v>
      </c>
      <c r="L153" s="46">
        <f t="shared" si="18"/>
        <v>1</v>
      </c>
      <c r="M153" s="43" t="s">
        <v>398</v>
      </c>
      <c r="N153" s="44">
        <v>2</v>
      </c>
      <c r="O153" s="43" t="s">
        <v>80</v>
      </c>
      <c r="P153" s="44">
        <v>1</v>
      </c>
      <c r="W153" s="19">
        <f t="shared" si="19"/>
        <v>1</v>
      </c>
      <c r="X153" s="20" t="s">
        <v>68</v>
      </c>
      <c r="Y153" s="20" t="s">
        <v>82</v>
      </c>
      <c r="Z153" s="21" t="s">
        <v>38</v>
      </c>
      <c r="AA153" s="22" t="s">
        <v>49</v>
      </c>
      <c r="AB153" s="22" t="s">
        <v>114</v>
      </c>
      <c r="AD153" s="23">
        <f t="shared" si="22"/>
        <v>1</v>
      </c>
      <c r="AE153" s="48" t="s">
        <v>82</v>
      </c>
      <c r="AF153" s="30">
        <v>3</v>
      </c>
      <c r="AG153" s="24" t="s">
        <v>84</v>
      </c>
      <c r="AH153" s="25">
        <v>2</v>
      </c>
      <c r="AI153" s="24" t="s">
        <v>68</v>
      </c>
      <c r="AJ153" s="25">
        <v>1</v>
      </c>
      <c r="AK153" s="54">
        <f t="shared" si="20"/>
        <v>0</v>
      </c>
    </row>
    <row r="154" spans="1:40">
      <c r="A154" s="13">
        <v>175</v>
      </c>
      <c r="B154" s="32">
        <v>41713</v>
      </c>
      <c r="C154" s="13" t="s">
        <v>203</v>
      </c>
      <c r="D154" s="13" t="s">
        <v>253</v>
      </c>
      <c r="E154" s="13" t="s">
        <v>11</v>
      </c>
      <c r="F154" s="15">
        <v>14872</v>
      </c>
      <c r="H154" s="15" t="s">
        <v>64</v>
      </c>
      <c r="I154" s="15">
        <v>6.5</v>
      </c>
      <c r="J154" s="16">
        <v>17</v>
      </c>
      <c r="K154" s="16">
        <v>104</v>
      </c>
      <c r="L154" s="46">
        <f t="shared" si="18"/>
        <v>1</v>
      </c>
      <c r="M154" s="43" t="s">
        <v>398</v>
      </c>
      <c r="N154" s="44">
        <v>3</v>
      </c>
      <c r="W154" s="19">
        <f t="shared" si="19"/>
        <v>0</v>
      </c>
      <c r="AA154" s="22" t="s">
        <v>48</v>
      </c>
      <c r="AB154" s="22" t="s">
        <v>52</v>
      </c>
      <c r="AC154" s="36">
        <v>0</v>
      </c>
      <c r="AD154" s="23">
        <f t="shared" ref="AD154:AD159" si="23">IF(SUM(AF154+AH154+AJ154+AM154)&gt;0,1,0)</f>
        <v>1</v>
      </c>
      <c r="AE154" s="48" t="s">
        <v>495</v>
      </c>
      <c r="AF154" s="30">
        <v>4</v>
      </c>
      <c r="AG154" s="24" t="s">
        <v>206</v>
      </c>
      <c r="AH154" s="25">
        <v>6</v>
      </c>
      <c r="AK154" s="54">
        <f t="shared" si="20"/>
        <v>0</v>
      </c>
      <c r="AN154" s="18" t="s">
        <v>278</v>
      </c>
    </row>
    <row r="155" spans="1:40">
      <c r="A155" s="13">
        <v>176</v>
      </c>
      <c r="B155" s="32">
        <v>41713</v>
      </c>
      <c r="C155" s="13" t="s">
        <v>203</v>
      </c>
      <c r="D155" s="13" t="s">
        <v>253</v>
      </c>
      <c r="E155" s="13" t="s">
        <v>11</v>
      </c>
      <c r="F155" s="15">
        <v>14684</v>
      </c>
      <c r="H155" s="15" t="s">
        <v>64</v>
      </c>
      <c r="I155" s="15">
        <v>6</v>
      </c>
      <c r="J155" s="16">
        <v>16</v>
      </c>
      <c r="K155" s="16">
        <v>90</v>
      </c>
      <c r="L155" s="46">
        <f t="shared" si="18"/>
        <v>1</v>
      </c>
      <c r="M155" s="43" t="s">
        <v>209</v>
      </c>
      <c r="N155" s="44">
        <v>4</v>
      </c>
      <c r="O155" s="43" t="s">
        <v>398</v>
      </c>
      <c r="P155" s="41">
        <v>4</v>
      </c>
      <c r="W155" s="19">
        <f t="shared" si="19"/>
        <v>1</v>
      </c>
      <c r="X155" s="20" t="s">
        <v>206</v>
      </c>
      <c r="Z155" s="21" t="s">
        <v>38</v>
      </c>
      <c r="AA155" s="22" t="s">
        <v>48</v>
      </c>
      <c r="AB155" s="22" t="s">
        <v>52</v>
      </c>
      <c r="AC155" s="36">
        <v>0</v>
      </c>
      <c r="AD155" s="23">
        <f t="shared" si="23"/>
        <v>1</v>
      </c>
      <c r="AE155" s="48" t="s">
        <v>206</v>
      </c>
      <c r="AK155" s="54">
        <f t="shared" si="20"/>
        <v>1</v>
      </c>
      <c r="AL155" s="53" t="s">
        <v>206</v>
      </c>
      <c r="AM155" s="52">
        <v>15</v>
      </c>
    </row>
    <row r="156" spans="1:40">
      <c r="A156" s="13">
        <v>216</v>
      </c>
      <c r="B156" s="32">
        <v>41716</v>
      </c>
      <c r="C156" s="13" t="s">
        <v>203</v>
      </c>
      <c r="D156" s="13" t="s">
        <v>303</v>
      </c>
      <c r="E156" s="13" t="s">
        <v>11</v>
      </c>
      <c r="F156" s="15" t="s">
        <v>23</v>
      </c>
      <c r="G156" s="13" t="s">
        <v>305</v>
      </c>
      <c r="H156" s="15" t="s">
        <v>64</v>
      </c>
      <c r="I156" s="15">
        <v>10</v>
      </c>
      <c r="J156" s="16">
        <v>11</v>
      </c>
      <c r="K156" s="16">
        <v>29</v>
      </c>
      <c r="L156" s="46">
        <f t="shared" si="18"/>
        <v>1</v>
      </c>
      <c r="M156" s="43" t="s">
        <v>45</v>
      </c>
      <c r="N156" s="44">
        <v>1</v>
      </c>
      <c r="O156" s="43" t="s">
        <v>209</v>
      </c>
      <c r="P156" s="41">
        <v>2</v>
      </c>
      <c r="W156" s="19">
        <f t="shared" si="19"/>
        <v>1</v>
      </c>
      <c r="X156" s="20" t="s">
        <v>206</v>
      </c>
      <c r="Z156" s="21" t="s">
        <v>38</v>
      </c>
      <c r="AA156" s="22" t="s">
        <v>48</v>
      </c>
      <c r="AB156" s="22" t="s">
        <v>52</v>
      </c>
      <c r="AC156" s="36">
        <v>0</v>
      </c>
      <c r="AD156" s="23">
        <f t="shared" si="23"/>
        <v>1</v>
      </c>
      <c r="AE156" s="48" t="s">
        <v>206</v>
      </c>
      <c r="AF156" s="30">
        <v>58</v>
      </c>
      <c r="AK156" s="54">
        <f t="shared" si="20"/>
        <v>0</v>
      </c>
      <c r="AN156" s="18" t="s">
        <v>319</v>
      </c>
    </row>
    <row r="157" spans="1:40">
      <c r="A157" s="13">
        <v>217</v>
      </c>
      <c r="B157" s="32">
        <v>41719</v>
      </c>
      <c r="C157" s="13" t="s">
        <v>203</v>
      </c>
      <c r="D157" s="13" t="s">
        <v>303</v>
      </c>
      <c r="E157" s="13" t="s">
        <v>11</v>
      </c>
      <c r="F157" s="15" t="s">
        <v>23</v>
      </c>
      <c r="G157" s="13" t="s">
        <v>335</v>
      </c>
      <c r="H157" s="15" t="s">
        <v>339</v>
      </c>
      <c r="I157" s="15">
        <v>11</v>
      </c>
      <c r="J157" s="16">
        <v>10</v>
      </c>
      <c r="K157" s="16">
        <v>29</v>
      </c>
      <c r="L157" s="46">
        <f t="shared" si="18"/>
        <v>1</v>
      </c>
      <c r="M157" s="43" t="s">
        <v>45</v>
      </c>
      <c r="N157" s="44">
        <v>5</v>
      </c>
      <c r="O157" s="43" t="s">
        <v>398</v>
      </c>
      <c r="P157" s="41">
        <v>4</v>
      </c>
      <c r="W157" s="19">
        <f t="shared" si="19"/>
        <v>1</v>
      </c>
      <c r="X157" s="20" t="s">
        <v>206</v>
      </c>
      <c r="Z157" s="21" t="s">
        <v>52</v>
      </c>
      <c r="AA157" s="22" t="s">
        <v>48</v>
      </c>
      <c r="AB157" s="22" t="s">
        <v>114</v>
      </c>
      <c r="AD157" s="23">
        <f t="shared" si="23"/>
        <v>1</v>
      </c>
      <c r="AE157" s="48" t="s">
        <v>206</v>
      </c>
      <c r="AF157" s="30">
        <v>98</v>
      </c>
      <c r="AK157" s="54">
        <f t="shared" si="20"/>
        <v>1</v>
      </c>
      <c r="AL157" s="53" t="s">
        <v>206</v>
      </c>
      <c r="AM157" s="52">
        <v>1000</v>
      </c>
      <c r="AN157" s="18" t="s">
        <v>340</v>
      </c>
    </row>
    <row r="158" spans="1:40">
      <c r="A158" s="13">
        <v>199</v>
      </c>
      <c r="B158" s="32">
        <v>41716</v>
      </c>
      <c r="C158" s="13" t="s">
        <v>203</v>
      </c>
      <c r="D158" s="13" t="s">
        <v>286</v>
      </c>
      <c r="E158" s="13" t="s">
        <v>11</v>
      </c>
      <c r="F158" s="15" t="s">
        <v>23</v>
      </c>
      <c r="G158" s="13" t="s">
        <v>287</v>
      </c>
      <c r="H158" s="15" t="s">
        <v>235</v>
      </c>
      <c r="I158" s="15">
        <v>6</v>
      </c>
      <c r="J158" s="16">
        <v>18</v>
      </c>
      <c r="K158" s="16">
        <v>110</v>
      </c>
      <c r="L158" s="46">
        <f t="shared" si="18"/>
        <v>1</v>
      </c>
      <c r="M158" s="43" t="s">
        <v>209</v>
      </c>
      <c r="N158" s="44">
        <v>19</v>
      </c>
      <c r="O158" s="43" t="s">
        <v>398</v>
      </c>
      <c r="P158" s="41">
        <v>3</v>
      </c>
      <c r="W158" s="19">
        <f t="shared" si="19"/>
        <v>1</v>
      </c>
      <c r="X158" s="20" t="s">
        <v>206</v>
      </c>
      <c r="Z158" s="21" t="s">
        <v>52</v>
      </c>
      <c r="AA158" s="22" t="s">
        <v>48</v>
      </c>
      <c r="AB158" s="22" t="s">
        <v>52</v>
      </c>
      <c r="AC158" s="36">
        <v>0</v>
      </c>
      <c r="AD158" s="23">
        <f t="shared" si="23"/>
        <v>1</v>
      </c>
      <c r="AE158" s="48" t="s">
        <v>206</v>
      </c>
      <c r="AF158" s="30">
        <v>1</v>
      </c>
      <c r="AK158" s="54">
        <f t="shared" si="20"/>
        <v>0</v>
      </c>
    </row>
    <row r="159" spans="1:40">
      <c r="A159" s="13">
        <v>200</v>
      </c>
      <c r="B159" s="32">
        <v>41716</v>
      </c>
      <c r="C159" s="13" t="s">
        <v>203</v>
      </c>
      <c r="D159" s="13" t="s">
        <v>286</v>
      </c>
      <c r="E159" s="13" t="s">
        <v>11</v>
      </c>
      <c r="F159" s="15" t="s">
        <v>23</v>
      </c>
      <c r="G159" s="13" t="s">
        <v>288</v>
      </c>
      <c r="H159" s="15" t="s">
        <v>235</v>
      </c>
      <c r="I159" s="15">
        <v>7.5</v>
      </c>
      <c r="J159" s="16">
        <v>16</v>
      </c>
      <c r="K159" s="16">
        <v>125</v>
      </c>
      <c r="L159" s="46">
        <f t="shared" si="18"/>
        <v>1</v>
      </c>
      <c r="M159" s="43" t="s">
        <v>209</v>
      </c>
      <c r="N159" s="44">
        <v>11</v>
      </c>
      <c r="O159" s="43" t="s">
        <v>398</v>
      </c>
      <c r="P159" s="41">
        <v>3</v>
      </c>
      <c r="W159" s="19">
        <f t="shared" si="19"/>
        <v>1</v>
      </c>
      <c r="X159" s="20" t="s">
        <v>206</v>
      </c>
      <c r="Z159" s="21" t="s">
        <v>38</v>
      </c>
      <c r="AA159" s="22" t="s">
        <v>48</v>
      </c>
      <c r="AB159" s="22" t="s">
        <v>52</v>
      </c>
      <c r="AC159" s="36">
        <v>0</v>
      </c>
      <c r="AD159" s="23">
        <f t="shared" si="23"/>
        <v>0</v>
      </c>
      <c r="AK159" s="54">
        <f t="shared" si="20"/>
        <v>0</v>
      </c>
      <c r="AN159" s="18" t="s">
        <v>325</v>
      </c>
    </row>
    <row r="160" spans="1:40">
      <c r="A160" s="13">
        <v>154</v>
      </c>
      <c r="B160" s="32">
        <v>41710</v>
      </c>
      <c r="C160" s="13" t="s">
        <v>203</v>
      </c>
      <c r="D160" s="13" t="s">
        <v>204</v>
      </c>
      <c r="E160" s="13" t="s">
        <v>11</v>
      </c>
      <c r="F160" s="15" t="s">
        <v>23</v>
      </c>
      <c r="G160" s="13" t="s">
        <v>237</v>
      </c>
      <c r="H160" s="15" t="s">
        <v>238</v>
      </c>
      <c r="I160" s="15">
        <v>8</v>
      </c>
      <c r="J160" s="16">
        <v>10</v>
      </c>
      <c r="K160" s="16">
        <v>21</v>
      </c>
      <c r="L160" s="46">
        <f t="shared" si="18"/>
        <v>1</v>
      </c>
      <c r="M160" s="43" t="s">
        <v>398</v>
      </c>
      <c r="N160" s="44">
        <v>1</v>
      </c>
      <c r="W160" s="19">
        <f t="shared" si="19"/>
        <v>1</v>
      </c>
      <c r="X160" s="20" t="s">
        <v>206</v>
      </c>
      <c r="Z160" s="21" t="s">
        <v>38</v>
      </c>
      <c r="AA160" s="22" t="s">
        <v>48</v>
      </c>
      <c r="AB160" s="22" t="s">
        <v>52</v>
      </c>
      <c r="AC160" s="36">
        <v>0</v>
      </c>
      <c r="AD160" s="23">
        <f t="shared" ref="AD160:AD168" si="24">IF(SUM(AF160+AH160+AJ160)&gt;0,1,0)</f>
        <v>1</v>
      </c>
      <c r="AE160" s="48" t="s">
        <v>206</v>
      </c>
      <c r="AF160" s="30">
        <v>2</v>
      </c>
      <c r="AK160" s="54">
        <f t="shared" si="20"/>
        <v>0</v>
      </c>
    </row>
    <row r="161" spans="1:40">
      <c r="A161" s="13">
        <v>30</v>
      </c>
      <c r="B161" s="32">
        <v>41688</v>
      </c>
      <c r="C161" s="14" t="s">
        <v>180</v>
      </c>
      <c r="D161" s="13" t="s">
        <v>20</v>
      </c>
      <c r="E161" s="13" t="s">
        <v>11</v>
      </c>
      <c r="F161" s="15" t="s">
        <v>23</v>
      </c>
      <c r="G161" s="13" t="s">
        <v>26</v>
      </c>
      <c r="H161" s="15">
        <v>34</v>
      </c>
      <c r="I161" s="15">
        <v>4.5</v>
      </c>
      <c r="J161" s="16" t="s">
        <v>37</v>
      </c>
      <c r="K161" s="16">
        <v>11</v>
      </c>
      <c r="L161" s="46">
        <f t="shared" si="18"/>
        <v>0</v>
      </c>
      <c r="W161" s="19">
        <f t="shared" si="19"/>
        <v>1</v>
      </c>
      <c r="X161" s="20" t="s">
        <v>96</v>
      </c>
      <c r="Y161" s="20" t="s">
        <v>97</v>
      </c>
      <c r="Z161" s="21" t="s">
        <v>38</v>
      </c>
      <c r="AA161" s="22" t="s">
        <v>46</v>
      </c>
      <c r="AD161" s="23">
        <f t="shared" si="24"/>
        <v>0</v>
      </c>
      <c r="AK161" s="54">
        <f t="shared" si="20"/>
        <v>0</v>
      </c>
    </row>
    <row r="162" spans="1:40">
      <c r="A162" s="13">
        <v>86</v>
      </c>
      <c r="B162" s="32">
        <v>41703</v>
      </c>
      <c r="C162" s="14" t="s">
        <v>181</v>
      </c>
      <c r="D162" s="13" t="s">
        <v>63</v>
      </c>
      <c r="E162" s="13" t="s">
        <v>11</v>
      </c>
      <c r="F162" s="15" t="s">
        <v>23</v>
      </c>
      <c r="G162" s="13" t="s">
        <v>72</v>
      </c>
      <c r="H162" s="15" t="s">
        <v>76</v>
      </c>
      <c r="I162" s="15">
        <v>6</v>
      </c>
      <c r="J162" s="16">
        <v>10</v>
      </c>
      <c r="K162" s="16">
        <v>33</v>
      </c>
      <c r="L162" s="46">
        <f t="shared" si="18"/>
        <v>1</v>
      </c>
      <c r="M162" s="43" t="s">
        <v>398</v>
      </c>
      <c r="N162" s="44">
        <v>1</v>
      </c>
      <c r="P162" s="44"/>
      <c r="W162" s="19">
        <f t="shared" si="19"/>
        <v>1</v>
      </c>
      <c r="X162" s="20" t="s">
        <v>68</v>
      </c>
      <c r="Z162" s="21" t="s">
        <v>38</v>
      </c>
      <c r="AA162" s="22" t="s">
        <v>48</v>
      </c>
      <c r="AB162" s="22" t="s">
        <v>52</v>
      </c>
      <c r="AC162" s="36">
        <v>0</v>
      </c>
      <c r="AD162" s="23">
        <f t="shared" si="24"/>
        <v>1</v>
      </c>
      <c r="AE162" s="48" t="s">
        <v>68</v>
      </c>
      <c r="AF162" s="30">
        <v>2</v>
      </c>
      <c r="AG162" s="24" t="s">
        <v>68</v>
      </c>
      <c r="AH162" s="25">
        <v>1</v>
      </c>
      <c r="AK162" s="54">
        <f t="shared" si="20"/>
        <v>0</v>
      </c>
      <c r="AN162" s="18" t="s">
        <v>190</v>
      </c>
    </row>
    <row r="163" spans="1:40">
      <c r="A163" s="13">
        <v>87</v>
      </c>
      <c r="B163" s="32">
        <v>41703</v>
      </c>
      <c r="C163" s="14" t="s">
        <v>181</v>
      </c>
      <c r="D163" s="13" t="s">
        <v>63</v>
      </c>
      <c r="E163" s="13" t="s">
        <v>11</v>
      </c>
      <c r="F163" s="15" t="s">
        <v>23</v>
      </c>
      <c r="G163" s="13" t="s">
        <v>73</v>
      </c>
      <c r="H163" s="15">
        <v>93</v>
      </c>
      <c r="I163" s="15">
        <v>9</v>
      </c>
      <c r="J163" s="16">
        <v>12</v>
      </c>
      <c r="K163" s="16">
        <v>38</v>
      </c>
      <c r="L163" s="46">
        <f t="shared" si="18"/>
        <v>0</v>
      </c>
      <c r="P163" s="44"/>
      <c r="W163" s="19">
        <f t="shared" si="19"/>
        <v>1</v>
      </c>
      <c r="X163" s="20" t="s">
        <v>79</v>
      </c>
      <c r="Z163" s="21" t="s">
        <v>38</v>
      </c>
      <c r="AA163" s="22" t="s">
        <v>48</v>
      </c>
      <c r="AB163" s="22" t="s">
        <v>114</v>
      </c>
      <c r="AD163" s="23">
        <f t="shared" si="24"/>
        <v>1</v>
      </c>
      <c r="AE163" s="48" t="s">
        <v>68</v>
      </c>
      <c r="AF163" s="30">
        <v>1</v>
      </c>
      <c r="AK163" s="54">
        <f t="shared" si="20"/>
        <v>0</v>
      </c>
    </row>
    <row r="164" spans="1:40">
      <c r="A164" s="13">
        <v>125</v>
      </c>
      <c r="B164" s="32">
        <v>41705</v>
      </c>
      <c r="C164" s="14" t="s">
        <v>181</v>
      </c>
      <c r="D164" s="13" t="s">
        <v>103</v>
      </c>
      <c r="E164" s="13" t="s">
        <v>11</v>
      </c>
      <c r="F164" s="15">
        <v>13972</v>
      </c>
      <c r="H164" s="15" t="s">
        <v>64</v>
      </c>
      <c r="I164" s="15">
        <v>14</v>
      </c>
      <c r="J164" s="16">
        <v>15</v>
      </c>
      <c r="K164" s="16">
        <v>29</v>
      </c>
      <c r="L164" s="46">
        <f t="shared" si="18"/>
        <v>1</v>
      </c>
      <c r="M164" s="43" t="s">
        <v>80</v>
      </c>
      <c r="N164" s="44">
        <v>2</v>
      </c>
      <c r="P164" s="44"/>
      <c r="W164" s="19">
        <f t="shared" si="19"/>
        <v>0</v>
      </c>
      <c r="AA164" s="22" t="s">
        <v>48</v>
      </c>
      <c r="AB164" s="22" t="s">
        <v>114</v>
      </c>
      <c r="AD164" s="23">
        <f t="shared" si="24"/>
        <v>1</v>
      </c>
      <c r="AE164" s="48" t="s">
        <v>68</v>
      </c>
      <c r="AF164" s="30">
        <v>3</v>
      </c>
      <c r="AG164" s="24" t="s">
        <v>82</v>
      </c>
      <c r="AH164" s="25">
        <v>1</v>
      </c>
      <c r="AI164" s="24" t="s">
        <v>96</v>
      </c>
      <c r="AJ164" s="25">
        <v>1</v>
      </c>
      <c r="AK164" s="54">
        <f t="shared" si="20"/>
        <v>0</v>
      </c>
    </row>
    <row r="165" spans="1:40">
      <c r="A165" s="13">
        <v>126</v>
      </c>
      <c r="B165" s="32">
        <v>41705</v>
      </c>
      <c r="C165" s="14" t="s">
        <v>181</v>
      </c>
      <c r="D165" s="13" t="s">
        <v>103</v>
      </c>
      <c r="E165" s="13" t="s">
        <v>11</v>
      </c>
      <c r="F165" s="15" t="s">
        <v>23</v>
      </c>
      <c r="G165" s="13" t="s">
        <v>115</v>
      </c>
      <c r="H165" s="15" t="s">
        <v>116</v>
      </c>
      <c r="I165" s="15">
        <v>15</v>
      </c>
      <c r="J165" s="16">
        <v>12</v>
      </c>
      <c r="K165" s="16">
        <v>42</v>
      </c>
      <c r="L165" s="46">
        <f t="shared" si="18"/>
        <v>1</v>
      </c>
      <c r="M165" s="43" t="s">
        <v>398</v>
      </c>
      <c r="N165" s="44">
        <v>5</v>
      </c>
      <c r="O165" s="43" t="s">
        <v>80</v>
      </c>
      <c r="P165" s="44">
        <v>1</v>
      </c>
      <c r="W165" s="19">
        <f t="shared" si="19"/>
        <v>1</v>
      </c>
      <c r="X165" s="20" t="s">
        <v>68</v>
      </c>
      <c r="Y165" s="20" t="s">
        <v>82</v>
      </c>
      <c r="Z165" s="21" t="s">
        <v>38</v>
      </c>
      <c r="AA165" s="22" t="s">
        <v>46</v>
      </c>
      <c r="AD165" s="23">
        <f t="shared" si="24"/>
        <v>1</v>
      </c>
      <c r="AE165" s="48" t="s">
        <v>68</v>
      </c>
      <c r="AF165" s="30">
        <v>2</v>
      </c>
      <c r="AG165" s="24" t="s">
        <v>96</v>
      </c>
      <c r="AH165" s="25">
        <v>1</v>
      </c>
      <c r="AK165" s="54">
        <f t="shared" si="20"/>
        <v>0</v>
      </c>
    </row>
    <row r="166" spans="1:40">
      <c r="A166" s="13">
        <v>135</v>
      </c>
      <c r="B166" s="32">
        <v>41705</v>
      </c>
      <c r="C166" s="14" t="s">
        <v>181</v>
      </c>
      <c r="D166" s="13" t="s">
        <v>103</v>
      </c>
      <c r="E166" s="13" t="s">
        <v>11</v>
      </c>
      <c r="F166" s="15">
        <v>2505</v>
      </c>
      <c r="H166" s="15" t="s">
        <v>64</v>
      </c>
      <c r="I166" s="15">
        <v>11</v>
      </c>
      <c r="J166" s="16">
        <v>12</v>
      </c>
      <c r="K166" s="16">
        <v>55</v>
      </c>
      <c r="L166" s="46">
        <f t="shared" si="18"/>
        <v>1</v>
      </c>
      <c r="M166" s="43" t="s">
        <v>80</v>
      </c>
      <c r="N166" s="44">
        <v>5</v>
      </c>
      <c r="P166" s="44"/>
      <c r="W166" s="19">
        <f t="shared" si="19"/>
        <v>1</v>
      </c>
      <c r="X166" s="20" t="s">
        <v>96</v>
      </c>
      <c r="Z166" s="21" t="s">
        <v>38</v>
      </c>
      <c r="AA166" s="22" t="s">
        <v>48</v>
      </c>
      <c r="AB166" s="22" t="s">
        <v>114</v>
      </c>
      <c r="AD166" s="23">
        <f t="shared" si="24"/>
        <v>1</v>
      </c>
      <c r="AE166" s="48" t="s">
        <v>104</v>
      </c>
      <c r="AF166" s="30">
        <v>2</v>
      </c>
      <c r="AK166" s="54">
        <f t="shared" si="20"/>
        <v>0</v>
      </c>
    </row>
    <row r="167" spans="1:40">
      <c r="A167" s="13">
        <v>88</v>
      </c>
      <c r="B167" s="32">
        <v>41704</v>
      </c>
      <c r="C167" s="14" t="s">
        <v>181</v>
      </c>
      <c r="D167" s="13" t="s">
        <v>83</v>
      </c>
      <c r="E167" s="13" t="s">
        <v>11</v>
      </c>
      <c r="F167" s="15" t="s">
        <v>23</v>
      </c>
      <c r="G167" s="13" t="s">
        <v>85</v>
      </c>
      <c r="H167" s="15" t="s">
        <v>86</v>
      </c>
      <c r="I167" s="15">
        <v>13</v>
      </c>
      <c r="J167" s="16">
        <v>12</v>
      </c>
      <c r="K167" s="16">
        <v>45</v>
      </c>
      <c r="L167" s="46">
        <f t="shared" si="18"/>
        <v>0</v>
      </c>
      <c r="P167" s="44"/>
      <c r="W167" s="19">
        <f t="shared" si="19"/>
        <v>1</v>
      </c>
      <c r="X167" s="20" t="s">
        <v>68</v>
      </c>
      <c r="Y167" s="20" t="s">
        <v>79</v>
      </c>
      <c r="Z167" s="21" t="s">
        <v>38</v>
      </c>
      <c r="AA167" s="22" t="s">
        <v>48</v>
      </c>
      <c r="AB167" s="22" t="s">
        <v>114</v>
      </c>
      <c r="AD167" s="23">
        <f t="shared" si="24"/>
        <v>1</v>
      </c>
      <c r="AE167" s="48" t="s">
        <v>84</v>
      </c>
      <c r="AF167" s="30">
        <v>2</v>
      </c>
      <c r="AK167" s="54">
        <f t="shared" si="20"/>
        <v>0</v>
      </c>
    </row>
    <row r="168" spans="1:40">
      <c r="A168" s="13">
        <v>89</v>
      </c>
      <c r="B168" s="32">
        <v>41704</v>
      </c>
      <c r="C168" s="14" t="s">
        <v>181</v>
      </c>
      <c r="D168" s="13" t="s">
        <v>83</v>
      </c>
      <c r="E168" s="13" t="s">
        <v>11</v>
      </c>
      <c r="F168" s="15" t="s">
        <v>23</v>
      </c>
      <c r="G168" s="13" t="s">
        <v>87</v>
      </c>
      <c r="H168" s="15" t="s">
        <v>88</v>
      </c>
      <c r="I168" s="15">
        <v>10</v>
      </c>
      <c r="J168" s="16">
        <v>12</v>
      </c>
      <c r="K168" s="16">
        <v>53</v>
      </c>
      <c r="L168" s="46">
        <f t="shared" si="18"/>
        <v>1</v>
      </c>
      <c r="M168" s="43" t="s">
        <v>80</v>
      </c>
      <c r="N168" s="44">
        <v>1</v>
      </c>
      <c r="O168" s="43" t="s">
        <v>158</v>
      </c>
      <c r="P168" s="44">
        <v>1</v>
      </c>
      <c r="W168" s="19">
        <f t="shared" si="19"/>
        <v>1</v>
      </c>
      <c r="X168" s="20" t="s">
        <v>84</v>
      </c>
      <c r="Z168" s="21" t="s">
        <v>38</v>
      </c>
      <c r="AA168" s="22" t="s">
        <v>48</v>
      </c>
      <c r="AB168" s="22" t="s">
        <v>114</v>
      </c>
      <c r="AD168" s="23">
        <f t="shared" si="24"/>
        <v>1</v>
      </c>
      <c r="AE168" s="48" t="s">
        <v>84</v>
      </c>
      <c r="AF168" s="30">
        <v>1</v>
      </c>
      <c r="AG168" s="24" t="s">
        <v>68</v>
      </c>
      <c r="AH168" s="25">
        <v>1</v>
      </c>
      <c r="AK168" s="54">
        <f t="shared" si="20"/>
        <v>0</v>
      </c>
    </row>
    <row r="169" spans="1:40">
      <c r="A169" s="13">
        <v>177</v>
      </c>
      <c r="B169" s="32">
        <v>41713</v>
      </c>
      <c r="C169" s="13" t="s">
        <v>203</v>
      </c>
      <c r="D169" s="13" t="s">
        <v>253</v>
      </c>
      <c r="E169" s="13" t="s">
        <v>12</v>
      </c>
      <c r="F169" s="15">
        <v>702</v>
      </c>
      <c r="H169" s="15" t="s">
        <v>64</v>
      </c>
      <c r="I169" s="15">
        <v>8</v>
      </c>
      <c r="J169" s="16">
        <v>10</v>
      </c>
      <c r="K169" s="16">
        <v>38</v>
      </c>
      <c r="L169" s="46">
        <f t="shared" si="18"/>
        <v>0</v>
      </c>
      <c r="W169" s="19">
        <f t="shared" si="19"/>
        <v>0</v>
      </c>
      <c r="Z169" s="21" t="s">
        <v>38</v>
      </c>
      <c r="AA169" s="22" t="s">
        <v>49</v>
      </c>
      <c r="AB169" s="22" t="s">
        <v>114</v>
      </c>
      <c r="AD169" s="23">
        <f t="shared" ref="AD169:AD174" si="25">IF(SUM(AF169+AH169+AJ169+AM169)&gt;0,1,0)</f>
        <v>1</v>
      </c>
      <c r="AE169" s="48" t="s">
        <v>206</v>
      </c>
      <c r="AF169" s="30">
        <v>16</v>
      </c>
      <c r="AK169" s="54">
        <f t="shared" si="20"/>
        <v>0</v>
      </c>
      <c r="AN169" s="18" t="s">
        <v>279</v>
      </c>
    </row>
    <row r="170" spans="1:40">
      <c r="A170" s="13">
        <v>178</v>
      </c>
      <c r="B170" s="32">
        <v>41713</v>
      </c>
      <c r="C170" s="13" t="s">
        <v>203</v>
      </c>
      <c r="D170" s="13" t="s">
        <v>253</v>
      </c>
      <c r="E170" s="13" t="s">
        <v>12</v>
      </c>
      <c r="F170" s="15">
        <v>1178</v>
      </c>
      <c r="H170" s="15" t="s">
        <v>64</v>
      </c>
      <c r="I170" s="15">
        <v>6.5</v>
      </c>
      <c r="J170" s="16">
        <v>14</v>
      </c>
      <c r="K170" s="16">
        <v>57</v>
      </c>
      <c r="L170" s="46">
        <f t="shared" si="18"/>
        <v>1</v>
      </c>
      <c r="M170" s="43" t="s">
        <v>398</v>
      </c>
      <c r="N170" s="44">
        <v>1</v>
      </c>
      <c r="W170" s="19">
        <f t="shared" si="19"/>
        <v>1</v>
      </c>
      <c r="X170" s="20" t="s">
        <v>206</v>
      </c>
      <c r="Z170" s="21" t="s">
        <v>38</v>
      </c>
      <c r="AA170" s="22" t="s">
        <v>47</v>
      </c>
      <c r="AB170" s="22" t="s">
        <v>52</v>
      </c>
      <c r="AC170" s="36">
        <v>0</v>
      </c>
      <c r="AD170" s="23">
        <f t="shared" si="25"/>
        <v>1</v>
      </c>
      <c r="AE170" s="48" t="s">
        <v>206</v>
      </c>
      <c r="AF170" s="30">
        <v>8</v>
      </c>
      <c r="AK170" s="54">
        <f t="shared" si="20"/>
        <v>0</v>
      </c>
    </row>
    <row r="171" spans="1:40">
      <c r="A171" s="13">
        <v>218</v>
      </c>
      <c r="B171" s="32">
        <v>41716</v>
      </c>
      <c r="C171" s="13" t="s">
        <v>203</v>
      </c>
      <c r="D171" s="13" t="s">
        <v>303</v>
      </c>
      <c r="E171" s="13" t="s">
        <v>12</v>
      </c>
      <c r="F171" s="15">
        <v>3944</v>
      </c>
      <c r="H171" s="15" t="s">
        <v>64</v>
      </c>
      <c r="I171" s="15">
        <v>7.5</v>
      </c>
      <c r="J171" s="16">
        <v>13</v>
      </c>
      <c r="K171" s="16">
        <v>25</v>
      </c>
      <c r="L171" s="46">
        <f t="shared" si="18"/>
        <v>1</v>
      </c>
      <c r="M171" s="43" t="s">
        <v>45</v>
      </c>
      <c r="N171" s="44">
        <v>1</v>
      </c>
      <c r="O171" s="43" t="s">
        <v>209</v>
      </c>
      <c r="P171" s="41">
        <v>1</v>
      </c>
      <c r="Q171" s="43" t="s">
        <v>320</v>
      </c>
      <c r="R171" s="41">
        <v>65</v>
      </c>
      <c r="W171" s="19">
        <f t="shared" si="19"/>
        <v>1</v>
      </c>
      <c r="X171" s="20" t="s">
        <v>206</v>
      </c>
      <c r="Z171" s="21" t="s">
        <v>38</v>
      </c>
      <c r="AA171" s="22" t="s">
        <v>49</v>
      </c>
      <c r="AB171" s="22" t="s">
        <v>52</v>
      </c>
      <c r="AC171" s="36">
        <v>0</v>
      </c>
      <c r="AD171" s="23">
        <f t="shared" si="25"/>
        <v>1</v>
      </c>
      <c r="AE171" s="48" t="s">
        <v>206</v>
      </c>
      <c r="AF171" s="30">
        <v>74</v>
      </c>
      <c r="AK171" s="54">
        <f t="shared" si="20"/>
        <v>0</v>
      </c>
    </row>
    <row r="172" spans="1:40">
      <c r="A172" s="13">
        <v>219</v>
      </c>
      <c r="B172" s="32">
        <v>41719</v>
      </c>
      <c r="C172" s="13" t="s">
        <v>203</v>
      </c>
      <c r="D172" s="13" t="s">
        <v>303</v>
      </c>
      <c r="E172" s="13" t="s">
        <v>12</v>
      </c>
      <c r="F172" s="15">
        <v>14996</v>
      </c>
      <c r="H172" s="15" t="s">
        <v>64</v>
      </c>
      <c r="I172" s="15">
        <v>13</v>
      </c>
      <c r="J172" s="16">
        <v>10</v>
      </c>
      <c r="K172" s="16">
        <v>14</v>
      </c>
      <c r="L172" s="46">
        <f t="shared" si="18"/>
        <v>1</v>
      </c>
      <c r="M172" s="43" t="s">
        <v>398</v>
      </c>
      <c r="N172" s="44">
        <v>6</v>
      </c>
      <c r="O172" s="43" t="s">
        <v>155</v>
      </c>
      <c r="P172" s="41">
        <v>44</v>
      </c>
      <c r="W172" s="19">
        <f t="shared" si="19"/>
        <v>1</v>
      </c>
      <c r="X172" s="20" t="s">
        <v>206</v>
      </c>
      <c r="Z172" s="21" t="s">
        <v>38</v>
      </c>
      <c r="AA172" s="22" t="s">
        <v>49</v>
      </c>
      <c r="AB172" s="22" t="s">
        <v>114</v>
      </c>
      <c r="AD172" s="23">
        <f t="shared" si="25"/>
        <v>0</v>
      </c>
      <c r="AK172" s="54">
        <f t="shared" si="20"/>
        <v>0</v>
      </c>
    </row>
    <row r="173" spans="1:40">
      <c r="A173" s="13">
        <v>194</v>
      </c>
      <c r="B173" s="32">
        <v>41716</v>
      </c>
      <c r="C173" s="13" t="s">
        <v>203</v>
      </c>
      <c r="D173" s="13" t="s">
        <v>286</v>
      </c>
      <c r="E173" s="13" t="s">
        <v>12</v>
      </c>
      <c r="F173" s="15">
        <v>5579</v>
      </c>
      <c r="H173" s="15" t="s">
        <v>64</v>
      </c>
      <c r="I173" s="15">
        <v>11</v>
      </c>
      <c r="J173" s="16">
        <v>14</v>
      </c>
      <c r="K173" s="16">
        <v>32</v>
      </c>
      <c r="L173" s="46">
        <f t="shared" si="18"/>
        <v>1</v>
      </c>
      <c r="M173" s="43" t="s">
        <v>398</v>
      </c>
      <c r="N173" s="44">
        <v>8</v>
      </c>
      <c r="W173" s="19">
        <f t="shared" si="19"/>
        <v>1</v>
      </c>
      <c r="X173" s="20" t="s">
        <v>206</v>
      </c>
      <c r="Z173" s="21" t="s">
        <v>38</v>
      </c>
      <c r="AA173" s="22" t="s">
        <v>47</v>
      </c>
      <c r="AB173" s="22" t="s">
        <v>114</v>
      </c>
      <c r="AD173" s="23">
        <f t="shared" si="25"/>
        <v>1</v>
      </c>
      <c r="AE173" s="48" t="s">
        <v>206</v>
      </c>
      <c r="AF173" s="30">
        <v>17</v>
      </c>
      <c r="AK173" s="54">
        <f t="shared" si="20"/>
        <v>1</v>
      </c>
      <c r="AL173" s="53" t="s">
        <v>206</v>
      </c>
      <c r="AM173" s="52">
        <v>300</v>
      </c>
      <c r="AN173" s="18" t="s">
        <v>295</v>
      </c>
    </row>
    <row r="174" spans="1:40">
      <c r="A174" s="13">
        <v>195</v>
      </c>
      <c r="B174" s="32">
        <v>41716</v>
      </c>
      <c r="C174" s="13" t="s">
        <v>203</v>
      </c>
      <c r="D174" s="13" t="s">
        <v>286</v>
      </c>
      <c r="E174" s="13" t="s">
        <v>12</v>
      </c>
      <c r="F174" s="15">
        <v>5024</v>
      </c>
      <c r="H174" s="15" t="s">
        <v>64</v>
      </c>
      <c r="I174" s="15">
        <v>9</v>
      </c>
      <c r="J174" s="16">
        <v>17</v>
      </c>
      <c r="K174" s="16">
        <v>66</v>
      </c>
      <c r="L174" s="46">
        <f t="shared" si="18"/>
        <v>0</v>
      </c>
      <c r="W174" s="19">
        <f t="shared" si="19"/>
        <v>0</v>
      </c>
      <c r="AA174" s="22" t="s">
        <v>47</v>
      </c>
      <c r="AB174" s="22" t="s">
        <v>52</v>
      </c>
      <c r="AC174" s="36">
        <v>0</v>
      </c>
      <c r="AD174" s="23">
        <f t="shared" si="25"/>
        <v>1</v>
      </c>
      <c r="AE174" s="48" t="s">
        <v>333</v>
      </c>
      <c r="AF174" s="30">
        <v>1</v>
      </c>
      <c r="AG174" s="24" t="s">
        <v>206</v>
      </c>
      <c r="AH174" s="25">
        <v>5</v>
      </c>
      <c r="AK174" s="54">
        <f t="shared" si="20"/>
        <v>0</v>
      </c>
    </row>
    <row r="175" spans="1:40">
      <c r="A175" s="13">
        <v>155</v>
      </c>
      <c r="B175" s="32">
        <v>41710</v>
      </c>
      <c r="C175" s="13" t="s">
        <v>203</v>
      </c>
      <c r="D175" s="13" t="s">
        <v>204</v>
      </c>
      <c r="E175" s="13" t="s">
        <v>12</v>
      </c>
      <c r="F175" s="15">
        <v>3023</v>
      </c>
      <c r="H175" s="15" t="s">
        <v>64</v>
      </c>
      <c r="I175" s="15">
        <v>13</v>
      </c>
      <c r="J175" s="16">
        <v>14</v>
      </c>
      <c r="K175" s="16">
        <v>60</v>
      </c>
      <c r="L175" s="46">
        <f t="shared" si="18"/>
        <v>1</v>
      </c>
      <c r="M175" s="43" t="s">
        <v>45</v>
      </c>
      <c r="N175" s="44">
        <v>84</v>
      </c>
      <c r="W175" s="19">
        <f t="shared" si="19"/>
        <v>1</v>
      </c>
      <c r="X175" s="20" t="s">
        <v>206</v>
      </c>
      <c r="Z175" s="21" t="s">
        <v>38</v>
      </c>
      <c r="AA175" s="22" t="s">
        <v>49</v>
      </c>
      <c r="AB175" s="22" t="s">
        <v>52</v>
      </c>
      <c r="AC175" s="36" t="s">
        <v>239</v>
      </c>
      <c r="AD175" s="23">
        <f t="shared" ref="AD175:AD184" si="26">IF(SUM(AF175+AH175+AJ175)&gt;0,1,0)</f>
        <v>1</v>
      </c>
      <c r="AE175" s="48" t="s">
        <v>206</v>
      </c>
      <c r="AF175" s="30">
        <v>3</v>
      </c>
      <c r="AK175" s="54">
        <f t="shared" si="20"/>
        <v>0</v>
      </c>
      <c r="AN175" s="18" t="s">
        <v>240</v>
      </c>
    </row>
    <row r="176" spans="1:40">
      <c r="A176" s="13">
        <v>34</v>
      </c>
      <c r="B176" s="32">
        <v>41689</v>
      </c>
      <c r="C176" s="14" t="s">
        <v>180</v>
      </c>
      <c r="D176" s="13" t="s">
        <v>19</v>
      </c>
      <c r="E176" s="13" t="s">
        <v>12</v>
      </c>
      <c r="F176" s="15" t="s">
        <v>23</v>
      </c>
      <c r="G176" s="13" t="s">
        <v>25</v>
      </c>
      <c r="H176" s="15">
        <v>134</v>
      </c>
      <c r="I176" s="15">
        <v>6</v>
      </c>
      <c r="J176" s="16">
        <v>16</v>
      </c>
      <c r="K176" s="16">
        <v>51</v>
      </c>
      <c r="L176" s="46">
        <f t="shared" si="18"/>
        <v>1</v>
      </c>
      <c r="M176" s="43" t="s">
        <v>398</v>
      </c>
      <c r="N176" s="44">
        <v>1</v>
      </c>
      <c r="W176" s="19">
        <f t="shared" si="19"/>
        <v>1</v>
      </c>
      <c r="X176" s="20" t="s">
        <v>174</v>
      </c>
      <c r="Z176" s="21" t="s">
        <v>38</v>
      </c>
      <c r="AA176" s="22" t="s">
        <v>46</v>
      </c>
      <c r="AD176" s="23">
        <f t="shared" si="26"/>
        <v>0</v>
      </c>
      <c r="AK176" s="54">
        <f t="shared" si="20"/>
        <v>0</v>
      </c>
    </row>
    <row r="177" spans="1:40">
      <c r="A177" s="13">
        <v>32</v>
      </c>
      <c r="B177" s="32">
        <v>41688</v>
      </c>
      <c r="C177" s="14" t="s">
        <v>180</v>
      </c>
      <c r="D177" s="13" t="s">
        <v>18</v>
      </c>
      <c r="E177" s="13" t="s">
        <v>12</v>
      </c>
      <c r="F177" s="15">
        <v>14188</v>
      </c>
      <c r="H177" s="15">
        <v>98</v>
      </c>
      <c r="I177" s="15">
        <v>10</v>
      </c>
      <c r="J177" s="16">
        <v>14</v>
      </c>
      <c r="K177" s="16">
        <v>7</v>
      </c>
      <c r="L177" s="46">
        <f t="shared" si="18"/>
        <v>0</v>
      </c>
      <c r="W177" s="19">
        <f t="shared" si="19"/>
        <v>0</v>
      </c>
      <c r="AA177" s="22" t="s">
        <v>46</v>
      </c>
      <c r="AD177" s="23">
        <f t="shared" si="26"/>
        <v>1</v>
      </c>
      <c r="AE177" s="48" t="s">
        <v>101</v>
      </c>
      <c r="AF177" s="30">
        <v>2</v>
      </c>
      <c r="AK177" s="54">
        <f t="shared" si="20"/>
        <v>0</v>
      </c>
    </row>
    <row r="178" spans="1:40">
      <c r="A178" s="13">
        <v>36</v>
      </c>
      <c r="B178" s="32">
        <v>41688</v>
      </c>
      <c r="C178" s="14" t="s">
        <v>180</v>
      </c>
      <c r="D178" s="13" t="s">
        <v>20</v>
      </c>
      <c r="E178" s="13" t="s">
        <v>12</v>
      </c>
      <c r="F178" s="15">
        <v>21978</v>
      </c>
      <c r="H178" s="15">
        <v>366</v>
      </c>
      <c r="I178" s="15">
        <v>9</v>
      </c>
      <c r="J178" s="16">
        <v>18</v>
      </c>
      <c r="K178" s="16">
        <v>56</v>
      </c>
      <c r="L178" s="46">
        <f t="shared" si="18"/>
        <v>1</v>
      </c>
      <c r="M178" s="43" t="s">
        <v>45</v>
      </c>
      <c r="N178" s="44">
        <v>2</v>
      </c>
      <c r="W178" s="19">
        <f t="shared" si="19"/>
        <v>0</v>
      </c>
      <c r="AA178" s="22" t="s">
        <v>49</v>
      </c>
      <c r="AB178" s="22" t="s">
        <v>52</v>
      </c>
      <c r="AC178" s="36">
        <v>0</v>
      </c>
      <c r="AD178" s="23">
        <f t="shared" si="26"/>
        <v>0</v>
      </c>
      <c r="AK178" s="54">
        <f t="shared" si="20"/>
        <v>0</v>
      </c>
    </row>
    <row r="179" spans="1:40">
      <c r="A179" s="13">
        <v>92</v>
      </c>
      <c r="B179" s="32">
        <v>41703</v>
      </c>
      <c r="C179" s="14" t="s">
        <v>181</v>
      </c>
      <c r="D179" s="13" t="s">
        <v>63</v>
      </c>
      <c r="E179" s="13" t="s">
        <v>12</v>
      </c>
      <c r="F179" s="15">
        <v>2112</v>
      </c>
      <c r="H179" s="15" t="s">
        <v>64</v>
      </c>
      <c r="I179" s="15">
        <v>8.5</v>
      </c>
      <c r="J179" s="16" t="s">
        <v>37</v>
      </c>
      <c r="K179" s="16">
        <v>13</v>
      </c>
      <c r="L179" s="46">
        <f t="shared" si="18"/>
        <v>1</v>
      </c>
      <c r="M179" s="43" t="s">
        <v>131</v>
      </c>
      <c r="N179" s="44">
        <v>1</v>
      </c>
      <c r="O179" s="43" t="s">
        <v>155</v>
      </c>
      <c r="P179" s="44">
        <v>11</v>
      </c>
      <c r="W179" s="19">
        <f t="shared" si="19"/>
        <v>0</v>
      </c>
      <c r="X179" s="26"/>
      <c r="Y179" s="26"/>
      <c r="AA179" s="22" t="s">
        <v>47</v>
      </c>
      <c r="AB179" s="22" t="s">
        <v>114</v>
      </c>
      <c r="AD179" s="23">
        <f t="shared" si="26"/>
        <v>1</v>
      </c>
      <c r="AE179" s="48" t="s">
        <v>104</v>
      </c>
      <c r="AF179" s="30">
        <v>7</v>
      </c>
      <c r="AG179" s="27"/>
      <c r="AH179" s="23"/>
      <c r="AI179" s="27"/>
      <c r="AJ179" s="23"/>
      <c r="AK179" s="54">
        <f t="shared" si="20"/>
        <v>0</v>
      </c>
      <c r="AM179" s="54"/>
      <c r="AN179" s="18" t="s">
        <v>191</v>
      </c>
    </row>
    <row r="180" spans="1:40">
      <c r="A180" s="13">
        <v>123</v>
      </c>
      <c r="B180" s="32">
        <v>41705</v>
      </c>
      <c r="C180" s="14" t="s">
        <v>181</v>
      </c>
      <c r="D180" s="13" t="s">
        <v>103</v>
      </c>
      <c r="E180" s="13" t="s">
        <v>12</v>
      </c>
      <c r="F180" s="15">
        <v>7055</v>
      </c>
      <c r="H180" s="15" t="s">
        <v>64</v>
      </c>
      <c r="I180" s="15">
        <v>12</v>
      </c>
      <c r="J180" s="16">
        <v>20</v>
      </c>
      <c r="K180" s="16">
        <v>46</v>
      </c>
      <c r="L180" s="46">
        <f t="shared" si="18"/>
        <v>1</v>
      </c>
      <c r="M180" s="43" t="s">
        <v>80</v>
      </c>
      <c r="N180" s="44">
        <v>1</v>
      </c>
      <c r="P180" s="44"/>
      <c r="W180" s="19">
        <f t="shared" si="19"/>
        <v>1</v>
      </c>
      <c r="X180" s="20" t="s">
        <v>84</v>
      </c>
      <c r="Z180" s="21" t="s">
        <v>38</v>
      </c>
      <c r="AA180" s="22" t="s">
        <v>46</v>
      </c>
      <c r="AD180" s="23">
        <f t="shared" si="26"/>
        <v>1</v>
      </c>
      <c r="AE180" s="48" t="s">
        <v>68</v>
      </c>
      <c r="AF180" s="30">
        <v>1</v>
      </c>
      <c r="AG180" s="24" t="s">
        <v>104</v>
      </c>
      <c r="AH180" s="25">
        <v>1</v>
      </c>
      <c r="AI180" s="24" t="s">
        <v>84</v>
      </c>
      <c r="AJ180" s="25">
        <v>1</v>
      </c>
      <c r="AK180" s="54">
        <f t="shared" si="20"/>
        <v>0</v>
      </c>
    </row>
    <row r="181" spans="1:40">
      <c r="A181" s="13">
        <v>124</v>
      </c>
      <c r="B181" s="32">
        <v>41705</v>
      </c>
      <c r="C181" s="14" t="s">
        <v>181</v>
      </c>
      <c r="D181" s="13" t="s">
        <v>103</v>
      </c>
      <c r="E181" s="13" t="s">
        <v>12</v>
      </c>
      <c r="F181" s="15" t="s">
        <v>111</v>
      </c>
      <c r="G181" s="13" t="s">
        <v>112</v>
      </c>
      <c r="H181" s="15" t="s">
        <v>113</v>
      </c>
      <c r="I181" s="15">
        <v>10</v>
      </c>
      <c r="J181" s="16" t="s">
        <v>37</v>
      </c>
      <c r="K181" s="16">
        <v>9</v>
      </c>
      <c r="L181" s="46">
        <f t="shared" si="18"/>
        <v>1</v>
      </c>
      <c r="M181" s="43" t="s">
        <v>398</v>
      </c>
      <c r="N181" s="44">
        <v>1</v>
      </c>
      <c r="O181" s="43" t="s">
        <v>80</v>
      </c>
      <c r="P181" s="44">
        <v>1</v>
      </c>
      <c r="W181" s="19">
        <f t="shared" si="19"/>
        <v>1</v>
      </c>
      <c r="X181" s="20" t="s">
        <v>96</v>
      </c>
      <c r="Z181" s="21" t="s">
        <v>38</v>
      </c>
      <c r="AA181" s="22" t="s">
        <v>48</v>
      </c>
      <c r="AB181" s="22" t="s">
        <v>114</v>
      </c>
      <c r="AD181" s="23">
        <f t="shared" si="26"/>
        <v>1</v>
      </c>
      <c r="AE181" s="48" t="s">
        <v>84</v>
      </c>
      <c r="AF181" s="30">
        <v>2</v>
      </c>
      <c r="AK181" s="54">
        <f t="shared" si="20"/>
        <v>0</v>
      </c>
    </row>
    <row r="182" spans="1:40">
      <c r="A182" s="13">
        <v>134</v>
      </c>
      <c r="B182" s="32">
        <v>41705</v>
      </c>
      <c r="C182" s="14" t="s">
        <v>181</v>
      </c>
      <c r="D182" s="13" t="s">
        <v>103</v>
      </c>
      <c r="E182" s="13" t="s">
        <v>12</v>
      </c>
      <c r="F182" s="15">
        <v>2674</v>
      </c>
      <c r="H182" s="15" t="s">
        <v>64</v>
      </c>
      <c r="I182" s="15">
        <v>7.5</v>
      </c>
      <c r="J182" s="16">
        <v>15</v>
      </c>
      <c r="K182" s="16">
        <v>22</v>
      </c>
      <c r="L182" s="46">
        <f t="shared" si="18"/>
        <v>1</v>
      </c>
      <c r="M182" s="43" t="s">
        <v>398</v>
      </c>
      <c r="N182" s="44">
        <v>1</v>
      </c>
      <c r="P182" s="44"/>
      <c r="W182" s="19">
        <f t="shared" si="19"/>
        <v>1</v>
      </c>
      <c r="X182" s="20" t="s">
        <v>68</v>
      </c>
      <c r="Z182" s="21" t="s">
        <v>38</v>
      </c>
      <c r="AA182" s="22" t="s">
        <v>46</v>
      </c>
      <c r="AD182" s="23">
        <f t="shared" si="26"/>
        <v>1</v>
      </c>
      <c r="AE182" s="48" t="s">
        <v>96</v>
      </c>
      <c r="AF182" s="30">
        <v>2</v>
      </c>
      <c r="AG182" s="24" t="s">
        <v>84</v>
      </c>
      <c r="AH182" s="25">
        <v>2</v>
      </c>
      <c r="AI182" s="24" t="s">
        <v>68</v>
      </c>
      <c r="AJ182" s="25">
        <v>1</v>
      </c>
      <c r="AK182" s="54">
        <f t="shared" si="20"/>
        <v>0</v>
      </c>
    </row>
    <row r="183" spans="1:40">
      <c r="A183" s="13">
        <v>93</v>
      </c>
      <c r="B183" s="32">
        <v>41704</v>
      </c>
      <c r="C183" s="14" t="s">
        <v>181</v>
      </c>
      <c r="D183" s="13" t="s">
        <v>83</v>
      </c>
      <c r="E183" s="13" t="s">
        <v>12</v>
      </c>
      <c r="F183" s="15">
        <v>8326</v>
      </c>
      <c r="H183" s="15" t="s">
        <v>64</v>
      </c>
      <c r="I183" s="15">
        <v>8</v>
      </c>
      <c r="J183" s="16">
        <v>19</v>
      </c>
      <c r="K183" s="16">
        <v>41</v>
      </c>
      <c r="L183" s="46">
        <f t="shared" si="18"/>
        <v>1</v>
      </c>
      <c r="M183" s="43" t="s">
        <v>44</v>
      </c>
      <c r="N183" s="44">
        <v>56</v>
      </c>
      <c r="O183" s="43" t="s">
        <v>398</v>
      </c>
      <c r="P183" s="44">
        <v>3</v>
      </c>
      <c r="W183" s="19">
        <f t="shared" si="19"/>
        <v>1</v>
      </c>
      <c r="X183" s="20" t="s">
        <v>84</v>
      </c>
      <c r="Z183" s="21" t="s">
        <v>52</v>
      </c>
      <c r="AA183" s="22" t="s">
        <v>46</v>
      </c>
      <c r="AD183" s="23">
        <f t="shared" si="26"/>
        <v>0</v>
      </c>
      <c r="AK183" s="54">
        <f t="shared" si="20"/>
        <v>0</v>
      </c>
    </row>
    <row r="184" spans="1:40">
      <c r="A184" s="13">
        <v>94</v>
      </c>
      <c r="B184" s="32">
        <v>41704</v>
      </c>
      <c r="C184" s="14" t="s">
        <v>181</v>
      </c>
      <c r="D184" s="13" t="s">
        <v>83</v>
      </c>
      <c r="E184" s="13" t="s">
        <v>12</v>
      </c>
      <c r="F184" s="15" t="s">
        <v>23</v>
      </c>
      <c r="G184" s="13" t="s">
        <v>89</v>
      </c>
      <c r="H184" s="15" t="s">
        <v>90</v>
      </c>
      <c r="I184" s="15">
        <v>11</v>
      </c>
      <c r="J184" s="16">
        <v>11</v>
      </c>
      <c r="K184" s="16">
        <v>20</v>
      </c>
      <c r="L184" s="46">
        <f t="shared" si="18"/>
        <v>1</v>
      </c>
      <c r="M184" s="43" t="s">
        <v>80</v>
      </c>
      <c r="N184" s="44">
        <v>1</v>
      </c>
      <c r="P184" s="44"/>
      <c r="W184" s="19">
        <f t="shared" si="19"/>
        <v>0</v>
      </c>
      <c r="AA184" s="22" t="s">
        <v>48</v>
      </c>
      <c r="AB184" s="22" t="s">
        <v>114</v>
      </c>
      <c r="AD184" s="23">
        <f t="shared" si="26"/>
        <v>1</v>
      </c>
      <c r="AE184" s="48" t="s">
        <v>84</v>
      </c>
      <c r="AF184" s="30">
        <v>1</v>
      </c>
      <c r="AG184" s="24" t="s">
        <v>68</v>
      </c>
      <c r="AH184" s="25">
        <v>1</v>
      </c>
      <c r="AK184" s="54">
        <f t="shared" si="20"/>
        <v>0</v>
      </c>
    </row>
    <row r="185" spans="1:40">
      <c r="A185" s="13">
        <v>220</v>
      </c>
      <c r="B185" s="32">
        <v>41716</v>
      </c>
      <c r="C185" s="13" t="s">
        <v>203</v>
      </c>
      <c r="D185" s="13" t="s">
        <v>303</v>
      </c>
      <c r="E185" s="13" t="s">
        <v>10</v>
      </c>
      <c r="F185" s="15">
        <v>3989</v>
      </c>
      <c r="H185" s="15" t="s">
        <v>64</v>
      </c>
      <c r="I185" s="15">
        <v>7</v>
      </c>
      <c r="J185" s="16">
        <v>10</v>
      </c>
      <c r="K185" s="16">
        <v>35</v>
      </c>
      <c r="L185" s="46">
        <f t="shared" si="18"/>
        <v>1</v>
      </c>
      <c r="M185" s="43" t="s">
        <v>209</v>
      </c>
      <c r="N185" s="44">
        <v>15</v>
      </c>
      <c r="O185" s="43" t="s">
        <v>45</v>
      </c>
      <c r="P185" s="41">
        <v>13</v>
      </c>
      <c r="W185" s="19">
        <f t="shared" si="19"/>
        <v>1</v>
      </c>
      <c r="X185" s="20" t="s">
        <v>206</v>
      </c>
      <c r="Z185" s="21" t="s">
        <v>38</v>
      </c>
      <c r="AA185" s="22" t="s">
        <v>46</v>
      </c>
      <c r="AD185" s="23">
        <f>IF(SUM(AF185+AH185+AJ185+AM185)&gt;0,1,0)</f>
        <v>1</v>
      </c>
      <c r="AE185" s="48" t="s">
        <v>206</v>
      </c>
      <c r="AF185" s="30">
        <v>1</v>
      </c>
      <c r="AK185" s="54">
        <f t="shared" si="20"/>
        <v>0</v>
      </c>
      <c r="AN185" s="18" t="s">
        <v>321</v>
      </c>
    </row>
    <row r="186" spans="1:40">
      <c r="A186" s="13">
        <v>221</v>
      </c>
      <c r="B186" s="32">
        <v>41719</v>
      </c>
      <c r="C186" s="13" t="s">
        <v>203</v>
      </c>
      <c r="D186" s="13" t="s">
        <v>303</v>
      </c>
      <c r="E186" s="13" t="s">
        <v>10</v>
      </c>
      <c r="F186" s="15">
        <v>216</v>
      </c>
      <c r="H186" s="15" t="s">
        <v>64</v>
      </c>
      <c r="I186" s="15" t="s">
        <v>235</v>
      </c>
      <c r="J186" s="16">
        <v>12</v>
      </c>
      <c r="K186" s="16">
        <v>29</v>
      </c>
      <c r="L186" s="46">
        <f t="shared" si="18"/>
        <v>1</v>
      </c>
      <c r="M186" s="43" t="s">
        <v>398</v>
      </c>
      <c r="N186" s="44">
        <v>1</v>
      </c>
      <c r="W186" s="19">
        <f t="shared" si="19"/>
        <v>1</v>
      </c>
      <c r="X186" s="20" t="s">
        <v>206</v>
      </c>
      <c r="Z186" s="21" t="s">
        <v>38</v>
      </c>
      <c r="AA186" s="22" t="s">
        <v>46</v>
      </c>
      <c r="AC186" s="36" t="s">
        <v>236</v>
      </c>
      <c r="AD186" s="23">
        <f>IF(SUM(AF186+AH186+AJ186+AM186)&gt;0,1,0)</f>
        <v>1</v>
      </c>
      <c r="AE186" s="48" t="s">
        <v>206</v>
      </c>
      <c r="AK186" s="54">
        <f t="shared" si="20"/>
        <v>1</v>
      </c>
      <c r="AL186" s="53" t="s">
        <v>206</v>
      </c>
      <c r="AM186" s="52">
        <v>150</v>
      </c>
      <c r="AN186" s="18" t="s">
        <v>342</v>
      </c>
    </row>
    <row r="187" spans="1:40">
      <c r="A187" s="13">
        <v>196</v>
      </c>
      <c r="B187" s="32">
        <v>41716</v>
      </c>
      <c r="C187" s="13" t="s">
        <v>203</v>
      </c>
      <c r="D187" s="13" t="s">
        <v>286</v>
      </c>
      <c r="E187" s="13" t="s">
        <v>10</v>
      </c>
      <c r="F187" s="15">
        <v>5588</v>
      </c>
      <c r="H187" s="15" t="s">
        <v>64</v>
      </c>
      <c r="I187" s="15">
        <v>6.5</v>
      </c>
      <c r="J187" s="16">
        <v>15</v>
      </c>
      <c r="K187" s="16">
        <v>47</v>
      </c>
      <c r="L187" s="46">
        <f t="shared" si="18"/>
        <v>1</v>
      </c>
      <c r="M187" s="43" t="s">
        <v>296</v>
      </c>
      <c r="N187" s="44">
        <v>100</v>
      </c>
      <c r="O187" s="43" t="s">
        <v>398</v>
      </c>
      <c r="P187" s="41">
        <v>5</v>
      </c>
      <c r="W187" s="19">
        <f t="shared" si="19"/>
        <v>1</v>
      </c>
      <c r="X187" s="20" t="s">
        <v>206</v>
      </c>
      <c r="Z187" s="21" t="s">
        <v>38</v>
      </c>
      <c r="AA187" s="22" t="s">
        <v>46</v>
      </c>
      <c r="AD187" s="23">
        <f>IF(SUM(AF187+AH187+AJ187+AM187)&gt;0,1,0)</f>
        <v>1</v>
      </c>
      <c r="AE187" s="48" t="s">
        <v>206</v>
      </c>
      <c r="AK187" s="54">
        <f t="shared" si="20"/>
        <v>1</v>
      </c>
      <c r="AL187" s="53" t="s">
        <v>206</v>
      </c>
      <c r="AM187" s="52">
        <v>300</v>
      </c>
      <c r="AN187" s="18" t="s">
        <v>302</v>
      </c>
    </row>
    <row r="188" spans="1:40">
      <c r="A188" s="13">
        <v>197</v>
      </c>
      <c r="B188" s="32">
        <v>41716</v>
      </c>
      <c r="C188" s="13" t="s">
        <v>203</v>
      </c>
      <c r="D188" s="13" t="s">
        <v>286</v>
      </c>
      <c r="E188" s="13" t="s">
        <v>10</v>
      </c>
      <c r="F188" s="15">
        <v>5511</v>
      </c>
      <c r="H188" s="15" t="s">
        <v>64</v>
      </c>
      <c r="I188" s="15">
        <v>5.5</v>
      </c>
      <c r="J188" s="16">
        <v>13</v>
      </c>
      <c r="K188" s="16">
        <v>53</v>
      </c>
      <c r="L188" s="46">
        <f t="shared" si="18"/>
        <v>1</v>
      </c>
      <c r="M188" s="43" t="s">
        <v>209</v>
      </c>
      <c r="N188" s="44">
        <v>10</v>
      </c>
      <c r="O188" s="43" t="s">
        <v>296</v>
      </c>
      <c r="P188" s="41">
        <v>30</v>
      </c>
      <c r="Q188" s="43" t="s">
        <v>398</v>
      </c>
      <c r="R188" s="41">
        <v>15</v>
      </c>
      <c r="S188" s="38" t="s">
        <v>67</v>
      </c>
      <c r="T188" s="18">
        <v>1</v>
      </c>
      <c r="W188" s="19">
        <f t="shared" si="19"/>
        <v>1</v>
      </c>
      <c r="X188" s="20" t="s">
        <v>206</v>
      </c>
      <c r="Z188" s="21" t="s">
        <v>52</v>
      </c>
      <c r="AA188" s="22" t="s">
        <v>48</v>
      </c>
      <c r="AB188" s="22" t="s">
        <v>52</v>
      </c>
      <c r="AC188" s="36">
        <v>0</v>
      </c>
      <c r="AD188" s="23">
        <f>IF(SUM(AF188+AH188+AJ188+AM188)&gt;0,1,0)</f>
        <v>1</v>
      </c>
      <c r="AE188" s="48" t="s">
        <v>206</v>
      </c>
      <c r="AK188" s="54">
        <f t="shared" si="20"/>
        <v>1</v>
      </c>
      <c r="AL188" s="53" t="s">
        <v>206</v>
      </c>
      <c r="AM188" s="52">
        <v>250</v>
      </c>
      <c r="AN188" s="18" t="s">
        <v>328</v>
      </c>
    </row>
    <row r="189" spans="1:40">
      <c r="A189" s="13">
        <v>156</v>
      </c>
      <c r="B189" s="32">
        <v>41710</v>
      </c>
      <c r="C189" s="13" t="s">
        <v>203</v>
      </c>
      <c r="D189" s="13" t="s">
        <v>204</v>
      </c>
      <c r="E189" s="13" t="s">
        <v>10</v>
      </c>
      <c r="F189" s="15">
        <v>3120</v>
      </c>
      <c r="H189" s="15" t="s">
        <v>64</v>
      </c>
      <c r="I189" s="15">
        <v>7</v>
      </c>
      <c r="J189" s="16">
        <v>16</v>
      </c>
      <c r="K189" s="16">
        <v>63</v>
      </c>
      <c r="L189" s="46">
        <f t="shared" si="18"/>
        <v>1</v>
      </c>
      <c r="M189" s="43" t="s">
        <v>209</v>
      </c>
      <c r="N189" s="44">
        <v>10</v>
      </c>
      <c r="W189" s="19">
        <f t="shared" si="19"/>
        <v>1</v>
      </c>
      <c r="X189" s="20" t="s">
        <v>206</v>
      </c>
      <c r="Z189" s="21" t="s">
        <v>38</v>
      </c>
      <c r="AA189" s="22" t="s">
        <v>49</v>
      </c>
      <c r="AB189" s="22" t="s">
        <v>52</v>
      </c>
      <c r="AC189" s="36">
        <v>0</v>
      </c>
      <c r="AD189" s="23">
        <v>1</v>
      </c>
      <c r="AE189" s="48" t="s">
        <v>206</v>
      </c>
      <c r="AF189" s="30" t="s">
        <v>233</v>
      </c>
      <c r="AK189" s="54">
        <f t="shared" si="20"/>
        <v>1</v>
      </c>
      <c r="AL189" s="53" t="s">
        <v>206</v>
      </c>
      <c r="AM189" s="52">
        <v>200</v>
      </c>
      <c r="AN189" s="18" t="s">
        <v>241</v>
      </c>
    </row>
    <row r="190" spans="1:40">
      <c r="A190" s="13">
        <v>159</v>
      </c>
      <c r="B190" s="32">
        <v>41710</v>
      </c>
      <c r="C190" s="13" t="s">
        <v>203</v>
      </c>
      <c r="D190" s="13" t="s">
        <v>204</v>
      </c>
      <c r="E190" s="13" t="s">
        <v>10</v>
      </c>
      <c r="F190" s="15">
        <v>3227</v>
      </c>
      <c r="H190" s="15" t="s">
        <v>64</v>
      </c>
      <c r="I190" s="15">
        <v>6</v>
      </c>
      <c r="J190" s="16" t="s">
        <v>37</v>
      </c>
      <c r="K190" s="16">
        <v>27</v>
      </c>
      <c r="L190" s="46">
        <f t="shared" si="18"/>
        <v>1</v>
      </c>
      <c r="M190" s="43" t="s">
        <v>45</v>
      </c>
      <c r="N190" s="44">
        <v>5</v>
      </c>
      <c r="O190" s="43" t="s">
        <v>244</v>
      </c>
      <c r="P190" s="41">
        <v>1</v>
      </c>
      <c r="W190" s="19">
        <f t="shared" si="19"/>
        <v>1</v>
      </c>
      <c r="X190" s="20" t="s">
        <v>206</v>
      </c>
      <c r="Z190" s="21" t="s">
        <v>52</v>
      </c>
      <c r="AA190" s="22" t="s">
        <v>49</v>
      </c>
      <c r="AB190" s="22" t="s">
        <v>52</v>
      </c>
      <c r="AC190" s="36">
        <v>0</v>
      </c>
      <c r="AD190" s="23">
        <f t="shared" ref="AD190:AD200" si="27">IF(SUM(AF190+AH190+AJ190)&gt;0,1,0)</f>
        <v>1</v>
      </c>
      <c r="AE190" s="48" t="s">
        <v>206</v>
      </c>
      <c r="AF190" s="30">
        <v>27</v>
      </c>
      <c r="AK190" s="54">
        <f t="shared" si="20"/>
        <v>1</v>
      </c>
      <c r="AL190" s="53" t="s">
        <v>206</v>
      </c>
      <c r="AM190" s="52">
        <v>250</v>
      </c>
      <c r="AN190" s="18" t="s">
        <v>245</v>
      </c>
    </row>
    <row r="191" spans="1:40">
      <c r="A191" s="13">
        <v>26</v>
      </c>
      <c r="B191" s="32">
        <v>41689</v>
      </c>
      <c r="C191" s="14" t="s">
        <v>180</v>
      </c>
      <c r="D191" s="13" t="s">
        <v>19</v>
      </c>
      <c r="E191" s="13" t="s">
        <v>10</v>
      </c>
      <c r="F191" s="15">
        <v>6888</v>
      </c>
      <c r="H191" s="15">
        <v>82</v>
      </c>
      <c r="I191" s="15">
        <v>7</v>
      </c>
      <c r="J191" s="16" t="s">
        <v>37</v>
      </c>
      <c r="K191" s="16">
        <v>19</v>
      </c>
      <c r="L191" s="46">
        <f t="shared" si="18"/>
        <v>1</v>
      </c>
      <c r="M191" s="43" t="s">
        <v>398</v>
      </c>
      <c r="N191" s="44">
        <v>4</v>
      </c>
      <c r="W191" s="19">
        <f t="shared" si="19"/>
        <v>0</v>
      </c>
      <c r="AA191" s="22" t="s">
        <v>46</v>
      </c>
      <c r="AD191" s="23">
        <f t="shared" si="27"/>
        <v>1</v>
      </c>
      <c r="AE191" s="48" t="s">
        <v>94</v>
      </c>
      <c r="AF191" s="30">
        <v>20</v>
      </c>
      <c r="AK191" s="54">
        <f t="shared" si="20"/>
        <v>0</v>
      </c>
    </row>
    <row r="192" spans="1:40">
      <c r="A192" s="13">
        <v>27</v>
      </c>
      <c r="B192" s="32">
        <v>41689</v>
      </c>
      <c r="C192" s="14" t="s">
        <v>180</v>
      </c>
      <c r="D192" s="13" t="s">
        <v>19</v>
      </c>
      <c r="E192" s="13" t="s">
        <v>10</v>
      </c>
      <c r="F192" s="15">
        <v>9141</v>
      </c>
      <c r="H192" s="15" t="s">
        <v>56</v>
      </c>
      <c r="I192" s="15">
        <v>8</v>
      </c>
      <c r="J192" s="16">
        <v>11</v>
      </c>
      <c r="K192" s="16">
        <v>34</v>
      </c>
      <c r="L192" s="46">
        <f t="shared" si="18"/>
        <v>1</v>
      </c>
      <c r="M192" s="43" t="s">
        <v>398</v>
      </c>
      <c r="N192" s="44">
        <v>1</v>
      </c>
      <c r="W192" s="19">
        <f t="shared" si="19"/>
        <v>1</v>
      </c>
      <c r="X192" s="20" t="s">
        <v>94</v>
      </c>
      <c r="Z192" s="21" t="s">
        <v>38</v>
      </c>
      <c r="AA192" s="22" t="s">
        <v>46</v>
      </c>
      <c r="AD192" s="23">
        <f t="shared" si="27"/>
        <v>0</v>
      </c>
      <c r="AK192" s="54">
        <f t="shared" si="20"/>
        <v>0</v>
      </c>
    </row>
    <row r="193" spans="1:40">
      <c r="A193" s="13">
        <v>28</v>
      </c>
      <c r="B193" s="32">
        <v>41688</v>
      </c>
      <c r="C193" s="14" t="s">
        <v>180</v>
      </c>
      <c r="D193" s="13" t="s">
        <v>18</v>
      </c>
      <c r="E193" s="13" t="s">
        <v>10</v>
      </c>
      <c r="F193" s="15">
        <v>14002</v>
      </c>
      <c r="H193" s="15">
        <v>119</v>
      </c>
      <c r="I193" s="15">
        <v>7</v>
      </c>
      <c r="J193" s="16">
        <v>11</v>
      </c>
      <c r="K193" s="16">
        <v>27</v>
      </c>
      <c r="L193" s="46">
        <f t="shared" si="18"/>
        <v>1</v>
      </c>
      <c r="M193" s="43" t="s">
        <v>45</v>
      </c>
      <c r="N193" s="44">
        <v>1</v>
      </c>
      <c r="W193" s="19">
        <f t="shared" si="19"/>
        <v>1</v>
      </c>
      <c r="X193" s="20" t="s">
        <v>178</v>
      </c>
      <c r="Z193" s="21" t="s">
        <v>38</v>
      </c>
      <c r="AA193" s="22" t="s">
        <v>49</v>
      </c>
      <c r="AB193" s="22" t="s">
        <v>52</v>
      </c>
      <c r="AC193" s="36">
        <v>0</v>
      </c>
      <c r="AD193" s="23">
        <f t="shared" si="27"/>
        <v>1</v>
      </c>
      <c r="AE193" s="48" t="s">
        <v>101</v>
      </c>
      <c r="AF193" s="30">
        <v>3</v>
      </c>
      <c r="AK193" s="54">
        <f t="shared" si="20"/>
        <v>0</v>
      </c>
    </row>
    <row r="194" spans="1:40">
      <c r="A194" s="13">
        <v>24</v>
      </c>
      <c r="B194" s="32">
        <v>41688</v>
      </c>
      <c r="C194" s="14" t="s">
        <v>180</v>
      </c>
      <c r="D194" s="13" t="s">
        <v>20</v>
      </c>
      <c r="E194" s="13" t="s">
        <v>10</v>
      </c>
      <c r="F194" s="15" t="s">
        <v>23</v>
      </c>
      <c r="G194" s="13" t="s">
        <v>25</v>
      </c>
      <c r="H194" s="15">
        <v>45</v>
      </c>
      <c r="I194" s="15">
        <v>6</v>
      </c>
      <c r="J194" s="16">
        <v>11</v>
      </c>
      <c r="K194" s="16">
        <v>26</v>
      </c>
      <c r="L194" s="46">
        <f t="shared" ref="L194:L209" si="28">IF(SUM(N194,P194,R194)&gt;0,1,0)</f>
        <v>0</v>
      </c>
      <c r="W194" s="19">
        <f t="shared" ref="W194:W209" si="29">IF(X194="",0,1)</f>
        <v>0</v>
      </c>
      <c r="AA194" s="22" t="s">
        <v>49</v>
      </c>
      <c r="AB194" s="22" t="s">
        <v>52</v>
      </c>
      <c r="AC194" s="36">
        <v>0</v>
      </c>
      <c r="AD194" s="23">
        <f t="shared" si="27"/>
        <v>0</v>
      </c>
      <c r="AK194" s="54">
        <f t="shared" ref="AK194:AK209" si="30">IF(AM194&gt;0,1,0)</f>
        <v>0</v>
      </c>
    </row>
    <row r="195" spans="1:40">
      <c r="A195" s="13">
        <v>81</v>
      </c>
      <c r="B195" s="32">
        <v>41703</v>
      </c>
      <c r="C195" s="14" t="s">
        <v>181</v>
      </c>
      <c r="D195" s="13" t="s">
        <v>63</v>
      </c>
      <c r="E195" s="13" t="s">
        <v>10</v>
      </c>
      <c r="F195" s="15">
        <v>1990</v>
      </c>
      <c r="H195" s="15" t="s">
        <v>64</v>
      </c>
      <c r="I195" s="15">
        <v>5</v>
      </c>
      <c r="J195" s="16" t="s">
        <v>37</v>
      </c>
      <c r="K195" s="16">
        <v>39</v>
      </c>
      <c r="L195" s="46">
        <f t="shared" si="28"/>
        <v>1</v>
      </c>
      <c r="M195" s="43" t="s">
        <v>67</v>
      </c>
      <c r="N195" s="44">
        <v>4</v>
      </c>
      <c r="P195" s="44"/>
      <c r="W195" s="19">
        <f t="shared" si="29"/>
        <v>1</v>
      </c>
      <c r="X195" s="20" t="s">
        <v>79</v>
      </c>
      <c r="Z195" s="21" t="s">
        <v>38</v>
      </c>
      <c r="AA195" s="22" t="s">
        <v>49</v>
      </c>
      <c r="AB195" s="22" t="s">
        <v>52</v>
      </c>
      <c r="AC195" s="36">
        <v>0</v>
      </c>
      <c r="AD195" s="23">
        <f t="shared" si="27"/>
        <v>0</v>
      </c>
      <c r="AK195" s="54">
        <f t="shared" si="30"/>
        <v>0</v>
      </c>
      <c r="AN195" s="18" t="s">
        <v>189</v>
      </c>
    </row>
    <row r="196" spans="1:40">
      <c r="A196" s="13">
        <v>132</v>
      </c>
      <c r="B196" s="32">
        <v>41705</v>
      </c>
      <c r="C196" s="14" t="s">
        <v>181</v>
      </c>
      <c r="D196" s="13" t="s">
        <v>103</v>
      </c>
      <c r="E196" s="13" t="s">
        <v>10</v>
      </c>
      <c r="F196" s="15">
        <v>7433</v>
      </c>
      <c r="H196" s="15" t="s">
        <v>64</v>
      </c>
      <c r="I196" s="15">
        <v>5</v>
      </c>
      <c r="J196" s="16" t="s">
        <v>37</v>
      </c>
      <c r="K196" s="16">
        <v>53</v>
      </c>
      <c r="L196" s="46">
        <f t="shared" si="28"/>
        <v>1</v>
      </c>
      <c r="M196" s="43" t="s">
        <v>80</v>
      </c>
      <c r="N196" s="44">
        <v>1</v>
      </c>
      <c r="O196" s="43" t="s">
        <v>398</v>
      </c>
      <c r="P196" s="44">
        <v>1</v>
      </c>
      <c r="Q196" s="43" t="s">
        <v>122</v>
      </c>
      <c r="R196" s="44">
        <v>1</v>
      </c>
      <c r="S196" s="39"/>
      <c r="T196" s="17"/>
      <c r="U196" s="17"/>
      <c r="V196" s="17"/>
      <c r="W196" s="19">
        <f t="shared" si="29"/>
        <v>1</v>
      </c>
      <c r="X196" s="20" t="s">
        <v>104</v>
      </c>
      <c r="Z196" s="21" t="s">
        <v>38</v>
      </c>
      <c r="AA196" s="22" t="s">
        <v>46</v>
      </c>
      <c r="AD196" s="23">
        <f t="shared" si="27"/>
        <v>1</v>
      </c>
      <c r="AE196" s="48" t="s">
        <v>84</v>
      </c>
      <c r="AF196" s="30">
        <v>3</v>
      </c>
      <c r="AG196" s="24" t="s">
        <v>68</v>
      </c>
      <c r="AH196" s="25">
        <v>1</v>
      </c>
      <c r="AK196" s="54">
        <f t="shared" si="30"/>
        <v>0</v>
      </c>
    </row>
    <row r="197" spans="1:40">
      <c r="A197" s="13">
        <v>133</v>
      </c>
      <c r="B197" s="32">
        <v>41705</v>
      </c>
      <c r="C197" s="14" t="s">
        <v>181</v>
      </c>
      <c r="D197" s="13" t="s">
        <v>103</v>
      </c>
      <c r="E197" s="13" t="s">
        <v>10</v>
      </c>
      <c r="F197" s="15">
        <v>7336</v>
      </c>
      <c r="H197" s="15" t="s">
        <v>64</v>
      </c>
      <c r="I197" s="15">
        <v>6</v>
      </c>
      <c r="J197" s="16">
        <v>14</v>
      </c>
      <c r="K197" s="16">
        <v>133</v>
      </c>
      <c r="L197" s="46">
        <f t="shared" si="28"/>
        <v>1</v>
      </c>
      <c r="M197" s="43" t="s">
        <v>398</v>
      </c>
      <c r="N197" s="44">
        <v>3</v>
      </c>
      <c r="P197" s="44"/>
      <c r="W197" s="19">
        <f t="shared" si="29"/>
        <v>1</v>
      </c>
      <c r="X197" s="20" t="s">
        <v>84</v>
      </c>
      <c r="Z197" s="21" t="s">
        <v>38</v>
      </c>
      <c r="AA197" s="22" t="s">
        <v>49</v>
      </c>
      <c r="AB197" s="22" t="s">
        <v>52</v>
      </c>
      <c r="AC197" s="36">
        <v>0</v>
      </c>
      <c r="AD197" s="23">
        <f t="shared" si="27"/>
        <v>1</v>
      </c>
      <c r="AE197" s="48" t="s">
        <v>84</v>
      </c>
      <c r="AF197" s="30">
        <v>6</v>
      </c>
      <c r="AK197" s="54">
        <f t="shared" si="30"/>
        <v>0</v>
      </c>
      <c r="AN197" s="18" t="s">
        <v>123</v>
      </c>
    </row>
    <row r="198" spans="1:40">
      <c r="A198" s="13">
        <v>82</v>
      </c>
      <c r="B198" s="32">
        <v>41704</v>
      </c>
      <c r="C198" s="14" t="s">
        <v>181</v>
      </c>
      <c r="D198" s="13" t="s">
        <v>83</v>
      </c>
      <c r="E198" s="13" t="s">
        <v>10</v>
      </c>
      <c r="F198" s="15">
        <v>8015</v>
      </c>
      <c r="H198" s="15" t="s">
        <v>64</v>
      </c>
      <c r="I198" s="15">
        <v>8</v>
      </c>
      <c r="J198" s="16">
        <v>10</v>
      </c>
      <c r="K198" s="16">
        <v>110</v>
      </c>
      <c r="L198" s="46">
        <f t="shared" si="28"/>
        <v>1</v>
      </c>
      <c r="M198" s="43" t="s">
        <v>398</v>
      </c>
      <c r="N198" s="44">
        <v>2</v>
      </c>
      <c r="O198" s="43" t="s">
        <v>80</v>
      </c>
      <c r="P198" s="44">
        <v>1</v>
      </c>
      <c r="W198" s="19">
        <f t="shared" si="29"/>
        <v>0</v>
      </c>
      <c r="AA198" s="22" t="s">
        <v>49</v>
      </c>
      <c r="AB198" s="22" t="s">
        <v>52</v>
      </c>
      <c r="AC198" s="36">
        <v>0</v>
      </c>
      <c r="AD198" s="23">
        <f t="shared" si="27"/>
        <v>0</v>
      </c>
      <c r="AK198" s="54">
        <f t="shared" si="30"/>
        <v>0</v>
      </c>
    </row>
    <row r="199" spans="1:40">
      <c r="A199" s="13">
        <v>83</v>
      </c>
      <c r="B199" s="32">
        <v>41704</v>
      </c>
      <c r="C199" s="14" t="s">
        <v>181</v>
      </c>
      <c r="D199" s="13" t="s">
        <v>83</v>
      </c>
      <c r="E199" s="13" t="s">
        <v>10</v>
      </c>
      <c r="F199" s="15">
        <v>8200</v>
      </c>
      <c r="H199" s="15" t="s">
        <v>64</v>
      </c>
      <c r="I199" s="15">
        <v>9</v>
      </c>
      <c r="J199" s="16">
        <v>16</v>
      </c>
      <c r="K199" s="16">
        <v>75</v>
      </c>
      <c r="L199" s="46">
        <f t="shared" si="28"/>
        <v>1</v>
      </c>
      <c r="M199" s="43" t="s">
        <v>45</v>
      </c>
      <c r="N199" s="44">
        <v>1</v>
      </c>
      <c r="O199" s="43" t="s">
        <v>398</v>
      </c>
      <c r="P199" s="44">
        <v>1</v>
      </c>
      <c r="Q199" s="43" t="s">
        <v>80</v>
      </c>
      <c r="R199" s="41">
        <v>1</v>
      </c>
      <c r="W199" s="19">
        <f t="shared" si="29"/>
        <v>1</v>
      </c>
      <c r="X199" s="20" t="s">
        <v>68</v>
      </c>
      <c r="Y199" s="20" t="s">
        <v>82</v>
      </c>
      <c r="Z199" s="21" t="s">
        <v>38</v>
      </c>
      <c r="AA199" s="22" t="s">
        <v>46</v>
      </c>
      <c r="AD199" s="23">
        <f t="shared" si="27"/>
        <v>1</v>
      </c>
      <c r="AE199" s="48" t="s">
        <v>68</v>
      </c>
      <c r="AF199" s="30">
        <v>1</v>
      </c>
      <c r="AK199" s="54">
        <f t="shared" si="30"/>
        <v>0</v>
      </c>
    </row>
    <row r="200" spans="1:40">
      <c r="A200" s="13">
        <v>84</v>
      </c>
      <c r="B200" s="32">
        <v>41704</v>
      </c>
      <c r="C200" s="14" t="s">
        <v>181</v>
      </c>
      <c r="D200" s="13" t="s">
        <v>83</v>
      </c>
      <c r="E200" s="13" t="s">
        <v>10</v>
      </c>
      <c r="F200" s="15">
        <v>8642</v>
      </c>
      <c r="H200" s="15" t="s">
        <v>64</v>
      </c>
      <c r="I200" s="15">
        <v>3.5</v>
      </c>
      <c r="J200" s="16" t="s">
        <v>37</v>
      </c>
      <c r="K200" s="16">
        <v>29</v>
      </c>
      <c r="L200" s="46">
        <f t="shared" si="28"/>
        <v>1</v>
      </c>
      <c r="M200" s="43" t="s">
        <v>80</v>
      </c>
      <c r="N200" s="44">
        <v>2</v>
      </c>
      <c r="O200" s="43" t="s">
        <v>398</v>
      </c>
      <c r="P200" s="44">
        <v>1</v>
      </c>
      <c r="W200" s="19">
        <f t="shared" si="29"/>
        <v>0</v>
      </c>
      <c r="AA200" s="22" t="s">
        <v>46</v>
      </c>
      <c r="AD200" s="23">
        <f t="shared" si="27"/>
        <v>1</v>
      </c>
      <c r="AE200" s="48" t="s">
        <v>84</v>
      </c>
      <c r="AF200" s="30">
        <v>4</v>
      </c>
      <c r="AK200" s="54">
        <f t="shared" si="30"/>
        <v>0</v>
      </c>
    </row>
    <row r="201" spans="1:40">
      <c r="A201" s="13">
        <v>179</v>
      </c>
      <c r="B201" s="32">
        <v>41713</v>
      </c>
      <c r="C201" s="13" t="s">
        <v>203</v>
      </c>
      <c r="D201" s="13" t="s">
        <v>253</v>
      </c>
      <c r="E201" s="13" t="s">
        <v>17</v>
      </c>
      <c r="F201" s="15">
        <v>1173</v>
      </c>
      <c r="H201" s="15" t="s">
        <v>64</v>
      </c>
      <c r="I201" s="15">
        <v>3</v>
      </c>
      <c r="J201" s="16">
        <v>10</v>
      </c>
      <c r="K201" s="16">
        <v>42</v>
      </c>
      <c r="L201" s="46">
        <f t="shared" si="28"/>
        <v>1</v>
      </c>
      <c r="M201" s="43" t="s">
        <v>398</v>
      </c>
      <c r="N201" s="44">
        <v>4</v>
      </c>
      <c r="W201" s="19">
        <f t="shared" si="29"/>
        <v>1</v>
      </c>
      <c r="X201" s="20" t="s">
        <v>206</v>
      </c>
      <c r="Z201" s="21" t="s">
        <v>38</v>
      </c>
      <c r="AA201" s="22" t="s">
        <v>48</v>
      </c>
      <c r="AB201" s="22" t="s">
        <v>52</v>
      </c>
      <c r="AC201" s="36">
        <v>0</v>
      </c>
      <c r="AD201" s="23">
        <f>IF(SUM(AF201+AH201+AJ201+AM201)&gt;0,1,0)</f>
        <v>1</v>
      </c>
      <c r="AE201" s="48" t="s">
        <v>206</v>
      </c>
      <c r="AK201" s="54">
        <f t="shared" si="30"/>
        <v>1</v>
      </c>
      <c r="AL201" s="53" t="s">
        <v>206</v>
      </c>
      <c r="AM201" s="52">
        <v>10</v>
      </c>
      <c r="AN201" s="18" t="s">
        <v>280</v>
      </c>
    </row>
    <row r="202" spans="1:40">
      <c r="A202" s="13">
        <v>180</v>
      </c>
      <c r="B202" s="32">
        <v>41713</v>
      </c>
      <c r="C202" s="13" t="s">
        <v>203</v>
      </c>
      <c r="D202" s="13" t="s">
        <v>253</v>
      </c>
      <c r="E202" s="13" t="s">
        <v>17</v>
      </c>
      <c r="F202" s="15">
        <v>1471</v>
      </c>
      <c r="H202" s="15" t="s">
        <v>64</v>
      </c>
      <c r="I202" s="15">
        <v>2</v>
      </c>
      <c r="J202" s="16" t="s">
        <v>37</v>
      </c>
      <c r="K202" s="16">
        <v>32</v>
      </c>
      <c r="L202" s="46">
        <f t="shared" si="28"/>
        <v>1</v>
      </c>
      <c r="M202" s="43" t="s">
        <v>242</v>
      </c>
      <c r="N202" s="44">
        <v>1</v>
      </c>
      <c r="O202" s="43" t="s">
        <v>398</v>
      </c>
      <c r="P202" s="41">
        <v>3</v>
      </c>
      <c r="W202" s="19">
        <f t="shared" si="29"/>
        <v>1</v>
      </c>
      <c r="X202" s="20" t="s">
        <v>206</v>
      </c>
      <c r="Z202" s="21" t="s">
        <v>38</v>
      </c>
      <c r="AA202" s="22" t="s">
        <v>46</v>
      </c>
      <c r="AD202" s="23">
        <f>IF(SUM(AF202+AH202+AJ202+AM202)&gt;0,1,0)</f>
        <v>1</v>
      </c>
      <c r="AE202" s="48" t="s">
        <v>206</v>
      </c>
      <c r="AF202" s="30">
        <v>2</v>
      </c>
      <c r="AK202" s="54">
        <f t="shared" si="30"/>
        <v>0</v>
      </c>
      <c r="AN202" s="18" t="s">
        <v>281</v>
      </c>
    </row>
    <row r="203" spans="1:40">
      <c r="A203" s="13">
        <v>198</v>
      </c>
      <c r="B203" s="32">
        <v>41716</v>
      </c>
      <c r="C203" s="13" t="s">
        <v>203</v>
      </c>
      <c r="D203" s="13" t="s">
        <v>286</v>
      </c>
      <c r="E203" s="13" t="s">
        <v>17</v>
      </c>
      <c r="F203" s="15">
        <v>5370</v>
      </c>
      <c r="H203" s="15" t="s">
        <v>64</v>
      </c>
      <c r="I203" s="15">
        <v>5</v>
      </c>
      <c r="J203" s="16">
        <v>10</v>
      </c>
      <c r="K203" s="16">
        <v>64</v>
      </c>
      <c r="L203" s="46">
        <f t="shared" si="28"/>
        <v>1</v>
      </c>
      <c r="M203" s="43" t="s">
        <v>398</v>
      </c>
      <c r="N203" s="44">
        <v>1</v>
      </c>
      <c r="O203" s="43" t="s">
        <v>298</v>
      </c>
      <c r="W203" s="19">
        <f t="shared" si="29"/>
        <v>1</v>
      </c>
      <c r="X203" s="20" t="s">
        <v>206</v>
      </c>
      <c r="Z203" s="21" t="s">
        <v>38</v>
      </c>
      <c r="AA203" s="22" t="s">
        <v>46</v>
      </c>
      <c r="AD203" s="23">
        <f>IF(SUM(AF203+AH203+AJ203+AM203)&gt;0,1,0)</f>
        <v>1</v>
      </c>
      <c r="AE203" s="48" t="s">
        <v>206</v>
      </c>
      <c r="AK203" s="54">
        <f t="shared" si="30"/>
        <v>1</v>
      </c>
      <c r="AL203" s="53" t="s">
        <v>206</v>
      </c>
      <c r="AM203" s="52">
        <v>100</v>
      </c>
      <c r="AN203" s="18" t="s">
        <v>300</v>
      </c>
    </row>
    <row r="204" spans="1:40">
      <c r="A204" s="13">
        <v>246</v>
      </c>
      <c r="B204" s="32">
        <v>41723</v>
      </c>
      <c r="C204" s="13" t="s">
        <v>203</v>
      </c>
      <c r="D204" s="13" t="s">
        <v>336</v>
      </c>
      <c r="E204" s="13" t="s">
        <v>17</v>
      </c>
      <c r="F204" s="15" t="s">
        <v>23</v>
      </c>
      <c r="G204" s="13" t="s">
        <v>364</v>
      </c>
      <c r="H204" s="15" t="s">
        <v>235</v>
      </c>
      <c r="I204" s="15">
        <v>5</v>
      </c>
      <c r="J204" s="16" t="s">
        <v>37</v>
      </c>
      <c r="K204" s="16">
        <v>27</v>
      </c>
      <c r="L204" s="46">
        <f t="shared" si="28"/>
        <v>1</v>
      </c>
      <c r="M204" s="43" t="s">
        <v>398</v>
      </c>
      <c r="N204" s="44">
        <v>2</v>
      </c>
      <c r="W204" s="19">
        <f t="shared" si="29"/>
        <v>0</v>
      </c>
      <c r="AA204" s="22" t="s">
        <v>49</v>
      </c>
      <c r="AB204" s="22" t="s">
        <v>52</v>
      </c>
      <c r="AC204" s="36">
        <v>0</v>
      </c>
      <c r="AD204" s="23">
        <f>IF(SUM(AF204+AH204+AJ204+AM204)&gt;0,1,0)</f>
        <v>1</v>
      </c>
      <c r="AE204" s="48" t="s">
        <v>486</v>
      </c>
      <c r="AF204" s="30">
        <v>4</v>
      </c>
      <c r="AK204" s="54">
        <f t="shared" si="30"/>
        <v>0</v>
      </c>
      <c r="AN204" s="18" t="s">
        <v>368</v>
      </c>
    </row>
    <row r="205" spans="1:40">
      <c r="A205" s="13">
        <v>247</v>
      </c>
      <c r="B205" s="32">
        <v>41723</v>
      </c>
      <c r="C205" s="13" t="s">
        <v>203</v>
      </c>
      <c r="D205" s="13" t="s">
        <v>336</v>
      </c>
      <c r="E205" s="13" t="s">
        <v>17</v>
      </c>
      <c r="F205" s="15">
        <v>1637</v>
      </c>
      <c r="I205" s="15">
        <v>5</v>
      </c>
      <c r="J205" s="16">
        <v>10</v>
      </c>
      <c r="K205" s="16">
        <v>35</v>
      </c>
      <c r="L205" s="46">
        <f t="shared" si="28"/>
        <v>1</v>
      </c>
      <c r="M205" s="43" t="s">
        <v>366</v>
      </c>
      <c r="N205" s="44">
        <v>25</v>
      </c>
      <c r="O205" s="43" t="s">
        <v>367</v>
      </c>
      <c r="P205" s="41">
        <v>1</v>
      </c>
      <c r="Q205" s="43" t="s">
        <v>398</v>
      </c>
      <c r="R205" s="41">
        <v>1</v>
      </c>
      <c r="W205" s="19">
        <f t="shared" si="29"/>
        <v>1</v>
      </c>
      <c r="X205" s="20" t="s">
        <v>332</v>
      </c>
      <c r="Z205" s="21" t="s">
        <v>52</v>
      </c>
      <c r="AA205" s="22" t="s">
        <v>46</v>
      </c>
      <c r="AD205" s="23">
        <f>IF(SUM(AF205+AH205+AJ205+AM205)&gt;0,1,0)</f>
        <v>1</v>
      </c>
      <c r="AE205" s="48" t="s">
        <v>486</v>
      </c>
      <c r="AF205" s="30">
        <v>7</v>
      </c>
      <c r="AK205" s="54">
        <f t="shared" si="30"/>
        <v>0</v>
      </c>
      <c r="AN205" s="18" t="s">
        <v>369</v>
      </c>
    </row>
    <row r="206" spans="1:40">
      <c r="A206" s="13">
        <v>158</v>
      </c>
      <c r="B206" s="32">
        <v>41710</v>
      </c>
      <c r="C206" s="13" t="s">
        <v>203</v>
      </c>
      <c r="D206" s="13" t="s">
        <v>204</v>
      </c>
      <c r="E206" s="13" t="s">
        <v>17</v>
      </c>
      <c r="F206" s="15">
        <v>866</v>
      </c>
      <c r="H206" s="15" t="s">
        <v>64</v>
      </c>
      <c r="I206" s="15">
        <v>2</v>
      </c>
      <c r="J206" s="16" t="s">
        <v>37</v>
      </c>
      <c r="K206" s="16">
        <v>32</v>
      </c>
      <c r="L206" s="46">
        <f t="shared" si="28"/>
        <v>1</v>
      </c>
      <c r="M206" s="43" t="s">
        <v>242</v>
      </c>
      <c r="N206" s="44">
        <v>1</v>
      </c>
      <c r="O206" s="43" t="s">
        <v>398</v>
      </c>
      <c r="P206" s="41">
        <v>1</v>
      </c>
      <c r="W206" s="19">
        <f t="shared" si="29"/>
        <v>1</v>
      </c>
      <c r="X206" s="20" t="s">
        <v>206</v>
      </c>
      <c r="Z206" s="21" t="s">
        <v>38</v>
      </c>
      <c r="AA206" s="22" t="s">
        <v>46</v>
      </c>
      <c r="AD206" s="23">
        <v>1</v>
      </c>
      <c r="AE206" s="48" t="s">
        <v>206</v>
      </c>
      <c r="AF206" s="30">
        <v>1</v>
      </c>
      <c r="AK206" s="54">
        <f t="shared" si="30"/>
        <v>0</v>
      </c>
      <c r="AN206" s="18" t="s">
        <v>243</v>
      </c>
    </row>
    <row r="207" spans="1:40">
      <c r="A207" s="13">
        <v>58</v>
      </c>
      <c r="B207" s="32">
        <v>41689</v>
      </c>
      <c r="C207" s="14" t="s">
        <v>180</v>
      </c>
      <c r="D207" s="13" t="s">
        <v>19</v>
      </c>
      <c r="E207" s="13" t="s">
        <v>17</v>
      </c>
      <c r="F207" s="15">
        <v>6739</v>
      </c>
      <c r="H207" s="15">
        <v>12</v>
      </c>
      <c r="I207" s="15">
        <v>2</v>
      </c>
      <c r="J207" s="16" t="s">
        <v>37</v>
      </c>
      <c r="K207" s="16">
        <v>8</v>
      </c>
      <c r="L207" s="46">
        <f t="shared" si="28"/>
        <v>1</v>
      </c>
      <c r="M207" s="43" t="s">
        <v>398</v>
      </c>
      <c r="N207" s="44">
        <v>2</v>
      </c>
      <c r="W207" s="19">
        <f t="shared" si="29"/>
        <v>1</v>
      </c>
      <c r="X207" s="20" t="s">
        <v>174</v>
      </c>
      <c r="Z207" s="21" t="s">
        <v>38</v>
      </c>
      <c r="AA207" s="22" t="s">
        <v>48</v>
      </c>
      <c r="AB207" s="22" t="s">
        <v>52</v>
      </c>
      <c r="AC207" s="36">
        <v>0</v>
      </c>
      <c r="AK207" s="54">
        <f t="shared" si="30"/>
        <v>0</v>
      </c>
    </row>
    <row r="208" spans="1:40">
      <c r="A208" s="13">
        <v>55</v>
      </c>
      <c r="B208" s="32">
        <v>41688</v>
      </c>
      <c r="C208" s="14" t="s">
        <v>180</v>
      </c>
      <c r="D208" s="13" t="s">
        <v>18</v>
      </c>
      <c r="E208" s="13" t="s">
        <v>17</v>
      </c>
      <c r="F208" s="15">
        <v>14075</v>
      </c>
      <c r="H208" s="15">
        <v>51</v>
      </c>
      <c r="I208" s="15">
        <v>3.5</v>
      </c>
      <c r="J208" s="16" t="s">
        <v>37</v>
      </c>
      <c r="K208" s="16">
        <v>12</v>
      </c>
      <c r="L208" s="46">
        <f t="shared" si="28"/>
        <v>0</v>
      </c>
      <c r="W208" s="19">
        <f t="shared" si="29"/>
        <v>0</v>
      </c>
      <c r="AA208" s="22" t="s">
        <v>46</v>
      </c>
      <c r="AD208" s="23">
        <f>IF(SUM(AF208+AH208+AJ208)&gt;0,1,0)</f>
        <v>1</v>
      </c>
      <c r="AE208" s="48" t="s">
        <v>172</v>
      </c>
      <c r="AF208" s="30">
        <v>2</v>
      </c>
      <c r="AK208" s="54">
        <f t="shared" si="30"/>
        <v>0</v>
      </c>
    </row>
    <row r="209" spans="1:37">
      <c r="A209" s="13">
        <v>57</v>
      </c>
      <c r="B209" s="32">
        <v>41688</v>
      </c>
      <c r="C209" s="14" t="s">
        <v>180</v>
      </c>
      <c r="D209" s="13" t="s">
        <v>20</v>
      </c>
      <c r="E209" s="13" t="s">
        <v>17</v>
      </c>
      <c r="F209" s="15">
        <v>9697</v>
      </c>
      <c r="H209" s="15" t="s">
        <v>36</v>
      </c>
      <c r="I209" s="15">
        <v>3</v>
      </c>
      <c r="J209" s="16" t="s">
        <v>37</v>
      </c>
      <c r="K209" s="16">
        <v>10</v>
      </c>
      <c r="L209" s="46">
        <f t="shared" si="28"/>
        <v>0</v>
      </c>
      <c r="W209" s="19">
        <f t="shared" si="29"/>
        <v>0</v>
      </c>
      <c r="AA209" s="22" t="s">
        <v>49</v>
      </c>
      <c r="AB209" s="22" t="s">
        <v>52</v>
      </c>
      <c r="AC209" s="36">
        <v>0</v>
      </c>
      <c r="AD209" s="23">
        <f>IF(SUM(AF209+AH209+AJ209)&gt;0,1,0)</f>
        <v>0</v>
      </c>
      <c r="AK209" s="54">
        <f t="shared" si="30"/>
        <v>0</v>
      </c>
    </row>
  </sheetData>
  <autoFilter ref="A1:AN93">
    <sortState ref="A2:AN209">
      <sortCondition ref="E1:E209"/>
    </sortState>
  </autoFilter>
  <sortState ref="A2:AN209">
    <sortCondition ref="E2:E209"/>
    <sortCondition ref="C2:C209"/>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09"/>
  <sheetViews>
    <sheetView zoomScale="75" zoomScaleNormal="75" zoomScalePageLayoutView="75" workbookViewId="0">
      <selection activeCell="E1" sqref="E1"/>
    </sheetView>
  </sheetViews>
  <sheetFormatPr baseColWidth="10" defaultRowHeight="14" x14ac:dyDescent="0"/>
  <cols>
    <col min="5" max="5" width="5.1640625" style="158" customWidth="1"/>
    <col min="6" max="6" width="5.5" style="153" customWidth="1"/>
    <col min="7" max="7" width="5.5" style="158" customWidth="1"/>
    <col min="8" max="8" width="5" style="153" customWidth="1"/>
    <col min="9" max="9" width="4.1640625" style="158" customWidth="1"/>
    <col min="10" max="10" width="4.6640625" style="153" customWidth="1"/>
    <col min="11" max="11" width="5.6640625" style="158" customWidth="1"/>
    <col min="12" max="12" width="6" style="153" customWidth="1"/>
    <col min="13" max="13" width="6.5" style="158" customWidth="1"/>
    <col min="14" max="14" width="6" style="153" customWidth="1"/>
    <col min="15" max="15" width="6" style="158" customWidth="1"/>
    <col min="16" max="16" width="6" style="153" customWidth="1"/>
    <col min="17" max="17" width="6" style="158" customWidth="1"/>
    <col min="18" max="18" width="6" style="153" customWidth="1"/>
    <col min="19" max="19" width="6" style="158" customWidth="1"/>
    <col min="20" max="20" width="6" style="153" customWidth="1"/>
    <col min="21" max="21" width="6" style="158" customWidth="1"/>
    <col min="22" max="22" width="6" style="153" customWidth="1"/>
    <col min="23" max="23" width="6" style="158" customWidth="1"/>
    <col min="24" max="24" width="6" style="153" customWidth="1"/>
    <col min="25" max="25" width="6" style="158" customWidth="1"/>
    <col min="26" max="26" width="6" style="153" customWidth="1"/>
    <col min="27" max="27" width="6" style="158" customWidth="1"/>
    <col min="28" max="28" width="6" style="153" customWidth="1"/>
    <col min="29" max="29" width="6" style="158" customWidth="1"/>
    <col min="30" max="30" width="6" style="153" customWidth="1"/>
    <col min="31" max="31" width="6" style="158" customWidth="1"/>
    <col min="32" max="32" width="6" style="153" customWidth="1"/>
    <col min="33" max="33" width="6" style="158" customWidth="1"/>
    <col min="34" max="34" width="6" style="153" customWidth="1"/>
    <col min="35" max="35" width="6" style="158" customWidth="1"/>
    <col min="36" max="36" width="6" style="153" customWidth="1"/>
    <col min="37" max="37" width="6" style="158" customWidth="1"/>
    <col min="38" max="38" width="6" style="153" customWidth="1"/>
    <col min="39" max="40" width="19.5" bestFit="1" customWidth="1"/>
    <col min="41" max="41" width="9.1640625" customWidth="1"/>
    <col min="42" max="42" width="27.1640625" bestFit="1" customWidth="1"/>
    <col min="43" max="43" width="6.5" customWidth="1"/>
    <col min="44" max="44" width="19.5" style="155" bestFit="1" customWidth="1"/>
    <col min="45" max="45" width="5.83203125" customWidth="1"/>
    <col min="46" max="46" width="19.5" bestFit="1" customWidth="1"/>
    <col min="47" max="47" width="7.33203125" customWidth="1"/>
    <col min="48" max="48" width="8" style="108" bestFit="1" customWidth="1"/>
    <col min="49" max="49" width="4.1640625" customWidth="1"/>
    <col min="50" max="50" width="25" bestFit="1" customWidth="1"/>
    <col min="52" max="52" width="10.83203125" style="108"/>
    <col min="56" max="59" width="14.6640625" bestFit="1" customWidth="1"/>
  </cols>
  <sheetData>
    <row r="1" spans="1:59" ht="15">
      <c r="A1" s="58" t="s">
        <v>21</v>
      </c>
      <c r="B1" s="58" t="s">
        <v>179</v>
      </c>
      <c r="C1" s="58" t="s">
        <v>3</v>
      </c>
      <c r="D1" s="58" t="s">
        <v>0</v>
      </c>
      <c r="E1" s="156" t="s">
        <v>547</v>
      </c>
      <c r="F1" s="151" t="s">
        <v>546</v>
      </c>
      <c r="G1" s="156" t="s">
        <v>548</v>
      </c>
      <c r="H1" s="151" t="s">
        <v>549</v>
      </c>
      <c r="I1" s="156" t="s">
        <v>552</v>
      </c>
      <c r="J1" s="151" t="s">
        <v>550</v>
      </c>
      <c r="K1" s="156" t="s">
        <v>554</v>
      </c>
      <c r="L1" s="151" t="s">
        <v>555</v>
      </c>
      <c r="M1" s="156" t="s">
        <v>556</v>
      </c>
      <c r="N1" s="151" t="s">
        <v>557</v>
      </c>
      <c r="O1" s="156" t="s">
        <v>558</v>
      </c>
      <c r="P1" s="151" t="s">
        <v>559</v>
      </c>
      <c r="Q1" s="156" t="s">
        <v>561</v>
      </c>
      <c r="R1" s="151" t="s">
        <v>562</v>
      </c>
      <c r="S1" s="156" t="s">
        <v>563</v>
      </c>
      <c r="T1" s="151" t="s">
        <v>564</v>
      </c>
      <c r="U1" s="156" t="s">
        <v>565</v>
      </c>
      <c r="V1" s="151" t="s">
        <v>566</v>
      </c>
      <c r="W1" s="156" t="s">
        <v>553</v>
      </c>
      <c r="X1" s="151" t="s">
        <v>567</v>
      </c>
      <c r="Y1" s="156" t="s">
        <v>568</v>
      </c>
      <c r="Z1" s="151" t="s">
        <v>569</v>
      </c>
      <c r="AA1" s="156" t="s">
        <v>570</v>
      </c>
      <c r="AB1" s="151" t="s">
        <v>571</v>
      </c>
      <c r="AC1" s="156" t="s">
        <v>572</v>
      </c>
      <c r="AD1" s="151" t="s">
        <v>573</v>
      </c>
      <c r="AE1" s="156" t="s">
        <v>575</v>
      </c>
      <c r="AF1" s="151" t="s">
        <v>576</v>
      </c>
      <c r="AG1" s="156" t="s">
        <v>578</v>
      </c>
      <c r="AH1" s="151" t="s">
        <v>579</v>
      </c>
      <c r="AI1" s="156" t="s">
        <v>580</v>
      </c>
      <c r="AJ1" s="151" t="s">
        <v>581</v>
      </c>
      <c r="AK1" s="156" t="s">
        <v>582</v>
      </c>
      <c r="AL1" s="151" t="s">
        <v>583</v>
      </c>
      <c r="AM1" s="70" t="s">
        <v>92</v>
      </c>
      <c r="AN1" s="70" t="s">
        <v>95</v>
      </c>
      <c r="AO1" s="72" t="s">
        <v>408</v>
      </c>
      <c r="AP1" s="73" t="s">
        <v>98</v>
      </c>
      <c r="AQ1" s="74" t="s">
        <v>100</v>
      </c>
      <c r="AR1" s="154" t="s">
        <v>99</v>
      </c>
      <c r="AS1" s="73" t="s">
        <v>102</v>
      </c>
      <c r="AT1" s="73" t="s">
        <v>107</v>
      </c>
      <c r="AU1" s="73" t="s">
        <v>108</v>
      </c>
      <c r="AV1" s="106" t="s">
        <v>478</v>
      </c>
      <c r="AW1" s="75" t="s">
        <v>436</v>
      </c>
      <c r="AX1" s="76" t="s">
        <v>411</v>
      </c>
      <c r="AY1" s="76" t="s">
        <v>207</v>
      </c>
      <c r="AZ1" s="106" t="s">
        <v>480</v>
      </c>
      <c r="BD1" s="129"/>
      <c r="BE1" s="129"/>
      <c r="BF1" s="129"/>
      <c r="BG1" s="129"/>
    </row>
    <row r="2" spans="1:59">
      <c r="A2" s="77">
        <v>1</v>
      </c>
      <c r="B2" s="101" t="s">
        <v>180</v>
      </c>
      <c r="C2" s="77" t="s">
        <v>18</v>
      </c>
      <c r="D2" s="77" t="s">
        <v>4</v>
      </c>
      <c r="E2" s="157">
        <v>0</v>
      </c>
      <c r="F2" s="152">
        <v>0</v>
      </c>
      <c r="G2" s="157">
        <v>0</v>
      </c>
      <c r="H2" s="152">
        <f>IF(G2=0,0,"check")</f>
        <v>0</v>
      </c>
      <c r="I2" s="157">
        <v>0</v>
      </c>
      <c r="J2" s="152">
        <f>IF(I2=0,0,"check")</f>
        <v>0</v>
      </c>
      <c r="K2" s="157">
        <v>0</v>
      </c>
      <c r="L2" s="152">
        <f>IF(K2=0,0,"check")</f>
        <v>0</v>
      </c>
      <c r="M2" s="157">
        <v>0</v>
      </c>
      <c r="N2" s="152">
        <f>IF(M2=0,0,"check")</f>
        <v>0</v>
      </c>
      <c r="O2" s="157">
        <v>0</v>
      </c>
      <c r="P2" s="152"/>
      <c r="Q2" s="157">
        <v>0</v>
      </c>
      <c r="R2" s="152">
        <v>0</v>
      </c>
      <c r="S2" s="157">
        <v>0</v>
      </c>
      <c r="T2" s="152">
        <v>0</v>
      </c>
      <c r="U2" s="157">
        <v>0</v>
      </c>
      <c r="V2" s="152">
        <v>0</v>
      </c>
      <c r="W2" s="157">
        <v>0</v>
      </c>
      <c r="X2" s="152">
        <v>0</v>
      </c>
      <c r="Y2" s="157">
        <v>0</v>
      </c>
      <c r="Z2" s="152">
        <v>0</v>
      </c>
      <c r="AA2" s="157">
        <v>0</v>
      </c>
      <c r="AB2" s="152">
        <v>0</v>
      </c>
      <c r="AC2" s="157">
        <v>0</v>
      </c>
      <c r="AD2" s="152">
        <v>0</v>
      </c>
      <c r="AE2" s="157">
        <v>0</v>
      </c>
      <c r="AF2" s="152">
        <v>0</v>
      </c>
      <c r="AG2" s="157">
        <v>0</v>
      </c>
      <c r="AH2" s="152">
        <v>0</v>
      </c>
      <c r="AI2" s="157">
        <v>0</v>
      </c>
      <c r="AJ2" s="152">
        <v>0</v>
      </c>
      <c r="AK2" s="157">
        <v>0</v>
      </c>
      <c r="AL2" s="152">
        <v>0</v>
      </c>
      <c r="AM2" s="89"/>
      <c r="AN2" s="89"/>
      <c r="AO2" s="93">
        <f t="shared" ref="AO2:AO36" si="0">IF(SUM(AQ2+AS2+AU2)&gt;0,1,0)</f>
        <v>0</v>
      </c>
      <c r="AP2" s="94"/>
      <c r="AQ2" s="95"/>
      <c r="AR2" s="94"/>
      <c r="AS2" s="97"/>
      <c r="AT2" s="96"/>
      <c r="AU2" s="97"/>
      <c r="AV2" s="107">
        <f t="shared" ref="AV2:AV65" si="1">SUM(AQ2,AS2,AU2)</f>
        <v>0</v>
      </c>
      <c r="AW2" s="98">
        <f t="shared" ref="AW2:AW65" si="2">IF(AY2&gt;0,1,0)</f>
        <v>0</v>
      </c>
      <c r="AX2" s="99"/>
      <c r="AY2" s="100"/>
      <c r="AZ2" s="107">
        <f t="shared" ref="AZ2:AZ65" si="3">SUM(AY2,AV2)</f>
        <v>0</v>
      </c>
    </row>
    <row r="3" spans="1:59">
      <c r="A3" s="77">
        <v>2</v>
      </c>
      <c r="B3" s="101" t="s">
        <v>180</v>
      </c>
      <c r="C3" s="77" t="s">
        <v>18</v>
      </c>
      <c r="D3" s="77" t="s">
        <v>4</v>
      </c>
      <c r="E3" s="157">
        <v>0</v>
      </c>
      <c r="F3" s="152">
        <v>0</v>
      </c>
      <c r="G3" s="157">
        <v>1</v>
      </c>
      <c r="H3" s="152">
        <v>2</v>
      </c>
      <c r="I3" s="157">
        <v>0</v>
      </c>
      <c r="J3" s="152">
        <f t="shared" ref="J3:J65" si="4">IF(I3=0,0,"check")</f>
        <v>0</v>
      </c>
      <c r="K3" s="157">
        <v>0</v>
      </c>
      <c r="L3" s="152">
        <f t="shared" ref="L3:L66" si="5">IF(K3=0,0,"check")</f>
        <v>0</v>
      </c>
      <c r="M3" s="157">
        <v>0</v>
      </c>
      <c r="N3" s="152">
        <f t="shared" ref="N3:N66" si="6">IF(M3=0,0,"check")</f>
        <v>0</v>
      </c>
      <c r="O3" s="157">
        <v>0</v>
      </c>
      <c r="P3" s="152">
        <v>0</v>
      </c>
      <c r="Q3" s="157">
        <v>0</v>
      </c>
      <c r="R3" s="152">
        <v>0</v>
      </c>
      <c r="S3" s="157">
        <v>0</v>
      </c>
      <c r="T3" s="152">
        <v>0</v>
      </c>
      <c r="U3" s="157">
        <v>0</v>
      </c>
      <c r="V3" s="152">
        <v>0</v>
      </c>
      <c r="W3" s="157">
        <v>1</v>
      </c>
      <c r="X3" s="152">
        <v>1</v>
      </c>
      <c r="Y3" s="157">
        <v>0</v>
      </c>
      <c r="Z3" s="152">
        <v>0</v>
      </c>
      <c r="AA3" s="157">
        <v>0</v>
      </c>
      <c r="AB3" s="152">
        <v>0</v>
      </c>
      <c r="AC3" s="157">
        <v>0</v>
      </c>
      <c r="AD3" s="152">
        <v>0</v>
      </c>
      <c r="AE3" s="157">
        <v>0</v>
      </c>
      <c r="AF3" s="152">
        <v>0</v>
      </c>
      <c r="AG3" s="157">
        <v>0</v>
      </c>
      <c r="AH3" s="152">
        <v>0</v>
      </c>
      <c r="AI3" s="157">
        <v>0</v>
      </c>
      <c r="AJ3" s="152">
        <v>0</v>
      </c>
      <c r="AK3" s="157">
        <v>0</v>
      </c>
      <c r="AL3" s="152">
        <v>0</v>
      </c>
      <c r="AM3" s="89"/>
      <c r="AN3" s="89"/>
      <c r="AO3" s="93">
        <f t="shared" si="0"/>
        <v>1</v>
      </c>
      <c r="AP3" s="94" t="s">
        <v>101</v>
      </c>
      <c r="AQ3" s="95">
        <v>2</v>
      </c>
      <c r="AR3" s="94" t="s">
        <v>94</v>
      </c>
      <c r="AS3" s="97">
        <v>1</v>
      </c>
      <c r="AT3" s="96"/>
      <c r="AU3" s="97"/>
      <c r="AV3" s="107">
        <f t="shared" si="1"/>
        <v>3</v>
      </c>
      <c r="AW3" s="98">
        <f t="shared" si="2"/>
        <v>0</v>
      </c>
      <c r="AX3" s="99"/>
      <c r="AY3" s="100"/>
      <c r="AZ3" s="107">
        <f t="shared" si="3"/>
        <v>3</v>
      </c>
    </row>
    <row r="4" spans="1:59">
      <c r="A4" s="77">
        <v>3</v>
      </c>
      <c r="B4" s="101" t="s">
        <v>180</v>
      </c>
      <c r="C4" s="77" t="s">
        <v>19</v>
      </c>
      <c r="D4" s="77" t="s">
        <v>4</v>
      </c>
      <c r="E4" s="157">
        <v>0</v>
      </c>
      <c r="F4" s="152">
        <v>0</v>
      </c>
      <c r="G4" s="157">
        <v>0</v>
      </c>
      <c r="H4" s="152">
        <f t="shared" ref="H4:H67" si="7">IF(G4=0,0,"check")</f>
        <v>0</v>
      </c>
      <c r="I4" s="157">
        <v>0</v>
      </c>
      <c r="J4" s="152">
        <f t="shared" si="4"/>
        <v>0</v>
      </c>
      <c r="K4" s="157">
        <v>0</v>
      </c>
      <c r="L4" s="152">
        <f t="shared" si="5"/>
        <v>0</v>
      </c>
      <c r="M4" s="157">
        <v>0</v>
      </c>
      <c r="N4" s="152">
        <f t="shared" si="6"/>
        <v>0</v>
      </c>
      <c r="O4" s="157">
        <v>0</v>
      </c>
      <c r="P4" s="152">
        <v>0</v>
      </c>
      <c r="Q4" s="157">
        <v>0</v>
      </c>
      <c r="R4" s="152">
        <v>0</v>
      </c>
      <c r="S4" s="157">
        <v>0</v>
      </c>
      <c r="T4" s="152">
        <v>0</v>
      </c>
      <c r="U4" s="157">
        <v>0</v>
      </c>
      <c r="V4" s="152">
        <v>0</v>
      </c>
      <c r="W4" s="157">
        <v>0</v>
      </c>
      <c r="X4" s="152">
        <v>0</v>
      </c>
      <c r="Y4" s="157">
        <v>0</v>
      </c>
      <c r="Z4" s="152">
        <v>0</v>
      </c>
      <c r="AA4" s="157">
        <v>0</v>
      </c>
      <c r="AB4" s="152">
        <v>0</v>
      </c>
      <c r="AC4" s="157">
        <v>0</v>
      </c>
      <c r="AD4" s="152">
        <v>0</v>
      </c>
      <c r="AE4" s="157">
        <v>0</v>
      </c>
      <c r="AF4" s="152">
        <v>0</v>
      </c>
      <c r="AG4" s="157">
        <v>0</v>
      </c>
      <c r="AH4" s="152">
        <v>0</v>
      </c>
      <c r="AI4" s="157">
        <v>0</v>
      </c>
      <c r="AJ4" s="152">
        <v>0</v>
      </c>
      <c r="AK4" s="157">
        <v>0</v>
      </c>
      <c r="AL4" s="152">
        <v>0</v>
      </c>
      <c r="AM4" s="89"/>
      <c r="AN4" s="89"/>
      <c r="AO4" s="93">
        <f t="shared" si="0"/>
        <v>0</v>
      </c>
      <c r="AP4" s="94"/>
      <c r="AQ4" s="95"/>
      <c r="AR4" s="94"/>
      <c r="AS4" s="97"/>
      <c r="AT4" s="96"/>
      <c r="AU4" s="97"/>
      <c r="AV4" s="107">
        <f t="shared" si="1"/>
        <v>0</v>
      </c>
      <c r="AW4" s="98">
        <f t="shared" si="2"/>
        <v>0</v>
      </c>
      <c r="AX4" s="99"/>
      <c r="AY4" s="100"/>
      <c r="AZ4" s="107">
        <f t="shared" si="3"/>
        <v>0</v>
      </c>
    </row>
    <row r="5" spans="1:59">
      <c r="A5" s="77">
        <v>5</v>
      </c>
      <c r="B5" s="101" t="s">
        <v>180</v>
      </c>
      <c r="C5" s="77" t="s">
        <v>20</v>
      </c>
      <c r="D5" s="77" t="s">
        <v>4</v>
      </c>
      <c r="E5" s="157">
        <v>0</v>
      </c>
      <c r="F5" s="152">
        <v>0</v>
      </c>
      <c r="G5" s="157">
        <v>0</v>
      </c>
      <c r="H5" s="152">
        <f t="shared" si="7"/>
        <v>0</v>
      </c>
      <c r="I5" s="157">
        <v>0</v>
      </c>
      <c r="J5" s="152">
        <f t="shared" si="4"/>
        <v>0</v>
      </c>
      <c r="K5" s="157">
        <v>0</v>
      </c>
      <c r="L5" s="152">
        <f t="shared" si="5"/>
        <v>0</v>
      </c>
      <c r="M5" s="157">
        <v>0</v>
      </c>
      <c r="N5" s="152">
        <f t="shared" si="6"/>
        <v>0</v>
      </c>
      <c r="O5" s="157">
        <v>0</v>
      </c>
      <c r="P5" s="152">
        <v>0</v>
      </c>
      <c r="Q5" s="157">
        <v>0</v>
      </c>
      <c r="R5" s="152">
        <v>0</v>
      </c>
      <c r="S5" s="157">
        <v>0</v>
      </c>
      <c r="T5" s="152">
        <v>0</v>
      </c>
      <c r="U5" s="157">
        <v>0</v>
      </c>
      <c r="V5" s="152">
        <v>0</v>
      </c>
      <c r="W5" s="157">
        <v>0</v>
      </c>
      <c r="X5" s="152">
        <v>0</v>
      </c>
      <c r="Y5" s="157">
        <v>0</v>
      </c>
      <c r="Z5" s="152">
        <v>0</v>
      </c>
      <c r="AA5" s="157">
        <v>0</v>
      </c>
      <c r="AB5" s="152">
        <v>0</v>
      </c>
      <c r="AC5" s="157">
        <v>0</v>
      </c>
      <c r="AD5" s="152">
        <v>0</v>
      </c>
      <c r="AE5" s="157">
        <v>0</v>
      </c>
      <c r="AF5" s="152">
        <v>0</v>
      </c>
      <c r="AG5" s="157">
        <v>0</v>
      </c>
      <c r="AH5" s="152">
        <v>0</v>
      </c>
      <c r="AI5" s="157">
        <v>0</v>
      </c>
      <c r="AJ5" s="152">
        <v>0</v>
      </c>
      <c r="AK5" s="157">
        <v>0</v>
      </c>
      <c r="AL5" s="152">
        <v>0</v>
      </c>
      <c r="AM5" s="89"/>
      <c r="AN5" s="89"/>
      <c r="AO5" s="93">
        <f t="shared" si="0"/>
        <v>0</v>
      </c>
      <c r="AP5" s="94"/>
      <c r="AQ5" s="95"/>
      <c r="AR5" s="94"/>
      <c r="AS5" s="97"/>
      <c r="AT5" s="96"/>
      <c r="AU5" s="97"/>
      <c r="AV5" s="107">
        <f t="shared" si="1"/>
        <v>0</v>
      </c>
      <c r="AW5" s="98">
        <f t="shared" si="2"/>
        <v>0</v>
      </c>
      <c r="AX5" s="99"/>
      <c r="AY5" s="100"/>
      <c r="AZ5" s="107">
        <f t="shared" si="3"/>
        <v>0</v>
      </c>
    </row>
    <row r="6" spans="1:59">
      <c r="A6" s="77">
        <v>6</v>
      </c>
      <c r="B6" s="101" t="s">
        <v>180</v>
      </c>
      <c r="C6" s="77" t="s">
        <v>20</v>
      </c>
      <c r="D6" s="77" t="s">
        <v>5</v>
      </c>
      <c r="E6" s="157">
        <v>0</v>
      </c>
      <c r="F6" s="152">
        <v>0</v>
      </c>
      <c r="G6" s="157">
        <v>0</v>
      </c>
      <c r="H6" s="152">
        <f t="shared" si="7"/>
        <v>0</v>
      </c>
      <c r="I6" s="157">
        <v>0</v>
      </c>
      <c r="J6" s="152">
        <f t="shared" si="4"/>
        <v>0</v>
      </c>
      <c r="K6" s="157">
        <v>0</v>
      </c>
      <c r="L6" s="152">
        <f t="shared" si="5"/>
        <v>0</v>
      </c>
      <c r="M6" s="157">
        <v>0</v>
      </c>
      <c r="N6" s="152">
        <f t="shared" si="6"/>
        <v>0</v>
      </c>
      <c r="O6" s="157">
        <v>0</v>
      </c>
      <c r="P6" s="152">
        <v>0</v>
      </c>
      <c r="Q6" s="157">
        <v>0</v>
      </c>
      <c r="R6" s="152">
        <v>0</v>
      </c>
      <c r="S6" s="157">
        <v>0</v>
      </c>
      <c r="T6" s="152">
        <v>0</v>
      </c>
      <c r="U6" s="157">
        <v>0</v>
      </c>
      <c r="V6" s="152">
        <v>0</v>
      </c>
      <c r="W6" s="157">
        <v>0</v>
      </c>
      <c r="X6" s="152">
        <v>0</v>
      </c>
      <c r="Y6" s="157">
        <v>0</v>
      </c>
      <c r="Z6" s="152">
        <v>0</v>
      </c>
      <c r="AA6" s="157">
        <v>0</v>
      </c>
      <c r="AB6" s="152">
        <v>0</v>
      </c>
      <c r="AC6" s="157">
        <v>0</v>
      </c>
      <c r="AD6" s="152">
        <v>0</v>
      </c>
      <c r="AE6" s="157">
        <v>0</v>
      </c>
      <c r="AF6" s="152">
        <v>0</v>
      </c>
      <c r="AG6" s="157">
        <v>0</v>
      </c>
      <c r="AH6" s="152">
        <v>0</v>
      </c>
      <c r="AI6" s="157">
        <v>0</v>
      </c>
      <c r="AJ6" s="152">
        <v>0</v>
      </c>
      <c r="AK6" s="157">
        <v>0</v>
      </c>
      <c r="AL6" s="152">
        <v>0</v>
      </c>
      <c r="AM6" s="89"/>
      <c r="AN6" s="89"/>
      <c r="AO6" s="93">
        <f t="shared" si="0"/>
        <v>0</v>
      </c>
      <c r="AP6" s="94"/>
      <c r="AQ6" s="95"/>
      <c r="AR6" s="94"/>
      <c r="AS6" s="97"/>
      <c r="AT6" s="96"/>
      <c r="AU6" s="97"/>
      <c r="AV6" s="107">
        <f t="shared" si="1"/>
        <v>0</v>
      </c>
      <c r="AW6" s="98">
        <f t="shared" si="2"/>
        <v>0</v>
      </c>
      <c r="AX6" s="99"/>
      <c r="AY6" s="100"/>
      <c r="AZ6" s="107">
        <f t="shared" si="3"/>
        <v>0</v>
      </c>
    </row>
    <row r="7" spans="1:59">
      <c r="A7" s="77">
        <v>7</v>
      </c>
      <c r="B7" s="101" t="s">
        <v>180</v>
      </c>
      <c r="C7" s="77" t="s">
        <v>18</v>
      </c>
      <c r="D7" s="77" t="s">
        <v>5</v>
      </c>
      <c r="E7" s="157">
        <v>0</v>
      </c>
      <c r="F7" s="152">
        <v>0</v>
      </c>
      <c r="G7" s="157">
        <v>0</v>
      </c>
      <c r="H7" s="152">
        <f t="shared" si="7"/>
        <v>0</v>
      </c>
      <c r="I7" s="157">
        <v>0</v>
      </c>
      <c r="J7" s="152">
        <f t="shared" si="4"/>
        <v>0</v>
      </c>
      <c r="K7" s="157">
        <v>0</v>
      </c>
      <c r="L7" s="152">
        <f t="shared" si="5"/>
        <v>0</v>
      </c>
      <c r="M7" s="157">
        <v>0</v>
      </c>
      <c r="N7" s="152">
        <f t="shared" si="6"/>
        <v>0</v>
      </c>
      <c r="O7" s="157">
        <v>0</v>
      </c>
      <c r="P7" s="152">
        <v>0</v>
      </c>
      <c r="Q7" s="157">
        <v>0</v>
      </c>
      <c r="R7" s="152">
        <v>0</v>
      </c>
      <c r="S7" s="157">
        <v>0</v>
      </c>
      <c r="T7" s="152">
        <v>0</v>
      </c>
      <c r="U7" s="157">
        <v>0</v>
      </c>
      <c r="V7" s="152">
        <v>0</v>
      </c>
      <c r="W7" s="157">
        <v>1</v>
      </c>
      <c r="X7" s="152">
        <v>0</v>
      </c>
      <c r="Y7" s="157">
        <v>0</v>
      </c>
      <c r="Z7" s="152">
        <v>0</v>
      </c>
      <c r="AA7" s="157">
        <v>0</v>
      </c>
      <c r="AB7" s="152">
        <v>0</v>
      </c>
      <c r="AC7" s="157">
        <v>0</v>
      </c>
      <c r="AD7" s="152">
        <v>0</v>
      </c>
      <c r="AE7" s="157">
        <v>0</v>
      </c>
      <c r="AF7" s="152">
        <v>0</v>
      </c>
      <c r="AG7" s="157">
        <v>0</v>
      </c>
      <c r="AH7" s="152">
        <v>0</v>
      </c>
      <c r="AI7" s="157">
        <v>0</v>
      </c>
      <c r="AJ7" s="152">
        <v>0</v>
      </c>
      <c r="AK7" s="157">
        <v>0</v>
      </c>
      <c r="AL7" s="152">
        <v>0</v>
      </c>
      <c r="AM7" s="89" t="s">
        <v>94</v>
      </c>
      <c r="AN7" s="89"/>
      <c r="AO7" s="93">
        <f t="shared" si="0"/>
        <v>0</v>
      </c>
      <c r="AP7" s="94"/>
      <c r="AQ7" s="95"/>
      <c r="AR7" s="94"/>
      <c r="AS7" s="97"/>
      <c r="AT7" s="96"/>
      <c r="AU7" s="97"/>
      <c r="AV7" s="107">
        <f t="shared" si="1"/>
        <v>0</v>
      </c>
      <c r="AW7" s="98">
        <f t="shared" si="2"/>
        <v>0</v>
      </c>
      <c r="AX7" s="99"/>
      <c r="AY7" s="100"/>
      <c r="AZ7" s="107">
        <f t="shared" si="3"/>
        <v>0</v>
      </c>
    </row>
    <row r="8" spans="1:59">
      <c r="A8" s="77">
        <v>9</v>
      </c>
      <c r="B8" s="101" t="s">
        <v>180</v>
      </c>
      <c r="C8" s="77" t="s">
        <v>19</v>
      </c>
      <c r="D8" s="77" t="s">
        <v>5</v>
      </c>
      <c r="E8" s="157">
        <v>0</v>
      </c>
      <c r="F8" s="152">
        <v>0</v>
      </c>
      <c r="G8" s="157">
        <v>0</v>
      </c>
      <c r="H8" s="152">
        <f t="shared" si="7"/>
        <v>0</v>
      </c>
      <c r="I8" s="157">
        <v>0</v>
      </c>
      <c r="J8" s="152">
        <f t="shared" si="4"/>
        <v>0</v>
      </c>
      <c r="K8" s="157">
        <v>0</v>
      </c>
      <c r="L8" s="152">
        <f t="shared" si="5"/>
        <v>0</v>
      </c>
      <c r="M8" s="157">
        <v>0</v>
      </c>
      <c r="N8" s="152">
        <f t="shared" si="6"/>
        <v>0</v>
      </c>
      <c r="O8" s="157">
        <v>0</v>
      </c>
      <c r="P8" s="152">
        <v>0</v>
      </c>
      <c r="Q8" s="157">
        <v>0</v>
      </c>
      <c r="R8" s="152">
        <v>0</v>
      </c>
      <c r="S8" s="157">
        <v>0</v>
      </c>
      <c r="T8" s="152">
        <v>0</v>
      </c>
      <c r="U8" s="157">
        <v>0</v>
      </c>
      <c r="V8" s="152">
        <v>0</v>
      </c>
      <c r="W8" s="157">
        <v>0</v>
      </c>
      <c r="X8" s="152">
        <v>0</v>
      </c>
      <c r="Y8" s="157">
        <v>0</v>
      </c>
      <c r="Z8" s="152">
        <v>0</v>
      </c>
      <c r="AA8" s="157">
        <v>0</v>
      </c>
      <c r="AB8" s="152">
        <v>0</v>
      </c>
      <c r="AC8" s="157">
        <v>1</v>
      </c>
      <c r="AD8" s="152">
        <v>0</v>
      </c>
      <c r="AE8" s="157">
        <v>0</v>
      </c>
      <c r="AF8" s="152">
        <v>0</v>
      </c>
      <c r="AG8" s="157">
        <v>0</v>
      </c>
      <c r="AH8" s="152">
        <v>0</v>
      </c>
      <c r="AI8" s="157">
        <v>0</v>
      </c>
      <c r="AJ8" s="152">
        <v>0</v>
      </c>
      <c r="AK8" s="157">
        <v>0</v>
      </c>
      <c r="AL8" s="152">
        <v>0</v>
      </c>
      <c r="AM8" s="89" t="s">
        <v>174</v>
      </c>
      <c r="AN8" s="89"/>
      <c r="AO8" s="93">
        <f t="shared" si="0"/>
        <v>0</v>
      </c>
      <c r="AP8" s="94"/>
      <c r="AQ8" s="95"/>
      <c r="AR8" s="94"/>
      <c r="AS8" s="97"/>
      <c r="AT8" s="96"/>
      <c r="AU8" s="97"/>
      <c r="AV8" s="107">
        <f t="shared" si="1"/>
        <v>0</v>
      </c>
      <c r="AW8" s="98">
        <f t="shared" si="2"/>
        <v>0</v>
      </c>
      <c r="AX8" s="99"/>
      <c r="AY8" s="100"/>
      <c r="AZ8" s="107">
        <f t="shared" si="3"/>
        <v>0</v>
      </c>
    </row>
    <row r="9" spans="1:59">
      <c r="A9" s="77">
        <v>11</v>
      </c>
      <c r="B9" s="101" t="s">
        <v>180</v>
      </c>
      <c r="C9" s="77" t="s">
        <v>19</v>
      </c>
      <c r="D9" s="77" t="s">
        <v>6</v>
      </c>
      <c r="E9" s="157">
        <v>0</v>
      </c>
      <c r="F9" s="152">
        <v>0</v>
      </c>
      <c r="G9" s="157">
        <v>0</v>
      </c>
      <c r="H9" s="152">
        <f t="shared" si="7"/>
        <v>0</v>
      </c>
      <c r="I9" s="157">
        <v>0</v>
      </c>
      <c r="J9" s="152">
        <f t="shared" si="4"/>
        <v>0</v>
      </c>
      <c r="K9" s="157">
        <v>0</v>
      </c>
      <c r="L9" s="152">
        <f t="shared" si="5"/>
        <v>0</v>
      </c>
      <c r="M9" s="157">
        <v>0</v>
      </c>
      <c r="N9" s="152">
        <f t="shared" si="6"/>
        <v>0</v>
      </c>
      <c r="O9" s="157">
        <v>0</v>
      </c>
      <c r="P9" s="152">
        <v>0</v>
      </c>
      <c r="Q9" s="157">
        <v>0</v>
      </c>
      <c r="R9" s="152">
        <v>0</v>
      </c>
      <c r="S9" s="157">
        <v>0</v>
      </c>
      <c r="T9" s="152">
        <v>0</v>
      </c>
      <c r="U9" s="157">
        <v>0</v>
      </c>
      <c r="V9" s="152">
        <v>0</v>
      </c>
      <c r="W9" s="157">
        <v>1</v>
      </c>
      <c r="X9" s="152">
        <v>4</v>
      </c>
      <c r="Y9" s="157">
        <v>0</v>
      </c>
      <c r="Z9" s="152">
        <v>0</v>
      </c>
      <c r="AA9" s="157">
        <v>0</v>
      </c>
      <c r="AB9" s="152">
        <v>0</v>
      </c>
      <c r="AC9" s="157">
        <v>1</v>
      </c>
      <c r="AD9" s="152">
        <v>1</v>
      </c>
      <c r="AE9" s="157">
        <v>0</v>
      </c>
      <c r="AF9" s="152">
        <v>0</v>
      </c>
      <c r="AG9" s="157">
        <v>0</v>
      </c>
      <c r="AH9" s="152">
        <v>0</v>
      </c>
      <c r="AI9" s="157">
        <v>0</v>
      </c>
      <c r="AJ9" s="152">
        <v>0</v>
      </c>
      <c r="AK9" s="157">
        <v>0</v>
      </c>
      <c r="AL9" s="152">
        <v>0</v>
      </c>
      <c r="AM9" s="89" t="s">
        <v>94</v>
      </c>
      <c r="AN9" s="89"/>
      <c r="AO9" s="93">
        <f t="shared" si="0"/>
        <v>1</v>
      </c>
      <c r="AP9" s="94" t="s">
        <v>174</v>
      </c>
      <c r="AQ9" s="95">
        <v>1</v>
      </c>
      <c r="AR9" s="94" t="s">
        <v>94</v>
      </c>
      <c r="AS9" s="97">
        <v>4</v>
      </c>
      <c r="AT9" s="96"/>
      <c r="AU9" s="97"/>
      <c r="AV9" s="107">
        <f t="shared" si="1"/>
        <v>5</v>
      </c>
      <c r="AW9" s="98">
        <f t="shared" si="2"/>
        <v>0</v>
      </c>
      <c r="AX9" s="99"/>
      <c r="AY9" s="100"/>
      <c r="AZ9" s="107">
        <f t="shared" si="3"/>
        <v>5</v>
      </c>
    </row>
    <row r="10" spans="1:59">
      <c r="A10" s="77">
        <v>14</v>
      </c>
      <c r="B10" s="101" t="s">
        <v>180</v>
      </c>
      <c r="C10" s="77" t="s">
        <v>18</v>
      </c>
      <c r="D10" s="77" t="s">
        <v>7</v>
      </c>
      <c r="E10" s="157">
        <v>0</v>
      </c>
      <c r="F10" s="152">
        <v>0</v>
      </c>
      <c r="G10" s="157">
        <v>0</v>
      </c>
      <c r="H10" s="152">
        <f t="shared" si="7"/>
        <v>0</v>
      </c>
      <c r="I10" s="157">
        <v>0</v>
      </c>
      <c r="J10" s="152">
        <f t="shared" si="4"/>
        <v>0</v>
      </c>
      <c r="K10" s="157">
        <v>0</v>
      </c>
      <c r="L10" s="152">
        <f t="shared" si="5"/>
        <v>0</v>
      </c>
      <c r="M10" s="157">
        <v>0</v>
      </c>
      <c r="N10" s="152">
        <f t="shared" si="6"/>
        <v>0</v>
      </c>
      <c r="O10" s="157">
        <v>0</v>
      </c>
      <c r="P10" s="152">
        <v>0</v>
      </c>
      <c r="Q10" s="157">
        <v>0</v>
      </c>
      <c r="R10" s="152">
        <v>0</v>
      </c>
      <c r="S10" s="157">
        <v>0</v>
      </c>
      <c r="T10" s="152">
        <v>0</v>
      </c>
      <c r="U10" s="157">
        <v>0</v>
      </c>
      <c r="V10" s="152">
        <v>0</v>
      </c>
      <c r="W10" s="157">
        <v>0</v>
      </c>
      <c r="X10" s="152">
        <v>0</v>
      </c>
      <c r="Y10" s="157">
        <v>0</v>
      </c>
      <c r="Z10" s="152">
        <v>0</v>
      </c>
      <c r="AA10" s="157">
        <v>0</v>
      </c>
      <c r="AB10" s="152">
        <v>0</v>
      </c>
      <c r="AC10" s="157">
        <v>0</v>
      </c>
      <c r="AD10" s="152">
        <v>0</v>
      </c>
      <c r="AE10" s="157">
        <v>0</v>
      </c>
      <c r="AF10" s="152">
        <v>0</v>
      </c>
      <c r="AG10" s="157">
        <v>0</v>
      </c>
      <c r="AH10" s="152">
        <v>0</v>
      </c>
      <c r="AI10" s="157">
        <v>0</v>
      </c>
      <c r="AJ10" s="152">
        <v>0</v>
      </c>
      <c r="AK10" s="157">
        <v>0</v>
      </c>
      <c r="AL10" s="152">
        <v>0</v>
      </c>
      <c r="AM10" s="89"/>
      <c r="AN10" s="89"/>
      <c r="AO10" s="93">
        <f t="shared" si="0"/>
        <v>0</v>
      </c>
      <c r="AP10" s="94"/>
      <c r="AQ10" s="95"/>
      <c r="AR10" s="94"/>
      <c r="AS10" s="97"/>
      <c r="AT10" s="96"/>
      <c r="AU10" s="97"/>
      <c r="AV10" s="107">
        <f t="shared" si="1"/>
        <v>0</v>
      </c>
      <c r="AW10" s="98">
        <f t="shared" si="2"/>
        <v>0</v>
      </c>
      <c r="AX10" s="99"/>
      <c r="AY10" s="100"/>
      <c r="AZ10" s="107">
        <f t="shared" si="3"/>
        <v>0</v>
      </c>
    </row>
    <row r="11" spans="1:59">
      <c r="A11" s="77">
        <v>15</v>
      </c>
      <c r="B11" s="101" t="s">
        <v>180</v>
      </c>
      <c r="C11" s="77" t="s">
        <v>18</v>
      </c>
      <c r="D11" s="77" t="s">
        <v>7</v>
      </c>
      <c r="E11" s="157">
        <v>0</v>
      </c>
      <c r="F11" s="152">
        <v>0</v>
      </c>
      <c r="G11" s="157">
        <v>1</v>
      </c>
      <c r="H11" s="152">
        <v>1</v>
      </c>
      <c r="I11" s="157">
        <v>0</v>
      </c>
      <c r="J11" s="152">
        <f t="shared" si="4"/>
        <v>0</v>
      </c>
      <c r="K11" s="157">
        <v>0</v>
      </c>
      <c r="L11" s="152">
        <f t="shared" si="5"/>
        <v>0</v>
      </c>
      <c r="M11" s="157">
        <v>0</v>
      </c>
      <c r="N11" s="152">
        <f t="shared" si="6"/>
        <v>0</v>
      </c>
      <c r="O11" s="157">
        <v>0</v>
      </c>
      <c r="P11" s="152">
        <v>0</v>
      </c>
      <c r="Q11" s="157">
        <v>0</v>
      </c>
      <c r="R11" s="152">
        <v>0</v>
      </c>
      <c r="S11" s="157">
        <v>0</v>
      </c>
      <c r="T11" s="152">
        <v>0</v>
      </c>
      <c r="U11" s="157">
        <v>0</v>
      </c>
      <c r="V11" s="152">
        <v>0</v>
      </c>
      <c r="W11" s="157">
        <v>1</v>
      </c>
      <c r="X11" s="152">
        <v>0</v>
      </c>
      <c r="Y11" s="157">
        <v>0</v>
      </c>
      <c r="Z11" s="152">
        <v>0</v>
      </c>
      <c r="AA11" s="157">
        <v>0</v>
      </c>
      <c r="AB11" s="152">
        <v>0</v>
      </c>
      <c r="AC11" s="157">
        <v>0</v>
      </c>
      <c r="AD11" s="152">
        <v>0</v>
      </c>
      <c r="AE11" s="157">
        <v>0</v>
      </c>
      <c r="AF11" s="152">
        <v>0</v>
      </c>
      <c r="AG11" s="157">
        <v>0</v>
      </c>
      <c r="AH11" s="152">
        <v>0</v>
      </c>
      <c r="AI11" s="157">
        <v>0</v>
      </c>
      <c r="AJ11" s="152">
        <v>0</v>
      </c>
      <c r="AK11" s="157">
        <v>0</v>
      </c>
      <c r="AL11" s="152">
        <v>0</v>
      </c>
      <c r="AM11" s="89" t="s">
        <v>94</v>
      </c>
      <c r="AN11" s="89"/>
      <c r="AO11" s="93">
        <f t="shared" si="0"/>
        <v>1</v>
      </c>
      <c r="AP11" s="94" t="s">
        <v>101</v>
      </c>
      <c r="AQ11" s="95">
        <v>1</v>
      </c>
      <c r="AR11" s="94"/>
      <c r="AS11" s="97"/>
      <c r="AT11" s="96"/>
      <c r="AU11" s="97"/>
      <c r="AV11" s="107">
        <f t="shared" si="1"/>
        <v>1</v>
      </c>
      <c r="AW11" s="98">
        <f t="shared" si="2"/>
        <v>1</v>
      </c>
      <c r="AX11" s="99" t="s">
        <v>101</v>
      </c>
      <c r="AY11" s="100">
        <v>25</v>
      </c>
      <c r="AZ11" s="107">
        <f t="shared" si="3"/>
        <v>26</v>
      </c>
    </row>
    <row r="12" spans="1:59">
      <c r="A12" s="77">
        <v>16</v>
      </c>
      <c r="B12" s="101" t="s">
        <v>180</v>
      </c>
      <c r="C12" s="77" t="s">
        <v>20</v>
      </c>
      <c r="D12" s="77" t="s">
        <v>7</v>
      </c>
      <c r="E12" s="157">
        <v>0</v>
      </c>
      <c r="F12" s="152">
        <v>0</v>
      </c>
      <c r="G12" s="157">
        <v>1</v>
      </c>
      <c r="H12" s="152">
        <v>3</v>
      </c>
      <c r="I12" s="157">
        <v>0</v>
      </c>
      <c r="J12" s="152">
        <f t="shared" si="4"/>
        <v>0</v>
      </c>
      <c r="K12" s="157">
        <v>0</v>
      </c>
      <c r="L12" s="152">
        <f t="shared" si="5"/>
        <v>0</v>
      </c>
      <c r="M12" s="157">
        <v>0</v>
      </c>
      <c r="N12" s="152">
        <f t="shared" si="6"/>
        <v>0</v>
      </c>
      <c r="O12" s="157">
        <v>0</v>
      </c>
      <c r="P12" s="152">
        <v>0</v>
      </c>
      <c r="Q12" s="157">
        <v>0</v>
      </c>
      <c r="R12" s="152">
        <v>0</v>
      </c>
      <c r="S12" s="157">
        <v>0</v>
      </c>
      <c r="T12" s="152">
        <v>0</v>
      </c>
      <c r="U12" s="157">
        <v>0</v>
      </c>
      <c r="V12" s="152">
        <v>0</v>
      </c>
      <c r="W12" s="157">
        <v>0</v>
      </c>
      <c r="X12" s="152">
        <v>0</v>
      </c>
      <c r="Y12" s="157">
        <v>0</v>
      </c>
      <c r="Z12" s="152">
        <v>0</v>
      </c>
      <c r="AA12" s="157">
        <v>0</v>
      </c>
      <c r="AB12" s="152">
        <v>0</v>
      </c>
      <c r="AC12" s="157">
        <v>0</v>
      </c>
      <c r="AD12" s="152">
        <v>0</v>
      </c>
      <c r="AE12" s="157">
        <v>0</v>
      </c>
      <c r="AF12" s="152">
        <v>0</v>
      </c>
      <c r="AG12" s="157">
        <v>0</v>
      </c>
      <c r="AH12" s="152">
        <v>0</v>
      </c>
      <c r="AI12" s="157">
        <v>0</v>
      </c>
      <c r="AJ12" s="152">
        <v>0</v>
      </c>
      <c r="AK12" s="157">
        <v>0</v>
      </c>
      <c r="AL12" s="152">
        <v>0</v>
      </c>
      <c r="AM12" s="89"/>
      <c r="AN12" s="89"/>
      <c r="AO12" s="93">
        <f t="shared" si="0"/>
        <v>1</v>
      </c>
      <c r="AP12" s="94" t="s">
        <v>101</v>
      </c>
      <c r="AQ12" s="95">
        <v>3</v>
      </c>
      <c r="AR12" s="94"/>
      <c r="AS12" s="97"/>
      <c r="AT12" s="96"/>
      <c r="AU12" s="97"/>
      <c r="AV12" s="107">
        <f t="shared" si="1"/>
        <v>3</v>
      </c>
      <c r="AW12" s="98">
        <f t="shared" si="2"/>
        <v>0</v>
      </c>
      <c r="AX12" s="99"/>
      <c r="AY12" s="100"/>
      <c r="AZ12" s="107">
        <f t="shared" si="3"/>
        <v>3</v>
      </c>
    </row>
    <row r="13" spans="1:59">
      <c r="A13" s="77">
        <v>20</v>
      </c>
      <c r="B13" s="101" t="s">
        <v>180</v>
      </c>
      <c r="C13" s="77" t="s">
        <v>18</v>
      </c>
      <c r="D13" s="77" t="s">
        <v>8</v>
      </c>
      <c r="E13" s="157">
        <v>0</v>
      </c>
      <c r="F13" s="152">
        <v>0</v>
      </c>
      <c r="G13" s="157">
        <v>0</v>
      </c>
      <c r="H13" s="152">
        <f t="shared" si="7"/>
        <v>0</v>
      </c>
      <c r="I13" s="157">
        <v>0</v>
      </c>
      <c r="J13" s="152">
        <f t="shared" si="4"/>
        <v>0</v>
      </c>
      <c r="K13" s="157">
        <v>0</v>
      </c>
      <c r="L13" s="152">
        <f t="shared" si="5"/>
        <v>0</v>
      </c>
      <c r="M13" s="157">
        <v>0</v>
      </c>
      <c r="N13" s="152">
        <f t="shared" si="6"/>
        <v>0</v>
      </c>
      <c r="O13" s="157">
        <v>0</v>
      </c>
      <c r="P13" s="152">
        <v>0</v>
      </c>
      <c r="Q13" s="157">
        <v>0</v>
      </c>
      <c r="R13" s="152">
        <v>0</v>
      </c>
      <c r="S13" s="157">
        <v>0</v>
      </c>
      <c r="T13" s="152">
        <v>0</v>
      </c>
      <c r="U13" s="157">
        <v>0</v>
      </c>
      <c r="V13" s="152">
        <v>0</v>
      </c>
      <c r="W13" s="157">
        <v>0</v>
      </c>
      <c r="X13" s="152">
        <v>0</v>
      </c>
      <c r="Y13" s="157">
        <v>0</v>
      </c>
      <c r="Z13" s="152">
        <v>0</v>
      </c>
      <c r="AA13" s="157">
        <v>0</v>
      </c>
      <c r="AB13" s="152">
        <v>0</v>
      </c>
      <c r="AC13" s="157">
        <v>0</v>
      </c>
      <c r="AD13" s="152">
        <v>0</v>
      </c>
      <c r="AE13" s="157">
        <v>0</v>
      </c>
      <c r="AF13" s="152">
        <v>0</v>
      </c>
      <c r="AG13" s="157">
        <v>0</v>
      </c>
      <c r="AH13" s="152">
        <v>0</v>
      </c>
      <c r="AI13" s="157">
        <v>0</v>
      </c>
      <c r="AJ13" s="152">
        <v>0</v>
      </c>
      <c r="AK13" s="157">
        <v>0</v>
      </c>
      <c r="AL13" s="152">
        <v>0</v>
      </c>
      <c r="AM13" s="89"/>
      <c r="AN13" s="89"/>
      <c r="AO13" s="93">
        <f t="shared" si="0"/>
        <v>0</v>
      </c>
      <c r="AP13" s="94"/>
      <c r="AQ13" s="95"/>
      <c r="AR13" s="94"/>
      <c r="AS13" s="97"/>
      <c r="AT13" s="96"/>
      <c r="AU13" s="97"/>
      <c r="AV13" s="107">
        <f t="shared" si="1"/>
        <v>0</v>
      </c>
      <c r="AW13" s="98">
        <f t="shared" si="2"/>
        <v>0</v>
      </c>
      <c r="AX13" s="99"/>
      <c r="AY13" s="100"/>
      <c r="AZ13" s="107">
        <f t="shared" si="3"/>
        <v>0</v>
      </c>
    </row>
    <row r="14" spans="1:59">
      <c r="A14" s="77">
        <v>21</v>
      </c>
      <c r="B14" s="101" t="s">
        <v>180</v>
      </c>
      <c r="C14" s="77" t="s">
        <v>19</v>
      </c>
      <c r="D14" s="77" t="s">
        <v>8</v>
      </c>
      <c r="E14" s="157">
        <v>0</v>
      </c>
      <c r="F14" s="152">
        <v>0</v>
      </c>
      <c r="G14" s="157">
        <v>0</v>
      </c>
      <c r="H14" s="152">
        <f t="shared" si="7"/>
        <v>0</v>
      </c>
      <c r="I14" s="157">
        <v>0</v>
      </c>
      <c r="J14" s="152">
        <f t="shared" si="4"/>
        <v>0</v>
      </c>
      <c r="K14" s="157">
        <v>0</v>
      </c>
      <c r="L14" s="152">
        <f t="shared" si="5"/>
        <v>0</v>
      </c>
      <c r="M14" s="157">
        <v>0</v>
      </c>
      <c r="N14" s="152">
        <f t="shared" si="6"/>
        <v>0</v>
      </c>
      <c r="O14" s="157">
        <v>0</v>
      </c>
      <c r="P14" s="152">
        <v>0</v>
      </c>
      <c r="Q14" s="157">
        <v>0</v>
      </c>
      <c r="R14" s="152">
        <v>0</v>
      </c>
      <c r="S14" s="157">
        <v>0</v>
      </c>
      <c r="T14" s="152">
        <v>0</v>
      </c>
      <c r="U14" s="157">
        <v>0</v>
      </c>
      <c r="V14" s="152">
        <v>0</v>
      </c>
      <c r="W14" s="157">
        <v>0</v>
      </c>
      <c r="X14" s="152">
        <v>0</v>
      </c>
      <c r="Y14" s="157">
        <v>0</v>
      </c>
      <c r="Z14" s="152">
        <v>0</v>
      </c>
      <c r="AA14" s="157">
        <v>0</v>
      </c>
      <c r="AB14" s="152">
        <v>0</v>
      </c>
      <c r="AC14" s="157">
        <v>1</v>
      </c>
      <c r="AD14" s="152">
        <v>8</v>
      </c>
      <c r="AE14" s="157">
        <v>0</v>
      </c>
      <c r="AF14" s="152">
        <v>0</v>
      </c>
      <c r="AG14" s="157">
        <v>0</v>
      </c>
      <c r="AH14" s="152">
        <v>0</v>
      </c>
      <c r="AI14" s="157">
        <v>0</v>
      </c>
      <c r="AJ14" s="152">
        <v>0</v>
      </c>
      <c r="AK14" s="157">
        <v>0</v>
      </c>
      <c r="AL14" s="152">
        <v>0</v>
      </c>
      <c r="AM14" s="89"/>
      <c r="AN14" s="89"/>
      <c r="AO14" s="93">
        <f t="shared" si="0"/>
        <v>1</v>
      </c>
      <c r="AP14" s="94" t="s">
        <v>174</v>
      </c>
      <c r="AQ14" s="95">
        <v>8</v>
      </c>
      <c r="AR14" s="94"/>
      <c r="AS14" s="97"/>
      <c r="AT14" s="96"/>
      <c r="AU14" s="97"/>
      <c r="AV14" s="107">
        <f t="shared" si="1"/>
        <v>8</v>
      </c>
      <c r="AW14" s="98">
        <f t="shared" si="2"/>
        <v>0</v>
      </c>
      <c r="AX14" s="99"/>
      <c r="AY14" s="100"/>
      <c r="AZ14" s="107">
        <f t="shared" si="3"/>
        <v>8</v>
      </c>
    </row>
    <row r="15" spans="1:59">
      <c r="A15" s="77">
        <v>22</v>
      </c>
      <c r="B15" s="101" t="s">
        <v>180</v>
      </c>
      <c r="C15" s="77" t="s">
        <v>20</v>
      </c>
      <c r="D15" s="77" t="s">
        <v>9</v>
      </c>
      <c r="E15" s="157">
        <v>0</v>
      </c>
      <c r="F15" s="152">
        <v>0</v>
      </c>
      <c r="G15" s="157">
        <v>1</v>
      </c>
      <c r="H15" s="152">
        <v>1</v>
      </c>
      <c r="I15" s="157">
        <v>0</v>
      </c>
      <c r="J15" s="152">
        <f t="shared" si="4"/>
        <v>0</v>
      </c>
      <c r="K15" s="157">
        <v>0</v>
      </c>
      <c r="L15" s="152">
        <f t="shared" si="5"/>
        <v>0</v>
      </c>
      <c r="M15" s="157">
        <v>0</v>
      </c>
      <c r="N15" s="152">
        <f t="shared" si="6"/>
        <v>0</v>
      </c>
      <c r="O15" s="157">
        <v>0</v>
      </c>
      <c r="P15" s="152">
        <v>0</v>
      </c>
      <c r="Q15" s="157">
        <v>0</v>
      </c>
      <c r="R15" s="152">
        <v>0</v>
      </c>
      <c r="S15" s="157">
        <v>0</v>
      </c>
      <c r="T15" s="152">
        <v>0</v>
      </c>
      <c r="U15" s="157">
        <v>0</v>
      </c>
      <c r="V15" s="152">
        <v>0</v>
      </c>
      <c r="W15" s="157">
        <v>0</v>
      </c>
      <c r="X15" s="152">
        <v>0</v>
      </c>
      <c r="Y15" s="157">
        <v>0</v>
      </c>
      <c r="Z15" s="152">
        <v>0</v>
      </c>
      <c r="AA15" s="157">
        <v>0</v>
      </c>
      <c r="AB15" s="152">
        <v>0</v>
      </c>
      <c r="AC15" s="157">
        <v>0</v>
      </c>
      <c r="AD15" s="152">
        <v>0</v>
      </c>
      <c r="AE15" s="157">
        <v>0</v>
      </c>
      <c r="AF15" s="152">
        <v>0</v>
      </c>
      <c r="AG15" s="157">
        <v>0</v>
      </c>
      <c r="AH15" s="152">
        <v>0</v>
      </c>
      <c r="AI15" s="157">
        <v>0</v>
      </c>
      <c r="AJ15" s="152">
        <v>0</v>
      </c>
      <c r="AK15" s="157">
        <v>0</v>
      </c>
      <c r="AL15" s="152">
        <v>0</v>
      </c>
      <c r="AM15" s="89"/>
      <c r="AN15" s="89"/>
      <c r="AO15" s="93">
        <f t="shared" si="0"/>
        <v>1</v>
      </c>
      <c r="AP15" s="94" t="s">
        <v>101</v>
      </c>
      <c r="AQ15" s="95">
        <v>1</v>
      </c>
      <c r="AR15" s="94"/>
      <c r="AS15" s="97"/>
      <c r="AT15" s="96"/>
      <c r="AU15" s="97"/>
      <c r="AV15" s="107">
        <f t="shared" si="1"/>
        <v>1</v>
      </c>
      <c r="AW15" s="98">
        <f t="shared" si="2"/>
        <v>0</v>
      </c>
      <c r="AX15" s="99"/>
      <c r="AY15" s="100"/>
      <c r="AZ15" s="107">
        <f t="shared" si="3"/>
        <v>1</v>
      </c>
    </row>
    <row r="16" spans="1:59">
      <c r="A16" s="77">
        <v>24</v>
      </c>
      <c r="B16" s="101" t="s">
        <v>180</v>
      </c>
      <c r="C16" s="77" t="s">
        <v>20</v>
      </c>
      <c r="D16" s="77" t="s">
        <v>10</v>
      </c>
      <c r="E16" s="157">
        <v>0</v>
      </c>
      <c r="F16" s="152">
        <v>0</v>
      </c>
      <c r="G16" s="157">
        <v>0</v>
      </c>
      <c r="H16" s="152">
        <f t="shared" si="7"/>
        <v>0</v>
      </c>
      <c r="I16" s="157">
        <v>0</v>
      </c>
      <c r="J16" s="152">
        <f t="shared" si="4"/>
        <v>0</v>
      </c>
      <c r="K16" s="157">
        <v>0</v>
      </c>
      <c r="L16" s="152">
        <f t="shared" si="5"/>
        <v>0</v>
      </c>
      <c r="M16" s="157">
        <v>0</v>
      </c>
      <c r="N16" s="152">
        <f t="shared" si="6"/>
        <v>0</v>
      </c>
      <c r="O16" s="157">
        <v>0</v>
      </c>
      <c r="P16" s="152">
        <v>0</v>
      </c>
      <c r="Q16" s="157">
        <v>0</v>
      </c>
      <c r="R16" s="152">
        <v>0</v>
      </c>
      <c r="S16" s="157">
        <v>0</v>
      </c>
      <c r="T16" s="152">
        <v>0</v>
      </c>
      <c r="U16" s="157">
        <v>0</v>
      </c>
      <c r="V16" s="152">
        <v>0</v>
      </c>
      <c r="W16" s="157">
        <v>0</v>
      </c>
      <c r="X16" s="152">
        <v>0</v>
      </c>
      <c r="Y16" s="157">
        <v>0</v>
      </c>
      <c r="Z16" s="152">
        <v>0</v>
      </c>
      <c r="AA16" s="157">
        <v>0</v>
      </c>
      <c r="AB16" s="152">
        <v>0</v>
      </c>
      <c r="AC16" s="157">
        <v>0</v>
      </c>
      <c r="AD16" s="152">
        <v>0</v>
      </c>
      <c r="AE16" s="157">
        <v>0</v>
      </c>
      <c r="AF16" s="152">
        <v>0</v>
      </c>
      <c r="AG16" s="157">
        <v>0</v>
      </c>
      <c r="AH16" s="152">
        <v>0</v>
      </c>
      <c r="AI16" s="157">
        <v>0</v>
      </c>
      <c r="AJ16" s="152">
        <v>0</v>
      </c>
      <c r="AK16" s="157">
        <v>0</v>
      </c>
      <c r="AL16" s="152">
        <v>0</v>
      </c>
      <c r="AM16" s="89"/>
      <c r="AN16" s="89"/>
      <c r="AO16" s="93">
        <f t="shared" si="0"/>
        <v>0</v>
      </c>
      <c r="AP16" s="94"/>
      <c r="AQ16" s="95"/>
      <c r="AR16" s="94"/>
      <c r="AS16" s="97"/>
      <c r="AT16" s="96"/>
      <c r="AU16" s="97"/>
      <c r="AV16" s="107">
        <f t="shared" si="1"/>
        <v>0</v>
      </c>
      <c r="AW16" s="98">
        <f t="shared" si="2"/>
        <v>0</v>
      </c>
      <c r="AX16" s="99"/>
      <c r="AY16" s="100"/>
      <c r="AZ16" s="107">
        <f t="shared" si="3"/>
        <v>0</v>
      </c>
    </row>
    <row r="17" spans="1:52">
      <c r="A17" s="77">
        <v>26</v>
      </c>
      <c r="B17" s="101" t="s">
        <v>180</v>
      </c>
      <c r="C17" s="77" t="s">
        <v>19</v>
      </c>
      <c r="D17" s="77" t="s">
        <v>10</v>
      </c>
      <c r="E17" s="157">
        <v>0</v>
      </c>
      <c r="F17" s="152">
        <v>0</v>
      </c>
      <c r="G17" s="157">
        <v>0</v>
      </c>
      <c r="H17" s="152">
        <f t="shared" si="7"/>
        <v>0</v>
      </c>
      <c r="I17" s="157">
        <v>0</v>
      </c>
      <c r="J17" s="152">
        <f t="shared" si="4"/>
        <v>0</v>
      </c>
      <c r="K17" s="157">
        <v>0</v>
      </c>
      <c r="L17" s="152">
        <f t="shared" si="5"/>
        <v>0</v>
      </c>
      <c r="M17" s="157">
        <v>0</v>
      </c>
      <c r="N17" s="152">
        <f t="shared" si="6"/>
        <v>0</v>
      </c>
      <c r="O17" s="157">
        <v>0</v>
      </c>
      <c r="P17" s="152">
        <v>0</v>
      </c>
      <c r="Q17" s="157">
        <v>0</v>
      </c>
      <c r="R17" s="152">
        <v>0</v>
      </c>
      <c r="S17" s="157">
        <v>0</v>
      </c>
      <c r="T17" s="152">
        <v>0</v>
      </c>
      <c r="U17" s="157">
        <v>0</v>
      </c>
      <c r="V17" s="152">
        <v>0</v>
      </c>
      <c r="W17" s="157">
        <v>0</v>
      </c>
      <c r="X17" s="152">
        <v>0</v>
      </c>
      <c r="Y17" s="157">
        <v>0</v>
      </c>
      <c r="Z17" s="152">
        <v>0</v>
      </c>
      <c r="AA17" s="157">
        <v>0</v>
      </c>
      <c r="AB17" s="152">
        <v>0</v>
      </c>
      <c r="AC17" s="157">
        <v>0</v>
      </c>
      <c r="AD17" s="152">
        <v>0</v>
      </c>
      <c r="AE17" s="157">
        <v>0</v>
      </c>
      <c r="AF17" s="152">
        <v>0</v>
      </c>
      <c r="AG17" s="157">
        <v>0</v>
      </c>
      <c r="AH17" s="152">
        <v>0</v>
      </c>
      <c r="AI17" s="157">
        <v>0</v>
      </c>
      <c r="AJ17" s="152">
        <v>0</v>
      </c>
      <c r="AK17" s="157">
        <v>0</v>
      </c>
      <c r="AL17" s="152">
        <v>0</v>
      </c>
      <c r="AM17" s="89"/>
      <c r="AN17" s="89"/>
      <c r="AO17" s="93">
        <f t="shared" si="0"/>
        <v>1</v>
      </c>
      <c r="AP17" s="94" t="s">
        <v>94</v>
      </c>
      <c r="AQ17" s="95">
        <v>20</v>
      </c>
      <c r="AR17" s="94"/>
      <c r="AS17" s="97"/>
      <c r="AT17" s="96"/>
      <c r="AU17" s="97"/>
      <c r="AV17" s="107">
        <f t="shared" si="1"/>
        <v>20</v>
      </c>
      <c r="AW17" s="98">
        <f t="shared" si="2"/>
        <v>0</v>
      </c>
      <c r="AX17" s="99"/>
      <c r="AY17" s="100"/>
      <c r="AZ17" s="107">
        <f t="shared" si="3"/>
        <v>20</v>
      </c>
    </row>
    <row r="18" spans="1:52">
      <c r="A18" s="77">
        <v>27</v>
      </c>
      <c r="B18" s="101" t="s">
        <v>180</v>
      </c>
      <c r="C18" s="77" t="s">
        <v>19</v>
      </c>
      <c r="D18" s="77" t="s">
        <v>10</v>
      </c>
      <c r="E18" s="157">
        <v>0</v>
      </c>
      <c r="F18" s="152">
        <v>0</v>
      </c>
      <c r="G18" s="157">
        <v>0</v>
      </c>
      <c r="H18" s="152">
        <f t="shared" si="7"/>
        <v>0</v>
      </c>
      <c r="I18" s="157">
        <v>0</v>
      </c>
      <c r="J18" s="152">
        <f t="shared" si="4"/>
        <v>0</v>
      </c>
      <c r="K18" s="157">
        <v>0</v>
      </c>
      <c r="L18" s="152">
        <f t="shared" si="5"/>
        <v>0</v>
      </c>
      <c r="M18" s="157">
        <v>0</v>
      </c>
      <c r="N18" s="152">
        <f t="shared" si="6"/>
        <v>0</v>
      </c>
      <c r="O18" s="157">
        <v>0</v>
      </c>
      <c r="P18" s="152">
        <v>0</v>
      </c>
      <c r="Q18" s="157">
        <v>0</v>
      </c>
      <c r="R18" s="152">
        <v>0</v>
      </c>
      <c r="S18" s="157">
        <v>0</v>
      </c>
      <c r="T18" s="152">
        <v>0</v>
      </c>
      <c r="U18" s="157">
        <v>0</v>
      </c>
      <c r="V18" s="152">
        <v>0</v>
      </c>
      <c r="W18" s="157">
        <v>0</v>
      </c>
      <c r="X18" s="152">
        <v>0</v>
      </c>
      <c r="Y18" s="157">
        <v>0</v>
      </c>
      <c r="Z18" s="152">
        <v>0</v>
      </c>
      <c r="AA18" s="157">
        <v>0</v>
      </c>
      <c r="AB18" s="152">
        <v>0</v>
      </c>
      <c r="AC18" s="157">
        <v>0</v>
      </c>
      <c r="AD18" s="152">
        <v>0</v>
      </c>
      <c r="AE18" s="157">
        <v>0</v>
      </c>
      <c r="AF18" s="152">
        <v>0</v>
      </c>
      <c r="AG18" s="157">
        <v>0</v>
      </c>
      <c r="AH18" s="152">
        <v>0</v>
      </c>
      <c r="AI18" s="157">
        <v>0</v>
      </c>
      <c r="AJ18" s="152">
        <v>0</v>
      </c>
      <c r="AK18" s="157">
        <v>0</v>
      </c>
      <c r="AL18" s="152">
        <v>0</v>
      </c>
      <c r="AM18" s="89" t="s">
        <v>94</v>
      </c>
      <c r="AN18" s="89"/>
      <c r="AO18" s="93">
        <f t="shared" si="0"/>
        <v>0</v>
      </c>
      <c r="AP18" s="94"/>
      <c r="AQ18" s="95"/>
      <c r="AR18" s="94"/>
      <c r="AS18" s="97"/>
      <c r="AT18" s="96"/>
      <c r="AU18" s="97"/>
      <c r="AV18" s="107">
        <f t="shared" si="1"/>
        <v>0</v>
      </c>
      <c r="AW18" s="98">
        <f t="shared" si="2"/>
        <v>0</v>
      </c>
      <c r="AX18" s="99"/>
      <c r="AY18" s="100"/>
      <c r="AZ18" s="107">
        <f t="shared" si="3"/>
        <v>0</v>
      </c>
    </row>
    <row r="19" spans="1:52">
      <c r="A19" s="77">
        <v>28</v>
      </c>
      <c r="B19" s="101" t="s">
        <v>180</v>
      </c>
      <c r="C19" s="77" t="s">
        <v>18</v>
      </c>
      <c r="D19" s="77" t="s">
        <v>10</v>
      </c>
      <c r="E19" s="157">
        <v>0</v>
      </c>
      <c r="F19" s="152">
        <v>0</v>
      </c>
      <c r="G19" s="157">
        <v>1</v>
      </c>
      <c r="H19" s="152">
        <v>3</v>
      </c>
      <c r="I19" s="157">
        <v>0</v>
      </c>
      <c r="J19" s="152">
        <f t="shared" si="4"/>
        <v>0</v>
      </c>
      <c r="K19" s="157">
        <v>0</v>
      </c>
      <c r="L19" s="152">
        <f t="shared" si="5"/>
        <v>0</v>
      </c>
      <c r="M19" s="157">
        <v>0</v>
      </c>
      <c r="N19" s="152">
        <f t="shared" si="6"/>
        <v>0</v>
      </c>
      <c r="O19" s="157">
        <v>0</v>
      </c>
      <c r="P19" s="152">
        <v>0</v>
      </c>
      <c r="Q19" s="157">
        <v>0</v>
      </c>
      <c r="R19" s="152">
        <v>0</v>
      </c>
      <c r="S19" s="157">
        <v>1</v>
      </c>
      <c r="T19" s="152">
        <v>0</v>
      </c>
      <c r="U19" s="157">
        <v>0</v>
      </c>
      <c r="V19" s="152">
        <v>0</v>
      </c>
      <c r="W19" s="157">
        <v>0</v>
      </c>
      <c r="X19" s="152">
        <v>0</v>
      </c>
      <c r="Y19" s="157">
        <v>0</v>
      </c>
      <c r="Z19" s="152">
        <v>0</v>
      </c>
      <c r="AA19" s="157">
        <v>0</v>
      </c>
      <c r="AB19" s="152">
        <v>0</v>
      </c>
      <c r="AC19" s="157">
        <v>0</v>
      </c>
      <c r="AD19" s="152">
        <v>0</v>
      </c>
      <c r="AE19" s="157">
        <v>0</v>
      </c>
      <c r="AF19" s="152">
        <v>0</v>
      </c>
      <c r="AG19" s="157">
        <v>0</v>
      </c>
      <c r="AH19" s="152">
        <v>0</v>
      </c>
      <c r="AI19" s="157">
        <v>0</v>
      </c>
      <c r="AJ19" s="152">
        <v>0</v>
      </c>
      <c r="AK19" s="157">
        <v>0</v>
      </c>
      <c r="AL19" s="152">
        <v>0</v>
      </c>
      <c r="AM19" s="89" t="s">
        <v>178</v>
      </c>
      <c r="AN19" s="89"/>
      <c r="AO19" s="93">
        <f t="shared" si="0"/>
        <v>1</v>
      </c>
      <c r="AP19" s="94" t="s">
        <v>101</v>
      </c>
      <c r="AQ19" s="95">
        <v>3</v>
      </c>
      <c r="AR19" s="94"/>
      <c r="AS19" s="97"/>
      <c r="AT19" s="96"/>
      <c r="AU19" s="97"/>
      <c r="AV19" s="107">
        <f t="shared" si="1"/>
        <v>3</v>
      </c>
      <c r="AW19" s="98">
        <f t="shared" si="2"/>
        <v>0</v>
      </c>
      <c r="AX19" s="99"/>
      <c r="AY19" s="100"/>
      <c r="AZ19" s="107">
        <f t="shared" si="3"/>
        <v>3</v>
      </c>
    </row>
    <row r="20" spans="1:52">
      <c r="A20" s="77">
        <v>30</v>
      </c>
      <c r="B20" s="101" t="s">
        <v>180</v>
      </c>
      <c r="C20" s="77" t="s">
        <v>20</v>
      </c>
      <c r="D20" s="77" t="s">
        <v>11</v>
      </c>
      <c r="E20" s="157">
        <v>0</v>
      </c>
      <c r="F20" s="152">
        <v>0</v>
      </c>
      <c r="G20" s="157">
        <v>0</v>
      </c>
      <c r="H20" s="152">
        <f t="shared" si="7"/>
        <v>0</v>
      </c>
      <c r="I20" s="157">
        <v>0</v>
      </c>
      <c r="J20" s="152">
        <f t="shared" si="4"/>
        <v>0</v>
      </c>
      <c r="K20" s="157">
        <v>0</v>
      </c>
      <c r="L20" s="152">
        <f t="shared" si="5"/>
        <v>0</v>
      </c>
      <c r="M20" s="157">
        <v>0</v>
      </c>
      <c r="N20" s="152">
        <f t="shared" si="6"/>
        <v>0</v>
      </c>
      <c r="O20" s="157">
        <v>0</v>
      </c>
      <c r="P20" s="152">
        <v>0</v>
      </c>
      <c r="Q20" s="157">
        <v>0</v>
      </c>
      <c r="R20" s="152">
        <v>0</v>
      </c>
      <c r="S20" s="157">
        <v>0</v>
      </c>
      <c r="T20" s="152">
        <v>0</v>
      </c>
      <c r="U20" s="157">
        <v>1</v>
      </c>
      <c r="V20" s="152">
        <v>0</v>
      </c>
      <c r="W20" s="157">
        <v>0</v>
      </c>
      <c r="X20" s="152">
        <v>0</v>
      </c>
      <c r="Y20" s="157">
        <v>0</v>
      </c>
      <c r="Z20" s="152">
        <v>0</v>
      </c>
      <c r="AA20" s="157">
        <v>0</v>
      </c>
      <c r="AB20" s="152">
        <v>0</v>
      </c>
      <c r="AC20" s="157">
        <v>0</v>
      </c>
      <c r="AD20" s="152">
        <v>0</v>
      </c>
      <c r="AE20" s="157">
        <v>0</v>
      </c>
      <c r="AF20" s="152">
        <v>0</v>
      </c>
      <c r="AG20" s="157">
        <v>0</v>
      </c>
      <c r="AH20" s="152">
        <v>0</v>
      </c>
      <c r="AI20" s="157">
        <v>0</v>
      </c>
      <c r="AJ20" s="152">
        <v>0</v>
      </c>
      <c r="AK20" s="157">
        <v>0</v>
      </c>
      <c r="AL20" s="152">
        <v>0</v>
      </c>
      <c r="AM20" s="89" t="s">
        <v>96</v>
      </c>
      <c r="AN20" s="89" t="s">
        <v>97</v>
      </c>
      <c r="AO20" s="93">
        <f t="shared" si="0"/>
        <v>0</v>
      </c>
      <c r="AP20" s="94"/>
      <c r="AQ20" s="95"/>
      <c r="AR20" s="94"/>
      <c r="AS20" s="97"/>
      <c r="AT20" s="96"/>
      <c r="AU20" s="97"/>
      <c r="AV20" s="107">
        <f t="shared" si="1"/>
        <v>0</v>
      </c>
      <c r="AW20" s="98">
        <f t="shared" si="2"/>
        <v>0</v>
      </c>
      <c r="AX20" s="99"/>
      <c r="AY20" s="100"/>
      <c r="AZ20" s="107">
        <f t="shared" si="3"/>
        <v>0</v>
      </c>
    </row>
    <row r="21" spans="1:52">
      <c r="A21" s="77">
        <v>32</v>
      </c>
      <c r="B21" s="101" t="s">
        <v>180</v>
      </c>
      <c r="C21" s="77" t="s">
        <v>18</v>
      </c>
      <c r="D21" s="77" t="s">
        <v>12</v>
      </c>
      <c r="E21" s="157">
        <v>0</v>
      </c>
      <c r="F21" s="152">
        <v>0</v>
      </c>
      <c r="G21" s="157">
        <v>1</v>
      </c>
      <c r="H21" s="152">
        <v>2</v>
      </c>
      <c r="I21" s="157">
        <v>0</v>
      </c>
      <c r="J21" s="152">
        <f t="shared" si="4"/>
        <v>0</v>
      </c>
      <c r="K21" s="157">
        <v>0</v>
      </c>
      <c r="L21" s="152">
        <f t="shared" si="5"/>
        <v>0</v>
      </c>
      <c r="M21" s="157">
        <v>0</v>
      </c>
      <c r="N21" s="152">
        <f t="shared" si="6"/>
        <v>0</v>
      </c>
      <c r="O21" s="157">
        <v>0</v>
      </c>
      <c r="P21" s="152">
        <v>0</v>
      </c>
      <c r="Q21" s="157">
        <v>0</v>
      </c>
      <c r="R21" s="152">
        <v>0</v>
      </c>
      <c r="S21" s="157">
        <v>0</v>
      </c>
      <c r="T21" s="152">
        <v>0</v>
      </c>
      <c r="U21" s="157">
        <v>0</v>
      </c>
      <c r="V21" s="152">
        <v>0</v>
      </c>
      <c r="W21" s="157">
        <v>0</v>
      </c>
      <c r="X21" s="152">
        <v>0</v>
      </c>
      <c r="Y21" s="157">
        <v>0</v>
      </c>
      <c r="Z21" s="152">
        <v>0</v>
      </c>
      <c r="AA21" s="157">
        <v>0</v>
      </c>
      <c r="AB21" s="152">
        <v>0</v>
      </c>
      <c r="AC21" s="157">
        <v>0</v>
      </c>
      <c r="AD21" s="152">
        <v>0</v>
      </c>
      <c r="AE21" s="157">
        <v>0</v>
      </c>
      <c r="AF21" s="152">
        <v>0</v>
      </c>
      <c r="AG21" s="157">
        <v>0</v>
      </c>
      <c r="AH21" s="152">
        <v>0</v>
      </c>
      <c r="AI21" s="157">
        <v>0</v>
      </c>
      <c r="AJ21" s="152">
        <v>0</v>
      </c>
      <c r="AK21" s="157">
        <v>0</v>
      </c>
      <c r="AL21" s="152">
        <v>0</v>
      </c>
      <c r="AM21" s="89"/>
      <c r="AN21" s="89"/>
      <c r="AO21" s="93">
        <f t="shared" si="0"/>
        <v>1</v>
      </c>
      <c r="AP21" s="94" t="s">
        <v>101</v>
      </c>
      <c r="AQ21" s="95">
        <v>2</v>
      </c>
      <c r="AR21" s="94"/>
      <c r="AS21" s="97"/>
      <c r="AT21" s="96"/>
      <c r="AU21" s="97"/>
      <c r="AV21" s="107">
        <f t="shared" si="1"/>
        <v>2</v>
      </c>
      <c r="AW21" s="98">
        <f t="shared" si="2"/>
        <v>0</v>
      </c>
      <c r="AX21" s="99"/>
      <c r="AY21" s="100"/>
      <c r="AZ21" s="107">
        <f t="shared" si="3"/>
        <v>2</v>
      </c>
    </row>
    <row r="22" spans="1:52">
      <c r="A22" s="77">
        <v>34</v>
      </c>
      <c r="B22" s="101" t="s">
        <v>180</v>
      </c>
      <c r="C22" s="77" t="s">
        <v>19</v>
      </c>
      <c r="D22" s="77" t="s">
        <v>12</v>
      </c>
      <c r="E22" s="157">
        <v>0</v>
      </c>
      <c r="F22" s="152">
        <v>0</v>
      </c>
      <c r="G22" s="157">
        <v>0</v>
      </c>
      <c r="H22" s="152">
        <f t="shared" si="7"/>
        <v>0</v>
      </c>
      <c r="I22" s="157">
        <v>0</v>
      </c>
      <c r="J22" s="152">
        <f t="shared" si="4"/>
        <v>0</v>
      </c>
      <c r="K22" s="157">
        <v>0</v>
      </c>
      <c r="L22" s="152">
        <f t="shared" si="5"/>
        <v>0</v>
      </c>
      <c r="M22" s="157">
        <v>0</v>
      </c>
      <c r="N22" s="152">
        <f t="shared" si="6"/>
        <v>0</v>
      </c>
      <c r="O22" s="157">
        <v>0</v>
      </c>
      <c r="P22" s="152">
        <v>0</v>
      </c>
      <c r="Q22" s="157">
        <v>0</v>
      </c>
      <c r="R22" s="152">
        <v>0</v>
      </c>
      <c r="S22" s="157">
        <v>0</v>
      </c>
      <c r="T22" s="152">
        <v>0</v>
      </c>
      <c r="U22" s="157">
        <v>0</v>
      </c>
      <c r="V22" s="152">
        <v>0</v>
      </c>
      <c r="W22" s="157">
        <v>0</v>
      </c>
      <c r="X22" s="152">
        <v>0</v>
      </c>
      <c r="Y22" s="157">
        <v>0</v>
      </c>
      <c r="Z22" s="152">
        <v>0</v>
      </c>
      <c r="AA22" s="157">
        <v>0</v>
      </c>
      <c r="AB22" s="152">
        <v>0</v>
      </c>
      <c r="AC22" s="157">
        <v>1</v>
      </c>
      <c r="AD22" s="152">
        <v>0</v>
      </c>
      <c r="AE22" s="157">
        <v>0</v>
      </c>
      <c r="AF22" s="152">
        <v>0</v>
      </c>
      <c r="AG22" s="157">
        <v>0</v>
      </c>
      <c r="AH22" s="152">
        <v>0</v>
      </c>
      <c r="AI22" s="157">
        <v>0</v>
      </c>
      <c r="AJ22" s="152">
        <v>0</v>
      </c>
      <c r="AK22" s="157">
        <v>0</v>
      </c>
      <c r="AL22" s="152">
        <v>0</v>
      </c>
      <c r="AM22" s="89" t="s">
        <v>174</v>
      </c>
      <c r="AN22" s="89"/>
      <c r="AO22" s="93">
        <f t="shared" si="0"/>
        <v>0</v>
      </c>
      <c r="AP22" s="94"/>
      <c r="AQ22" s="95"/>
      <c r="AR22" s="94"/>
      <c r="AS22" s="97"/>
      <c r="AT22" s="96"/>
      <c r="AU22" s="97"/>
      <c r="AV22" s="107">
        <f t="shared" si="1"/>
        <v>0</v>
      </c>
      <c r="AW22" s="98">
        <f t="shared" si="2"/>
        <v>0</v>
      </c>
      <c r="AX22" s="99"/>
      <c r="AY22" s="100"/>
      <c r="AZ22" s="107">
        <f t="shared" si="3"/>
        <v>0</v>
      </c>
    </row>
    <row r="23" spans="1:52">
      <c r="A23" s="77">
        <v>36</v>
      </c>
      <c r="B23" s="101" t="s">
        <v>180</v>
      </c>
      <c r="C23" s="77" t="s">
        <v>20</v>
      </c>
      <c r="D23" s="77" t="s">
        <v>12</v>
      </c>
      <c r="E23" s="157">
        <v>0</v>
      </c>
      <c r="F23" s="152">
        <v>0</v>
      </c>
      <c r="G23" s="157">
        <v>0</v>
      </c>
      <c r="H23" s="152">
        <f t="shared" si="7"/>
        <v>0</v>
      </c>
      <c r="I23" s="157">
        <v>0</v>
      </c>
      <c r="J23" s="152">
        <f t="shared" si="4"/>
        <v>0</v>
      </c>
      <c r="K23" s="157">
        <v>0</v>
      </c>
      <c r="L23" s="152">
        <f t="shared" si="5"/>
        <v>0</v>
      </c>
      <c r="M23" s="157">
        <v>0</v>
      </c>
      <c r="N23" s="152">
        <f t="shared" si="6"/>
        <v>0</v>
      </c>
      <c r="O23" s="157">
        <v>0</v>
      </c>
      <c r="P23" s="152">
        <v>0</v>
      </c>
      <c r="Q23" s="157">
        <v>0</v>
      </c>
      <c r="R23" s="152">
        <v>0</v>
      </c>
      <c r="S23" s="157">
        <v>0</v>
      </c>
      <c r="T23" s="152">
        <v>0</v>
      </c>
      <c r="U23" s="157">
        <v>0</v>
      </c>
      <c r="V23" s="152">
        <v>0</v>
      </c>
      <c r="W23" s="157">
        <v>0</v>
      </c>
      <c r="X23" s="152">
        <v>0</v>
      </c>
      <c r="Y23" s="157">
        <v>0</v>
      </c>
      <c r="Z23" s="152">
        <v>0</v>
      </c>
      <c r="AA23" s="157">
        <v>0</v>
      </c>
      <c r="AB23" s="152">
        <v>0</v>
      </c>
      <c r="AC23" s="157">
        <v>0</v>
      </c>
      <c r="AD23" s="152">
        <v>0</v>
      </c>
      <c r="AE23" s="157">
        <v>0</v>
      </c>
      <c r="AF23" s="152">
        <v>0</v>
      </c>
      <c r="AG23" s="157">
        <v>0</v>
      </c>
      <c r="AH23" s="152">
        <v>0</v>
      </c>
      <c r="AI23" s="157">
        <v>0</v>
      </c>
      <c r="AJ23" s="152">
        <v>0</v>
      </c>
      <c r="AK23" s="157">
        <v>0</v>
      </c>
      <c r="AL23" s="152">
        <v>0</v>
      </c>
      <c r="AM23" s="89"/>
      <c r="AN23" s="89"/>
      <c r="AO23" s="93">
        <f t="shared" si="0"/>
        <v>0</v>
      </c>
      <c r="AP23" s="94"/>
      <c r="AQ23" s="95"/>
      <c r="AR23" s="94"/>
      <c r="AS23" s="97"/>
      <c r="AT23" s="96"/>
      <c r="AU23" s="97"/>
      <c r="AV23" s="107">
        <f t="shared" si="1"/>
        <v>0</v>
      </c>
      <c r="AW23" s="98">
        <f t="shared" si="2"/>
        <v>0</v>
      </c>
      <c r="AX23" s="99"/>
      <c r="AY23" s="100"/>
      <c r="AZ23" s="107">
        <f t="shared" si="3"/>
        <v>0</v>
      </c>
    </row>
    <row r="24" spans="1:52">
      <c r="A24" s="77">
        <v>37</v>
      </c>
      <c r="B24" s="101" t="s">
        <v>180</v>
      </c>
      <c r="C24" s="77" t="s">
        <v>20</v>
      </c>
      <c r="D24" s="77" t="s">
        <v>13</v>
      </c>
      <c r="E24" s="157">
        <v>0</v>
      </c>
      <c r="F24" s="152">
        <v>0</v>
      </c>
      <c r="G24" s="157">
        <v>0</v>
      </c>
      <c r="H24" s="152">
        <f t="shared" si="7"/>
        <v>0</v>
      </c>
      <c r="I24" s="157">
        <v>0</v>
      </c>
      <c r="J24" s="152">
        <f t="shared" si="4"/>
        <v>0</v>
      </c>
      <c r="K24" s="157">
        <v>0</v>
      </c>
      <c r="L24" s="152">
        <f t="shared" si="5"/>
        <v>0</v>
      </c>
      <c r="M24" s="157">
        <v>0</v>
      </c>
      <c r="N24" s="152">
        <f t="shared" si="6"/>
        <v>0</v>
      </c>
      <c r="O24" s="157">
        <v>0</v>
      </c>
      <c r="P24" s="152">
        <v>0</v>
      </c>
      <c r="Q24" s="157">
        <v>0</v>
      </c>
      <c r="R24" s="152">
        <v>0</v>
      </c>
      <c r="S24" s="157">
        <v>0</v>
      </c>
      <c r="T24" s="152">
        <v>0</v>
      </c>
      <c r="U24" s="157">
        <v>0</v>
      </c>
      <c r="V24" s="152">
        <v>0</v>
      </c>
      <c r="W24" s="157">
        <v>0</v>
      </c>
      <c r="X24" s="152">
        <v>0</v>
      </c>
      <c r="Y24" s="157">
        <v>0</v>
      </c>
      <c r="Z24" s="152">
        <v>0</v>
      </c>
      <c r="AA24" s="157">
        <v>0</v>
      </c>
      <c r="AB24" s="152">
        <v>0</v>
      </c>
      <c r="AC24" s="157">
        <v>0</v>
      </c>
      <c r="AD24" s="152">
        <v>0</v>
      </c>
      <c r="AE24" s="157">
        <v>0</v>
      </c>
      <c r="AF24" s="152">
        <v>0</v>
      </c>
      <c r="AG24" s="157">
        <v>0</v>
      </c>
      <c r="AH24" s="152">
        <v>0</v>
      </c>
      <c r="AI24" s="157">
        <v>0</v>
      </c>
      <c r="AJ24" s="152">
        <v>0</v>
      </c>
      <c r="AK24" s="157">
        <v>0</v>
      </c>
      <c r="AL24" s="152">
        <v>0</v>
      </c>
      <c r="AM24" s="89"/>
      <c r="AN24" s="89"/>
      <c r="AO24" s="93">
        <f t="shared" si="0"/>
        <v>0</v>
      </c>
      <c r="AP24" s="94"/>
      <c r="AQ24" s="95"/>
      <c r="AR24" s="94"/>
      <c r="AS24" s="97"/>
      <c r="AT24" s="96"/>
      <c r="AU24" s="97"/>
      <c r="AV24" s="107">
        <f t="shared" si="1"/>
        <v>0</v>
      </c>
      <c r="AW24" s="98">
        <f t="shared" si="2"/>
        <v>0</v>
      </c>
      <c r="AX24" s="99"/>
      <c r="AY24" s="100"/>
      <c r="AZ24" s="107">
        <f t="shared" si="3"/>
        <v>0</v>
      </c>
    </row>
    <row r="25" spans="1:52">
      <c r="A25" s="77">
        <v>38</v>
      </c>
      <c r="B25" s="101" t="s">
        <v>180</v>
      </c>
      <c r="C25" s="77" t="s">
        <v>19</v>
      </c>
      <c r="D25" s="77" t="s">
        <v>13</v>
      </c>
      <c r="E25" s="157">
        <v>0</v>
      </c>
      <c r="F25" s="152">
        <v>0</v>
      </c>
      <c r="G25" s="157">
        <v>0</v>
      </c>
      <c r="H25" s="152">
        <f t="shared" si="7"/>
        <v>0</v>
      </c>
      <c r="I25" s="157">
        <v>0</v>
      </c>
      <c r="J25" s="152">
        <f t="shared" si="4"/>
        <v>0</v>
      </c>
      <c r="K25" s="157">
        <v>0</v>
      </c>
      <c r="L25" s="152">
        <f t="shared" si="5"/>
        <v>0</v>
      </c>
      <c r="M25" s="157">
        <v>0</v>
      </c>
      <c r="N25" s="152">
        <f t="shared" si="6"/>
        <v>0</v>
      </c>
      <c r="O25" s="157">
        <v>0</v>
      </c>
      <c r="P25" s="152">
        <v>0</v>
      </c>
      <c r="Q25" s="157">
        <v>0</v>
      </c>
      <c r="R25" s="152">
        <v>0</v>
      </c>
      <c r="S25" s="157">
        <v>0</v>
      </c>
      <c r="T25" s="152">
        <v>0</v>
      </c>
      <c r="U25" s="157">
        <v>0</v>
      </c>
      <c r="V25" s="152">
        <v>0</v>
      </c>
      <c r="W25" s="157">
        <v>0</v>
      </c>
      <c r="X25" s="152">
        <v>0</v>
      </c>
      <c r="Y25" s="157">
        <v>0</v>
      </c>
      <c r="Z25" s="152">
        <v>0</v>
      </c>
      <c r="AA25" s="157">
        <v>0</v>
      </c>
      <c r="AB25" s="152">
        <v>0</v>
      </c>
      <c r="AC25" s="157">
        <v>0</v>
      </c>
      <c r="AD25" s="152">
        <v>0</v>
      </c>
      <c r="AE25" s="157">
        <v>0</v>
      </c>
      <c r="AF25" s="152">
        <v>0</v>
      </c>
      <c r="AG25" s="157">
        <v>0</v>
      </c>
      <c r="AH25" s="152">
        <v>0</v>
      </c>
      <c r="AI25" s="157">
        <v>0</v>
      </c>
      <c r="AJ25" s="152">
        <v>0</v>
      </c>
      <c r="AK25" s="157">
        <v>0</v>
      </c>
      <c r="AL25" s="152">
        <v>0</v>
      </c>
      <c r="AM25" s="89"/>
      <c r="AN25" s="89"/>
      <c r="AO25" s="93">
        <f t="shared" si="0"/>
        <v>0</v>
      </c>
      <c r="AP25" s="94"/>
      <c r="AQ25" s="95"/>
      <c r="AR25" s="94"/>
      <c r="AS25" s="97"/>
      <c r="AT25" s="96"/>
      <c r="AU25" s="97"/>
      <c r="AV25" s="107">
        <f t="shared" si="1"/>
        <v>0</v>
      </c>
      <c r="AW25" s="98">
        <f t="shared" si="2"/>
        <v>0</v>
      </c>
      <c r="AX25" s="99"/>
      <c r="AY25" s="100"/>
      <c r="AZ25" s="107">
        <f t="shared" si="3"/>
        <v>0</v>
      </c>
    </row>
    <row r="26" spans="1:52">
      <c r="A26" s="77">
        <v>39</v>
      </c>
      <c r="B26" s="101" t="s">
        <v>180</v>
      </c>
      <c r="C26" s="77" t="s">
        <v>19</v>
      </c>
      <c r="D26" s="77" t="s">
        <v>13</v>
      </c>
      <c r="E26" s="157">
        <v>0</v>
      </c>
      <c r="F26" s="152">
        <v>0</v>
      </c>
      <c r="G26" s="157">
        <v>0</v>
      </c>
      <c r="H26" s="152">
        <f t="shared" si="7"/>
        <v>0</v>
      </c>
      <c r="I26" s="157">
        <v>0</v>
      </c>
      <c r="J26" s="152">
        <f t="shared" si="4"/>
        <v>0</v>
      </c>
      <c r="K26" s="157">
        <v>0</v>
      </c>
      <c r="L26" s="152">
        <f t="shared" si="5"/>
        <v>0</v>
      </c>
      <c r="M26" s="157">
        <v>0</v>
      </c>
      <c r="N26" s="152">
        <f t="shared" si="6"/>
        <v>0</v>
      </c>
      <c r="O26" s="157">
        <v>0</v>
      </c>
      <c r="P26" s="152">
        <v>0</v>
      </c>
      <c r="Q26" s="157">
        <v>0</v>
      </c>
      <c r="R26" s="152">
        <v>0</v>
      </c>
      <c r="S26" s="157">
        <v>0</v>
      </c>
      <c r="T26" s="152">
        <v>0</v>
      </c>
      <c r="U26" s="157">
        <v>0</v>
      </c>
      <c r="V26" s="152">
        <v>0</v>
      </c>
      <c r="W26" s="157">
        <v>0</v>
      </c>
      <c r="X26" s="152">
        <v>0</v>
      </c>
      <c r="Y26" s="157">
        <v>0</v>
      </c>
      <c r="Z26" s="152">
        <v>0</v>
      </c>
      <c r="AA26" s="157">
        <v>0</v>
      </c>
      <c r="AB26" s="152">
        <v>0</v>
      </c>
      <c r="AC26" s="157">
        <v>0</v>
      </c>
      <c r="AD26" s="152">
        <v>0</v>
      </c>
      <c r="AE26" s="157">
        <v>0</v>
      </c>
      <c r="AF26" s="152">
        <v>0</v>
      </c>
      <c r="AG26" s="157">
        <v>0</v>
      </c>
      <c r="AH26" s="152">
        <v>0</v>
      </c>
      <c r="AI26" s="157">
        <v>0</v>
      </c>
      <c r="AJ26" s="152">
        <v>0</v>
      </c>
      <c r="AK26" s="157">
        <v>0</v>
      </c>
      <c r="AL26" s="152">
        <v>0</v>
      </c>
      <c r="AM26" s="89"/>
      <c r="AN26" s="89"/>
      <c r="AO26" s="93">
        <f t="shared" si="0"/>
        <v>0</v>
      </c>
      <c r="AP26" s="94"/>
      <c r="AQ26" s="95"/>
      <c r="AR26" s="94"/>
      <c r="AS26" s="97"/>
      <c r="AT26" s="96"/>
      <c r="AU26" s="97"/>
      <c r="AV26" s="107">
        <f t="shared" si="1"/>
        <v>0</v>
      </c>
      <c r="AW26" s="98">
        <f t="shared" si="2"/>
        <v>0</v>
      </c>
      <c r="AX26" s="99"/>
      <c r="AY26" s="100"/>
      <c r="AZ26" s="107">
        <f t="shared" si="3"/>
        <v>0</v>
      </c>
    </row>
    <row r="27" spans="1:52">
      <c r="A27" s="77">
        <v>42</v>
      </c>
      <c r="B27" s="101" t="s">
        <v>180</v>
      </c>
      <c r="C27" s="77" t="s">
        <v>18</v>
      </c>
      <c r="D27" s="77" t="s">
        <v>14</v>
      </c>
      <c r="E27" s="157">
        <v>0</v>
      </c>
      <c r="F27" s="152">
        <v>0</v>
      </c>
      <c r="G27" s="157">
        <v>0</v>
      </c>
      <c r="H27" s="152">
        <f t="shared" si="7"/>
        <v>0</v>
      </c>
      <c r="I27" s="157">
        <v>0</v>
      </c>
      <c r="J27" s="152">
        <f t="shared" si="4"/>
        <v>0</v>
      </c>
      <c r="K27" s="157">
        <v>1</v>
      </c>
      <c r="L27" s="152">
        <v>7</v>
      </c>
      <c r="M27" s="157">
        <v>0</v>
      </c>
      <c r="N27" s="152">
        <f t="shared" si="6"/>
        <v>0</v>
      </c>
      <c r="O27" s="157">
        <v>0</v>
      </c>
      <c r="P27" s="152">
        <v>0</v>
      </c>
      <c r="Q27" s="157">
        <v>0</v>
      </c>
      <c r="R27" s="152">
        <v>0</v>
      </c>
      <c r="S27" s="157">
        <v>0</v>
      </c>
      <c r="T27" s="152">
        <v>0</v>
      </c>
      <c r="U27" s="157">
        <v>0</v>
      </c>
      <c r="V27" s="152">
        <v>0</v>
      </c>
      <c r="W27" s="157">
        <v>1</v>
      </c>
      <c r="X27" s="152">
        <v>0</v>
      </c>
      <c r="Y27" s="157">
        <v>0</v>
      </c>
      <c r="Z27" s="152">
        <v>0</v>
      </c>
      <c r="AA27" s="157">
        <v>0</v>
      </c>
      <c r="AB27" s="152">
        <v>0</v>
      </c>
      <c r="AC27" s="157">
        <v>0</v>
      </c>
      <c r="AD27" s="152">
        <v>0</v>
      </c>
      <c r="AE27" s="157">
        <v>0</v>
      </c>
      <c r="AF27" s="152">
        <v>0</v>
      </c>
      <c r="AG27" s="157">
        <v>0</v>
      </c>
      <c r="AH27" s="152">
        <v>0</v>
      </c>
      <c r="AI27" s="157">
        <v>0</v>
      </c>
      <c r="AJ27" s="152">
        <v>0</v>
      </c>
      <c r="AK27" s="157">
        <v>0</v>
      </c>
      <c r="AL27" s="152">
        <v>0</v>
      </c>
      <c r="AM27" s="89" t="s">
        <v>94</v>
      </c>
      <c r="AN27" s="89"/>
      <c r="AO27" s="93">
        <f t="shared" si="0"/>
        <v>1</v>
      </c>
      <c r="AP27" s="94" t="s">
        <v>485</v>
      </c>
      <c r="AQ27" s="95">
        <v>7</v>
      </c>
      <c r="AR27" s="94"/>
      <c r="AS27" s="97"/>
      <c r="AT27" s="96"/>
      <c r="AU27" s="97"/>
      <c r="AV27" s="107">
        <f t="shared" si="1"/>
        <v>7</v>
      </c>
      <c r="AW27" s="98">
        <f t="shared" si="2"/>
        <v>0</v>
      </c>
      <c r="AX27" s="99"/>
      <c r="AY27" s="100"/>
      <c r="AZ27" s="107">
        <f t="shared" si="3"/>
        <v>7</v>
      </c>
    </row>
    <row r="28" spans="1:52">
      <c r="A28" s="77">
        <v>45</v>
      </c>
      <c r="B28" s="101" t="s">
        <v>180</v>
      </c>
      <c r="C28" s="77" t="s">
        <v>19</v>
      </c>
      <c r="D28" s="77" t="s">
        <v>14</v>
      </c>
      <c r="E28" s="157">
        <v>0</v>
      </c>
      <c r="F28" s="152">
        <v>0</v>
      </c>
      <c r="G28" s="157">
        <v>0</v>
      </c>
      <c r="H28" s="152">
        <f t="shared" si="7"/>
        <v>0</v>
      </c>
      <c r="I28" s="157">
        <v>0</v>
      </c>
      <c r="J28" s="152">
        <f t="shared" si="4"/>
        <v>0</v>
      </c>
      <c r="K28" s="157">
        <v>0</v>
      </c>
      <c r="L28" s="152">
        <f t="shared" si="5"/>
        <v>0</v>
      </c>
      <c r="M28" s="157">
        <v>0</v>
      </c>
      <c r="N28" s="152">
        <f t="shared" si="6"/>
        <v>0</v>
      </c>
      <c r="O28" s="157">
        <v>0</v>
      </c>
      <c r="P28" s="152">
        <v>0</v>
      </c>
      <c r="Q28" s="157">
        <v>0</v>
      </c>
      <c r="R28" s="152">
        <v>0</v>
      </c>
      <c r="S28" s="157">
        <v>0</v>
      </c>
      <c r="T28" s="152">
        <v>0</v>
      </c>
      <c r="U28" s="157">
        <v>0</v>
      </c>
      <c r="V28" s="152">
        <v>0</v>
      </c>
      <c r="W28" s="157">
        <v>1</v>
      </c>
      <c r="X28" s="152">
        <v>0</v>
      </c>
      <c r="Y28" s="157">
        <v>0</v>
      </c>
      <c r="Z28" s="152">
        <v>0</v>
      </c>
      <c r="AA28" s="157">
        <v>0</v>
      </c>
      <c r="AB28" s="152">
        <v>0</v>
      </c>
      <c r="AC28" s="157">
        <v>0</v>
      </c>
      <c r="AD28" s="152">
        <v>0</v>
      </c>
      <c r="AE28" s="157">
        <v>0</v>
      </c>
      <c r="AF28" s="152">
        <v>0</v>
      </c>
      <c r="AG28" s="157">
        <v>0</v>
      </c>
      <c r="AH28" s="152">
        <v>0</v>
      </c>
      <c r="AI28" s="157">
        <v>0</v>
      </c>
      <c r="AJ28" s="152">
        <v>0</v>
      </c>
      <c r="AK28" s="157">
        <v>0</v>
      </c>
      <c r="AL28" s="152">
        <v>0</v>
      </c>
      <c r="AM28" s="89" t="s">
        <v>94</v>
      </c>
      <c r="AN28" s="89"/>
      <c r="AO28" s="93">
        <f t="shared" si="0"/>
        <v>0</v>
      </c>
      <c r="AP28" s="94"/>
      <c r="AQ28" s="95"/>
      <c r="AR28" s="94"/>
      <c r="AS28" s="97"/>
      <c r="AT28" s="96"/>
      <c r="AU28" s="97"/>
      <c r="AV28" s="107">
        <f t="shared" si="1"/>
        <v>0</v>
      </c>
      <c r="AW28" s="98">
        <f t="shared" si="2"/>
        <v>0</v>
      </c>
      <c r="AX28" s="99"/>
      <c r="AY28" s="100"/>
      <c r="AZ28" s="107">
        <f t="shared" si="3"/>
        <v>0</v>
      </c>
    </row>
    <row r="29" spans="1:52">
      <c r="A29" s="77">
        <v>47</v>
      </c>
      <c r="B29" s="101" t="s">
        <v>180</v>
      </c>
      <c r="C29" s="77" t="s">
        <v>20</v>
      </c>
      <c r="D29" s="77" t="s">
        <v>15</v>
      </c>
      <c r="E29" s="157">
        <v>0</v>
      </c>
      <c r="F29" s="152">
        <v>0</v>
      </c>
      <c r="G29" s="157">
        <v>1</v>
      </c>
      <c r="H29" s="152">
        <v>1</v>
      </c>
      <c r="I29" s="157">
        <v>0</v>
      </c>
      <c r="J29" s="152">
        <f t="shared" si="4"/>
        <v>0</v>
      </c>
      <c r="K29" s="157">
        <v>0</v>
      </c>
      <c r="L29" s="152">
        <f t="shared" si="5"/>
        <v>0</v>
      </c>
      <c r="M29" s="157">
        <v>0</v>
      </c>
      <c r="N29" s="152">
        <f t="shared" si="6"/>
        <v>0</v>
      </c>
      <c r="O29" s="157">
        <v>0</v>
      </c>
      <c r="P29" s="152">
        <v>0</v>
      </c>
      <c r="Q29" s="157">
        <v>0</v>
      </c>
      <c r="R29" s="152">
        <v>0</v>
      </c>
      <c r="S29" s="157">
        <v>0</v>
      </c>
      <c r="T29" s="152">
        <v>0</v>
      </c>
      <c r="U29" s="157">
        <v>0</v>
      </c>
      <c r="V29" s="152">
        <v>0</v>
      </c>
      <c r="W29" s="157">
        <v>0</v>
      </c>
      <c r="X29" s="152">
        <v>0</v>
      </c>
      <c r="Y29" s="157">
        <v>0</v>
      </c>
      <c r="Z29" s="152">
        <v>0</v>
      </c>
      <c r="AA29" s="157">
        <v>0</v>
      </c>
      <c r="AB29" s="152">
        <v>0</v>
      </c>
      <c r="AC29" s="157">
        <v>0</v>
      </c>
      <c r="AD29" s="152">
        <v>0</v>
      </c>
      <c r="AE29" s="157">
        <v>0</v>
      </c>
      <c r="AF29" s="152">
        <v>0</v>
      </c>
      <c r="AG29" s="157">
        <v>0</v>
      </c>
      <c r="AH29" s="152">
        <v>0</v>
      </c>
      <c r="AI29" s="157">
        <v>0</v>
      </c>
      <c r="AJ29" s="152">
        <v>0</v>
      </c>
      <c r="AK29" s="157">
        <v>0</v>
      </c>
      <c r="AL29" s="152">
        <v>0</v>
      </c>
      <c r="AM29" s="89"/>
      <c r="AN29" s="89"/>
      <c r="AO29" s="93">
        <f t="shared" si="0"/>
        <v>1</v>
      </c>
      <c r="AP29" s="94" t="s">
        <v>101</v>
      </c>
      <c r="AQ29" s="95">
        <v>1</v>
      </c>
      <c r="AR29" s="94"/>
      <c r="AS29" s="97"/>
      <c r="AT29" s="96"/>
      <c r="AU29" s="97"/>
      <c r="AV29" s="107">
        <f t="shared" si="1"/>
        <v>1</v>
      </c>
      <c r="AW29" s="98">
        <f t="shared" si="2"/>
        <v>0</v>
      </c>
      <c r="AX29" s="99"/>
      <c r="AY29" s="100"/>
      <c r="AZ29" s="107">
        <f t="shared" si="3"/>
        <v>1</v>
      </c>
    </row>
    <row r="30" spans="1:52">
      <c r="A30" s="77">
        <v>49</v>
      </c>
      <c r="B30" s="101" t="s">
        <v>180</v>
      </c>
      <c r="C30" s="77" t="s">
        <v>19</v>
      </c>
      <c r="D30" s="77" t="s">
        <v>15</v>
      </c>
      <c r="E30" s="157">
        <v>0</v>
      </c>
      <c r="F30" s="152">
        <v>0</v>
      </c>
      <c r="G30" s="157">
        <v>0</v>
      </c>
      <c r="H30" s="152">
        <f t="shared" si="7"/>
        <v>0</v>
      </c>
      <c r="I30" s="157">
        <v>0</v>
      </c>
      <c r="J30" s="152">
        <f t="shared" si="4"/>
        <v>0</v>
      </c>
      <c r="K30" s="157">
        <v>0</v>
      </c>
      <c r="L30" s="152">
        <f t="shared" si="5"/>
        <v>0</v>
      </c>
      <c r="M30" s="157">
        <v>0</v>
      </c>
      <c r="N30" s="152">
        <f t="shared" si="6"/>
        <v>0</v>
      </c>
      <c r="O30" s="157">
        <v>0</v>
      </c>
      <c r="P30" s="152">
        <v>0</v>
      </c>
      <c r="Q30" s="157">
        <v>0</v>
      </c>
      <c r="R30" s="152">
        <v>0</v>
      </c>
      <c r="S30" s="157">
        <v>1</v>
      </c>
      <c r="T30" s="152">
        <v>0</v>
      </c>
      <c r="U30" s="157">
        <v>0</v>
      </c>
      <c r="V30" s="152">
        <v>0</v>
      </c>
      <c r="W30" s="157">
        <v>1</v>
      </c>
      <c r="X30" s="152">
        <v>1</v>
      </c>
      <c r="Y30" s="157">
        <v>1</v>
      </c>
      <c r="Z30" s="152">
        <v>1</v>
      </c>
      <c r="AA30" s="157">
        <v>0</v>
      </c>
      <c r="AB30" s="152">
        <v>0</v>
      </c>
      <c r="AC30" s="157">
        <v>1</v>
      </c>
      <c r="AD30" s="152">
        <v>1</v>
      </c>
      <c r="AE30" s="157">
        <v>0</v>
      </c>
      <c r="AF30" s="152">
        <v>0</v>
      </c>
      <c r="AG30" s="157">
        <v>0</v>
      </c>
      <c r="AH30" s="152">
        <v>0</v>
      </c>
      <c r="AI30" s="157">
        <v>0</v>
      </c>
      <c r="AJ30" s="152">
        <v>0</v>
      </c>
      <c r="AK30" s="157">
        <v>0</v>
      </c>
      <c r="AL30" s="152">
        <v>0</v>
      </c>
      <c r="AM30" s="89" t="s">
        <v>178</v>
      </c>
      <c r="AN30" s="89" t="s">
        <v>94</v>
      </c>
      <c r="AO30" s="93">
        <f t="shared" si="0"/>
        <v>1</v>
      </c>
      <c r="AP30" s="94" t="s">
        <v>94</v>
      </c>
      <c r="AQ30" s="95">
        <v>1</v>
      </c>
      <c r="AR30" s="94" t="s">
        <v>174</v>
      </c>
      <c r="AS30" s="97">
        <v>1</v>
      </c>
      <c r="AT30" s="96" t="s">
        <v>574</v>
      </c>
      <c r="AU30" s="97">
        <v>1</v>
      </c>
      <c r="AV30" s="107">
        <f t="shared" si="1"/>
        <v>3</v>
      </c>
      <c r="AW30" s="98">
        <f t="shared" si="2"/>
        <v>0</v>
      </c>
      <c r="AX30" s="99"/>
      <c r="AY30" s="100"/>
      <c r="AZ30" s="107">
        <f t="shared" si="3"/>
        <v>3</v>
      </c>
    </row>
    <row r="31" spans="1:52">
      <c r="A31" s="77">
        <v>50</v>
      </c>
      <c r="B31" s="101" t="s">
        <v>180</v>
      </c>
      <c r="C31" s="77" t="s">
        <v>19</v>
      </c>
      <c r="D31" s="77" t="s">
        <v>15</v>
      </c>
      <c r="E31" s="157">
        <v>0</v>
      </c>
      <c r="F31" s="152">
        <v>0</v>
      </c>
      <c r="G31" s="157">
        <v>0</v>
      </c>
      <c r="H31" s="152">
        <f t="shared" si="7"/>
        <v>0</v>
      </c>
      <c r="I31" s="157">
        <v>0</v>
      </c>
      <c r="J31" s="152">
        <f t="shared" si="4"/>
        <v>0</v>
      </c>
      <c r="K31" s="157">
        <v>0</v>
      </c>
      <c r="L31" s="152">
        <f t="shared" si="5"/>
        <v>0</v>
      </c>
      <c r="M31" s="157">
        <v>0</v>
      </c>
      <c r="N31" s="152">
        <f t="shared" si="6"/>
        <v>0</v>
      </c>
      <c r="O31" s="157">
        <v>0</v>
      </c>
      <c r="P31" s="152">
        <v>0</v>
      </c>
      <c r="Q31" s="157">
        <v>0</v>
      </c>
      <c r="R31" s="152">
        <v>0</v>
      </c>
      <c r="S31" s="157">
        <v>0</v>
      </c>
      <c r="T31" s="152">
        <v>0</v>
      </c>
      <c r="U31" s="157">
        <v>0</v>
      </c>
      <c r="V31" s="152">
        <v>0</v>
      </c>
      <c r="W31" s="157">
        <v>0</v>
      </c>
      <c r="X31" s="152">
        <v>0</v>
      </c>
      <c r="Y31" s="157">
        <v>0</v>
      </c>
      <c r="Z31" s="152">
        <v>0</v>
      </c>
      <c r="AA31" s="157">
        <v>0</v>
      </c>
      <c r="AB31" s="152">
        <v>0</v>
      </c>
      <c r="AC31" s="157">
        <v>0</v>
      </c>
      <c r="AD31" s="152">
        <v>0</v>
      </c>
      <c r="AE31" s="157">
        <v>0</v>
      </c>
      <c r="AF31" s="152">
        <v>0</v>
      </c>
      <c r="AG31" s="157">
        <v>0</v>
      </c>
      <c r="AH31" s="152">
        <v>0</v>
      </c>
      <c r="AI31" s="157">
        <v>0</v>
      </c>
      <c r="AJ31" s="152">
        <v>0</v>
      </c>
      <c r="AK31" s="157">
        <v>0</v>
      </c>
      <c r="AL31" s="152">
        <v>0</v>
      </c>
      <c r="AM31" s="89"/>
      <c r="AN31" s="89"/>
      <c r="AO31" s="93">
        <f t="shared" si="0"/>
        <v>0</v>
      </c>
      <c r="AP31" s="94"/>
      <c r="AQ31" s="95"/>
      <c r="AR31" s="94"/>
      <c r="AS31" s="97"/>
      <c r="AT31" s="96"/>
      <c r="AU31" s="97"/>
      <c r="AV31" s="107">
        <f t="shared" si="1"/>
        <v>0</v>
      </c>
      <c r="AW31" s="98">
        <f t="shared" si="2"/>
        <v>0</v>
      </c>
      <c r="AX31" s="99"/>
      <c r="AY31" s="100"/>
      <c r="AZ31" s="107">
        <f t="shared" si="3"/>
        <v>0</v>
      </c>
    </row>
    <row r="32" spans="1:52">
      <c r="A32" s="77">
        <v>51</v>
      </c>
      <c r="B32" s="101" t="s">
        <v>180</v>
      </c>
      <c r="C32" s="77" t="s">
        <v>18</v>
      </c>
      <c r="D32" s="77" t="s">
        <v>15</v>
      </c>
      <c r="E32" s="157">
        <v>0</v>
      </c>
      <c r="F32" s="152">
        <v>0</v>
      </c>
      <c r="G32" s="157">
        <v>0</v>
      </c>
      <c r="H32" s="152">
        <f t="shared" si="7"/>
        <v>0</v>
      </c>
      <c r="I32" s="157">
        <v>0</v>
      </c>
      <c r="J32" s="152">
        <f t="shared" si="4"/>
        <v>0</v>
      </c>
      <c r="K32" s="157">
        <v>0</v>
      </c>
      <c r="L32" s="152">
        <f t="shared" si="5"/>
        <v>0</v>
      </c>
      <c r="M32" s="157">
        <v>0</v>
      </c>
      <c r="N32" s="152">
        <f t="shared" si="6"/>
        <v>0</v>
      </c>
      <c r="O32" s="157">
        <v>0</v>
      </c>
      <c r="P32" s="152">
        <v>0</v>
      </c>
      <c r="Q32" s="157">
        <v>0</v>
      </c>
      <c r="R32" s="152">
        <v>0</v>
      </c>
      <c r="S32" s="157">
        <v>0</v>
      </c>
      <c r="T32" s="152">
        <v>0</v>
      </c>
      <c r="U32" s="157">
        <v>0</v>
      </c>
      <c r="V32" s="152">
        <v>0</v>
      </c>
      <c r="W32" s="157">
        <v>0</v>
      </c>
      <c r="X32" s="152">
        <v>0</v>
      </c>
      <c r="Y32" s="157">
        <v>0</v>
      </c>
      <c r="Z32" s="152">
        <v>0</v>
      </c>
      <c r="AA32" s="157">
        <v>0</v>
      </c>
      <c r="AB32" s="152">
        <v>0</v>
      </c>
      <c r="AC32" s="157">
        <v>0</v>
      </c>
      <c r="AD32" s="152">
        <v>0</v>
      </c>
      <c r="AE32" s="157">
        <v>0</v>
      </c>
      <c r="AF32" s="152">
        <v>0</v>
      </c>
      <c r="AG32" s="157">
        <v>0</v>
      </c>
      <c r="AH32" s="152">
        <v>0</v>
      </c>
      <c r="AI32" s="157">
        <v>0</v>
      </c>
      <c r="AJ32" s="152">
        <v>0</v>
      </c>
      <c r="AK32" s="157">
        <v>0</v>
      </c>
      <c r="AL32" s="152">
        <v>0</v>
      </c>
      <c r="AM32" s="89"/>
      <c r="AN32" s="89"/>
      <c r="AO32" s="93">
        <f t="shared" si="0"/>
        <v>0</v>
      </c>
      <c r="AP32" s="94"/>
      <c r="AQ32" s="95"/>
      <c r="AR32" s="94"/>
      <c r="AS32" s="97"/>
      <c r="AT32" s="96"/>
      <c r="AU32" s="97"/>
      <c r="AV32" s="107">
        <f t="shared" si="1"/>
        <v>0</v>
      </c>
      <c r="AW32" s="98">
        <f t="shared" si="2"/>
        <v>0</v>
      </c>
      <c r="AX32" s="99"/>
      <c r="AY32" s="100"/>
      <c r="AZ32" s="107">
        <f t="shared" si="3"/>
        <v>0</v>
      </c>
    </row>
    <row r="33" spans="1:52">
      <c r="A33" s="77">
        <v>53</v>
      </c>
      <c r="B33" s="101" t="s">
        <v>180</v>
      </c>
      <c r="C33" s="77" t="s">
        <v>18</v>
      </c>
      <c r="D33" s="77" t="s">
        <v>16</v>
      </c>
      <c r="E33" s="157">
        <v>0</v>
      </c>
      <c r="F33" s="152">
        <v>0</v>
      </c>
      <c r="G33" s="157">
        <v>0</v>
      </c>
      <c r="H33" s="152">
        <f t="shared" si="7"/>
        <v>0</v>
      </c>
      <c r="I33" s="157">
        <v>0</v>
      </c>
      <c r="J33" s="152">
        <f t="shared" si="4"/>
        <v>0</v>
      </c>
      <c r="K33" s="157">
        <v>0</v>
      </c>
      <c r="L33" s="152">
        <f t="shared" si="5"/>
        <v>0</v>
      </c>
      <c r="M33" s="157">
        <v>0</v>
      </c>
      <c r="N33" s="152">
        <f t="shared" si="6"/>
        <v>0</v>
      </c>
      <c r="O33" s="157">
        <v>0</v>
      </c>
      <c r="P33" s="152">
        <v>0</v>
      </c>
      <c r="Q33" s="157">
        <v>0</v>
      </c>
      <c r="R33" s="152">
        <v>0</v>
      </c>
      <c r="S33" s="157">
        <v>0</v>
      </c>
      <c r="T33" s="152">
        <v>0</v>
      </c>
      <c r="U33" s="157">
        <v>0</v>
      </c>
      <c r="V33" s="152">
        <v>0</v>
      </c>
      <c r="W33" s="157">
        <v>0</v>
      </c>
      <c r="X33" s="152">
        <v>0</v>
      </c>
      <c r="Y33" s="157">
        <v>0</v>
      </c>
      <c r="Z33" s="152">
        <v>0</v>
      </c>
      <c r="AA33" s="157">
        <v>0</v>
      </c>
      <c r="AB33" s="152">
        <v>0</v>
      </c>
      <c r="AC33" s="157">
        <v>0</v>
      </c>
      <c r="AD33" s="152">
        <v>0</v>
      </c>
      <c r="AE33" s="157">
        <v>0</v>
      </c>
      <c r="AF33" s="152">
        <v>0</v>
      </c>
      <c r="AG33" s="157">
        <v>0</v>
      </c>
      <c r="AH33" s="152">
        <v>0</v>
      </c>
      <c r="AI33" s="157">
        <v>0</v>
      </c>
      <c r="AJ33" s="152">
        <v>0</v>
      </c>
      <c r="AK33" s="157">
        <v>0</v>
      </c>
      <c r="AL33" s="152">
        <v>0</v>
      </c>
      <c r="AM33" s="89"/>
      <c r="AN33" s="89"/>
      <c r="AO33" s="93">
        <f t="shared" si="0"/>
        <v>0</v>
      </c>
      <c r="AP33" s="94"/>
      <c r="AQ33" s="95"/>
      <c r="AR33" s="94"/>
      <c r="AS33" s="97"/>
      <c r="AT33" s="96"/>
      <c r="AU33" s="97"/>
      <c r="AV33" s="107">
        <f t="shared" si="1"/>
        <v>0</v>
      </c>
      <c r="AW33" s="98">
        <f t="shared" si="2"/>
        <v>0</v>
      </c>
      <c r="AX33" s="99"/>
      <c r="AY33" s="100"/>
      <c r="AZ33" s="107">
        <f t="shared" si="3"/>
        <v>0</v>
      </c>
    </row>
    <row r="34" spans="1:52">
      <c r="A34" s="77">
        <v>55</v>
      </c>
      <c r="B34" s="101" t="s">
        <v>180</v>
      </c>
      <c r="C34" s="77" t="s">
        <v>18</v>
      </c>
      <c r="D34" s="77" t="s">
        <v>17</v>
      </c>
      <c r="E34" s="157">
        <v>0</v>
      </c>
      <c r="F34" s="152">
        <v>0</v>
      </c>
      <c r="G34" s="157">
        <v>0</v>
      </c>
      <c r="H34" s="152">
        <f t="shared" si="7"/>
        <v>0</v>
      </c>
      <c r="I34" s="157">
        <v>0</v>
      </c>
      <c r="J34" s="152">
        <f t="shared" si="4"/>
        <v>0</v>
      </c>
      <c r="K34" s="157">
        <v>0</v>
      </c>
      <c r="L34" s="152">
        <f t="shared" si="5"/>
        <v>0</v>
      </c>
      <c r="M34" s="157">
        <v>0</v>
      </c>
      <c r="N34" s="152">
        <f t="shared" si="6"/>
        <v>0</v>
      </c>
      <c r="O34" s="157">
        <v>0</v>
      </c>
      <c r="P34" s="152">
        <v>0</v>
      </c>
      <c r="Q34" s="157">
        <v>0</v>
      </c>
      <c r="R34" s="152">
        <v>0</v>
      </c>
      <c r="S34" s="157">
        <v>0</v>
      </c>
      <c r="T34" s="152">
        <v>0</v>
      </c>
      <c r="U34" s="157">
        <v>0</v>
      </c>
      <c r="V34" s="152">
        <v>0</v>
      </c>
      <c r="W34" s="157">
        <v>1</v>
      </c>
      <c r="X34" s="152">
        <v>2</v>
      </c>
      <c r="Y34" s="157">
        <v>0</v>
      </c>
      <c r="Z34" s="152">
        <v>0</v>
      </c>
      <c r="AA34" s="157">
        <v>0</v>
      </c>
      <c r="AB34" s="152">
        <v>0</v>
      </c>
      <c r="AC34" s="157">
        <v>0</v>
      </c>
      <c r="AD34" s="152">
        <v>0</v>
      </c>
      <c r="AE34" s="157">
        <v>0</v>
      </c>
      <c r="AF34" s="152">
        <v>0</v>
      </c>
      <c r="AG34" s="157">
        <v>0</v>
      </c>
      <c r="AH34" s="152">
        <v>0</v>
      </c>
      <c r="AI34" s="157">
        <v>0</v>
      </c>
      <c r="AJ34" s="152">
        <v>0</v>
      </c>
      <c r="AK34" s="157">
        <v>0</v>
      </c>
      <c r="AL34" s="152">
        <v>0</v>
      </c>
      <c r="AM34" s="89"/>
      <c r="AN34" s="89"/>
      <c r="AO34" s="93">
        <f t="shared" si="0"/>
        <v>1</v>
      </c>
      <c r="AP34" s="94" t="s">
        <v>94</v>
      </c>
      <c r="AQ34" s="95">
        <v>2</v>
      </c>
      <c r="AR34" s="94"/>
      <c r="AS34" s="97"/>
      <c r="AT34" s="96"/>
      <c r="AU34" s="97"/>
      <c r="AV34" s="107">
        <f t="shared" si="1"/>
        <v>2</v>
      </c>
      <c r="AW34" s="98">
        <f t="shared" si="2"/>
        <v>0</v>
      </c>
      <c r="AX34" s="99"/>
      <c r="AY34" s="100"/>
      <c r="AZ34" s="107">
        <f t="shared" si="3"/>
        <v>2</v>
      </c>
    </row>
    <row r="35" spans="1:52">
      <c r="A35" s="77">
        <v>57</v>
      </c>
      <c r="B35" s="101" t="s">
        <v>180</v>
      </c>
      <c r="C35" s="77" t="s">
        <v>20</v>
      </c>
      <c r="D35" s="77" t="s">
        <v>17</v>
      </c>
      <c r="E35" s="157">
        <v>0</v>
      </c>
      <c r="F35" s="152">
        <v>0</v>
      </c>
      <c r="G35" s="157">
        <v>0</v>
      </c>
      <c r="H35" s="152">
        <f t="shared" si="7"/>
        <v>0</v>
      </c>
      <c r="I35" s="157">
        <v>0</v>
      </c>
      <c r="J35" s="152">
        <f t="shared" si="4"/>
        <v>0</v>
      </c>
      <c r="K35" s="157">
        <v>0</v>
      </c>
      <c r="L35" s="152">
        <f t="shared" si="5"/>
        <v>0</v>
      </c>
      <c r="M35" s="157">
        <v>0</v>
      </c>
      <c r="N35" s="152">
        <f t="shared" si="6"/>
        <v>0</v>
      </c>
      <c r="O35" s="157">
        <v>0</v>
      </c>
      <c r="P35" s="152">
        <v>0</v>
      </c>
      <c r="Q35" s="157">
        <v>0</v>
      </c>
      <c r="R35" s="152">
        <v>0</v>
      </c>
      <c r="S35" s="157">
        <v>0</v>
      </c>
      <c r="T35" s="152">
        <v>0</v>
      </c>
      <c r="U35" s="157">
        <v>0</v>
      </c>
      <c r="V35" s="152">
        <v>0</v>
      </c>
      <c r="W35" s="157">
        <v>0</v>
      </c>
      <c r="X35" s="152">
        <v>0</v>
      </c>
      <c r="Y35" s="157">
        <v>0</v>
      </c>
      <c r="Z35" s="152">
        <v>0</v>
      </c>
      <c r="AA35" s="157">
        <v>0</v>
      </c>
      <c r="AB35" s="152">
        <v>0</v>
      </c>
      <c r="AC35" s="157">
        <v>0</v>
      </c>
      <c r="AD35" s="152">
        <v>0</v>
      </c>
      <c r="AE35" s="157">
        <v>0</v>
      </c>
      <c r="AF35" s="152">
        <v>0</v>
      </c>
      <c r="AG35" s="157">
        <v>0</v>
      </c>
      <c r="AH35" s="152">
        <v>0</v>
      </c>
      <c r="AI35" s="157">
        <v>0</v>
      </c>
      <c r="AJ35" s="152">
        <v>0</v>
      </c>
      <c r="AK35" s="157">
        <v>0</v>
      </c>
      <c r="AL35" s="152">
        <v>0</v>
      </c>
      <c r="AM35" s="89"/>
      <c r="AN35" s="89"/>
      <c r="AO35" s="93">
        <f t="shared" si="0"/>
        <v>0</v>
      </c>
      <c r="AP35" s="94"/>
      <c r="AQ35" s="95"/>
      <c r="AR35" s="94"/>
      <c r="AS35" s="97"/>
      <c r="AT35" s="96"/>
      <c r="AU35" s="97"/>
      <c r="AV35" s="107">
        <f t="shared" si="1"/>
        <v>0</v>
      </c>
      <c r="AW35" s="98">
        <f t="shared" si="2"/>
        <v>0</v>
      </c>
      <c r="AX35" s="99"/>
      <c r="AY35" s="100"/>
      <c r="AZ35" s="107">
        <f t="shared" si="3"/>
        <v>0</v>
      </c>
    </row>
    <row r="36" spans="1:52">
      <c r="A36" s="77">
        <v>58</v>
      </c>
      <c r="B36" s="101" t="s">
        <v>181</v>
      </c>
      <c r="C36" s="77" t="s">
        <v>63</v>
      </c>
      <c r="D36" s="77" t="s">
        <v>4</v>
      </c>
      <c r="E36" s="157">
        <v>0</v>
      </c>
      <c r="F36" s="152">
        <v>0</v>
      </c>
      <c r="G36" s="157">
        <v>0</v>
      </c>
      <c r="H36" s="152">
        <f t="shared" si="7"/>
        <v>0</v>
      </c>
      <c r="I36" s="157">
        <v>0</v>
      </c>
      <c r="J36" s="152">
        <f t="shared" si="4"/>
        <v>0</v>
      </c>
      <c r="K36" s="157">
        <v>1</v>
      </c>
      <c r="L36" s="152">
        <v>0</v>
      </c>
      <c r="M36" s="157">
        <v>0</v>
      </c>
      <c r="N36" s="152">
        <f t="shared" si="6"/>
        <v>0</v>
      </c>
      <c r="O36" s="157">
        <v>0</v>
      </c>
      <c r="P36" s="152">
        <v>0</v>
      </c>
      <c r="Q36" s="157">
        <v>0</v>
      </c>
      <c r="R36" s="152">
        <v>0</v>
      </c>
      <c r="S36" s="157">
        <v>0</v>
      </c>
      <c r="T36" s="152">
        <v>0</v>
      </c>
      <c r="U36" s="157">
        <v>0</v>
      </c>
      <c r="V36" s="152">
        <v>0</v>
      </c>
      <c r="W36" s="157">
        <v>0</v>
      </c>
      <c r="X36" s="152">
        <v>0</v>
      </c>
      <c r="Y36" s="157">
        <v>1</v>
      </c>
      <c r="Z36" s="152">
        <v>0</v>
      </c>
      <c r="AA36" s="157">
        <v>0</v>
      </c>
      <c r="AB36" s="152">
        <v>0</v>
      </c>
      <c r="AC36" s="157">
        <v>0</v>
      </c>
      <c r="AD36" s="152">
        <v>0</v>
      </c>
      <c r="AE36" s="157">
        <v>0</v>
      </c>
      <c r="AF36" s="152">
        <v>0</v>
      </c>
      <c r="AG36" s="157">
        <v>0</v>
      </c>
      <c r="AH36" s="152">
        <v>0</v>
      </c>
      <c r="AI36" s="157">
        <v>0</v>
      </c>
      <c r="AJ36" s="152">
        <v>0</v>
      </c>
      <c r="AK36" s="157">
        <v>0</v>
      </c>
      <c r="AL36" s="152">
        <v>0</v>
      </c>
      <c r="AM36" s="89" t="s">
        <v>518</v>
      </c>
      <c r="AN36" s="89"/>
      <c r="AO36" s="93">
        <f t="shared" si="0"/>
        <v>0</v>
      </c>
      <c r="AP36" s="94" t="s">
        <v>512</v>
      </c>
      <c r="AQ36" s="95"/>
      <c r="AR36" s="94"/>
      <c r="AS36" s="97"/>
      <c r="AT36" s="96"/>
      <c r="AU36" s="97"/>
      <c r="AV36" s="107">
        <f t="shared" si="1"/>
        <v>0</v>
      </c>
      <c r="AW36" s="98">
        <f t="shared" si="2"/>
        <v>1</v>
      </c>
      <c r="AX36" s="99" t="s">
        <v>512</v>
      </c>
      <c r="AY36" s="100">
        <v>20</v>
      </c>
      <c r="AZ36" s="107">
        <f t="shared" si="3"/>
        <v>20</v>
      </c>
    </row>
    <row r="37" spans="1:52">
      <c r="A37" s="77">
        <v>58</v>
      </c>
      <c r="B37" s="101" t="s">
        <v>180</v>
      </c>
      <c r="C37" s="77" t="s">
        <v>19</v>
      </c>
      <c r="D37" s="77" t="s">
        <v>17</v>
      </c>
      <c r="E37" s="157">
        <v>0</v>
      </c>
      <c r="F37" s="152">
        <v>0</v>
      </c>
      <c r="G37" s="157">
        <v>0</v>
      </c>
      <c r="H37" s="152">
        <f t="shared" si="7"/>
        <v>0</v>
      </c>
      <c r="I37" s="157">
        <v>0</v>
      </c>
      <c r="J37" s="152">
        <f t="shared" si="4"/>
        <v>0</v>
      </c>
      <c r="K37" s="157">
        <v>0</v>
      </c>
      <c r="L37" s="152">
        <f t="shared" si="5"/>
        <v>0</v>
      </c>
      <c r="M37" s="157">
        <v>0</v>
      </c>
      <c r="N37" s="152">
        <f t="shared" si="6"/>
        <v>0</v>
      </c>
      <c r="O37" s="157">
        <v>0</v>
      </c>
      <c r="P37" s="152">
        <v>0</v>
      </c>
      <c r="Q37" s="157">
        <v>0</v>
      </c>
      <c r="R37" s="152">
        <v>0</v>
      </c>
      <c r="S37" s="157">
        <v>0</v>
      </c>
      <c r="T37" s="152">
        <v>0</v>
      </c>
      <c r="U37" s="157">
        <v>0</v>
      </c>
      <c r="V37" s="152">
        <v>0</v>
      </c>
      <c r="W37" s="157">
        <v>0</v>
      </c>
      <c r="X37" s="152">
        <v>0</v>
      </c>
      <c r="Y37" s="157">
        <v>0</v>
      </c>
      <c r="Z37" s="152">
        <v>0</v>
      </c>
      <c r="AA37" s="157">
        <v>0</v>
      </c>
      <c r="AB37" s="152">
        <v>0</v>
      </c>
      <c r="AC37" s="157">
        <v>1</v>
      </c>
      <c r="AD37" s="152">
        <v>0</v>
      </c>
      <c r="AE37" s="157">
        <v>0</v>
      </c>
      <c r="AF37" s="152">
        <v>0</v>
      </c>
      <c r="AG37" s="157">
        <v>0</v>
      </c>
      <c r="AH37" s="152">
        <v>0</v>
      </c>
      <c r="AI37" s="157">
        <v>0</v>
      </c>
      <c r="AJ37" s="152">
        <v>0</v>
      </c>
      <c r="AK37" s="157">
        <v>0</v>
      </c>
      <c r="AL37" s="152">
        <v>0</v>
      </c>
      <c r="AM37" s="89" t="s">
        <v>174</v>
      </c>
      <c r="AN37" s="89"/>
      <c r="AO37" s="93">
        <v>0</v>
      </c>
      <c r="AP37" s="94"/>
      <c r="AQ37" s="95"/>
      <c r="AR37" s="94"/>
      <c r="AS37" s="97"/>
      <c r="AT37" s="96"/>
      <c r="AU37" s="97"/>
      <c r="AV37" s="107">
        <f t="shared" si="1"/>
        <v>0</v>
      </c>
      <c r="AW37" s="98">
        <f t="shared" si="2"/>
        <v>0</v>
      </c>
      <c r="AX37" s="99"/>
      <c r="AY37" s="100"/>
      <c r="AZ37" s="107">
        <f t="shared" si="3"/>
        <v>0</v>
      </c>
    </row>
    <row r="38" spans="1:52">
      <c r="A38" s="77">
        <v>59</v>
      </c>
      <c r="B38" s="101" t="s">
        <v>181</v>
      </c>
      <c r="C38" s="77" t="s">
        <v>63</v>
      </c>
      <c r="D38" s="77" t="s">
        <v>4</v>
      </c>
      <c r="E38" s="157">
        <v>0</v>
      </c>
      <c r="F38" s="152">
        <v>0</v>
      </c>
      <c r="G38" s="157">
        <v>0</v>
      </c>
      <c r="H38" s="152">
        <f t="shared" si="7"/>
        <v>0</v>
      </c>
      <c r="I38" s="157">
        <v>0</v>
      </c>
      <c r="J38" s="152">
        <f t="shared" si="4"/>
        <v>0</v>
      </c>
      <c r="K38" s="157">
        <v>1</v>
      </c>
      <c r="L38" s="152">
        <v>0</v>
      </c>
      <c r="M38" s="157">
        <v>0</v>
      </c>
      <c r="N38" s="152">
        <f t="shared" si="6"/>
        <v>0</v>
      </c>
      <c r="O38" s="157">
        <v>0</v>
      </c>
      <c r="P38" s="152">
        <v>0</v>
      </c>
      <c r="Q38" s="157">
        <v>0</v>
      </c>
      <c r="R38" s="152">
        <v>0</v>
      </c>
      <c r="S38" s="157">
        <v>0</v>
      </c>
      <c r="T38" s="152">
        <v>0</v>
      </c>
      <c r="U38" s="157">
        <v>0</v>
      </c>
      <c r="V38" s="152">
        <v>0</v>
      </c>
      <c r="W38" s="157">
        <v>0</v>
      </c>
      <c r="X38" s="152">
        <v>0</v>
      </c>
      <c r="Y38" s="157">
        <v>0</v>
      </c>
      <c r="Z38" s="152">
        <v>0</v>
      </c>
      <c r="AA38" s="157">
        <v>0</v>
      </c>
      <c r="AB38" s="152">
        <v>0</v>
      </c>
      <c r="AC38" s="157">
        <v>0</v>
      </c>
      <c r="AD38" s="152">
        <v>0</v>
      </c>
      <c r="AE38" s="157">
        <v>0</v>
      </c>
      <c r="AF38" s="152">
        <v>0</v>
      </c>
      <c r="AG38" s="157">
        <v>0</v>
      </c>
      <c r="AH38" s="152">
        <v>0</v>
      </c>
      <c r="AI38" s="157">
        <v>0</v>
      </c>
      <c r="AJ38" s="152">
        <v>0</v>
      </c>
      <c r="AK38" s="157">
        <v>0</v>
      </c>
      <c r="AL38" s="152">
        <v>0</v>
      </c>
      <c r="AM38" s="89" t="s">
        <v>512</v>
      </c>
      <c r="AN38" s="89"/>
      <c r="AO38" s="93">
        <f t="shared" ref="AO38:AO69" si="8">IF(SUM(AQ38+AS38+AU38)&gt;0,1,0)</f>
        <v>0</v>
      </c>
      <c r="AP38" s="94"/>
      <c r="AQ38" s="95"/>
      <c r="AR38" s="94"/>
      <c r="AS38" s="97"/>
      <c r="AT38" s="96"/>
      <c r="AU38" s="97"/>
      <c r="AV38" s="107">
        <f t="shared" si="1"/>
        <v>0</v>
      </c>
      <c r="AW38" s="98">
        <f t="shared" si="2"/>
        <v>0</v>
      </c>
      <c r="AX38" s="99"/>
      <c r="AY38" s="100"/>
      <c r="AZ38" s="107">
        <f t="shared" si="3"/>
        <v>0</v>
      </c>
    </row>
    <row r="39" spans="1:52">
      <c r="A39" s="77">
        <v>60</v>
      </c>
      <c r="B39" s="101" t="s">
        <v>181</v>
      </c>
      <c r="C39" s="77" t="s">
        <v>83</v>
      </c>
      <c r="D39" s="77" t="s">
        <v>4</v>
      </c>
      <c r="E39" s="157">
        <v>0</v>
      </c>
      <c r="F39" s="152">
        <v>0</v>
      </c>
      <c r="G39" s="157">
        <v>1</v>
      </c>
      <c r="H39" s="152">
        <v>1</v>
      </c>
      <c r="I39" s="157">
        <v>0</v>
      </c>
      <c r="J39" s="152">
        <f t="shared" si="4"/>
        <v>0</v>
      </c>
      <c r="K39" s="157">
        <v>0</v>
      </c>
      <c r="L39" s="152">
        <f t="shared" si="5"/>
        <v>0</v>
      </c>
      <c r="M39" s="157">
        <v>0</v>
      </c>
      <c r="N39" s="152">
        <f t="shared" si="6"/>
        <v>0</v>
      </c>
      <c r="O39" s="157">
        <v>0</v>
      </c>
      <c r="P39" s="152">
        <v>0</v>
      </c>
      <c r="Q39" s="157">
        <v>0</v>
      </c>
      <c r="R39" s="152">
        <v>0</v>
      </c>
      <c r="S39" s="157">
        <v>0</v>
      </c>
      <c r="T39" s="152">
        <v>0</v>
      </c>
      <c r="U39" s="157">
        <v>0</v>
      </c>
      <c r="V39" s="152">
        <v>0</v>
      </c>
      <c r="W39" s="157">
        <v>0</v>
      </c>
      <c r="X39" s="152">
        <v>0</v>
      </c>
      <c r="Y39" s="157">
        <v>0</v>
      </c>
      <c r="Z39" s="152">
        <v>0</v>
      </c>
      <c r="AA39" s="157">
        <v>0</v>
      </c>
      <c r="AB39" s="152">
        <v>0</v>
      </c>
      <c r="AC39" s="157">
        <v>0</v>
      </c>
      <c r="AD39" s="152">
        <v>0</v>
      </c>
      <c r="AE39" s="157">
        <v>0</v>
      </c>
      <c r="AF39" s="152">
        <v>0</v>
      </c>
      <c r="AG39" s="157">
        <v>0</v>
      </c>
      <c r="AH39" s="152">
        <v>0</v>
      </c>
      <c r="AI39" s="157">
        <v>0</v>
      </c>
      <c r="AJ39" s="152">
        <v>0</v>
      </c>
      <c r="AK39" s="157">
        <v>0</v>
      </c>
      <c r="AL39" s="152">
        <v>0</v>
      </c>
      <c r="AM39" s="89"/>
      <c r="AN39" s="89"/>
      <c r="AO39" s="93">
        <f t="shared" si="8"/>
        <v>1</v>
      </c>
      <c r="AP39" s="94" t="s">
        <v>515</v>
      </c>
      <c r="AQ39" s="95">
        <v>1</v>
      </c>
      <c r="AR39" s="94"/>
      <c r="AS39" s="97"/>
      <c r="AT39" s="96"/>
      <c r="AU39" s="97"/>
      <c r="AV39" s="107">
        <f t="shared" si="1"/>
        <v>1</v>
      </c>
      <c r="AW39" s="98">
        <f t="shared" si="2"/>
        <v>0</v>
      </c>
      <c r="AX39" s="99"/>
      <c r="AY39" s="100"/>
      <c r="AZ39" s="107">
        <f t="shared" si="3"/>
        <v>1</v>
      </c>
    </row>
    <row r="40" spans="1:52">
      <c r="A40" s="77">
        <v>61</v>
      </c>
      <c r="B40" s="101" t="s">
        <v>181</v>
      </c>
      <c r="C40" s="77" t="s">
        <v>83</v>
      </c>
      <c r="D40" s="77" t="s">
        <v>4</v>
      </c>
      <c r="E40" s="157">
        <v>0</v>
      </c>
      <c r="F40" s="152">
        <v>0</v>
      </c>
      <c r="G40" s="157">
        <v>1</v>
      </c>
      <c r="H40" s="152">
        <v>1</v>
      </c>
      <c r="I40" s="157">
        <v>0</v>
      </c>
      <c r="J40" s="152">
        <f t="shared" si="4"/>
        <v>0</v>
      </c>
      <c r="K40" s="157">
        <v>0</v>
      </c>
      <c r="L40" s="152">
        <f t="shared" si="5"/>
        <v>0</v>
      </c>
      <c r="M40" s="157">
        <v>0</v>
      </c>
      <c r="N40" s="152">
        <f t="shared" si="6"/>
        <v>0</v>
      </c>
      <c r="O40" s="157">
        <v>0</v>
      </c>
      <c r="P40" s="152">
        <v>0</v>
      </c>
      <c r="Q40" s="157">
        <v>0</v>
      </c>
      <c r="R40" s="152">
        <v>0</v>
      </c>
      <c r="S40" s="157">
        <v>0</v>
      </c>
      <c r="T40" s="152">
        <v>0</v>
      </c>
      <c r="U40" s="157">
        <v>0</v>
      </c>
      <c r="V40" s="152">
        <v>0</v>
      </c>
      <c r="W40" s="157">
        <v>0</v>
      </c>
      <c r="X40" s="152">
        <v>0</v>
      </c>
      <c r="Y40" s="157">
        <v>0</v>
      </c>
      <c r="Z40" s="152">
        <v>0</v>
      </c>
      <c r="AA40" s="157">
        <v>0</v>
      </c>
      <c r="AB40" s="152">
        <v>0</v>
      </c>
      <c r="AC40" s="157">
        <v>0</v>
      </c>
      <c r="AD40" s="152">
        <v>0</v>
      </c>
      <c r="AE40" s="157">
        <v>0</v>
      </c>
      <c r="AF40" s="152">
        <v>0</v>
      </c>
      <c r="AG40" s="157">
        <v>0</v>
      </c>
      <c r="AH40" s="152">
        <v>0</v>
      </c>
      <c r="AI40" s="157">
        <v>0</v>
      </c>
      <c r="AJ40" s="152">
        <v>0</v>
      </c>
      <c r="AK40" s="157">
        <v>0</v>
      </c>
      <c r="AL40" s="152">
        <v>0</v>
      </c>
      <c r="AM40" s="89"/>
      <c r="AN40" s="89"/>
      <c r="AO40" s="93">
        <f t="shared" si="8"/>
        <v>1</v>
      </c>
      <c r="AP40" s="94" t="s">
        <v>515</v>
      </c>
      <c r="AQ40" s="95">
        <v>1</v>
      </c>
      <c r="AR40" s="94"/>
      <c r="AS40" s="97"/>
      <c r="AT40" s="96"/>
      <c r="AU40" s="97"/>
      <c r="AV40" s="107">
        <f t="shared" si="1"/>
        <v>1</v>
      </c>
      <c r="AW40" s="98">
        <f t="shared" si="2"/>
        <v>0</v>
      </c>
      <c r="AX40" s="99"/>
      <c r="AY40" s="100"/>
      <c r="AZ40" s="107">
        <f t="shared" si="3"/>
        <v>1</v>
      </c>
    </row>
    <row r="41" spans="1:52">
      <c r="A41" s="77">
        <v>62</v>
      </c>
      <c r="B41" s="101" t="s">
        <v>181</v>
      </c>
      <c r="C41" s="77" t="s">
        <v>83</v>
      </c>
      <c r="D41" s="77" t="s">
        <v>4</v>
      </c>
      <c r="E41" s="157">
        <v>0</v>
      </c>
      <c r="F41" s="152">
        <v>0</v>
      </c>
      <c r="G41" s="157">
        <v>0</v>
      </c>
      <c r="H41" s="152">
        <f t="shared" si="7"/>
        <v>0</v>
      </c>
      <c r="I41" s="157">
        <v>0</v>
      </c>
      <c r="J41" s="152">
        <f t="shared" si="4"/>
        <v>0</v>
      </c>
      <c r="K41" s="157">
        <v>0</v>
      </c>
      <c r="L41" s="152">
        <f t="shared" si="5"/>
        <v>0</v>
      </c>
      <c r="M41" s="157">
        <v>0</v>
      </c>
      <c r="N41" s="152">
        <f t="shared" si="6"/>
        <v>0</v>
      </c>
      <c r="O41" s="157">
        <v>0</v>
      </c>
      <c r="P41" s="152">
        <v>0</v>
      </c>
      <c r="Q41" s="157">
        <v>0</v>
      </c>
      <c r="R41" s="152">
        <v>0</v>
      </c>
      <c r="S41" s="157">
        <v>0</v>
      </c>
      <c r="T41" s="152">
        <v>0</v>
      </c>
      <c r="U41" s="157">
        <v>0</v>
      </c>
      <c r="V41" s="152">
        <v>0</v>
      </c>
      <c r="W41" s="157">
        <v>0</v>
      </c>
      <c r="X41" s="152">
        <v>0</v>
      </c>
      <c r="Y41" s="157">
        <v>0</v>
      </c>
      <c r="Z41" s="152">
        <v>0</v>
      </c>
      <c r="AA41" s="157">
        <v>0</v>
      </c>
      <c r="AB41" s="152">
        <v>0</v>
      </c>
      <c r="AC41" s="157">
        <v>0</v>
      </c>
      <c r="AD41" s="152">
        <v>0</v>
      </c>
      <c r="AE41" s="157">
        <v>0</v>
      </c>
      <c r="AF41" s="152">
        <v>0</v>
      </c>
      <c r="AG41" s="157">
        <v>0</v>
      </c>
      <c r="AH41" s="152">
        <v>0</v>
      </c>
      <c r="AI41" s="157">
        <v>0</v>
      </c>
      <c r="AJ41" s="152">
        <v>0</v>
      </c>
      <c r="AK41" s="157">
        <v>0</v>
      </c>
      <c r="AL41" s="152">
        <v>0</v>
      </c>
      <c r="AM41" s="89"/>
      <c r="AN41" s="89"/>
      <c r="AO41" s="93">
        <f t="shared" si="8"/>
        <v>0</v>
      </c>
      <c r="AP41" s="94"/>
      <c r="AQ41" s="95"/>
      <c r="AR41" s="94"/>
      <c r="AS41" s="97"/>
      <c r="AT41" s="96"/>
      <c r="AU41" s="97"/>
      <c r="AV41" s="107">
        <f t="shared" si="1"/>
        <v>0</v>
      </c>
      <c r="AW41" s="98">
        <f t="shared" si="2"/>
        <v>0</v>
      </c>
      <c r="AX41" s="99"/>
      <c r="AY41" s="100"/>
      <c r="AZ41" s="107">
        <f t="shared" si="3"/>
        <v>0</v>
      </c>
    </row>
    <row r="42" spans="1:52">
      <c r="A42" s="77">
        <v>63</v>
      </c>
      <c r="B42" s="101" t="s">
        <v>181</v>
      </c>
      <c r="C42" s="77" t="s">
        <v>63</v>
      </c>
      <c r="D42" s="77" t="s">
        <v>5</v>
      </c>
      <c r="E42" s="157">
        <v>0</v>
      </c>
      <c r="F42" s="152">
        <v>0</v>
      </c>
      <c r="G42" s="157">
        <v>0</v>
      </c>
      <c r="H42" s="152">
        <f t="shared" si="7"/>
        <v>0</v>
      </c>
      <c r="I42" s="157">
        <v>0</v>
      </c>
      <c r="J42" s="152">
        <f t="shared" si="4"/>
        <v>0</v>
      </c>
      <c r="K42" s="157">
        <v>1</v>
      </c>
      <c r="L42" s="152">
        <v>1</v>
      </c>
      <c r="M42" s="157">
        <v>0</v>
      </c>
      <c r="N42" s="152">
        <f t="shared" si="6"/>
        <v>0</v>
      </c>
      <c r="O42" s="157">
        <v>0</v>
      </c>
      <c r="P42" s="152">
        <v>0</v>
      </c>
      <c r="Q42" s="157">
        <v>0</v>
      </c>
      <c r="R42" s="152">
        <v>0</v>
      </c>
      <c r="S42" s="157">
        <v>0</v>
      </c>
      <c r="T42" s="152">
        <v>0</v>
      </c>
      <c r="U42" s="157">
        <v>0</v>
      </c>
      <c r="V42" s="152">
        <v>0</v>
      </c>
      <c r="W42" s="157">
        <v>0</v>
      </c>
      <c r="X42" s="152">
        <v>0</v>
      </c>
      <c r="Y42" s="157">
        <v>0</v>
      </c>
      <c r="Z42" s="152">
        <v>0</v>
      </c>
      <c r="AA42" s="157">
        <v>0</v>
      </c>
      <c r="AB42" s="152">
        <v>0</v>
      </c>
      <c r="AC42" s="157">
        <v>0</v>
      </c>
      <c r="AD42" s="152">
        <v>0</v>
      </c>
      <c r="AE42" s="157">
        <v>0</v>
      </c>
      <c r="AF42" s="152">
        <v>0</v>
      </c>
      <c r="AG42" s="157">
        <v>0</v>
      </c>
      <c r="AH42" s="152">
        <v>0</v>
      </c>
      <c r="AI42" s="157">
        <v>0</v>
      </c>
      <c r="AJ42" s="152">
        <v>0</v>
      </c>
      <c r="AK42" s="157">
        <v>0</v>
      </c>
      <c r="AL42" s="152">
        <v>0</v>
      </c>
      <c r="AM42" s="89"/>
      <c r="AN42" s="89"/>
      <c r="AO42" s="93">
        <f t="shared" si="8"/>
        <v>1</v>
      </c>
      <c r="AP42" s="94" t="s">
        <v>512</v>
      </c>
      <c r="AQ42" s="95">
        <v>1</v>
      </c>
      <c r="AR42" s="94"/>
      <c r="AS42" s="97"/>
      <c r="AT42" s="96"/>
      <c r="AU42" s="97"/>
      <c r="AV42" s="107">
        <f t="shared" si="1"/>
        <v>1</v>
      </c>
      <c r="AW42" s="98">
        <f t="shared" si="2"/>
        <v>0</v>
      </c>
      <c r="AX42" s="99"/>
      <c r="AY42" s="100"/>
      <c r="AZ42" s="107">
        <f t="shared" si="3"/>
        <v>1</v>
      </c>
    </row>
    <row r="43" spans="1:52">
      <c r="A43" s="77">
        <v>64</v>
      </c>
      <c r="B43" s="101" t="s">
        <v>181</v>
      </c>
      <c r="C43" s="77" t="s">
        <v>63</v>
      </c>
      <c r="D43" s="77" t="s">
        <v>5</v>
      </c>
      <c r="E43" s="157">
        <v>0</v>
      </c>
      <c r="F43" s="152">
        <v>0</v>
      </c>
      <c r="G43" s="157">
        <v>0</v>
      </c>
      <c r="H43" s="152">
        <f t="shared" si="7"/>
        <v>0</v>
      </c>
      <c r="I43" s="157">
        <v>1</v>
      </c>
      <c r="J43" s="152">
        <v>1</v>
      </c>
      <c r="K43" s="157">
        <v>0</v>
      </c>
      <c r="L43" s="152">
        <f t="shared" si="5"/>
        <v>0</v>
      </c>
      <c r="M43" s="157">
        <v>0</v>
      </c>
      <c r="N43" s="152">
        <f t="shared" si="6"/>
        <v>0</v>
      </c>
      <c r="O43" s="157">
        <v>0</v>
      </c>
      <c r="P43" s="152">
        <v>0</v>
      </c>
      <c r="Q43" s="157">
        <v>0</v>
      </c>
      <c r="R43" s="152">
        <v>0</v>
      </c>
      <c r="S43" s="157">
        <v>0</v>
      </c>
      <c r="T43" s="152">
        <v>0</v>
      </c>
      <c r="U43" s="157">
        <v>0</v>
      </c>
      <c r="V43" s="152">
        <v>0</v>
      </c>
      <c r="W43" s="157">
        <v>0</v>
      </c>
      <c r="X43" s="152">
        <v>0</v>
      </c>
      <c r="Y43" s="157">
        <v>0</v>
      </c>
      <c r="Z43" s="152">
        <v>0</v>
      </c>
      <c r="AA43" s="157">
        <v>0</v>
      </c>
      <c r="AB43" s="152">
        <v>0</v>
      </c>
      <c r="AC43" s="157">
        <v>0</v>
      </c>
      <c r="AD43" s="152">
        <v>0</v>
      </c>
      <c r="AE43" s="157">
        <v>0</v>
      </c>
      <c r="AF43" s="152">
        <v>0</v>
      </c>
      <c r="AG43" s="157">
        <v>0</v>
      </c>
      <c r="AH43" s="152">
        <v>0</v>
      </c>
      <c r="AI43" s="157">
        <v>0</v>
      </c>
      <c r="AJ43" s="152">
        <v>0</v>
      </c>
      <c r="AK43" s="157">
        <v>0</v>
      </c>
      <c r="AL43" s="152">
        <v>0</v>
      </c>
      <c r="AM43" s="89"/>
      <c r="AN43" s="89"/>
      <c r="AO43" s="93">
        <f t="shared" si="8"/>
        <v>1</v>
      </c>
      <c r="AP43" s="94" t="s">
        <v>514</v>
      </c>
      <c r="AQ43" s="95">
        <v>1</v>
      </c>
      <c r="AR43" s="94"/>
      <c r="AS43" s="97"/>
      <c r="AT43" s="96"/>
      <c r="AU43" s="97"/>
      <c r="AV43" s="107">
        <f t="shared" si="1"/>
        <v>1</v>
      </c>
      <c r="AW43" s="98">
        <f t="shared" si="2"/>
        <v>0</v>
      </c>
      <c r="AX43" s="99"/>
      <c r="AY43" s="100"/>
      <c r="AZ43" s="107">
        <f t="shared" si="3"/>
        <v>1</v>
      </c>
    </row>
    <row r="44" spans="1:52">
      <c r="A44" s="77">
        <v>65</v>
      </c>
      <c r="B44" s="101" t="s">
        <v>181</v>
      </c>
      <c r="C44" s="77" t="s">
        <v>83</v>
      </c>
      <c r="D44" s="77" t="s">
        <v>5</v>
      </c>
      <c r="E44" s="157">
        <v>0</v>
      </c>
      <c r="F44" s="152">
        <v>0</v>
      </c>
      <c r="G44" s="157">
        <v>1</v>
      </c>
      <c r="H44" s="152">
        <v>7</v>
      </c>
      <c r="I44" s="157">
        <v>1</v>
      </c>
      <c r="J44" s="152">
        <v>1</v>
      </c>
      <c r="K44" s="157">
        <v>0</v>
      </c>
      <c r="L44" s="152">
        <f t="shared" si="5"/>
        <v>0</v>
      </c>
      <c r="M44" s="157">
        <v>0</v>
      </c>
      <c r="N44" s="152">
        <f t="shared" si="6"/>
        <v>0</v>
      </c>
      <c r="O44" s="157">
        <v>0</v>
      </c>
      <c r="P44" s="152">
        <v>0</v>
      </c>
      <c r="Q44" s="157">
        <v>0</v>
      </c>
      <c r="R44" s="152">
        <v>0</v>
      </c>
      <c r="S44" s="157">
        <v>0</v>
      </c>
      <c r="T44" s="152">
        <v>0</v>
      </c>
      <c r="U44" s="157">
        <v>0</v>
      </c>
      <c r="V44" s="152">
        <v>0</v>
      </c>
      <c r="W44" s="157">
        <v>0</v>
      </c>
      <c r="X44" s="152">
        <v>0</v>
      </c>
      <c r="Y44" s="157">
        <v>0</v>
      </c>
      <c r="Z44" s="152">
        <v>0</v>
      </c>
      <c r="AA44" s="157">
        <v>0</v>
      </c>
      <c r="AB44" s="152">
        <v>0</v>
      </c>
      <c r="AC44" s="157">
        <v>0</v>
      </c>
      <c r="AD44" s="152">
        <v>0</v>
      </c>
      <c r="AE44" s="157">
        <v>0</v>
      </c>
      <c r="AF44" s="152">
        <v>0</v>
      </c>
      <c r="AG44" s="157">
        <v>0</v>
      </c>
      <c r="AH44" s="152">
        <v>0</v>
      </c>
      <c r="AI44" s="157">
        <v>0</v>
      </c>
      <c r="AJ44" s="152">
        <v>0</v>
      </c>
      <c r="AK44" s="157">
        <v>0</v>
      </c>
      <c r="AL44" s="152">
        <v>0</v>
      </c>
      <c r="AM44" s="89"/>
      <c r="AN44" s="89"/>
      <c r="AO44" s="93">
        <f t="shared" si="8"/>
        <v>1</v>
      </c>
      <c r="AP44" s="94" t="s">
        <v>515</v>
      </c>
      <c r="AQ44" s="95">
        <v>7</v>
      </c>
      <c r="AR44" s="94" t="s">
        <v>514</v>
      </c>
      <c r="AS44" s="97">
        <v>1</v>
      </c>
      <c r="AT44" s="96"/>
      <c r="AU44" s="97"/>
      <c r="AV44" s="107">
        <f t="shared" si="1"/>
        <v>8</v>
      </c>
      <c r="AW44" s="98">
        <f t="shared" si="2"/>
        <v>0</v>
      </c>
      <c r="AX44" s="99"/>
      <c r="AY44" s="100"/>
      <c r="AZ44" s="107">
        <f t="shared" si="3"/>
        <v>8</v>
      </c>
    </row>
    <row r="45" spans="1:52">
      <c r="A45" s="77">
        <v>66</v>
      </c>
      <c r="B45" s="101" t="s">
        <v>181</v>
      </c>
      <c r="C45" s="77" t="s">
        <v>83</v>
      </c>
      <c r="D45" s="77" t="s">
        <v>5</v>
      </c>
      <c r="E45" s="157">
        <v>0</v>
      </c>
      <c r="F45" s="152">
        <v>0</v>
      </c>
      <c r="G45" s="157">
        <v>1</v>
      </c>
      <c r="H45" s="152">
        <v>1</v>
      </c>
      <c r="I45" s="157">
        <v>0</v>
      </c>
      <c r="J45" s="152">
        <f t="shared" si="4"/>
        <v>0</v>
      </c>
      <c r="K45" s="157">
        <v>0</v>
      </c>
      <c r="L45" s="152">
        <f t="shared" si="5"/>
        <v>0</v>
      </c>
      <c r="M45" s="157">
        <v>0</v>
      </c>
      <c r="N45" s="152">
        <f t="shared" si="6"/>
        <v>0</v>
      </c>
      <c r="O45" s="157">
        <v>0</v>
      </c>
      <c r="P45" s="152">
        <v>0</v>
      </c>
      <c r="Q45" s="157">
        <v>0</v>
      </c>
      <c r="R45" s="152">
        <v>0</v>
      </c>
      <c r="S45" s="157">
        <v>0</v>
      </c>
      <c r="T45" s="152">
        <v>0</v>
      </c>
      <c r="U45" s="157">
        <v>0</v>
      </c>
      <c r="V45" s="152">
        <v>0</v>
      </c>
      <c r="W45" s="157">
        <v>0</v>
      </c>
      <c r="X45" s="152">
        <v>0</v>
      </c>
      <c r="Y45" s="157">
        <v>0</v>
      </c>
      <c r="Z45" s="152">
        <v>0</v>
      </c>
      <c r="AA45" s="157">
        <v>0</v>
      </c>
      <c r="AB45" s="152">
        <v>0</v>
      </c>
      <c r="AC45" s="157">
        <v>0</v>
      </c>
      <c r="AD45" s="152">
        <v>0</v>
      </c>
      <c r="AE45" s="157">
        <v>0</v>
      </c>
      <c r="AF45" s="152">
        <v>0</v>
      </c>
      <c r="AG45" s="157">
        <v>0</v>
      </c>
      <c r="AH45" s="152">
        <v>0</v>
      </c>
      <c r="AI45" s="157">
        <v>0</v>
      </c>
      <c r="AJ45" s="152">
        <v>0</v>
      </c>
      <c r="AK45" s="157">
        <v>0</v>
      </c>
      <c r="AL45" s="152">
        <v>0</v>
      </c>
      <c r="AM45" s="89" t="s">
        <v>515</v>
      </c>
      <c r="AN45" s="89"/>
      <c r="AO45" s="93">
        <f t="shared" si="8"/>
        <v>1</v>
      </c>
      <c r="AP45" s="94" t="s">
        <v>515</v>
      </c>
      <c r="AQ45" s="95">
        <v>1</v>
      </c>
      <c r="AR45" s="94"/>
      <c r="AS45" s="97"/>
      <c r="AT45" s="96"/>
      <c r="AU45" s="97"/>
      <c r="AV45" s="107">
        <f t="shared" si="1"/>
        <v>1</v>
      </c>
      <c r="AW45" s="98">
        <f t="shared" si="2"/>
        <v>0</v>
      </c>
      <c r="AX45" s="99"/>
      <c r="AY45" s="100"/>
      <c r="AZ45" s="107">
        <f t="shared" si="3"/>
        <v>1</v>
      </c>
    </row>
    <row r="46" spans="1:52">
      <c r="A46" s="77">
        <v>68</v>
      </c>
      <c r="B46" s="101" t="s">
        <v>181</v>
      </c>
      <c r="C46" s="77" t="s">
        <v>63</v>
      </c>
      <c r="D46" s="77" t="s">
        <v>6</v>
      </c>
      <c r="E46" s="157">
        <v>0</v>
      </c>
      <c r="F46" s="152">
        <v>0</v>
      </c>
      <c r="G46" s="157">
        <v>0</v>
      </c>
      <c r="H46" s="152">
        <f t="shared" si="7"/>
        <v>0</v>
      </c>
      <c r="I46" s="157">
        <v>0</v>
      </c>
      <c r="J46" s="152">
        <f t="shared" si="4"/>
        <v>0</v>
      </c>
      <c r="K46" s="157">
        <v>0</v>
      </c>
      <c r="L46" s="152">
        <f t="shared" si="5"/>
        <v>0</v>
      </c>
      <c r="M46" s="157">
        <v>0</v>
      </c>
      <c r="N46" s="152">
        <f t="shared" si="6"/>
        <v>0</v>
      </c>
      <c r="O46" s="157">
        <v>0</v>
      </c>
      <c r="P46" s="152">
        <v>0</v>
      </c>
      <c r="Q46" s="157">
        <v>0</v>
      </c>
      <c r="R46" s="152">
        <v>0</v>
      </c>
      <c r="S46" s="157">
        <v>0</v>
      </c>
      <c r="T46" s="152">
        <v>0</v>
      </c>
      <c r="U46" s="157">
        <v>0</v>
      </c>
      <c r="V46" s="152">
        <v>0</v>
      </c>
      <c r="W46" s="157">
        <v>0</v>
      </c>
      <c r="X46" s="152">
        <v>0</v>
      </c>
      <c r="Y46" s="157">
        <v>0</v>
      </c>
      <c r="Z46" s="152">
        <v>0</v>
      </c>
      <c r="AA46" s="157">
        <v>0</v>
      </c>
      <c r="AB46" s="152">
        <v>0</v>
      </c>
      <c r="AC46" s="157">
        <v>0</v>
      </c>
      <c r="AD46" s="152">
        <v>0</v>
      </c>
      <c r="AE46" s="157">
        <v>0</v>
      </c>
      <c r="AF46" s="152">
        <v>0</v>
      </c>
      <c r="AG46" s="157">
        <v>0</v>
      </c>
      <c r="AH46" s="152">
        <v>0</v>
      </c>
      <c r="AI46" s="157">
        <v>0</v>
      </c>
      <c r="AJ46" s="152">
        <v>0</v>
      </c>
      <c r="AK46" s="157">
        <v>0</v>
      </c>
      <c r="AL46" s="152">
        <v>0</v>
      </c>
      <c r="AM46" s="89"/>
      <c r="AN46" s="89"/>
      <c r="AO46" s="93">
        <f t="shared" si="8"/>
        <v>0</v>
      </c>
      <c r="AP46" s="94"/>
      <c r="AQ46" s="95"/>
      <c r="AR46" s="94"/>
      <c r="AS46" s="97"/>
      <c r="AT46" s="96"/>
      <c r="AU46" s="97"/>
      <c r="AV46" s="107">
        <f t="shared" si="1"/>
        <v>0</v>
      </c>
      <c r="AW46" s="98">
        <f t="shared" si="2"/>
        <v>0</v>
      </c>
      <c r="AX46" s="99"/>
      <c r="AY46" s="100"/>
      <c r="AZ46" s="107">
        <f t="shared" si="3"/>
        <v>0</v>
      </c>
    </row>
    <row r="47" spans="1:52">
      <c r="A47" s="77">
        <v>69</v>
      </c>
      <c r="B47" s="101" t="s">
        <v>181</v>
      </c>
      <c r="C47" s="77" t="s">
        <v>63</v>
      </c>
      <c r="D47" s="77" t="s">
        <v>6</v>
      </c>
      <c r="E47" s="157">
        <v>0</v>
      </c>
      <c r="F47" s="152">
        <v>0</v>
      </c>
      <c r="G47" s="157">
        <v>0</v>
      </c>
      <c r="H47" s="152">
        <f t="shared" si="7"/>
        <v>0</v>
      </c>
      <c r="I47" s="157">
        <v>0</v>
      </c>
      <c r="J47" s="152">
        <f t="shared" si="4"/>
        <v>0</v>
      </c>
      <c r="K47" s="157">
        <v>1</v>
      </c>
      <c r="L47" s="152">
        <v>0</v>
      </c>
      <c r="M47" s="157">
        <v>0</v>
      </c>
      <c r="N47" s="152">
        <f t="shared" si="6"/>
        <v>0</v>
      </c>
      <c r="O47" s="157">
        <v>0</v>
      </c>
      <c r="P47" s="152">
        <v>0</v>
      </c>
      <c r="Q47" s="157">
        <v>0</v>
      </c>
      <c r="R47" s="152">
        <v>0</v>
      </c>
      <c r="S47" s="157">
        <v>0</v>
      </c>
      <c r="T47" s="152">
        <v>0</v>
      </c>
      <c r="U47" s="157">
        <v>0</v>
      </c>
      <c r="V47" s="152">
        <v>0</v>
      </c>
      <c r="W47" s="157">
        <v>0</v>
      </c>
      <c r="X47" s="152">
        <v>0</v>
      </c>
      <c r="Y47" s="157">
        <v>0</v>
      </c>
      <c r="Z47" s="152">
        <v>0</v>
      </c>
      <c r="AA47" s="157">
        <v>0</v>
      </c>
      <c r="AB47" s="152">
        <v>0</v>
      </c>
      <c r="AC47" s="157">
        <v>0</v>
      </c>
      <c r="AD47" s="152">
        <v>0</v>
      </c>
      <c r="AE47" s="157">
        <v>0</v>
      </c>
      <c r="AF47" s="152">
        <v>0</v>
      </c>
      <c r="AG47" s="157">
        <v>0</v>
      </c>
      <c r="AH47" s="152">
        <v>0</v>
      </c>
      <c r="AI47" s="157">
        <v>0</v>
      </c>
      <c r="AJ47" s="152">
        <v>0</v>
      </c>
      <c r="AK47" s="157">
        <v>0</v>
      </c>
      <c r="AL47" s="152">
        <v>0</v>
      </c>
      <c r="AM47" s="89" t="s">
        <v>512</v>
      </c>
      <c r="AN47" s="89"/>
      <c r="AO47" s="93">
        <f t="shared" si="8"/>
        <v>0</v>
      </c>
      <c r="AP47" s="94"/>
      <c r="AQ47" s="95"/>
      <c r="AR47" s="94"/>
      <c r="AS47" s="97"/>
      <c r="AT47" s="96"/>
      <c r="AU47" s="97"/>
      <c r="AV47" s="107">
        <f t="shared" si="1"/>
        <v>0</v>
      </c>
      <c r="AW47" s="98">
        <f t="shared" si="2"/>
        <v>0</v>
      </c>
      <c r="AX47" s="99"/>
      <c r="AY47" s="100"/>
      <c r="AZ47" s="107">
        <f t="shared" si="3"/>
        <v>0</v>
      </c>
    </row>
    <row r="48" spans="1:52">
      <c r="A48" s="77">
        <v>70</v>
      </c>
      <c r="B48" s="101" t="s">
        <v>181</v>
      </c>
      <c r="C48" s="77" t="s">
        <v>83</v>
      </c>
      <c r="D48" s="77" t="s">
        <v>6</v>
      </c>
      <c r="E48" s="157">
        <v>0</v>
      </c>
      <c r="F48" s="152">
        <v>0</v>
      </c>
      <c r="G48" s="157">
        <v>1</v>
      </c>
      <c r="H48" s="152">
        <v>1</v>
      </c>
      <c r="I48" s="157">
        <v>0</v>
      </c>
      <c r="J48" s="152">
        <f t="shared" si="4"/>
        <v>0</v>
      </c>
      <c r="K48" s="157">
        <v>1</v>
      </c>
      <c r="L48" s="152">
        <v>1</v>
      </c>
      <c r="M48" s="157">
        <v>0</v>
      </c>
      <c r="N48" s="152">
        <f t="shared" si="6"/>
        <v>0</v>
      </c>
      <c r="O48" s="157">
        <v>0</v>
      </c>
      <c r="P48" s="152">
        <v>0</v>
      </c>
      <c r="Q48" s="157">
        <v>0</v>
      </c>
      <c r="R48" s="152">
        <v>0</v>
      </c>
      <c r="S48" s="157">
        <v>0</v>
      </c>
      <c r="T48" s="152">
        <v>0</v>
      </c>
      <c r="U48" s="157">
        <v>0</v>
      </c>
      <c r="V48" s="152">
        <v>0</v>
      </c>
      <c r="W48" s="157">
        <v>0</v>
      </c>
      <c r="X48" s="152">
        <v>0</v>
      </c>
      <c r="Y48" s="157">
        <v>0</v>
      </c>
      <c r="Z48" s="152">
        <v>0</v>
      </c>
      <c r="AA48" s="157">
        <v>0</v>
      </c>
      <c r="AB48" s="152">
        <v>0</v>
      </c>
      <c r="AC48" s="157">
        <v>0</v>
      </c>
      <c r="AD48" s="152">
        <v>0</v>
      </c>
      <c r="AE48" s="157">
        <v>0</v>
      </c>
      <c r="AF48" s="152">
        <v>0</v>
      </c>
      <c r="AG48" s="157">
        <v>0</v>
      </c>
      <c r="AH48" s="152">
        <v>0</v>
      </c>
      <c r="AI48" s="157">
        <v>0</v>
      </c>
      <c r="AJ48" s="152">
        <v>0</v>
      </c>
      <c r="AK48" s="157">
        <v>0</v>
      </c>
      <c r="AL48" s="152">
        <v>0</v>
      </c>
      <c r="AM48" s="89"/>
      <c r="AN48" s="89"/>
      <c r="AO48" s="93">
        <f t="shared" si="8"/>
        <v>1</v>
      </c>
      <c r="AP48" s="94" t="s">
        <v>515</v>
      </c>
      <c r="AQ48" s="95">
        <v>1</v>
      </c>
      <c r="AR48" s="94" t="s">
        <v>512</v>
      </c>
      <c r="AS48" s="97">
        <v>1</v>
      </c>
      <c r="AT48" s="96"/>
      <c r="AU48" s="97"/>
      <c r="AV48" s="107">
        <f t="shared" si="1"/>
        <v>2</v>
      </c>
      <c r="AW48" s="98">
        <f t="shared" si="2"/>
        <v>0</v>
      </c>
      <c r="AX48" s="99"/>
      <c r="AY48" s="100"/>
      <c r="AZ48" s="107">
        <f t="shared" si="3"/>
        <v>2</v>
      </c>
    </row>
    <row r="49" spans="1:52">
      <c r="A49" s="77">
        <v>71</v>
      </c>
      <c r="B49" s="101" t="s">
        <v>181</v>
      </c>
      <c r="C49" s="77" t="s">
        <v>83</v>
      </c>
      <c r="D49" s="77" t="s">
        <v>6</v>
      </c>
      <c r="E49" s="157">
        <v>0</v>
      </c>
      <c r="F49" s="152">
        <v>0</v>
      </c>
      <c r="G49" s="157">
        <v>1</v>
      </c>
      <c r="H49" s="152">
        <v>8</v>
      </c>
      <c r="I49" s="157">
        <v>0</v>
      </c>
      <c r="J49" s="152">
        <f t="shared" si="4"/>
        <v>0</v>
      </c>
      <c r="K49" s="157">
        <v>1</v>
      </c>
      <c r="L49" s="152">
        <v>0</v>
      </c>
      <c r="M49" s="157">
        <v>0</v>
      </c>
      <c r="N49" s="152">
        <f t="shared" si="6"/>
        <v>0</v>
      </c>
      <c r="O49" s="157">
        <v>0</v>
      </c>
      <c r="P49" s="152">
        <v>0</v>
      </c>
      <c r="Q49" s="157">
        <v>0</v>
      </c>
      <c r="R49" s="152">
        <v>0</v>
      </c>
      <c r="S49" s="157">
        <v>0</v>
      </c>
      <c r="T49" s="152">
        <v>0</v>
      </c>
      <c r="U49" s="157">
        <v>0</v>
      </c>
      <c r="V49" s="152">
        <v>0</v>
      </c>
      <c r="W49" s="157">
        <v>0</v>
      </c>
      <c r="X49" s="152">
        <v>0</v>
      </c>
      <c r="Y49" s="157">
        <v>0</v>
      </c>
      <c r="Z49" s="152">
        <v>0</v>
      </c>
      <c r="AA49" s="157">
        <v>0</v>
      </c>
      <c r="AB49" s="152">
        <v>0</v>
      </c>
      <c r="AC49" s="157">
        <v>0</v>
      </c>
      <c r="AD49" s="152">
        <v>0</v>
      </c>
      <c r="AE49" s="157">
        <v>0</v>
      </c>
      <c r="AF49" s="152">
        <v>0</v>
      </c>
      <c r="AG49" s="157">
        <v>0</v>
      </c>
      <c r="AH49" s="152">
        <v>0</v>
      </c>
      <c r="AI49" s="157">
        <v>0</v>
      </c>
      <c r="AJ49" s="152">
        <v>0</v>
      </c>
      <c r="AK49" s="157">
        <v>0</v>
      </c>
      <c r="AL49" s="152">
        <v>0</v>
      </c>
      <c r="AM49" s="89" t="s">
        <v>512</v>
      </c>
      <c r="AN49" s="89"/>
      <c r="AO49" s="93">
        <f t="shared" si="8"/>
        <v>1</v>
      </c>
      <c r="AP49" s="94" t="s">
        <v>515</v>
      </c>
      <c r="AQ49" s="95">
        <v>8</v>
      </c>
      <c r="AR49" s="94"/>
      <c r="AS49" s="97"/>
      <c r="AT49" s="96"/>
      <c r="AU49" s="97"/>
      <c r="AV49" s="107">
        <f t="shared" si="1"/>
        <v>8</v>
      </c>
      <c r="AW49" s="98">
        <f t="shared" si="2"/>
        <v>0</v>
      </c>
      <c r="AX49" s="99"/>
      <c r="AY49" s="100"/>
      <c r="AZ49" s="107">
        <f t="shared" si="3"/>
        <v>8</v>
      </c>
    </row>
    <row r="50" spans="1:52">
      <c r="A50" s="77">
        <v>76</v>
      </c>
      <c r="B50" s="101" t="s">
        <v>181</v>
      </c>
      <c r="C50" s="77" t="s">
        <v>63</v>
      </c>
      <c r="D50" s="77" t="s">
        <v>9</v>
      </c>
      <c r="E50" s="157">
        <v>0</v>
      </c>
      <c r="F50" s="152">
        <v>0</v>
      </c>
      <c r="G50" s="157">
        <v>0</v>
      </c>
      <c r="H50" s="152">
        <f t="shared" si="7"/>
        <v>0</v>
      </c>
      <c r="I50" s="157">
        <v>0</v>
      </c>
      <c r="J50" s="152">
        <f t="shared" si="4"/>
        <v>0</v>
      </c>
      <c r="K50" s="157">
        <v>0</v>
      </c>
      <c r="L50" s="152">
        <f t="shared" si="5"/>
        <v>0</v>
      </c>
      <c r="M50" s="157">
        <v>0</v>
      </c>
      <c r="N50" s="152">
        <f t="shared" si="6"/>
        <v>0</v>
      </c>
      <c r="O50" s="157">
        <v>0</v>
      </c>
      <c r="P50" s="152">
        <v>0</v>
      </c>
      <c r="Q50" s="157">
        <v>0</v>
      </c>
      <c r="R50" s="152">
        <v>0</v>
      </c>
      <c r="S50" s="157">
        <v>0</v>
      </c>
      <c r="T50" s="152">
        <v>0</v>
      </c>
      <c r="U50" s="157">
        <v>0</v>
      </c>
      <c r="V50" s="152">
        <v>0</v>
      </c>
      <c r="W50" s="157">
        <v>0</v>
      </c>
      <c r="X50" s="152">
        <v>0</v>
      </c>
      <c r="Y50" s="157">
        <v>0</v>
      </c>
      <c r="Z50" s="152">
        <v>0</v>
      </c>
      <c r="AA50" s="157">
        <v>0</v>
      </c>
      <c r="AB50" s="152">
        <v>0</v>
      </c>
      <c r="AC50" s="157">
        <v>0</v>
      </c>
      <c r="AD50" s="152">
        <v>0</v>
      </c>
      <c r="AE50" s="157">
        <v>0</v>
      </c>
      <c r="AF50" s="152">
        <v>0</v>
      </c>
      <c r="AG50" s="157">
        <v>0</v>
      </c>
      <c r="AH50" s="152">
        <v>0</v>
      </c>
      <c r="AI50" s="157">
        <v>0</v>
      </c>
      <c r="AJ50" s="152">
        <v>0</v>
      </c>
      <c r="AK50" s="157">
        <v>0</v>
      </c>
      <c r="AL50" s="152">
        <v>0</v>
      </c>
      <c r="AM50" s="89"/>
      <c r="AN50" s="89"/>
      <c r="AO50" s="93">
        <f t="shared" si="8"/>
        <v>0</v>
      </c>
      <c r="AP50" s="94"/>
      <c r="AQ50" s="95"/>
      <c r="AR50" s="94"/>
      <c r="AS50" s="97"/>
      <c r="AT50" s="96"/>
      <c r="AU50" s="97"/>
      <c r="AV50" s="107">
        <f t="shared" si="1"/>
        <v>0</v>
      </c>
      <c r="AW50" s="98">
        <f t="shared" si="2"/>
        <v>0</v>
      </c>
      <c r="AX50" s="99"/>
      <c r="AY50" s="100"/>
      <c r="AZ50" s="107">
        <f t="shared" si="3"/>
        <v>0</v>
      </c>
    </row>
    <row r="51" spans="1:52">
      <c r="A51" s="77">
        <v>77</v>
      </c>
      <c r="B51" s="101" t="s">
        <v>181</v>
      </c>
      <c r="C51" s="77" t="s">
        <v>63</v>
      </c>
      <c r="D51" s="77" t="s">
        <v>8</v>
      </c>
      <c r="E51" s="157">
        <v>0</v>
      </c>
      <c r="F51" s="152">
        <v>0</v>
      </c>
      <c r="G51" s="157">
        <v>0</v>
      </c>
      <c r="H51" s="152">
        <f t="shared" si="7"/>
        <v>0</v>
      </c>
      <c r="I51" s="157">
        <v>0</v>
      </c>
      <c r="J51" s="152">
        <f t="shared" si="4"/>
        <v>0</v>
      </c>
      <c r="K51" s="157">
        <v>1</v>
      </c>
      <c r="L51" s="152">
        <v>0</v>
      </c>
      <c r="M51" s="157">
        <v>0</v>
      </c>
      <c r="N51" s="152">
        <f t="shared" si="6"/>
        <v>0</v>
      </c>
      <c r="O51" s="157">
        <v>0</v>
      </c>
      <c r="P51" s="152">
        <v>0</v>
      </c>
      <c r="Q51" s="157">
        <v>0</v>
      </c>
      <c r="R51" s="152">
        <v>0</v>
      </c>
      <c r="S51" s="157">
        <v>0</v>
      </c>
      <c r="T51" s="152">
        <v>0</v>
      </c>
      <c r="U51" s="157">
        <v>0</v>
      </c>
      <c r="V51" s="152">
        <v>0</v>
      </c>
      <c r="W51" s="157">
        <v>0</v>
      </c>
      <c r="X51" s="152">
        <v>0</v>
      </c>
      <c r="Y51" s="157">
        <v>0</v>
      </c>
      <c r="Z51" s="152">
        <v>0</v>
      </c>
      <c r="AA51" s="157">
        <v>0</v>
      </c>
      <c r="AB51" s="152">
        <v>0</v>
      </c>
      <c r="AC51" s="157">
        <v>0</v>
      </c>
      <c r="AD51" s="152">
        <v>0</v>
      </c>
      <c r="AE51" s="157">
        <v>0</v>
      </c>
      <c r="AF51" s="152">
        <v>0</v>
      </c>
      <c r="AG51" s="157">
        <v>0</v>
      </c>
      <c r="AH51" s="152">
        <v>0</v>
      </c>
      <c r="AI51" s="157">
        <v>0</v>
      </c>
      <c r="AJ51" s="152">
        <v>0</v>
      </c>
      <c r="AK51" s="157">
        <v>0</v>
      </c>
      <c r="AL51" s="152">
        <v>0</v>
      </c>
      <c r="AM51" s="89" t="s">
        <v>512</v>
      </c>
      <c r="AN51" s="89"/>
      <c r="AO51" s="93">
        <f t="shared" si="8"/>
        <v>0</v>
      </c>
      <c r="AP51" s="94"/>
      <c r="AQ51" s="95"/>
      <c r="AR51" s="94"/>
      <c r="AS51" s="97"/>
      <c r="AT51" s="96"/>
      <c r="AU51" s="97"/>
      <c r="AV51" s="107">
        <f t="shared" si="1"/>
        <v>0</v>
      </c>
      <c r="AW51" s="98">
        <f t="shared" si="2"/>
        <v>0</v>
      </c>
      <c r="AX51" s="99"/>
      <c r="AY51" s="100"/>
      <c r="AZ51" s="107">
        <f t="shared" si="3"/>
        <v>0</v>
      </c>
    </row>
    <row r="52" spans="1:52">
      <c r="A52" s="77">
        <v>78</v>
      </c>
      <c r="B52" s="101" t="s">
        <v>181</v>
      </c>
      <c r="C52" s="77" t="s">
        <v>83</v>
      </c>
      <c r="D52" s="77" t="s">
        <v>9</v>
      </c>
      <c r="E52" s="157">
        <v>0</v>
      </c>
      <c r="F52" s="152">
        <v>0</v>
      </c>
      <c r="G52" s="157">
        <v>0</v>
      </c>
      <c r="H52" s="152">
        <f t="shared" si="7"/>
        <v>0</v>
      </c>
      <c r="I52" s="157">
        <v>0</v>
      </c>
      <c r="J52" s="152">
        <f t="shared" si="4"/>
        <v>0</v>
      </c>
      <c r="K52" s="157">
        <v>1</v>
      </c>
      <c r="L52" s="152">
        <v>2</v>
      </c>
      <c r="M52" s="157">
        <v>0</v>
      </c>
      <c r="N52" s="152">
        <f t="shared" si="6"/>
        <v>0</v>
      </c>
      <c r="O52" s="157">
        <v>0</v>
      </c>
      <c r="P52" s="152">
        <v>0</v>
      </c>
      <c r="Q52" s="157">
        <v>0</v>
      </c>
      <c r="R52" s="152">
        <v>0</v>
      </c>
      <c r="S52" s="157">
        <v>0</v>
      </c>
      <c r="T52" s="152">
        <v>0</v>
      </c>
      <c r="U52" s="157">
        <v>0</v>
      </c>
      <c r="V52" s="152">
        <v>0</v>
      </c>
      <c r="W52" s="157">
        <v>0</v>
      </c>
      <c r="X52" s="152">
        <v>0</v>
      </c>
      <c r="Y52" s="157">
        <v>0</v>
      </c>
      <c r="Z52" s="152">
        <v>0</v>
      </c>
      <c r="AA52" s="157">
        <v>0</v>
      </c>
      <c r="AB52" s="152">
        <v>0</v>
      </c>
      <c r="AC52" s="157">
        <v>0</v>
      </c>
      <c r="AD52" s="152">
        <v>0</v>
      </c>
      <c r="AE52" s="157">
        <v>0</v>
      </c>
      <c r="AF52" s="152">
        <v>0</v>
      </c>
      <c r="AG52" s="157">
        <v>0</v>
      </c>
      <c r="AH52" s="152">
        <v>0</v>
      </c>
      <c r="AI52" s="157">
        <v>0</v>
      </c>
      <c r="AJ52" s="152">
        <v>0</v>
      </c>
      <c r="AK52" s="157">
        <v>0</v>
      </c>
      <c r="AL52" s="152">
        <v>0</v>
      </c>
      <c r="AM52" s="89" t="s">
        <v>512</v>
      </c>
      <c r="AN52" s="89"/>
      <c r="AO52" s="93">
        <f t="shared" si="8"/>
        <v>1</v>
      </c>
      <c r="AP52" s="94" t="s">
        <v>512</v>
      </c>
      <c r="AQ52" s="95">
        <v>2</v>
      </c>
      <c r="AR52" s="94"/>
      <c r="AS52" s="97"/>
      <c r="AT52" s="96"/>
      <c r="AU52" s="97"/>
      <c r="AV52" s="107">
        <f t="shared" si="1"/>
        <v>2</v>
      </c>
      <c r="AW52" s="98">
        <f t="shared" si="2"/>
        <v>0</v>
      </c>
      <c r="AX52" s="99"/>
      <c r="AY52" s="100"/>
      <c r="AZ52" s="107">
        <f t="shared" si="3"/>
        <v>2</v>
      </c>
    </row>
    <row r="53" spans="1:52">
      <c r="A53" s="77">
        <v>79</v>
      </c>
      <c r="B53" s="101" t="s">
        <v>181</v>
      </c>
      <c r="C53" s="77" t="s">
        <v>83</v>
      </c>
      <c r="D53" s="77" t="s">
        <v>9</v>
      </c>
      <c r="E53" s="157">
        <v>0</v>
      </c>
      <c r="F53" s="152">
        <v>0</v>
      </c>
      <c r="G53" s="157">
        <v>0</v>
      </c>
      <c r="H53" s="152">
        <f t="shared" si="7"/>
        <v>0</v>
      </c>
      <c r="I53" s="157">
        <v>0</v>
      </c>
      <c r="J53" s="152">
        <f t="shared" si="4"/>
        <v>0</v>
      </c>
      <c r="K53" s="157">
        <v>0</v>
      </c>
      <c r="L53" s="152">
        <f t="shared" si="5"/>
        <v>0</v>
      </c>
      <c r="M53" s="157">
        <v>0</v>
      </c>
      <c r="N53" s="152">
        <f t="shared" si="6"/>
        <v>0</v>
      </c>
      <c r="O53" s="157">
        <v>0</v>
      </c>
      <c r="P53" s="152">
        <v>0</v>
      </c>
      <c r="Q53" s="157">
        <v>0</v>
      </c>
      <c r="R53" s="152">
        <v>0</v>
      </c>
      <c r="S53" s="157">
        <v>0</v>
      </c>
      <c r="T53" s="152">
        <v>0</v>
      </c>
      <c r="U53" s="157">
        <v>0</v>
      </c>
      <c r="V53" s="152">
        <v>0</v>
      </c>
      <c r="W53" s="157">
        <v>0</v>
      </c>
      <c r="X53" s="152">
        <v>0</v>
      </c>
      <c r="Y53" s="157">
        <v>0</v>
      </c>
      <c r="Z53" s="152">
        <v>0</v>
      </c>
      <c r="AA53" s="157">
        <v>0</v>
      </c>
      <c r="AB53" s="152">
        <v>0</v>
      </c>
      <c r="AC53" s="157">
        <v>0</v>
      </c>
      <c r="AD53" s="152">
        <v>0</v>
      </c>
      <c r="AE53" s="157">
        <v>0</v>
      </c>
      <c r="AF53" s="152">
        <v>0</v>
      </c>
      <c r="AG53" s="157">
        <v>0</v>
      </c>
      <c r="AH53" s="152">
        <v>0</v>
      </c>
      <c r="AI53" s="157">
        <v>0</v>
      </c>
      <c r="AJ53" s="152">
        <v>0</v>
      </c>
      <c r="AK53" s="157">
        <v>0</v>
      </c>
      <c r="AL53" s="152">
        <v>0</v>
      </c>
      <c r="AM53" s="89"/>
      <c r="AN53" s="89"/>
      <c r="AO53" s="93">
        <f t="shared" si="8"/>
        <v>0</v>
      </c>
      <c r="AP53" s="94"/>
      <c r="AQ53" s="95"/>
      <c r="AR53" s="94"/>
      <c r="AS53" s="97"/>
      <c r="AT53" s="96"/>
      <c r="AU53" s="97"/>
      <c r="AV53" s="107">
        <f t="shared" si="1"/>
        <v>0</v>
      </c>
      <c r="AW53" s="98">
        <f t="shared" si="2"/>
        <v>0</v>
      </c>
      <c r="AX53" s="99"/>
      <c r="AY53" s="100"/>
      <c r="AZ53" s="107">
        <f t="shared" si="3"/>
        <v>0</v>
      </c>
    </row>
    <row r="54" spans="1:52">
      <c r="A54" s="77">
        <v>81</v>
      </c>
      <c r="B54" s="101" t="s">
        <v>181</v>
      </c>
      <c r="C54" s="77" t="s">
        <v>63</v>
      </c>
      <c r="D54" s="77" t="s">
        <v>10</v>
      </c>
      <c r="E54" s="157">
        <v>0</v>
      </c>
      <c r="F54" s="152">
        <v>0</v>
      </c>
      <c r="G54" s="157">
        <v>0</v>
      </c>
      <c r="H54" s="152">
        <f t="shared" si="7"/>
        <v>0</v>
      </c>
      <c r="I54" s="157">
        <v>1</v>
      </c>
      <c r="J54" s="152">
        <v>0</v>
      </c>
      <c r="K54" s="157">
        <v>0</v>
      </c>
      <c r="L54" s="152">
        <f t="shared" si="5"/>
        <v>0</v>
      </c>
      <c r="M54" s="157">
        <v>0</v>
      </c>
      <c r="N54" s="152">
        <f t="shared" si="6"/>
        <v>0</v>
      </c>
      <c r="O54" s="157">
        <v>0</v>
      </c>
      <c r="P54" s="152">
        <v>0</v>
      </c>
      <c r="Q54" s="157">
        <v>0</v>
      </c>
      <c r="R54" s="152">
        <v>0</v>
      </c>
      <c r="S54" s="157">
        <v>0</v>
      </c>
      <c r="T54" s="152">
        <v>0</v>
      </c>
      <c r="U54" s="157">
        <v>0</v>
      </c>
      <c r="V54" s="152">
        <v>0</v>
      </c>
      <c r="W54" s="157">
        <v>0</v>
      </c>
      <c r="X54" s="152">
        <v>0</v>
      </c>
      <c r="Y54" s="157">
        <v>0</v>
      </c>
      <c r="Z54" s="152">
        <v>0</v>
      </c>
      <c r="AA54" s="157">
        <v>0</v>
      </c>
      <c r="AB54" s="152">
        <v>0</v>
      </c>
      <c r="AC54" s="157">
        <v>0</v>
      </c>
      <c r="AD54" s="152">
        <v>0</v>
      </c>
      <c r="AE54" s="157">
        <v>0</v>
      </c>
      <c r="AF54" s="152">
        <v>0</v>
      </c>
      <c r="AG54" s="157">
        <v>0</v>
      </c>
      <c r="AH54" s="152">
        <v>0</v>
      </c>
      <c r="AI54" s="157">
        <v>0</v>
      </c>
      <c r="AJ54" s="152">
        <v>0</v>
      </c>
      <c r="AK54" s="157">
        <v>0</v>
      </c>
      <c r="AL54" s="152">
        <v>0</v>
      </c>
      <c r="AM54" s="89" t="s">
        <v>514</v>
      </c>
      <c r="AN54" s="89"/>
      <c r="AO54" s="93">
        <f t="shared" si="8"/>
        <v>0</v>
      </c>
      <c r="AP54" s="94"/>
      <c r="AQ54" s="95"/>
      <c r="AR54" s="94"/>
      <c r="AS54" s="97"/>
      <c r="AT54" s="96"/>
      <c r="AU54" s="97"/>
      <c r="AV54" s="107">
        <f t="shared" si="1"/>
        <v>0</v>
      </c>
      <c r="AW54" s="98">
        <f t="shared" si="2"/>
        <v>0</v>
      </c>
      <c r="AX54" s="99"/>
      <c r="AY54" s="100"/>
      <c r="AZ54" s="107">
        <f t="shared" si="3"/>
        <v>0</v>
      </c>
    </row>
    <row r="55" spans="1:52">
      <c r="A55" s="77">
        <v>82</v>
      </c>
      <c r="B55" s="101" t="s">
        <v>181</v>
      </c>
      <c r="C55" s="77" t="s">
        <v>83</v>
      </c>
      <c r="D55" s="77" t="s">
        <v>10</v>
      </c>
      <c r="E55" s="157">
        <v>0</v>
      </c>
      <c r="F55" s="152">
        <v>0</v>
      </c>
      <c r="G55" s="157">
        <v>0</v>
      </c>
      <c r="H55" s="152">
        <f t="shared" si="7"/>
        <v>0</v>
      </c>
      <c r="I55" s="157">
        <v>0</v>
      </c>
      <c r="J55" s="152">
        <f t="shared" si="4"/>
        <v>0</v>
      </c>
      <c r="K55" s="157">
        <v>0</v>
      </c>
      <c r="L55" s="152">
        <f t="shared" si="5"/>
        <v>0</v>
      </c>
      <c r="M55" s="157">
        <v>0</v>
      </c>
      <c r="N55" s="152">
        <f t="shared" si="6"/>
        <v>0</v>
      </c>
      <c r="O55" s="157">
        <v>0</v>
      </c>
      <c r="P55" s="152">
        <v>0</v>
      </c>
      <c r="Q55" s="157">
        <v>0</v>
      </c>
      <c r="R55" s="152">
        <v>0</v>
      </c>
      <c r="S55" s="157">
        <v>0</v>
      </c>
      <c r="T55" s="152">
        <v>0</v>
      </c>
      <c r="U55" s="157">
        <v>0</v>
      </c>
      <c r="V55" s="152">
        <v>0</v>
      </c>
      <c r="W55" s="157">
        <v>0</v>
      </c>
      <c r="X55" s="152">
        <v>0</v>
      </c>
      <c r="Y55" s="157">
        <v>0</v>
      </c>
      <c r="Z55" s="152">
        <v>0</v>
      </c>
      <c r="AA55" s="157">
        <v>0</v>
      </c>
      <c r="AB55" s="152">
        <v>0</v>
      </c>
      <c r="AC55" s="157">
        <v>0</v>
      </c>
      <c r="AD55" s="152">
        <v>0</v>
      </c>
      <c r="AE55" s="157">
        <v>0</v>
      </c>
      <c r="AF55" s="152">
        <v>0</v>
      </c>
      <c r="AG55" s="157">
        <v>0</v>
      </c>
      <c r="AH55" s="152">
        <v>0</v>
      </c>
      <c r="AI55" s="157">
        <v>0</v>
      </c>
      <c r="AJ55" s="152">
        <v>0</v>
      </c>
      <c r="AK55" s="157">
        <v>0</v>
      </c>
      <c r="AL55" s="152">
        <v>0</v>
      </c>
      <c r="AM55" s="89"/>
      <c r="AN55" s="89"/>
      <c r="AO55" s="93">
        <f t="shared" si="8"/>
        <v>0</v>
      </c>
      <c r="AP55" s="94"/>
      <c r="AQ55" s="95"/>
      <c r="AR55" s="94"/>
      <c r="AS55" s="97"/>
      <c r="AT55" s="96"/>
      <c r="AU55" s="97"/>
      <c r="AV55" s="107">
        <f t="shared" si="1"/>
        <v>0</v>
      </c>
      <c r="AW55" s="98">
        <f t="shared" si="2"/>
        <v>0</v>
      </c>
      <c r="AX55" s="99"/>
      <c r="AY55" s="100"/>
      <c r="AZ55" s="107">
        <f t="shared" si="3"/>
        <v>0</v>
      </c>
    </row>
    <row r="56" spans="1:52">
      <c r="A56" s="77">
        <v>83</v>
      </c>
      <c r="B56" s="101" t="s">
        <v>181</v>
      </c>
      <c r="C56" s="77" t="s">
        <v>83</v>
      </c>
      <c r="D56" s="77" t="s">
        <v>10</v>
      </c>
      <c r="E56" s="157">
        <v>0</v>
      </c>
      <c r="F56" s="152">
        <v>0</v>
      </c>
      <c r="G56" s="157">
        <v>0</v>
      </c>
      <c r="H56" s="152">
        <f t="shared" si="7"/>
        <v>0</v>
      </c>
      <c r="I56" s="157">
        <v>0</v>
      </c>
      <c r="J56" s="152">
        <f t="shared" si="4"/>
        <v>0</v>
      </c>
      <c r="K56" s="157">
        <v>1</v>
      </c>
      <c r="L56" s="152">
        <v>1</v>
      </c>
      <c r="M56" s="157">
        <v>0</v>
      </c>
      <c r="N56" s="152">
        <f t="shared" si="6"/>
        <v>0</v>
      </c>
      <c r="O56" s="157">
        <v>0</v>
      </c>
      <c r="P56" s="152">
        <v>0</v>
      </c>
      <c r="Q56" s="157">
        <v>0</v>
      </c>
      <c r="R56" s="152">
        <v>0</v>
      </c>
      <c r="S56" s="157">
        <v>0</v>
      </c>
      <c r="T56" s="152">
        <v>0</v>
      </c>
      <c r="U56" s="157">
        <v>0</v>
      </c>
      <c r="V56" s="152">
        <v>0</v>
      </c>
      <c r="W56" s="157">
        <v>0</v>
      </c>
      <c r="X56" s="152">
        <v>0</v>
      </c>
      <c r="Y56" s="157">
        <v>0</v>
      </c>
      <c r="Z56" s="152">
        <v>0</v>
      </c>
      <c r="AA56" s="157">
        <v>0</v>
      </c>
      <c r="AB56" s="152">
        <v>0</v>
      </c>
      <c r="AC56" s="157">
        <v>0</v>
      </c>
      <c r="AD56" s="152">
        <v>0</v>
      </c>
      <c r="AE56" s="157">
        <v>1</v>
      </c>
      <c r="AF56" s="152">
        <v>0</v>
      </c>
      <c r="AG56" s="157">
        <v>0</v>
      </c>
      <c r="AH56" s="152">
        <v>0</v>
      </c>
      <c r="AI56" s="157">
        <v>0</v>
      </c>
      <c r="AJ56" s="152">
        <v>0</v>
      </c>
      <c r="AK56" s="157">
        <v>0</v>
      </c>
      <c r="AL56" s="152">
        <v>0</v>
      </c>
      <c r="AM56" s="89" t="s">
        <v>512</v>
      </c>
      <c r="AN56" s="89" t="s">
        <v>82</v>
      </c>
      <c r="AO56" s="93">
        <f t="shared" si="8"/>
        <v>1</v>
      </c>
      <c r="AP56" s="94" t="s">
        <v>512</v>
      </c>
      <c r="AQ56" s="95">
        <v>1</v>
      </c>
      <c r="AR56" s="94"/>
      <c r="AS56" s="97"/>
      <c r="AT56" s="96"/>
      <c r="AU56" s="97"/>
      <c r="AV56" s="107">
        <f t="shared" si="1"/>
        <v>1</v>
      </c>
      <c r="AW56" s="98">
        <f t="shared" si="2"/>
        <v>0</v>
      </c>
      <c r="AX56" s="99"/>
      <c r="AY56" s="100"/>
      <c r="AZ56" s="107">
        <f t="shared" si="3"/>
        <v>1</v>
      </c>
    </row>
    <row r="57" spans="1:52">
      <c r="A57" s="77">
        <v>84</v>
      </c>
      <c r="B57" s="101" t="s">
        <v>181</v>
      </c>
      <c r="C57" s="77" t="s">
        <v>83</v>
      </c>
      <c r="D57" s="77" t="s">
        <v>10</v>
      </c>
      <c r="E57" s="157">
        <v>0</v>
      </c>
      <c r="F57" s="152">
        <v>0</v>
      </c>
      <c r="G57" s="157">
        <v>1</v>
      </c>
      <c r="H57" s="152">
        <v>4</v>
      </c>
      <c r="I57" s="157">
        <v>0</v>
      </c>
      <c r="J57" s="152">
        <f t="shared" si="4"/>
        <v>0</v>
      </c>
      <c r="K57" s="157">
        <v>0</v>
      </c>
      <c r="L57" s="152">
        <f t="shared" si="5"/>
        <v>0</v>
      </c>
      <c r="M57" s="157">
        <v>0</v>
      </c>
      <c r="N57" s="152">
        <f t="shared" si="6"/>
        <v>0</v>
      </c>
      <c r="O57" s="157">
        <v>0</v>
      </c>
      <c r="P57" s="152">
        <v>0</v>
      </c>
      <c r="Q57" s="157">
        <v>0</v>
      </c>
      <c r="R57" s="152">
        <v>0</v>
      </c>
      <c r="S57" s="157">
        <v>0</v>
      </c>
      <c r="T57" s="152">
        <v>0</v>
      </c>
      <c r="U57" s="157">
        <v>0</v>
      </c>
      <c r="V57" s="152">
        <v>0</v>
      </c>
      <c r="W57" s="157">
        <v>0</v>
      </c>
      <c r="X57" s="152">
        <v>0</v>
      </c>
      <c r="Y57" s="157">
        <v>0</v>
      </c>
      <c r="Z57" s="152">
        <v>0</v>
      </c>
      <c r="AA57" s="157">
        <v>0</v>
      </c>
      <c r="AB57" s="152">
        <v>0</v>
      </c>
      <c r="AC57" s="157">
        <v>0</v>
      </c>
      <c r="AD57" s="152">
        <v>0</v>
      </c>
      <c r="AE57" s="157">
        <v>0</v>
      </c>
      <c r="AF57" s="152">
        <v>0</v>
      </c>
      <c r="AG57" s="157">
        <v>0</v>
      </c>
      <c r="AH57" s="152">
        <v>0</v>
      </c>
      <c r="AI57" s="157">
        <v>0</v>
      </c>
      <c r="AJ57" s="152">
        <v>0</v>
      </c>
      <c r="AK57" s="157">
        <v>0</v>
      </c>
      <c r="AL57" s="152">
        <v>0</v>
      </c>
      <c r="AM57" s="89"/>
      <c r="AN57" s="89"/>
      <c r="AO57" s="93">
        <f t="shared" si="8"/>
        <v>1</v>
      </c>
      <c r="AP57" s="94" t="s">
        <v>515</v>
      </c>
      <c r="AQ57" s="95">
        <v>4</v>
      </c>
      <c r="AR57" s="94"/>
      <c r="AS57" s="97"/>
      <c r="AT57" s="96"/>
      <c r="AU57" s="97"/>
      <c r="AV57" s="107">
        <f t="shared" si="1"/>
        <v>4</v>
      </c>
      <c r="AW57" s="98">
        <f t="shared" si="2"/>
        <v>0</v>
      </c>
      <c r="AX57" s="99"/>
      <c r="AY57" s="100"/>
      <c r="AZ57" s="107">
        <f t="shared" si="3"/>
        <v>4</v>
      </c>
    </row>
    <row r="58" spans="1:52">
      <c r="A58" s="77">
        <v>86</v>
      </c>
      <c r="B58" s="101" t="s">
        <v>181</v>
      </c>
      <c r="C58" s="77" t="s">
        <v>63</v>
      </c>
      <c r="D58" s="77" t="s">
        <v>11</v>
      </c>
      <c r="E58" s="157">
        <v>0</v>
      </c>
      <c r="F58" s="152">
        <v>0</v>
      </c>
      <c r="G58" s="157">
        <v>0</v>
      </c>
      <c r="H58" s="152">
        <f t="shared" si="7"/>
        <v>0</v>
      </c>
      <c r="I58" s="157">
        <v>0</v>
      </c>
      <c r="J58" s="152">
        <f t="shared" si="4"/>
        <v>0</v>
      </c>
      <c r="K58" s="157">
        <v>1</v>
      </c>
      <c r="L58" s="152">
        <v>2</v>
      </c>
      <c r="M58" s="157">
        <v>0</v>
      </c>
      <c r="N58" s="152">
        <f t="shared" si="6"/>
        <v>0</v>
      </c>
      <c r="O58" s="157">
        <v>0</v>
      </c>
      <c r="P58" s="152">
        <v>0</v>
      </c>
      <c r="Q58" s="157">
        <v>0</v>
      </c>
      <c r="R58" s="152">
        <v>0</v>
      </c>
      <c r="S58" s="157">
        <v>0</v>
      </c>
      <c r="T58" s="152">
        <v>0</v>
      </c>
      <c r="U58" s="157">
        <v>0</v>
      </c>
      <c r="V58" s="152">
        <v>0</v>
      </c>
      <c r="W58" s="157">
        <v>0</v>
      </c>
      <c r="X58" s="152">
        <v>0</v>
      </c>
      <c r="Y58" s="157">
        <v>0</v>
      </c>
      <c r="Z58" s="152">
        <v>0</v>
      </c>
      <c r="AA58" s="157">
        <v>0</v>
      </c>
      <c r="AB58" s="152">
        <v>0</v>
      </c>
      <c r="AC58" s="157">
        <v>0</v>
      </c>
      <c r="AD58" s="152">
        <v>0</v>
      </c>
      <c r="AE58" s="157">
        <v>0</v>
      </c>
      <c r="AF58" s="152">
        <v>0</v>
      </c>
      <c r="AG58" s="157">
        <v>0</v>
      </c>
      <c r="AH58" s="152">
        <v>0</v>
      </c>
      <c r="AI58" s="157">
        <v>0</v>
      </c>
      <c r="AJ58" s="152">
        <v>0</v>
      </c>
      <c r="AK58" s="157">
        <v>0</v>
      </c>
      <c r="AL58" s="152">
        <v>0</v>
      </c>
      <c r="AM58" s="89" t="s">
        <v>512</v>
      </c>
      <c r="AN58" s="89"/>
      <c r="AO58" s="93">
        <f t="shared" si="8"/>
        <v>1</v>
      </c>
      <c r="AP58" s="94" t="s">
        <v>512</v>
      </c>
      <c r="AQ58" s="95">
        <v>2</v>
      </c>
      <c r="AR58" s="94" t="s">
        <v>512</v>
      </c>
      <c r="AS58" s="97">
        <v>1</v>
      </c>
      <c r="AT58" s="96"/>
      <c r="AU58" s="97"/>
      <c r="AV58" s="107">
        <f t="shared" si="1"/>
        <v>3</v>
      </c>
      <c r="AW58" s="98">
        <f t="shared" si="2"/>
        <v>0</v>
      </c>
      <c r="AX58" s="99"/>
      <c r="AY58" s="100"/>
      <c r="AZ58" s="107">
        <f t="shared" si="3"/>
        <v>3</v>
      </c>
    </row>
    <row r="59" spans="1:52">
      <c r="A59" s="77">
        <v>87</v>
      </c>
      <c r="B59" s="101" t="s">
        <v>181</v>
      </c>
      <c r="C59" s="77" t="s">
        <v>63</v>
      </c>
      <c r="D59" s="77" t="s">
        <v>11</v>
      </c>
      <c r="E59" s="157">
        <v>0</v>
      </c>
      <c r="F59" s="152">
        <v>0</v>
      </c>
      <c r="G59" s="157">
        <v>0</v>
      </c>
      <c r="H59" s="152">
        <f t="shared" si="7"/>
        <v>0</v>
      </c>
      <c r="I59" s="157">
        <v>1</v>
      </c>
      <c r="J59" s="152">
        <v>0</v>
      </c>
      <c r="K59" s="157">
        <v>1</v>
      </c>
      <c r="L59" s="152">
        <v>1</v>
      </c>
      <c r="M59" s="157">
        <v>0</v>
      </c>
      <c r="N59" s="152">
        <f t="shared" si="6"/>
        <v>0</v>
      </c>
      <c r="O59" s="157">
        <v>0</v>
      </c>
      <c r="P59" s="152">
        <v>0</v>
      </c>
      <c r="Q59" s="157">
        <v>0</v>
      </c>
      <c r="R59" s="152">
        <v>0</v>
      </c>
      <c r="S59" s="157">
        <v>0</v>
      </c>
      <c r="T59" s="152">
        <v>0</v>
      </c>
      <c r="U59" s="157">
        <v>0</v>
      </c>
      <c r="V59" s="152">
        <v>0</v>
      </c>
      <c r="W59" s="157">
        <v>0</v>
      </c>
      <c r="X59" s="152">
        <v>0</v>
      </c>
      <c r="Y59" s="157">
        <v>0</v>
      </c>
      <c r="Z59" s="152">
        <v>0</v>
      </c>
      <c r="AA59" s="157">
        <v>0</v>
      </c>
      <c r="AB59" s="152">
        <v>0</v>
      </c>
      <c r="AC59" s="157">
        <v>0</v>
      </c>
      <c r="AD59" s="152">
        <v>0</v>
      </c>
      <c r="AE59" s="157">
        <v>0</v>
      </c>
      <c r="AF59" s="152">
        <v>0</v>
      </c>
      <c r="AG59" s="157">
        <v>0</v>
      </c>
      <c r="AH59" s="152">
        <v>0</v>
      </c>
      <c r="AI59" s="157">
        <v>0</v>
      </c>
      <c r="AJ59" s="152">
        <v>0</v>
      </c>
      <c r="AK59" s="157">
        <v>0</v>
      </c>
      <c r="AL59" s="152">
        <v>0</v>
      </c>
      <c r="AM59" s="89" t="s">
        <v>514</v>
      </c>
      <c r="AN59" s="89"/>
      <c r="AO59" s="93">
        <f t="shared" si="8"/>
        <v>1</v>
      </c>
      <c r="AP59" s="94" t="s">
        <v>512</v>
      </c>
      <c r="AQ59" s="95">
        <v>1</v>
      </c>
      <c r="AR59" s="94"/>
      <c r="AS59" s="97"/>
      <c r="AT59" s="96"/>
      <c r="AU59" s="97"/>
      <c r="AV59" s="107">
        <f t="shared" si="1"/>
        <v>1</v>
      </c>
      <c r="AW59" s="98">
        <f t="shared" si="2"/>
        <v>0</v>
      </c>
      <c r="AX59" s="99"/>
      <c r="AY59" s="100"/>
      <c r="AZ59" s="107">
        <f t="shared" si="3"/>
        <v>1</v>
      </c>
    </row>
    <row r="60" spans="1:52">
      <c r="A60" s="77">
        <v>88</v>
      </c>
      <c r="B60" s="101" t="s">
        <v>181</v>
      </c>
      <c r="C60" s="77" t="s">
        <v>83</v>
      </c>
      <c r="D60" s="77" t="s">
        <v>11</v>
      </c>
      <c r="E60" s="157">
        <v>0</v>
      </c>
      <c r="F60" s="152">
        <v>0</v>
      </c>
      <c r="G60" s="157">
        <v>1</v>
      </c>
      <c r="H60" s="152">
        <v>2</v>
      </c>
      <c r="I60" s="157">
        <v>0</v>
      </c>
      <c r="J60" s="152">
        <f t="shared" si="4"/>
        <v>0</v>
      </c>
      <c r="K60" s="157">
        <v>1</v>
      </c>
      <c r="L60" s="152">
        <v>0</v>
      </c>
      <c r="M60" s="157">
        <v>0</v>
      </c>
      <c r="N60" s="152">
        <f t="shared" si="6"/>
        <v>0</v>
      </c>
      <c r="O60" s="157">
        <v>0</v>
      </c>
      <c r="P60" s="152">
        <v>0</v>
      </c>
      <c r="Q60" s="157">
        <v>0</v>
      </c>
      <c r="R60" s="152">
        <v>0</v>
      </c>
      <c r="S60" s="157">
        <v>0</v>
      </c>
      <c r="T60" s="152">
        <v>0</v>
      </c>
      <c r="U60" s="157">
        <v>0</v>
      </c>
      <c r="V60" s="152">
        <v>0</v>
      </c>
      <c r="W60" s="157">
        <v>0</v>
      </c>
      <c r="X60" s="152">
        <v>0</v>
      </c>
      <c r="Y60" s="157">
        <v>0</v>
      </c>
      <c r="Z60" s="152">
        <v>0</v>
      </c>
      <c r="AA60" s="157">
        <v>0</v>
      </c>
      <c r="AB60" s="152">
        <v>0</v>
      </c>
      <c r="AC60" s="157">
        <v>0</v>
      </c>
      <c r="AD60" s="152">
        <v>0</v>
      </c>
      <c r="AE60" s="157">
        <v>0</v>
      </c>
      <c r="AF60" s="152">
        <v>0</v>
      </c>
      <c r="AG60" s="157">
        <v>0</v>
      </c>
      <c r="AH60" s="152">
        <v>0</v>
      </c>
      <c r="AI60" s="157">
        <v>0</v>
      </c>
      <c r="AJ60" s="152">
        <v>0</v>
      </c>
      <c r="AK60" s="157">
        <v>0</v>
      </c>
      <c r="AL60" s="152">
        <v>0</v>
      </c>
      <c r="AM60" s="89" t="s">
        <v>512</v>
      </c>
      <c r="AN60" s="89" t="s">
        <v>514</v>
      </c>
      <c r="AO60" s="93">
        <f t="shared" si="8"/>
        <v>1</v>
      </c>
      <c r="AP60" s="94" t="s">
        <v>515</v>
      </c>
      <c r="AQ60" s="95">
        <v>2</v>
      </c>
      <c r="AR60" s="94"/>
      <c r="AS60" s="97"/>
      <c r="AT60" s="96"/>
      <c r="AU60" s="97"/>
      <c r="AV60" s="107">
        <f t="shared" si="1"/>
        <v>2</v>
      </c>
      <c r="AW60" s="98">
        <f t="shared" si="2"/>
        <v>0</v>
      </c>
      <c r="AX60" s="99"/>
      <c r="AY60" s="100"/>
      <c r="AZ60" s="107">
        <f t="shared" si="3"/>
        <v>2</v>
      </c>
    </row>
    <row r="61" spans="1:52">
      <c r="A61" s="77">
        <v>89</v>
      </c>
      <c r="B61" s="101" t="s">
        <v>181</v>
      </c>
      <c r="C61" s="77" t="s">
        <v>83</v>
      </c>
      <c r="D61" s="77" t="s">
        <v>11</v>
      </c>
      <c r="E61" s="157">
        <v>0</v>
      </c>
      <c r="F61" s="152">
        <v>0</v>
      </c>
      <c r="G61" s="157">
        <v>1</v>
      </c>
      <c r="H61" s="152">
        <v>1</v>
      </c>
      <c r="I61" s="157">
        <v>0</v>
      </c>
      <c r="J61" s="152">
        <f t="shared" si="4"/>
        <v>0</v>
      </c>
      <c r="K61" s="157">
        <v>1</v>
      </c>
      <c r="L61" s="152">
        <v>1</v>
      </c>
      <c r="M61" s="157">
        <v>0</v>
      </c>
      <c r="N61" s="152">
        <f t="shared" si="6"/>
        <v>0</v>
      </c>
      <c r="O61" s="157">
        <v>0</v>
      </c>
      <c r="P61" s="152">
        <v>0</v>
      </c>
      <c r="Q61" s="157">
        <v>0</v>
      </c>
      <c r="R61" s="152">
        <v>0</v>
      </c>
      <c r="S61" s="157">
        <v>0</v>
      </c>
      <c r="T61" s="152">
        <v>0</v>
      </c>
      <c r="U61" s="157">
        <v>0</v>
      </c>
      <c r="V61" s="152">
        <v>0</v>
      </c>
      <c r="W61" s="157">
        <v>0</v>
      </c>
      <c r="X61" s="152">
        <v>0</v>
      </c>
      <c r="Y61" s="157">
        <v>0</v>
      </c>
      <c r="Z61" s="152">
        <v>0</v>
      </c>
      <c r="AA61" s="157">
        <v>0</v>
      </c>
      <c r="AB61" s="152">
        <v>0</v>
      </c>
      <c r="AC61" s="157">
        <v>0</v>
      </c>
      <c r="AD61" s="152">
        <v>0</v>
      </c>
      <c r="AE61" s="157">
        <v>0</v>
      </c>
      <c r="AF61" s="152">
        <v>0</v>
      </c>
      <c r="AG61" s="157">
        <v>0</v>
      </c>
      <c r="AH61" s="152">
        <v>0</v>
      </c>
      <c r="AI61" s="157">
        <v>0</v>
      </c>
      <c r="AJ61" s="152">
        <v>0</v>
      </c>
      <c r="AK61" s="157">
        <v>0</v>
      </c>
      <c r="AL61" s="152">
        <v>0</v>
      </c>
      <c r="AM61" s="89" t="s">
        <v>515</v>
      </c>
      <c r="AN61" s="89"/>
      <c r="AO61" s="93">
        <f t="shared" si="8"/>
        <v>1</v>
      </c>
      <c r="AP61" s="94" t="s">
        <v>515</v>
      </c>
      <c r="AQ61" s="95">
        <v>1</v>
      </c>
      <c r="AR61" s="94" t="s">
        <v>512</v>
      </c>
      <c r="AS61" s="97">
        <v>1</v>
      </c>
      <c r="AT61" s="96"/>
      <c r="AU61" s="97"/>
      <c r="AV61" s="107">
        <f t="shared" si="1"/>
        <v>2</v>
      </c>
      <c r="AW61" s="98">
        <f t="shared" si="2"/>
        <v>0</v>
      </c>
      <c r="AX61" s="99"/>
      <c r="AY61" s="100"/>
      <c r="AZ61" s="107">
        <f t="shared" si="3"/>
        <v>2</v>
      </c>
    </row>
    <row r="62" spans="1:52">
      <c r="A62" s="77">
        <v>92</v>
      </c>
      <c r="B62" s="101" t="s">
        <v>181</v>
      </c>
      <c r="C62" s="77" t="s">
        <v>63</v>
      </c>
      <c r="D62" s="77" t="s">
        <v>12</v>
      </c>
      <c r="E62" s="157">
        <v>0</v>
      </c>
      <c r="F62" s="152">
        <v>0</v>
      </c>
      <c r="G62" s="157">
        <v>0</v>
      </c>
      <c r="H62" s="152">
        <f t="shared" si="7"/>
        <v>0</v>
      </c>
      <c r="I62" s="157">
        <v>1</v>
      </c>
      <c r="J62" s="152">
        <v>7</v>
      </c>
      <c r="K62" s="157">
        <v>0</v>
      </c>
      <c r="L62" s="152">
        <f t="shared" si="5"/>
        <v>0</v>
      </c>
      <c r="M62" s="157">
        <v>0</v>
      </c>
      <c r="N62" s="152">
        <f t="shared" si="6"/>
        <v>0</v>
      </c>
      <c r="O62" s="157">
        <v>0</v>
      </c>
      <c r="P62" s="152">
        <v>0</v>
      </c>
      <c r="Q62" s="157">
        <v>0</v>
      </c>
      <c r="R62" s="152">
        <v>0</v>
      </c>
      <c r="S62" s="157">
        <v>0</v>
      </c>
      <c r="T62" s="152">
        <v>0</v>
      </c>
      <c r="U62" s="157">
        <v>0</v>
      </c>
      <c r="V62" s="152">
        <v>0</v>
      </c>
      <c r="W62" s="157">
        <v>0</v>
      </c>
      <c r="X62" s="152">
        <v>0</v>
      </c>
      <c r="Y62" s="157">
        <v>0</v>
      </c>
      <c r="Z62" s="152">
        <v>0</v>
      </c>
      <c r="AA62" s="157">
        <v>0</v>
      </c>
      <c r="AB62" s="152">
        <v>0</v>
      </c>
      <c r="AC62" s="157">
        <v>0</v>
      </c>
      <c r="AD62" s="152">
        <v>0</v>
      </c>
      <c r="AE62" s="157">
        <v>0</v>
      </c>
      <c r="AF62" s="152">
        <v>0</v>
      </c>
      <c r="AG62" s="157">
        <v>0</v>
      </c>
      <c r="AH62" s="152">
        <v>0</v>
      </c>
      <c r="AI62" s="157">
        <v>0</v>
      </c>
      <c r="AJ62" s="152">
        <v>0</v>
      </c>
      <c r="AK62" s="157">
        <v>0</v>
      </c>
      <c r="AL62" s="152">
        <v>0</v>
      </c>
      <c r="AM62" s="102"/>
      <c r="AN62" s="102"/>
      <c r="AO62" s="93">
        <f t="shared" si="8"/>
        <v>1</v>
      </c>
      <c r="AP62" s="94" t="s">
        <v>514</v>
      </c>
      <c r="AQ62" s="95">
        <v>7</v>
      </c>
      <c r="AR62" s="94"/>
      <c r="AS62" s="93"/>
      <c r="AT62" s="103"/>
      <c r="AU62" s="93"/>
      <c r="AV62" s="107">
        <f t="shared" si="1"/>
        <v>7</v>
      </c>
      <c r="AW62" s="98">
        <f t="shared" si="2"/>
        <v>0</v>
      </c>
      <c r="AX62" s="99"/>
      <c r="AY62" s="98"/>
      <c r="AZ62" s="107">
        <f t="shared" si="3"/>
        <v>7</v>
      </c>
    </row>
    <row r="63" spans="1:52">
      <c r="A63" s="77">
        <v>93</v>
      </c>
      <c r="B63" s="101" t="s">
        <v>181</v>
      </c>
      <c r="C63" s="77" t="s">
        <v>83</v>
      </c>
      <c r="D63" s="77" t="s">
        <v>12</v>
      </c>
      <c r="E63" s="157">
        <v>0</v>
      </c>
      <c r="F63" s="152">
        <v>0</v>
      </c>
      <c r="G63" s="157">
        <v>1</v>
      </c>
      <c r="H63" s="152">
        <v>0</v>
      </c>
      <c r="I63" s="157">
        <v>0</v>
      </c>
      <c r="J63" s="152">
        <f t="shared" si="4"/>
        <v>0</v>
      </c>
      <c r="K63" s="157">
        <v>0</v>
      </c>
      <c r="L63" s="152">
        <f t="shared" si="5"/>
        <v>0</v>
      </c>
      <c r="M63" s="157">
        <v>0</v>
      </c>
      <c r="N63" s="152">
        <f t="shared" si="6"/>
        <v>0</v>
      </c>
      <c r="O63" s="157">
        <v>0</v>
      </c>
      <c r="P63" s="152">
        <v>0</v>
      </c>
      <c r="Q63" s="157">
        <v>0</v>
      </c>
      <c r="R63" s="152">
        <v>0</v>
      </c>
      <c r="S63" s="157">
        <v>0</v>
      </c>
      <c r="T63" s="152">
        <v>0</v>
      </c>
      <c r="U63" s="157">
        <v>0</v>
      </c>
      <c r="V63" s="152">
        <v>0</v>
      </c>
      <c r="W63" s="157">
        <v>0</v>
      </c>
      <c r="X63" s="152">
        <v>0</v>
      </c>
      <c r="Y63" s="157">
        <v>0</v>
      </c>
      <c r="Z63" s="152">
        <v>0</v>
      </c>
      <c r="AA63" s="157">
        <v>0</v>
      </c>
      <c r="AB63" s="152">
        <v>0</v>
      </c>
      <c r="AC63" s="157">
        <v>0</v>
      </c>
      <c r="AD63" s="152">
        <v>0</v>
      </c>
      <c r="AE63" s="157">
        <v>0</v>
      </c>
      <c r="AF63" s="152">
        <v>0</v>
      </c>
      <c r="AG63" s="157">
        <v>0</v>
      </c>
      <c r="AH63" s="152">
        <v>0</v>
      </c>
      <c r="AI63" s="157">
        <v>0</v>
      </c>
      <c r="AJ63" s="152">
        <v>0</v>
      </c>
      <c r="AK63" s="157">
        <v>0</v>
      </c>
      <c r="AL63" s="152">
        <v>0</v>
      </c>
      <c r="AM63" s="89" t="s">
        <v>515</v>
      </c>
      <c r="AN63" s="89"/>
      <c r="AO63" s="93">
        <f t="shared" si="8"/>
        <v>0</v>
      </c>
      <c r="AP63" s="94"/>
      <c r="AQ63" s="95"/>
      <c r="AR63" s="94"/>
      <c r="AS63" s="97"/>
      <c r="AT63" s="96"/>
      <c r="AU63" s="97"/>
      <c r="AV63" s="107">
        <f t="shared" si="1"/>
        <v>0</v>
      </c>
      <c r="AW63" s="98">
        <f t="shared" si="2"/>
        <v>0</v>
      </c>
      <c r="AX63" s="99"/>
      <c r="AY63" s="100"/>
      <c r="AZ63" s="107">
        <f t="shared" si="3"/>
        <v>0</v>
      </c>
    </row>
    <row r="64" spans="1:52">
      <c r="A64" s="77">
        <v>94</v>
      </c>
      <c r="B64" s="101" t="s">
        <v>181</v>
      </c>
      <c r="C64" s="77" t="s">
        <v>83</v>
      </c>
      <c r="D64" s="77" t="s">
        <v>12</v>
      </c>
      <c r="E64" s="157">
        <v>0</v>
      </c>
      <c r="F64" s="152">
        <v>0</v>
      </c>
      <c r="G64" s="157">
        <v>1</v>
      </c>
      <c r="H64" s="152">
        <v>1</v>
      </c>
      <c r="I64" s="157">
        <v>0</v>
      </c>
      <c r="J64" s="152">
        <f t="shared" si="4"/>
        <v>0</v>
      </c>
      <c r="K64" s="157">
        <v>1</v>
      </c>
      <c r="L64" s="152">
        <v>1</v>
      </c>
      <c r="M64" s="157">
        <v>0</v>
      </c>
      <c r="N64" s="152">
        <f t="shared" si="6"/>
        <v>0</v>
      </c>
      <c r="O64" s="157">
        <v>0</v>
      </c>
      <c r="P64" s="152">
        <v>0</v>
      </c>
      <c r="Q64" s="157">
        <v>0</v>
      </c>
      <c r="R64" s="152">
        <v>0</v>
      </c>
      <c r="S64" s="157">
        <v>0</v>
      </c>
      <c r="T64" s="152">
        <v>0</v>
      </c>
      <c r="U64" s="157">
        <v>0</v>
      </c>
      <c r="V64" s="152">
        <v>0</v>
      </c>
      <c r="W64" s="157">
        <v>0</v>
      </c>
      <c r="X64" s="152">
        <v>0</v>
      </c>
      <c r="Y64" s="157">
        <v>0</v>
      </c>
      <c r="Z64" s="152">
        <v>0</v>
      </c>
      <c r="AA64" s="157">
        <v>0</v>
      </c>
      <c r="AB64" s="152">
        <v>0</v>
      </c>
      <c r="AC64" s="157">
        <v>0</v>
      </c>
      <c r="AD64" s="152">
        <v>0</v>
      </c>
      <c r="AE64" s="157">
        <v>0</v>
      </c>
      <c r="AF64" s="152">
        <v>0</v>
      </c>
      <c r="AG64" s="157">
        <v>0</v>
      </c>
      <c r="AH64" s="152">
        <v>0</v>
      </c>
      <c r="AI64" s="157">
        <v>0</v>
      </c>
      <c r="AJ64" s="152">
        <v>0</v>
      </c>
      <c r="AK64" s="157">
        <v>0</v>
      </c>
      <c r="AL64" s="152">
        <v>0</v>
      </c>
      <c r="AM64" s="89"/>
      <c r="AN64" s="89"/>
      <c r="AO64" s="93">
        <f t="shared" si="8"/>
        <v>1</v>
      </c>
      <c r="AP64" s="94" t="s">
        <v>515</v>
      </c>
      <c r="AQ64" s="95">
        <v>1</v>
      </c>
      <c r="AR64" s="94" t="s">
        <v>512</v>
      </c>
      <c r="AS64" s="97">
        <v>1</v>
      </c>
      <c r="AT64" s="96"/>
      <c r="AU64" s="97"/>
      <c r="AV64" s="107">
        <f t="shared" si="1"/>
        <v>2</v>
      </c>
      <c r="AW64" s="98">
        <f t="shared" si="2"/>
        <v>0</v>
      </c>
      <c r="AX64" s="99"/>
      <c r="AY64" s="100"/>
      <c r="AZ64" s="107">
        <f t="shared" si="3"/>
        <v>2</v>
      </c>
    </row>
    <row r="65" spans="1:52">
      <c r="A65" s="77">
        <v>96</v>
      </c>
      <c r="B65" s="101" t="s">
        <v>181</v>
      </c>
      <c r="C65" s="77" t="s">
        <v>63</v>
      </c>
      <c r="D65" s="77" t="s">
        <v>13</v>
      </c>
      <c r="E65" s="157">
        <v>0</v>
      </c>
      <c r="F65" s="152">
        <v>0</v>
      </c>
      <c r="G65" s="157">
        <v>0</v>
      </c>
      <c r="H65" s="152">
        <f t="shared" si="7"/>
        <v>0</v>
      </c>
      <c r="I65" s="157">
        <v>0</v>
      </c>
      <c r="J65" s="152">
        <f t="shared" si="4"/>
        <v>0</v>
      </c>
      <c r="K65" s="157">
        <v>0</v>
      </c>
      <c r="L65" s="152">
        <f t="shared" si="5"/>
        <v>0</v>
      </c>
      <c r="M65" s="157">
        <v>0</v>
      </c>
      <c r="N65" s="152">
        <f t="shared" si="6"/>
        <v>0</v>
      </c>
      <c r="O65" s="157">
        <v>0</v>
      </c>
      <c r="P65" s="152">
        <v>0</v>
      </c>
      <c r="Q65" s="157">
        <v>0</v>
      </c>
      <c r="R65" s="152">
        <v>0</v>
      </c>
      <c r="S65" s="157">
        <v>0</v>
      </c>
      <c r="T65" s="152">
        <v>0</v>
      </c>
      <c r="U65" s="157">
        <v>0</v>
      </c>
      <c r="V65" s="152">
        <v>0</v>
      </c>
      <c r="W65" s="157">
        <v>0</v>
      </c>
      <c r="X65" s="152">
        <v>0</v>
      </c>
      <c r="Y65" s="157">
        <v>0</v>
      </c>
      <c r="Z65" s="152">
        <v>0</v>
      </c>
      <c r="AA65" s="157">
        <v>0</v>
      </c>
      <c r="AB65" s="152">
        <v>0</v>
      </c>
      <c r="AC65" s="157">
        <v>0</v>
      </c>
      <c r="AD65" s="152">
        <v>0</v>
      </c>
      <c r="AE65" s="157">
        <v>0</v>
      </c>
      <c r="AF65" s="152">
        <v>0</v>
      </c>
      <c r="AG65" s="157">
        <v>0</v>
      </c>
      <c r="AH65" s="152">
        <v>0</v>
      </c>
      <c r="AI65" s="157">
        <v>0</v>
      </c>
      <c r="AJ65" s="152">
        <v>0</v>
      </c>
      <c r="AK65" s="157">
        <v>0</v>
      </c>
      <c r="AL65" s="152">
        <v>0</v>
      </c>
      <c r="AM65" s="102"/>
      <c r="AN65" s="102"/>
      <c r="AO65" s="93">
        <f t="shared" si="8"/>
        <v>0</v>
      </c>
      <c r="AP65" s="94"/>
      <c r="AQ65" s="95"/>
      <c r="AR65" s="94"/>
      <c r="AS65" s="93"/>
      <c r="AT65" s="103"/>
      <c r="AU65" s="93"/>
      <c r="AV65" s="107">
        <f t="shared" si="1"/>
        <v>0</v>
      </c>
      <c r="AW65" s="98">
        <f t="shared" si="2"/>
        <v>0</v>
      </c>
      <c r="AX65" s="99"/>
      <c r="AY65" s="98"/>
      <c r="AZ65" s="107">
        <f t="shared" si="3"/>
        <v>0</v>
      </c>
    </row>
    <row r="66" spans="1:52">
      <c r="A66" s="77">
        <v>97</v>
      </c>
      <c r="B66" s="101" t="s">
        <v>181</v>
      </c>
      <c r="C66" s="77" t="s">
        <v>63</v>
      </c>
      <c r="D66" s="77" t="s">
        <v>13</v>
      </c>
      <c r="E66" s="157">
        <v>0</v>
      </c>
      <c r="F66" s="152">
        <v>0</v>
      </c>
      <c r="G66" s="157">
        <v>0</v>
      </c>
      <c r="H66" s="152">
        <f t="shared" si="7"/>
        <v>0</v>
      </c>
      <c r="I66" s="157">
        <v>1</v>
      </c>
      <c r="J66" s="152">
        <v>2</v>
      </c>
      <c r="K66" s="157">
        <v>0</v>
      </c>
      <c r="L66" s="152">
        <f t="shared" si="5"/>
        <v>0</v>
      </c>
      <c r="M66" s="157">
        <v>0</v>
      </c>
      <c r="N66" s="152">
        <f t="shared" si="6"/>
        <v>0</v>
      </c>
      <c r="O66" s="157">
        <v>0</v>
      </c>
      <c r="P66" s="152">
        <v>0</v>
      </c>
      <c r="Q66" s="157">
        <v>0</v>
      </c>
      <c r="R66" s="152">
        <v>0</v>
      </c>
      <c r="S66" s="157">
        <v>0</v>
      </c>
      <c r="T66" s="152">
        <v>0</v>
      </c>
      <c r="U66" s="157">
        <v>0</v>
      </c>
      <c r="V66" s="152">
        <v>0</v>
      </c>
      <c r="W66" s="157">
        <v>0</v>
      </c>
      <c r="X66" s="152">
        <v>0</v>
      </c>
      <c r="Y66" s="157">
        <v>0</v>
      </c>
      <c r="Z66" s="152">
        <v>0</v>
      </c>
      <c r="AA66" s="157">
        <v>0</v>
      </c>
      <c r="AB66" s="152">
        <v>0</v>
      </c>
      <c r="AC66" s="157">
        <v>0</v>
      </c>
      <c r="AD66" s="152">
        <v>0</v>
      </c>
      <c r="AE66" s="157">
        <v>0</v>
      </c>
      <c r="AF66" s="152">
        <v>0</v>
      </c>
      <c r="AG66" s="157">
        <v>0</v>
      </c>
      <c r="AH66" s="152">
        <v>0</v>
      </c>
      <c r="AI66" s="157">
        <v>0</v>
      </c>
      <c r="AJ66" s="152">
        <v>0</v>
      </c>
      <c r="AK66" s="157">
        <v>0</v>
      </c>
      <c r="AL66" s="152">
        <v>0</v>
      </c>
      <c r="AM66" s="102" t="s">
        <v>512</v>
      </c>
      <c r="AN66" s="102"/>
      <c r="AO66" s="93">
        <f t="shared" si="8"/>
        <v>1</v>
      </c>
      <c r="AP66" s="94" t="s">
        <v>514</v>
      </c>
      <c r="AQ66" s="95">
        <v>2</v>
      </c>
      <c r="AR66" s="94"/>
      <c r="AS66" s="93"/>
      <c r="AT66" s="103"/>
      <c r="AU66" s="93"/>
      <c r="AV66" s="107">
        <f t="shared" ref="AV66:AV129" si="9">SUM(AQ66,AS66,AU66)</f>
        <v>2</v>
      </c>
      <c r="AW66" s="98">
        <f t="shared" ref="AW66:AW129" si="10">IF(AY66&gt;0,1,0)</f>
        <v>0</v>
      </c>
      <c r="AX66" s="99"/>
      <c r="AY66" s="98"/>
      <c r="AZ66" s="107">
        <f t="shared" ref="AZ66:AZ129" si="11">SUM(AY66,AV66)</f>
        <v>2</v>
      </c>
    </row>
    <row r="67" spans="1:52">
      <c r="A67" s="77">
        <v>98</v>
      </c>
      <c r="B67" s="101" t="s">
        <v>181</v>
      </c>
      <c r="C67" s="77" t="s">
        <v>83</v>
      </c>
      <c r="D67" s="77" t="s">
        <v>13</v>
      </c>
      <c r="E67" s="157">
        <v>0</v>
      </c>
      <c r="F67" s="152">
        <v>0</v>
      </c>
      <c r="G67" s="157">
        <v>0</v>
      </c>
      <c r="H67" s="152">
        <f t="shared" si="7"/>
        <v>0</v>
      </c>
      <c r="I67" s="157">
        <v>0</v>
      </c>
      <c r="J67" s="152">
        <f t="shared" ref="J67:J130" si="12">IF(I67=0,0,"check")</f>
        <v>0</v>
      </c>
      <c r="K67" s="157">
        <v>0</v>
      </c>
      <c r="L67" s="152">
        <f t="shared" ref="L67:L130" si="13">IF(K67=0,0,"check")</f>
        <v>0</v>
      </c>
      <c r="M67" s="157">
        <v>0</v>
      </c>
      <c r="N67" s="152">
        <f t="shared" ref="N67:N130" si="14">IF(M67=0,0,"check")</f>
        <v>0</v>
      </c>
      <c r="O67" s="157">
        <v>0</v>
      </c>
      <c r="P67" s="152">
        <v>0</v>
      </c>
      <c r="Q67" s="157">
        <v>0</v>
      </c>
      <c r="R67" s="152">
        <v>0</v>
      </c>
      <c r="S67" s="157">
        <v>0</v>
      </c>
      <c r="T67" s="152">
        <v>0</v>
      </c>
      <c r="U67" s="157">
        <v>0</v>
      </c>
      <c r="V67" s="152">
        <v>0</v>
      </c>
      <c r="W67" s="157">
        <v>0</v>
      </c>
      <c r="X67" s="152">
        <v>0</v>
      </c>
      <c r="Y67" s="157">
        <v>0</v>
      </c>
      <c r="Z67" s="152">
        <v>0</v>
      </c>
      <c r="AA67" s="157">
        <v>0</v>
      </c>
      <c r="AB67" s="152">
        <v>0</v>
      </c>
      <c r="AC67" s="157">
        <v>0</v>
      </c>
      <c r="AD67" s="152">
        <v>0</v>
      </c>
      <c r="AE67" s="157">
        <v>0</v>
      </c>
      <c r="AF67" s="152">
        <v>0</v>
      </c>
      <c r="AG67" s="157">
        <v>0</v>
      </c>
      <c r="AH67" s="152">
        <v>0</v>
      </c>
      <c r="AI67" s="157">
        <v>0</v>
      </c>
      <c r="AJ67" s="152">
        <v>0</v>
      </c>
      <c r="AK67" s="157">
        <v>0</v>
      </c>
      <c r="AL67" s="152">
        <v>0</v>
      </c>
      <c r="AM67" s="89"/>
      <c r="AN67" s="89"/>
      <c r="AO67" s="93">
        <f t="shared" si="8"/>
        <v>0</v>
      </c>
      <c r="AP67" s="94"/>
      <c r="AQ67" s="95"/>
      <c r="AR67" s="94"/>
      <c r="AS67" s="97"/>
      <c r="AT67" s="96"/>
      <c r="AU67" s="97"/>
      <c r="AV67" s="107">
        <f t="shared" si="9"/>
        <v>0</v>
      </c>
      <c r="AW67" s="98">
        <f t="shared" si="10"/>
        <v>0</v>
      </c>
      <c r="AX67" s="99"/>
      <c r="AY67" s="100"/>
      <c r="AZ67" s="107">
        <f t="shared" si="11"/>
        <v>0</v>
      </c>
    </row>
    <row r="68" spans="1:52">
      <c r="A68" s="77">
        <v>99</v>
      </c>
      <c r="B68" s="101" t="s">
        <v>181</v>
      </c>
      <c r="C68" s="77" t="s">
        <v>83</v>
      </c>
      <c r="D68" s="77" t="s">
        <v>13</v>
      </c>
      <c r="E68" s="157">
        <v>0</v>
      </c>
      <c r="F68" s="152">
        <v>0</v>
      </c>
      <c r="G68" s="157">
        <v>1</v>
      </c>
      <c r="H68" s="152">
        <v>1</v>
      </c>
      <c r="I68" s="157">
        <v>1</v>
      </c>
      <c r="J68" s="152">
        <v>1</v>
      </c>
      <c r="K68" s="157">
        <v>0</v>
      </c>
      <c r="L68" s="152">
        <f t="shared" si="13"/>
        <v>0</v>
      </c>
      <c r="M68" s="157">
        <v>0</v>
      </c>
      <c r="N68" s="152">
        <f t="shared" si="14"/>
        <v>0</v>
      </c>
      <c r="O68" s="157">
        <v>0</v>
      </c>
      <c r="P68" s="152">
        <v>0</v>
      </c>
      <c r="Q68" s="157">
        <v>0</v>
      </c>
      <c r="R68" s="152">
        <v>0</v>
      </c>
      <c r="S68" s="157">
        <v>0</v>
      </c>
      <c r="T68" s="152">
        <v>0</v>
      </c>
      <c r="U68" s="157">
        <v>0</v>
      </c>
      <c r="V68" s="152">
        <v>0</v>
      </c>
      <c r="W68" s="157">
        <v>0</v>
      </c>
      <c r="X68" s="152">
        <v>0</v>
      </c>
      <c r="Y68" s="157">
        <v>0</v>
      </c>
      <c r="Z68" s="152">
        <v>0</v>
      </c>
      <c r="AA68" s="157">
        <v>0</v>
      </c>
      <c r="AB68" s="152">
        <v>0</v>
      </c>
      <c r="AC68" s="157">
        <v>0</v>
      </c>
      <c r="AD68" s="152">
        <v>0</v>
      </c>
      <c r="AE68" s="157">
        <v>0</v>
      </c>
      <c r="AF68" s="152">
        <v>0</v>
      </c>
      <c r="AG68" s="157">
        <v>0</v>
      </c>
      <c r="AH68" s="152">
        <v>0</v>
      </c>
      <c r="AI68" s="157">
        <v>0</v>
      </c>
      <c r="AJ68" s="152">
        <v>0</v>
      </c>
      <c r="AK68" s="157">
        <v>0</v>
      </c>
      <c r="AL68" s="152">
        <v>0</v>
      </c>
      <c r="AM68" s="89"/>
      <c r="AN68" s="89"/>
      <c r="AO68" s="93">
        <f t="shared" si="8"/>
        <v>1</v>
      </c>
      <c r="AP68" s="94" t="s">
        <v>514</v>
      </c>
      <c r="AQ68" s="95">
        <v>1</v>
      </c>
      <c r="AR68" s="94" t="s">
        <v>515</v>
      </c>
      <c r="AS68" s="97">
        <v>1</v>
      </c>
      <c r="AT68" s="96"/>
      <c r="AU68" s="97"/>
      <c r="AV68" s="107">
        <f t="shared" si="9"/>
        <v>2</v>
      </c>
      <c r="AW68" s="98">
        <f t="shared" si="10"/>
        <v>0</v>
      </c>
      <c r="AX68" s="99"/>
      <c r="AY68" s="100"/>
      <c r="AZ68" s="107">
        <f t="shared" si="11"/>
        <v>2</v>
      </c>
    </row>
    <row r="69" spans="1:52">
      <c r="A69" s="77">
        <v>102</v>
      </c>
      <c r="B69" s="101" t="s">
        <v>181</v>
      </c>
      <c r="C69" s="77" t="s">
        <v>63</v>
      </c>
      <c r="D69" s="77" t="s">
        <v>14</v>
      </c>
      <c r="E69" s="157">
        <v>0</v>
      </c>
      <c r="F69" s="152">
        <v>0</v>
      </c>
      <c r="G69" s="157">
        <v>0</v>
      </c>
      <c r="H69" s="152">
        <f t="shared" ref="H69:H131" si="15">IF(G69=0,0,"check")</f>
        <v>0</v>
      </c>
      <c r="I69" s="157">
        <v>0</v>
      </c>
      <c r="J69" s="152">
        <f t="shared" si="12"/>
        <v>0</v>
      </c>
      <c r="K69" s="157">
        <v>0</v>
      </c>
      <c r="L69" s="152">
        <f t="shared" si="13"/>
        <v>0</v>
      </c>
      <c r="M69" s="157">
        <v>0</v>
      </c>
      <c r="N69" s="152">
        <f t="shared" si="14"/>
        <v>0</v>
      </c>
      <c r="O69" s="157">
        <v>0</v>
      </c>
      <c r="P69" s="152">
        <v>0</v>
      </c>
      <c r="Q69" s="157">
        <v>0</v>
      </c>
      <c r="R69" s="152">
        <v>0</v>
      </c>
      <c r="S69" s="157">
        <v>0</v>
      </c>
      <c r="T69" s="152">
        <v>0</v>
      </c>
      <c r="U69" s="157">
        <v>0</v>
      </c>
      <c r="V69" s="152">
        <v>0</v>
      </c>
      <c r="W69" s="157">
        <v>0</v>
      </c>
      <c r="X69" s="152">
        <v>0</v>
      </c>
      <c r="Y69" s="157">
        <v>0</v>
      </c>
      <c r="Z69" s="152">
        <v>0</v>
      </c>
      <c r="AA69" s="157">
        <v>0</v>
      </c>
      <c r="AB69" s="152">
        <v>0</v>
      </c>
      <c r="AC69" s="157">
        <v>0</v>
      </c>
      <c r="AD69" s="152">
        <v>0</v>
      </c>
      <c r="AE69" s="157">
        <v>0</v>
      </c>
      <c r="AF69" s="152">
        <v>0</v>
      </c>
      <c r="AG69" s="157">
        <v>0</v>
      </c>
      <c r="AH69" s="152">
        <v>0</v>
      </c>
      <c r="AI69" s="157">
        <v>0</v>
      </c>
      <c r="AJ69" s="152">
        <v>0</v>
      </c>
      <c r="AK69" s="157">
        <v>0</v>
      </c>
      <c r="AL69" s="152">
        <v>0</v>
      </c>
      <c r="AM69" s="102"/>
      <c r="AN69" s="102"/>
      <c r="AO69" s="93">
        <f t="shared" si="8"/>
        <v>0</v>
      </c>
      <c r="AP69" s="94"/>
      <c r="AQ69" s="95"/>
      <c r="AR69" s="94"/>
      <c r="AS69" s="93"/>
      <c r="AT69" s="103"/>
      <c r="AU69" s="93"/>
      <c r="AV69" s="107">
        <f t="shared" si="9"/>
        <v>0</v>
      </c>
      <c r="AW69" s="98">
        <f t="shared" si="10"/>
        <v>0</v>
      </c>
      <c r="AX69" s="99"/>
      <c r="AY69" s="98"/>
      <c r="AZ69" s="107">
        <f t="shared" si="11"/>
        <v>0</v>
      </c>
    </row>
    <row r="70" spans="1:52">
      <c r="A70" s="77">
        <v>103</v>
      </c>
      <c r="B70" s="101" t="s">
        <v>181</v>
      </c>
      <c r="C70" s="77" t="s">
        <v>83</v>
      </c>
      <c r="D70" s="77" t="s">
        <v>14</v>
      </c>
      <c r="E70" s="157">
        <v>0</v>
      </c>
      <c r="F70" s="152">
        <v>0</v>
      </c>
      <c r="G70" s="157">
        <v>1</v>
      </c>
      <c r="H70" s="152">
        <v>10</v>
      </c>
      <c r="I70" s="157">
        <v>0</v>
      </c>
      <c r="J70" s="152">
        <f t="shared" si="12"/>
        <v>0</v>
      </c>
      <c r="K70" s="157">
        <v>0</v>
      </c>
      <c r="L70" s="152">
        <f t="shared" si="13"/>
        <v>0</v>
      </c>
      <c r="M70" s="157">
        <v>0</v>
      </c>
      <c r="N70" s="152">
        <f t="shared" si="14"/>
        <v>0</v>
      </c>
      <c r="O70" s="157">
        <v>0</v>
      </c>
      <c r="P70" s="152">
        <v>0</v>
      </c>
      <c r="Q70" s="157">
        <v>0</v>
      </c>
      <c r="R70" s="152">
        <v>0</v>
      </c>
      <c r="S70" s="157">
        <v>0</v>
      </c>
      <c r="T70" s="152">
        <v>0</v>
      </c>
      <c r="U70" s="157">
        <v>0</v>
      </c>
      <c r="V70" s="152">
        <v>0</v>
      </c>
      <c r="W70" s="157">
        <v>0</v>
      </c>
      <c r="X70" s="152">
        <v>0</v>
      </c>
      <c r="Y70" s="157">
        <v>0</v>
      </c>
      <c r="Z70" s="152">
        <v>0</v>
      </c>
      <c r="AA70" s="157">
        <v>0</v>
      </c>
      <c r="AB70" s="152">
        <v>0</v>
      </c>
      <c r="AC70" s="157">
        <v>0</v>
      </c>
      <c r="AD70" s="152">
        <v>0</v>
      </c>
      <c r="AE70" s="157">
        <v>0</v>
      </c>
      <c r="AF70" s="152">
        <v>0</v>
      </c>
      <c r="AG70" s="157">
        <v>0</v>
      </c>
      <c r="AH70" s="152">
        <v>0</v>
      </c>
      <c r="AI70" s="157">
        <v>0</v>
      </c>
      <c r="AJ70" s="152">
        <v>0</v>
      </c>
      <c r="AK70" s="157">
        <v>0</v>
      </c>
      <c r="AL70" s="152">
        <v>0</v>
      </c>
      <c r="AM70" s="89" t="s">
        <v>512</v>
      </c>
      <c r="AN70" s="89"/>
      <c r="AO70" s="93">
        <f t="shared" ref="AO70:AO105" si="16">IF(SUM(AQ70+AS70+AU70)&gt;0,1,0)</f>
        <v>1</v>
      </c>
      <c r="AP70" s="94" t="s">
        <v>515</v>
      </c>
      <c r="AQ70" s="95">
        <v>10</v>
      </c>
      <c r="AR70" s="94"/>
      <c r="AS70" s="97"/>
      <c r="AT70" s="96"/>
      <c r="AU70" s="97"/>
      <c r="AV70" s="107">
        <f t="shared" si="9"/>
        <v>10</v>
      </c>
      <c r="AW70" s="98">
        <f t="shared" si="10"/>
        <v>0</v>
      </c>
      <c r="AX70" s="99"/>
      <c r="AY70" s="100"/>
      <c r="AZ70" s="107">
        <f t="shared" si="11"/>
        <v>10</v>
      </c>
    </row>
    <row r="71" spans="1:52">
      <c r="A71" s="77">
        <v>104</v>
      </c>
      <c r="B71" s="101" t="s">
        <v>181</v>
      </c>
      <c r="C71" s="77" t="s">
        <v>83</v>
      </c>
      <c r="D71" s="77" t="s">
        <v>14</v>
      </c>
      <c r="E71" s="157">
        <v>0</v>
      </c>
      <c r="F71" s="152">
        <v>0</v>
      </c>
      <c r="G71" s="157">
        <v>0</v>
      </c>
      <c r="H71" s="152">
        <f t="shared" si="15"/>
        <v>0</v>
      </c>
      <c r="I71" s="157">
        <v>1</v>
      </c>
      <c r="J71" s="152">
        <v>0</v>
      </c>
      <c r="K71" s="157">
        <v>1</v>
      </c>
      <c r="L71" s="152">
        <v>1</v>
      </c>
      <c r="M71" s="157">
        <v>0</v>
      </c>
      <c r="N71" s="152">
        <f t="shared" si="14"/>
        <v>0</v>
      </c>
      <c r="O71" s="157">
        <v>0</v>
      </c>
      <c r="P71" s="152">
        <v>0</v>
      </c>
      <c r="Q71" s="157">
        <v>0</v>
      </c>
      <c r="R71" s="152">
        <v>0</v>
      </c>
      <c r="S71" s="157">
        <v>0</v>
      </c>
      <c r="T71" s="152">
        <v>0</v>
      </c>
      <c r="U71" s="157">
        <v>0</v>
      </c>
      <c r="V71" s="152">
        <v>0</v>
      </c>
      <c r="W71" s="157">
        <v>0</v>
      </c>
      <c r="X71" s="152">
        <v>0</v>
      </c>
      <c r="Y71" s="157">
        <v>0</v>
      </c>
      <c r="Z71" s="152">
        <v>0</v>
      </c>
      <c r="AA71" s="157">
        <v>0</v>
      </c>
      <c r="AB71" s="152">
        <v>0</v>
      </c>
      <c r="AC71" s="157">
        <v>0</v>
      </c>
      <c r="AD71" s="152">
        <v>0</v>
      </c>
      <c r="AE71" s="157">
        <v>0</v>
      </c>
      <c r="AF71" s="152">
        <v>0</v>
      </c>
      <c r="AG71" s="157">
        <v>0</v>
      </c>
      <c r="AH71" s="152">
        <v>0</v>
      </c>
      <c r="AI71" s="157">
        <v>0</v>
      </c>
      <c r="AJ71" s="152">
        <v>0</v>
      </c>
      <c r="AK71" s="157">
        <v>0</v>
      </c>
      <c r="AL71" s="152">
        <v>0</v>
      </c>
      <c r="AM71" s="89" t="s">
        <v>514</v>
      </c>
      <c r="AN71" s="89"/>
      <c r="AO71" s="93">
        <f t="shared" si="16"/>
        <v>1</v>
      </c>
      <c r="AP71" s="94" t="s">
        <v>512</v>
      </c>
      <c r="AQ71" s="95">
        <v>1</v>
      </c>
      <c r="AR71" s="94"/>
      <c r="AS71" s="97"/>
      <c r="AT71" s="96"/>
      <c r="AU71" s="97"/>
      <c r="AV71" s="107">
        <f t="shared" si="9"/>
        <v>1</v>
      </c>
      <c r="AW71" s="98">
        <f t="shared" si="10"/>
        <v>0</v>
      </c>
      <c r="AX71" s="99"/>
      <c r="AY71" s="100"/>
      <c r="AZ71" s="107">
        <f t="shared" si="11"/>
        <v>1</v>
      </c>
    </row>
    <row r="72" spans="1:52">
      <c r="A72" s="77">
        <v>105</v>
      </c>
      <c r="B72" s="101" t="s">
        <v>181</v>
      </c>
      <c r="C72" s="77" t="s">
        <v>83</v>
      </c>
      <c r="D72" s="77" t="s">
        <v>14</v>
      </c>
      <c r="E72" s="157">
        <v>0</v>
      </c>
      <c r="F72" s="152">
        <v>0</v>
      </c>
      <c r="G72" s="157">
        <v>1</v>
      </c>
      <c r="H72" s="152">
        <v>2</v>
      </c>
      <c r="I72" s="157">
        <v>0</v>
      </c>
      <c r="J72" s="152">
        <f t="shared" si="12"/>
        <v>0</v>
      </c>
      <c r="K72" s="157">
        <v>1</v>
      </c>
      <c r="L72" s="152">
        <v>1</v>
      </c>
      <c r="M72" s="157">
        <v>0</v>
      </c>
      <c r="N72" s="152">
        <f t="shared" si="14"/>
        <v>0</v>
      </c>
      <c r="O72" s="157">
        <v>0</v>
      </c>
      <c r="P72" s="152">
        <v>0</v>
      </c>
      <c r="Q72" s="157">
        <v>0</v>
      </c>
      <c r="R72" s="152">
        <v>0</v>
      </c>
      <c r="S72" s="157">
        <v>0</v>
      </c>
      <c r="T72" s="152">
        <v>0</v>
      </c>
      <c r="U72" s="157">
        <v>0</v>
      </c>
      <c r="V72" s="152">
        <v>0</v>
      </c>
      <c r="W72" s="157">
        <v>0</v>
      </c>
      <c r="X72" s="152">
        <v>0</v>
      </c>
      <c r="Y72" s="157">
        <v>0</v>
      </c>
      <c r="Z72" s="152">
        <v>0</v>
      </c>
      <c r="AA72" s="157">
        <v>0</v>
      </c>
      <c r="AB72" s="152">
        <v>0</v>
      </c>
      <c r="AC72" s="157">
        <v>0</v>
      </c>
      <c r="AD72" s="152">
        <v>0</v>
      </c>
      <c r="AE72" s="157">
        <v>0</v>
      </c>
      <c r="AF72" s="152">
        <v>0</v>
      </c>
      <c r="AG72" s="157">
        <v>0</v>
      </c>
      <c r="AH72" s="152">
        <v>0</v>
      </c>
      <c r="AI72" s="157">
        <v>0</v>
      </c>
      <c r="AJ72" s="152">
        <v>0</v>
      </c>
      <c r="AK72" s="157">
        <v>0</v>
      </c>
      <c r="AL72" s="152">
        <v>0</v>
      </c>
      <c r="AM72" s="89"/>
      <c r="AN72" s="89"/>
      <c r="AO72" s="93">
        <f t="shared" si="16"/>
        <v>1</v>
      </c>
      <c r="AP72" s="94" t="s">
        <v>515</v>
      </c>
      <c r="AQ72" s="95">
        <v>2</v>
      </c>
      <c r="AR72" s="94" t="s">
        <v>512</v>
      </c>
      <c r="AS72" s="97">
        <v>1</v>
      </c>
      <c r="AT72" s="96"/>
      <c r="AU72" s="97"/>
      <c r="AV72" s="107">
        <f t="shared" si="9"/>
        <v>3</v>
      </c>
      <c r="AW72" s="98">
        <f t="shared" si="10"/>
        <v>0</v>
      </c>
      <c r="AX72" s="99"/>
      <c r="AY72" s="100"/>
      <c r="AZ72" s="107">
        <f t="shared" si="11"/>
        <v>3</v>
      </c>
    </row>
    <row r="73" spans="1:52">
      <c r="A73" s="77">
        <v>106</v>
      </c>
      <c r="B73" s="101" t="s">
        <v>181</v>
      </c>
      <c r="C73" s="77" t="s">
        <v>63</v>
      </c>
      <c r="D73" s="77" t="s">
        <v>15</v>
      </c>
      <c r="E73" s="157">
        <v>0</v>
      </c>
      <c r="F73" s="152">
        <v>0</v>
      </c>
      <c r="G73" s="157">
        <v>0</v>
      </c>
      <c r="H73" s="152">
        <f t="shared" si="15"/>
        <v>0</v>
      </c>
      <c r="I73" s="157">
        <v>0</v>
      </c>
      <c r="J73" s="152">
        <f t="shared" si="12"/>
        <v>0</v>
      </c>
      <c r="K73" s="157">
        <v>0</v>
      </c>
      <c r="L73" s="152">
        <f t="shared" si="13"/>
        <v>0</v>
      </c>
      <c r="M73" s="157">
        <v>0</v>
      </c>
      <c r="N73" s="152">
        <f t="shared" si="14"/>
        <v>0</v>
      </c>
      <c r="O73" s="157">
        <v>0</v>
      </c>
      <c r="P73" s="152">
        <v>0</v>
      </c>
      <c r="Q73" s="157">
        <v>1</v>
      </c>
      <c r="R73" s="152">
        <v>1</v>
      </c>
      <c r="S73" s="157">
        <v>0</v>
      </c>
      <c r="T73" s="152">
        <v>0</v>
      </c>
      <c r="U73" s="157">
        <v>0</v>
      </c>
      <c r="V73" s="152">
        <v>0</v>
      </c>
      <c r="W73" s="157">
        <v>0</v>
      </c>
      <c r="X73" s="152">
        <v>0</v>
      </c>
      <c r="Y73" s="157">
        <v>0</v>
      </c>
      <c r="Z73" s="152">
        <v>0</v>
      </c>
      <c r="AA73" s="157">
        <v>1</v>
      </c>
      <c r="AB73" s="152">
        <v>2</v>
      </c>
      <c r="AC73" s="157">
        <v>0</v>
      </c>
      <c r="AD73" s="152">
        <v>0</v>
      </c>
      <c r="AE73" s="157">
        <v>0</v>
      </c>
      <c r="AF73" s="152">
        <v>0</v>
      </c>
      <c r="AG73" s="157">
        <v>0</v>
      </c>
      <c r="AH73" s="152">
        <v>0</v>
      </c>
      <c r="AI73" s="157">
        <v>0</v>
      </c>
      <c r="AJ73" s="152">
        <v>0</v>
      </c>
      <c r="AK73" s="157">
        <v>0</v>
      </c>
      <c r="AL73" s="152">
        <v>0</v>
      </c>
      <c r="AM73" s="102"/>
      <c r="AN73" s="102"/>
      <c r="AO73" s="93">
        <f t="shared" si="16"/>
        <v>1</v>
      </c>
      <c r="AP73" s="110" t="s">
        <v>333</v>
      </c>
      <c r="AQ73" s="95">
        <v>1</v>
      </c>
      <c r="AR73" s="94" t="s">
        <v>517</v>
      </c>
      <c r="AS73" s="93">
        <v>1</v>
      </c>
      <c r="AT73" s="96" t="s">
        <v>517</v>
      </c>
      <c r="AU73" s="93">
        <v>1</v>
      </c>
      <c r="AV73" s="107">
        <f t="shared" si="9"/>
        <v>3</v>
      </c>
      <c r="AW73" s="98">
        <f t="shared" si="10"/>
        <v>0</v>
      </c>
      <c r="AX73" s="99"/>
      <c r="AY73" s="98"/>
      <c r="AZ73" s="107">
        <f t="shared" si="11"/>
        <v>3</v>
      </c>
    </row>
    <row r="74" spans="1:52">
      <c r="A74" s="77">
        <v>107</v>
      </c>
      <c r="B74" s="101" t="s">
        <v>181</v>
      </c>
      <c r="C74" s="77" t="s">
        <v>83</v>
      </c>
      <c r="D74" s="77" t="s">
        <v>15</v>
      </c>
      <c r="E74" s="157">
        <v>0</v>
      </c>
      <c r="F74" s="152">
        <v>0</v>
      </c>
      <c r="G74" s="157">
        <v>0</v>
      </c>
      <c r="H74" s="152">
        <f t="shared" si="15"/>
        <v>0</v>
      </c>
      <c r="I74" s="157">
        <v>0</v>
      </c>
      <c r="J74" s="152">
        <f t="shared" si="12"/>
        <v>0</v>
      </c>
      <c r="K74" s="157">
        <v>1</v>
      </c>
      <c r="L74" s="152">
        <v>2</v>
      </c>
      <c r="M74" s="157">
        <v>0</v>
      </c>
      <c r="N74" s="152">
        <f t="shared" si="14"/>
        <v>0</v>
      </c>
      <c r="O74" s="157">
        <v>0</v>
      </c>
      <c r="P74" s="152">
        <v>0</v>
      </c>
      <c r="Q74" s="157">
        <v>0</v>
      </c>
      <c r="R74" s="152">
        <v>0</v>
      </c>
      <c r="S74" s="157">
        <v>0</v>
      </c>
      <c r="T74" s="152">
        <v>0</v>
      </c>
      <c r="U74" s="157">
        <v>0</v>
      </c>
      <c r="V74" s="152">
        <v>0</v>
      </c>
      <c r="W74" s="157">
        <v>0</v>
      </c>
      <c r="X74" s="152">
        <v>0</v>
      </c>
      <c r="Y74" s="157">
        <v>0</v>
      </c>
      <c r="Z74" s="152">
        <v>0</v>
      </c>
      <c r="AA74" s="157">
        <v>0</v>
      </c>
      <c r="AB74" s="152">
        <v>0</v>
      </c>
      <c r="AC74" s="157">
        <v>0</v>
      </c>
      <c r="AD74" s="152">
        <v>0</v>
      </c>
      <c r="AE74" s="157">
        <v>0</v>
      </c>
      <c r="AF74" s="152">
        <v>0</v>
      </c>
      <c r="AG74" s="157">
        <v>0</v>
      </c>
      <c r="AH74" s="152">
        <v>0</v>
      </c>
      <c r="AI74" s="157">
        <v>0</v>
      </c>
      <c r="AJ74" s="152">
        <v>0</v>
      </c>
      <c r="AK74" s="157">
        <v>0</v>
      </c>
      <c r="AL74" s="152">
        <v>0</v>
      </c>
      <c r="AM74" s="89"/>
      <c r="AN74" s="89"/>
      <c r="AO74" s="93">
        <f t="shared" si="16"/>
        <v>1</v>
      </c>
      <c r="AP74" s="94" t="s">
        <v>512</v>
      </c>
      <c r="AQ74" s="95">
        <v>2</v>
      </c>
      <c r="AR74" s="94"/>
      <c r="AS74" s="97"/>
      <c r="AT74" s="96"/>
      <c r="AU74" s="97"/>
      <c r="AV74" s="107">
        <f t="shared" si="9"/>
        <v>2</v>
      </c>
      <c r="AW74" s="98">
        <f t="shared" si="10"/>
        <v>0</v>
      </c>
      <c r="AX74" s="99"/>
      <c r="AY74" s="100"/>
      <c r="AZ74" s="107">
        <f t="shared" si="11"/>
        <v>2</v>
      </c>
    </row>
    <row r="75" spans="1:52">
      <c r="A75" s="77">
        <v>108</v>
      </c>
      <c r="B75" s="101" t="s">
        <v>181</v>
      </c>
      <c r="C75" s="77" t="s">
        <v>83</v>
      </c>
      <c r="D75" s="77" t="s">
        <v>15</v>
      </c>
      <c r="E75" s="157">
        <v>0</v>
      </c>
      <c r="F75" s="152">
        <v>0</v>
      </c>
      <c r="G75" s="157">
        <v>1</v>
      </c>
      <c r="H75" s="152">
        <v>2</v>
      </c>
      <c r="I75" s="157">
        <v>0</v>
      </c>
      <c r="J75" s="152">
        <f t="shared" si="12"/>
        <v>0</v>
      </c>
      <c r="K75" s="157">
        <v>1</v>
      </c>
      <c r="L75" s="152">
        <v>1</v>
      </c>
      <c r="M75" s="157">
        <v>0</v>
      </c>
      <c r="N75" s="152">
        <f t="shared" si="14"/>
        <v>0</v>
      </c>
      <c r="O75" s="157">
        <v>0</v>
      </c>
      <c r="P75" s="152">
        <v>0</v>
      </c>
      <c r="Q75" s="157">
        <v>0</v>
      </c>
      <c r="R75" s="152">
        <v>0</v>
      </c>
      <c r="S75" s="157">
        <v>0</v>
      </c>
      <c r="T75" s="152">
        <v>0</v>
      </c>
      <c r="U75" s="157">
        <v>0</v>
      </c>
      <c r="V75" s="152">
        <v>0</v>
      </c>
      <c r="W75" s="157">
        <v>0</v>
      </c>
      <c r="X75" s="152">
        <v>0</v>
      </c>
      <c r="Y75" s="157">
        <v>0</v>
      </c>
      <c r="Z75" s="152">
        <v>0</v>
      </c>
      <c r="AA75" s="157">
        <v>0</v>
      </c>
      <c r="AB75" s="152">
        <v>0</v>
      </c>
      <c r="AC75" s="157">
        <v>0</v>
      </c>
      <c r="AD75" s="152">
        <v>0</v>
      </c>
      <c r="AE75" s="157">
        <v>1</v>
      </c>
      <c r="AF75" s="152">
        <v>3</v>
      </c>
      <c r="AG75" s="157">
        <v>0</v>
      </c>
      <c r="AH75" s="152">
        <v>0</v>
      </c>
      <c r="AI75" s="157">
        <v>0</v>
      </c>
      <c r="AJ75" s="152">
        <v>0</v>
      </c>
      <c r="AK75" s="157">
        <v>0</v>
      </c>
      <c r="AL75" s="152">
        <v>0</v>
      </c>
      <c r="AM75" s="89" t="s">
        <v>512</v>
      </c>
      <c r="AN75" s="89" t="s">
        <v>82</v>
      </c>
      <c r="AO75" s="93">
        <f t="shared" si="16"/>
        <v>1</v>
      </c>
      <c r="AP75" s="94" t="s">
        <v>82</v>
      </c>
      <c r="AQ75" s="95">
        <v>3</v>
      </c>
      <c r="AR75" s="94" t="s">
        <v>515</v>
      </c>
      <c r="AS75" s="97">
        <v>2</v>
      </c>
      <c r="AT75" s="96" t="s">
        <v>512</v>
      </c>
      <c r="AU75" s="97">
        <v>1</v>
      </c>
      <c r="AV75" s="107">
        <f t="shared" si="9"/>
        <v>6</v>
      </c>
      <c r="AW75" s="98">
        <f t="shared" si="10"/>
        <v>0</v>
      </c>
      <c r="AX75" s="99"/>
      <c r="AY75" s="100"/>
      <c r="AZ75" s="107">
        <f t="shared" si="11"/>
        <v>6</v>
      </c>
    </row>
    <row r="76" spans="1:52">
      <c r="A76" s="77">
        <v>111</v>
      </c>
      <c r="B76" s="101" t="s">
        <v>181</v>
      </c>
      <c r="C76" s="77" t="s">
        <v>63</v>
      </c>
      <c r="D76" s="77" t="s">
        <v>62</v>
      </c>
      <c r="E76" s="157">
        <v>0</v>
      </c>
      <c r="F76" s="152">
        <v>0</v>
      </c>
      <c r="G76" s="157">
        <v>1</v>
      </c>
      <c r="H76" s="152">
        <v>1</v>
      </c>
      <c r="I76" s="157">
        <v>0</v>
      </c>
      <c r="J76" s="152">
        <f t="shared" si="12"/>
        <v>0</v>
      </c>
      <c r="K76" s="157">
        <v>1</v>
      </c>
      <c r="L76" s="152">
        <v>1</v>
      </c>
      <c r="M76" s="157">
        <v>0</v>
      </c>
      <c r="N76" s="152">
        <f t="shared" si="14"/>
        <v>0</v>
      </c>
      <c r="O76" s="157">
        <v>0</v>
      </c>
      <c r="P76" s="152">
        <v>0</v>
      </c>
      <c r="Q76" s="157">
        <v>0</v>
      </c>
      <c r="R76" s="152">
        <v>0</v>
      </c>
      <c r="S76" s="157">
        <v>0</v>
      </c>
      <c r="T76" s="152">
        <v>0</v>
      </c>
      <c r="U76" s="157">
        <v>0</v>
      </c>
      <c r="V76" s="152">
        <v>0</v>
      </c>
      <c r="W76" s="157">
        <v>0</v>
      </c>
      <c r="X76" s="152">
        <v>0</v>
      </c>
      <c r="Y76" s="157">
        <v>0</v>
      </c>
      <c r="Z76" s="152">
        <v>0</v>
      </c>
      <c r="AA76" s="157">
        <v>0</v>
      </c>
      <c r="AB76" s="152">
        <v>0</v>
      </c>
      <c r="AC76" s="157">
        <v>0</v>
      </c>
      <c r="AD76" s="152">
        <v>0</v>
      </c>
      <c r="AE76" s="157">
        <v>1</v>
      </c>
      <c r="AF76" s="152">
        <v>0</v>
      </c>
      <c r="AG76" s="157">
        <v>0</v>
      </c>
      <c r="AH76" s="152">
        <v>0</v>
      </c>
      <c r="AI76" s="157">
        <v>0</v>
      </c>
      <c r="AJ76" s="152">
        <v>0</v>
      </c>
      <c r="AK76" s="157">
        <v>0</v>
      </c>
      <c r="AL76" s="152">
        <v>0</v>
      </c>
      <c r="AM76" s="102" t="s">
        <v>82</v>
      </c>
      <c r="AN76" s="102"/>
      <c r="AO76" s="93">
        <f t="shared" si="16"/>
        <v>1</v>
      </c>
      <c r="AP76" s="94" t="s">
        <v>512</v>
      </c>
      <c r="AQ76" s="95">
        <v>1</v>
      </c>
      <c r="AR76" s="94" t="s">
        <v>515</v>
      </c>
      <c r="AS76" s="93">
        <v>1</v>
      </c>
      <c r="AT76" s="103"/>
      <c r="AU76" s="93"/>
      <c r="AV76" s="107">
        <f t="shared" si="9"/>
        <v>2</v>
      </c>
      <c r="AW76" s="98">
        <f t="shared" si="10"/>
        <v>0</v>
      </c>
      <c r="AX76" s="99"/>
      <c r="AY76" s="98"/>
      <c r="AZ76" s="107">
        <f t="shared" si="11"/>
        <v>2</v>
      </c>
    </row>
    <row r="77" spans="1:52">
      <c r="A77" s="77">
        <v>112</v>
      </c>
      <c r="B77" s="101" t="s">
        <v>181</v>
      </c>
      <c r="C77" s="77" t="s">
        <v>83</v>
      </c>
      <c r="D77" s="77" t="s">
        <v>62</v>
      </c>
      <c r="E77" s="157">
        <v>0</v>
      </c>
      <c r="F77" s="152">
        <v>0</v>
      </c>
      <c r="G77" s="157">
        <v>0</v>
      </c>
      <c r="H77" s="152">
        <f t="shared" si="15"/>
        <v>0</v>
      </c>
      <c r="I77" s="157">
        <v>0</v>
      </c>
      <c r="J77" s="152">
        <f t="shared" si="12"/>
        <v>0</v>
      </c>
      <c r="K77" s="157">
        <v>0</v>
      </c>
      <c r="L77" s="152">
        <f t="shared" si="13"/>
        <v>0</v>
      </c>
      <c r="M77" s="157">
        <v>0</v>
      </c>
      <c r="N77" s="152">
        <f t="shared" si="14"/>
        <v>0</v>
      </c>
      <c r="O77" s="157">
        <v>0</v>
      </c>
      <c r="P77" s="152">
        <v>0</v>
      </c>
      <c r="Q77" s="157">
        <v>0</v>
      </c>
      <c r="R77" s="152">
        <v>0</v>
      </c>
      <c r="S77" s="157">
        <v>0</v>
      </c>
      <c r="T77" s="152">
        <v>0</v>
      </c>
      <c r="U77" s="157">
        <v>0</v>
      </c>
      <c r="V77" s="152">
        <v>0</v>
      </c>
      <c r="W77" s="157">
        <v>0</v>
      </c>
      <c r="X77" s="152">
        <v>0</v>
      </c>
      <c r="Y77" s="157">
        <v>0</v>
      </c>
      <c r="Z77" s="152">
        <v>0</v>
      </c>
      <c r="AA77" s="157">
        <v>0</v>
      </c>
      <c r="AB77" s="152">
        <v>0</v>
      </c>
      <c r="AC77" s="157">
        <v>0</v>
      </c>
      <c r="AD77" s="152">
        <v>0</v>
      </c>
      <c r="AE77" s="157">
        <v>0</v>
      </c>
      <c r="AF77" s="152">
        <v>0</v>
      </c>
      <c r="AG77" s="157">
        <v>0</v>
      </c>
      <c r="AH77" s="152">
        <v>0</v>
      </c>
      <c r="AI77" s="157">
        <v>0</v>
      </c>
      <c r="AJ77" s="152">
        <v>0</v>
      </c>
      <c r="AK77" s="157">
        <v>0</v>
      </c>
      <c r="AL77" s="152">
        <v>0</v>
      </c>
      <c r="AM77" s="89"/>
      <c r="AN77" s="89"/>
      <c r="AO77" s="93">
        <f t="shared" si="16"/>
        <v>0</v>
      </c>
      <c r="AP77" s="94"/>
      <c r="AQ77" s="95"/>
      <c r="AR77" s="94"/>
      <c r="AS77" s="97"/>
      <c r="AT77" s="96"/>
      <c r="AU77" s="97"/>
      <c r="AV77" s="107">
        <f t="shared" si="9"/>
        <v>0</v>
      </c>
      <c r="AW77" s="98">
        <f t="shared" si="10"/>
        <v>0</v>
      </c>
      <c r="AX77" s="99"/>
      <c r="AY77" s="100"/>
      <c r="AZ77" s="107">
        <f t="shared" si="11"/>
        <v>0</v>
      </c>
    </row>
    <row r="78" spans="1:52">
      <c r="A78" s="77">
        <v>113</v>
      </c>
      <c r="B78" s="101" t="s">
        <v>181</v>
      </c>
      <c r="C78" s="77" t="s">
        <v>103</v>
      </c>
      <c r="D78" s="77" t="s">
        <v>4</v>
      </c>
      <c r="E78" s="157">
        <v>0</v>
      </c>
      <c r="F78" s="152">
        <v>0</v>
      </c>
      <c r="G78" s="157">
        <v>1</v>
      </c>
      <c r="H78" s="152">
        <v>5</v>
      </c>
      <c r="I78" s="157">
        <v>0</v>
      </c>
      <c r="J78" s="152">
        <f t="shared" si="12"/>
        <v>0</v>
      </c>
      <c r="K78" s="157">
        <v>0</v>
      </c>
      <c r="L78" s="152">
        <f t="shared" si="13"/>
        <v>0</v>
      </c>
      <c r="M78" s="157">
        <v>0</v>
      </c>
      <c r="N78" s="152">
        <f t="shared" si="14"/>
        <v>0</v>
      </c>
      <c r="O78" s="157">
        <v>0</v>
      </c>
      <c r="P78" s="152">
        <v>0</v>
      </c>
      <c r="Q78" s="157">
        <v>0</v>
      </c>
      <c r="R78" s="152">
        <v>0</v>
      </c>
      <c r="S78" s="157">
        <v>0</v>
      </c>
      <c r="T78" s="152">
        <v>0</v>
      </c>
      <c r="U78" s="157">
        <v>1</v>
      </c>
      <c r="V78" s="152">
        <v>2</v>
      </c>
      <c r="W78" s="157">
        <v>0</v>
      </c>
      <c r="X78" s="152">
        <v>0</v>
      </c>
      <c r="Y78" s="157">
        <v>0</v>
      </c>
      <c r="Z78" s="152">
        <v>0</v>
      </c>
      <c r="AA78" s="157">
        <v>0</v>
      </c>
      <c r="AB78" s="152">
        <v>0</v>
      </c>
      <c r="AC78" s="157">
        <v>0</v>
      </c>
      <c r="AD78" s="152">
        <v>0</v>
      </c>
      <c r="AE78" s="157">
        <v>0</v>
      </c>
      <c r="AF78" s="152">
        <v>0</v>
      </c>
      <c r="AG78" s="157">
        <v>0</v>
      </c>
      <c r="AH78" s="152">
        <v>0</v>
      </c>
      <c r="AI78" s="157">
        <v>0</v>
      </c>
      <c r="AJ78" s="152">
        <v>0</v>
      </c>
      <c r="AK78" s="157">
        <v>0</v>
      </c>
      <c r="AL78" s="152">
        <v>0</v>
      </c>
      <c r="AM78" s="89"/>
      <c r="AN78" s="89"/>
      <c r="AO78" s="93">
        <f t="shared" si="16"/>
        <v>1</v>
      </c>
      <c r="AP78" s="94" t="s">
        <v>515</v>
      </c>
      <c r="AQ78" s="95">
        <v>5</v>
      </c>
      <c r="AR78" s="94" t="s">
        <v>96</v>
      </c>
      <c r="AS78" s="97">
        <v>2</v>
      </c>
      <c r="AT78" s="96"/>
      <c r="AU78" s="97"/>
      <c r="AV78" s="107">
        <f t="shared" si="9"/>
        <v>7</v>
      </c>
      <c r="AW78" s="98">
        <f t="shared" si="10"/>
        <v>0</v>
      </c>
      <c r="AX78" s="99"/>
      <c r="AY78" s="100"/>
      <c r="AZ78" s="107">
        <f t="shared" si="11"/>
        <v>7</v>
      </c>
    </row>
    <row r="79" spans="1:52">
      <c r="A79" s="77">
        <v>114</v>
      </c>
      <c r="B79" s="101" t="s">
        <v>181</v>
      </c>
      <c r="C79" s="77" t="s">
        <v>103</v>
      </c>
      <c r="D79" s="77" t="s">
        <v>4</v>
      </c>
      <c r="E79" s="157">
        <v>0</v>
      </c>
      <c r="F79" s="152">
        <v>0</v>
      </c>
      <c r="G79" s="157">
        <v>1</v>
      </c>
      <c r="H79" s="152">
        <v>2</v>
      </c>
      <c r="I79" s="157">
        <v>0</v>
      </c>
      <c r="J79" s="152">
        <f t="shared" si="12"/>
        <v>0</v>
      </c>
      <c r="K79" s="157">
        <v>0</v>
      </c>
      <c r="L79" s="152">
        <f t="shared" si="13"/>
        <v>0</v>
      </c>
      <c r="M79" s="157">
        <v>0</v>
      </c>
      <c r="N79" s="152">
        <f t="shared" si="14"/>
        <v>0</v>
      </c>
      <c r="O79" s="157">
        <v>0</v>
      </c>
      <c r="P79" s="152">
        <v>0</v>
      </c>
      <c r="Q79" s="157">
        <v>0</v>
      </c>
      <c r="R79" s="152">
        <v>0</v>
      </c>
      <c r="S79" s="157">
        <v>0</v>
      </c>
      <c r="T79" s="152">
        <v>0</v>
      </c>
      <c r="U79" s="157">
        <v>1</v>
      </c>
      <c r="V79" s="152">
        <v>1</v>
      </c>
      <c r="W79" s="157">
        <v>0</v>
      </c>
      <c r="X79" s="152">
        <v>0</v>
      </c>
      <c r="Y79" s="157">
        <v>0</v>
      </c>
      <c r="Z79" s="152">
        <v>0</v>
      </c>
      <c r="AA79" s="157">
        <v>0</v>
      </c>
      <c r="AB79" s="152">
        <v>0</v>
      </c>
      <c r="AC79" s="157">
        <v>0</v>
      </c>
      <c r="AD79" s="152">
        <v>0</v>
      </c>
      <c r="AE79" s="157">
        <v>0</v>
      </c>
      <c r="AF79" s="152">
        <v>0</v>
      </c>
      <c r="AG79" s="157">
        <v>0</v>
      </c>
      <c r="AH79" s="152">
        <v>0</v>
      </c>
      <c r="AI79" s="157">
        <v>0</v>
      </c>
      <c r="AJ79" s="152">
        <v>0</v>
      </c>
      <c r="AK79" s="157">
        <v>0</v>
      </c>
      <c r="AL79" s="152">
        <v>0</v>
      </c>
      <c r="AM79" s="89" t="s">
        <v>96</v>
      </c>
      <c r="AN79" s="89" t="s">
        <v>515</v>
      </c>
      <c r="AO79" s="93">
        <f t="shared" si="16"/>
        <v>1</v>
      </c>
      <c r="AP79" s="94" t="s">
        <v>515</v>
      </c>
      <c r="AQ79" s="95">
        <v>2</v>
      </c>
      <c r="AR79" s="94" t="s">
        <v>96</v>
      </c>
      <c r="AS79" s="97">
        <v>1</v>
      </c>
      <c r="AT79" s="96"/>
      <c r="AU79" s="97"/>
      <c r="AV79" s="107">
        <f t="shared" si="9"/>
        <v>3</v>
      </c>
      <c r="AW79" s="98">
        <f t="shared" si="10"/>
        <v>0</v>
      </c>
      <c r="AX79" s="99"/>
      <c r="AY79" s="100"/>
      <c r="AZ79" s="107">
        <f t="shared" si="11"/>
        <v>3</v>
      </c>
    </row>
    <row r="80" spans="1:52">
      <c r="A80" s="77">
        <v>115</v>
      </c>
      <c r="B80" s="101" t="s">
        <v>181</v>
      </c>
      <c r="C80" s="77" t="s">
        <v>103</v>
      </c>
      <c r="D80" s="77" t="s">
        <v>5</v>
      </c>
      <c r="E80" s="157">
        <v>0</v>
      </c>
      <c r="F80" s="152">
        <v>0</v>
      </c>
      <c r="G80" s="157">
        <v>0</v>
      </c>
      <c r="H80" s="152">
        <f t="shared" si="15"/>
        <v>0</v>
      </c>
      <c r="I80" s="157">
        <v>1</v>
      </c>
      <c r="J80" s="152">
        <v>2</v>
      </c>
      <c r="K80" s="157">
        <v>0</v>
      </c>
      <c r="L80" s="152">
        <f t="shared" si="13"/>
        <v>0</v>
      </c>
      <c r="M80" s="157">
        <v>0</v>
      </c>
      <c r="N80" s="152">
        <f t="shared" si="14"/>
        <v>0</v>
      </c>
      <c r="O80" s="157">
        <v>0</v>
      </c>
      <c r="P80" s="152">
        <v>0</v>
      </c>
      <c r="Q80" s="157">
        <v>0</v>
      </c>
      <c r="R80" s="152">
        <v>0</v>
      </c>
      <c r="S80" s="157">
        <v>0</v>
      </c>
      <c r="T80" s="152">
        <v>0</v>
      </c>
      <c r="U80" s="157">
        <v>0</v>
      </c>
      <c r="V80" s="152">
        <v>0</v>
      </c>
      <c r="W80" s="157">
        <v>0</v>
      </c>
      <c r="X80" s="152">
        <v>0</v>
      </c>
      <c r="Y80" s="157">
        <v>0</v>
      </c>
      <c r="Z80" s="152">
        <v>0</v>
      </c>
      <c r="AA80" s="157">
        <v>0</v>
      </c>
      <c r="AB80" s="152">
        <v>0</v>
      </c>
      <c r="AC80" s="157">
        <v>0</v>
      </c>
      <c r="AD80" s="152">
        <v>0</v>
      </c>
      <c r="AE80" s="157">
        <v>1</v>
      </c>
      <c r="AF80" s="152">
        <v>0</v>
      </c>
      <c r="AG80" s="157">
        <v>0</v>
      </c>
      <c r="AH80" s="152">
        <v>0</v>
      </c>
      <c r="AI80" s="157">
        <v>0</v>
      </c>
      <c r="AJ80" s="152">
        <v>0</v>
      </c>
      <c r="AK80" s="157">
        <v>0</v>
      </c>
      <c r="AL80" s="152">
        <v>0</v>
      </c>
      <c r="AM80" s="89" t="s">
        <v>82</v>
      </c>
      <c r="AN80" s="89" t="s">
        <v>514</v>
      </c>
      <c r="AO80" s="93">
        <f t="shared" si="16"/>
        <v>1</v>
      </c>
      <c r="AP80" s="94" t="s">
        <v>514</v>
      </c>
      <c r="AQ80" s="95">
        <v>2</v>
      </c>
      <c r="AR80" s="94"/>
      <c r="AS80" s="97"/>
      <c r="AT80" s="96"/>
      <c r="AU80" s="97"/>
      <c r="AV80" s="107">
        <f t="shared" si="9"/>
        <v>2</v>
      </c>
      <c r="AW80" s="98">
        <f t="shared" si="10"/>
        <v>0</v>
      </c>
      <c r="AX80" s="99"/>
      <c r="AY80" s="100"/>
      <c r="AZ80" s="107">
        <f t="shared" si="11"/>
        <v>2</v>
      </c>
    </row>
    <row r="81" spans="1:52">
      <c r="A81" s="77">
        <v>116</v>
      </c>
      <c r="B81" s="101" t="s">
        <v>181</v>
      </c>
      <c r="C81" s="77" t="s">
        <v>103</v>
      </c>
      <c r="D81" s="77" t="s">
        <v>5</v>
      </c>
      <c r="E81" s="157">
        <v>0</v>
      </c>
      <c r="F81" s="152">
        <v>0</v>
      </c>
      <c r="G81" s="157">
        <v>0</v>
      </c>
      <c r="H81" s="152">
        <f t="shared" si="15"/>
        <v>0</v>
      </c>
      <c r="I81" s="157">
        <v>0</v>
      </c>
      <c r="J81" s="152">
        <f t="shared" si="12"/>
        <v>0</v>
      </c>
      <c r="K81" s="157">
        <v>1</v>
      </c>
      <c r="L81" s="152">
        <v>1</v>
      </c>
      <c r="M81" s="157">
        <v>0</v>
      </c>
      <c r="N81" s="152">
        <f t="shared" si="14"/>
        <v>0</v>
      </c>
      <c r="O81" s="157">
        <v>0</v>
      </c>
      <c r="P81" s="152">
        <v>0</v>
      </c>
      <c r="Q81" s="157">
        <v>0</v>
      </c>
      <c r="R81" s="152">
        <v>0</v>
      </c>
      <c r="S81" s="157">
        <v>0</v>
      </c>
      <c r="T81" s="152">
        <v>0</v>
      </c>
      <c r="U81" s="157">
        <v>0</v>
      </c>
      <c r="V81" s="152">
        <v>0</v>
      </c>
      <c r="W81" s="157">
        <v>0</v>
      </c>
      <c r="X81" s="152">
        <v>0</v>
      </c>
      <c r="Y81" s="157">
        <v>0</v>
      </c>
      <c r="Z81" s="152">
        <v>0</v>
      </c>
      <c r="AA81" s="157">
        <v>0</v>
      </c>
      <c r="AB81" s="152">
        <v>0</v>
      </c>
      <c r="AC81" s="157">
        <v>0</v>
      </c>
      <c r="AD81" s="152">
        <v>0</v>
      </c>
      <c r="AE81" s="157">
        <v>0</v>
      </c>
      <c r="AF81" s="152">
        <v>0</v>
      </c>
      <c r="AG81" s="157">
        <v>0</v>
      </c>
      <c r="AH81" s="152">
        <v>0</v>
      </c>
      <c r="AI81" s="157">
        <v>0</v>
      </c>
      <c r="AJ81" s="152">
        <v>0</v>
      </c>
      <c r="AK81" s="157">
        <v>0</v>
      </c>
      <c r="AL81" s="152">
        <v>0</v>
      </c>
      <c r="AM81" s="89"/>
      <c r="AN81" s="89"/>
      <c r="AO81" s="93">
        <f t="shared" si="16"/>
        <v>1</v>
      </c>
      <c r="AP81" s="94" t="s">
        <v>512</v>
      </c>
      <c r="AQ81" s="95">
        <v>1</v>
      </c>
      <c r="AR81" s="94"/>
      <c r="AS81" s="97"/>
      <c r="AT81" s="96"/>
      <c r="AU81" s="97"/>
      <c r="AV81" s="107">
        <f t="shared" si="9"/>
        <v>1</v>
      </c>
      <c r="AW81" s="98">
        <f t="shared" si="10"/>
        <v>0</v>
      </c>
      <c r="AX81" s="99"/>
      <c r="AY81" s="100"/>
      <c r="AZ81" s="107">
        <f t="shared" si="11"/>
        <v>1</v>
      </c>
    </row>
    <row r="82" spans="1:52">
      <c r="A82" s="77">
        <v>117</v>
      </c>
      <c r="B82" s="101" t="s">
        <v>181</v>
      </c>
      <c r="C82" s="77" t="s">
        <v>103</v>
      </c>
      <c r="D82" s="77" t="s">
        <v>6</v>
      </c>
      <c r="E82" s="157">
        <v>0</v>
      </c>
      <c r="F82" s="152">
        <v>0</v>
      </c>
      <c r="G82" s="157">
        <v>0</v>
      </c>
      <c r="H82" s="152">
        <f t="shared" si="15"/>
        <v>0</v>
      </c>
      <c r="I82" s="157">
        <v>1</v>
      </c>
      <c r="J82" s="152">
        <v>3</v>
      </c>
      <c r="K82" s="157">
        <v>1</v>
      </c>
      <c r="L82" s="152">
        <v>1</v>
      </c>
      <c r="M82" s="157">
        <v>0</v>
      </c>
      <c r="N82" s="152">
        <f t="shared" si="14"/>
        <v>0</v>
      </c>
      <c r="O82" s="157">
        <v>0</v>
      </c>
      <c r="P82" s="152">
        <v>0</v>
      </c>
      <c r="Q82" s="157">
        <v>0</v>
      </c>
      <c r="R82" s="152">
        <v>0</v>
      </c>
      <c r="S82" s="157">
        <v>0</v>
      </c>
      <c r="T82" s="152">
        <v>0</v>
      </c>
      <c r="U82" s="157">
        <v>0</v>
      </c>
      <c r="V82" s="152">
        <v>0</v>
      </c>
      <c r="W82" s="157">
        <v>0</v>
      </c>
      <c r="X82" s="152">
        <v>0</v>
      </c>
      <c r="Y82" s="157">
        <v>0</v>
      </c>
      <c r="Z82" s="152">
        <v>0</v>
      </c>
      <c r="AA82" s="157">
        <v>0</v>
      </c>
      <c r="AB82" s="152">
        <v>0</v>
      </c>
      <c r="AC82" s="157">
        <v>0</v>
      </c>
      <c r="AD82" s="152">
        <v>0</v>
      </c>
      <c r="AE82" s="157">
        <v>0</v>
      </c>
      <c r="AF82" s="152">
        <v>0</v>
      </c>
      <c r="AG82" s="157">
        <v>0</v>
      </c>
      <c r="AH82" s="152">
        <v>0</v>
      </c>
      <c r="AI82" s="157">
        <v>0</v>
      </c>
      <c r="AJ82" s="152">
        <v>0</v>
      </c>
      <c r="AK82" s="157">
        <v>0</v>
      </c>
      <c r="AL82" s="152">
        <v>0</v>
      </c>
      <c r="AM82" s="89" t="s">
        <v>514</v>
      </c>
      <c r="AN82" s="89"/>
      <c r="AO82" s="93">
        <f t="shared" si="16"/>
        <v>1</v>
      </c>
      <c r="AP82" s="94" t="s">
        <v>514</v>
      </c>
      <c r="AQ82" s="95">
        <v>3</v>
      </c>
      <c r="AR82" s="94" t="s">
        <v>512</v>
      </c>
      <c r="AS82" s="97">
        <v>1</v>
      </c>
      <c r="AT82" s="96"/>
      <c r="AU82" s="97"/>
      <c r="AV82" s="107">
        <f t="shared" si="9"/>
        <v>4</v>
      </c>
      <c r="AW82" s="98">
        <f t="shared" si="10"/>
        <v>0</v>
      </c>
      <c r="AX82" s="99"/>
      <c r="AY82" s="100"/>
      <c r="AZ82" s="107">
        <f t="shared" si="11"/>
        <v>4</v>
      </c>
    </row>
    <row r="83" spans="1:52">
      <c r="A83" s="77">
        <v>118</v>
      </c>
      <c r="B83" s="101" t="s">
        <v>181</v>
      </c>
      <c r="C83" s="77" t="s">
        <v>103</v>
      </c>
      <c r="D83" s="77" t="s">
        <v>6</v>
      </c>
      <c r="E83" s="157">
        <v>0</v>
      </c>
      <c r="F83" s="152">
        <v>0</v>
      </c>
      <c r="G83" s="157">
        <v>1</v>
      </c>
      <c r="H83" s="152">
        <v>3</v>
      </c>
      <c r="I83" s="157">
        <v>1</v>
      </c>
      <c r="J83" s="152">
        <v>1</v>
      </c>
      <c r="K83" s="157">
        <v>0</v>
      </c>
      <c r="L83" s="152">
        <f t="shared" si="13"/>
        <v>0</v>
      </c>
      <c r="M83" s="157">
        <v>0</v>
      </c>
      <c r="N83" s="152">
        <f t="shared" si="14"/>
        <v>0</v>
      </c>
      <c r="O83" s="157">
        <v>0</v>
      </c>
      <c r="P83" s="152">
        <v>0</v>
      </c>
      <c r="Q83" s="157">
        <v>0</v>
      </c>
      <c r="R83" s="152">
        <v>0</v>
      </c>
      <c r="S83" s="157">
        <v>0</v>
      </c>
      <c r="T83" s="152">
        <v>0</v>
      </c>
      <c r="U83" s="157">
        <v>0</v>
      </c>
      <c r="V83" s="152">
        <v>0</v>
      </c>
      <c r="W83" s="157">
        <v>0</v>
      </c>
      <c r="X83" s="152">
        <v>0</v>
      </c>
      <c r="Y83" s="157">
        <v>0</v>
      </c>
      <c r="Z83" s="152">
        <v>0</v>
      </c>
      <c r="AA83" s="157">
        <v>0</v>
      </c>
      <c r="AB83" s="152">
        <v>0</v>
      </c>
      <c r="AC83" s="157">
        <v>0</v>
      </c>
      <c r="AD83" s="152">
        <v>0</v>
      </c>
      <c r="AE83" s="157">
        <v>0</v>
      </c>
      <c r="AF83" s="152">
        <v>0</v>
      </c>
      <c r="AG83" s="157">
        <v>0</v>
      </c>
      <c r="AH83" s="152">
        <v>0</v>
      </c>
      <c r="AI83" s="157">
        <v>0</v>
      </c>
      <c r="AJ83" s="152">
        <v>0</v>
      </c>
      <c r="AK83" s="157">
        <v>0</v>
      </c>
      <c r="AL83" s="152">
        <v>0</v>
      </c>
      <c r="AM83" s="89"/>
      <c r="AN83" s="89"/>
      <c r="AO83" s="93">
        <f t="shared" si="16"/>
        <v>1</v>
      </c>
      <c r="AP83" s="94" t="s">
        <v>515</v>
      </c>
      <c r="AQ83" s="95">
        <v>3</v>
      </c>
      <c r="AR83" s="94" t="s">
        <v>514</v>
      </c>
      <c r="AS83" s="97">
        <v>1</v>
      </c>
      <c r="AT83" s="96"/>
      <c r="AU83" s="97"/>
      <c r="AV83" s="107">
        <f t="shared" si="9"/>
        <v>4</v>
      </c>
      <c r="AW83" s="98">
        <f t="shared" si="10"/>
        <v>0</v>
      </c>
      <c r="AX83" s="99"/>
      <c r="AY83" s="100"/>
      <c r="AZ83" s="107">
        <f t="shared" si="11"/>
        <v>4</v>
      </c>
    </row>
    <row r="84" spans="1:52">
      <c r="A84" s="77">
        <v>119</v>
      </c>
      <c r="B84" s="101" t="s">
        <v>181</v>
      </c>
      <c r="C84" s="77" t="s">
        <v>103</v>
      </c>
      <c r="D84" s="77" t="s">
        <v>9</v>
      </c>
      <c r="E84" s="157">
        <v>0</v>
      </c>
      <c r="F84" s="152">
        <v>0</v>
      </c>
      <c r="G84" s="157">
        <v>0</v>
      </c>
      <c r="H84" s="152">
        <f t="shared" si="15"/>
        <v>0</v>
      </c>
      <c r="I84" s="157">
        <v>0</v>
      </c>
      <c r="J84" s="152">
        <f t="shared" si="12"/>
        <v>0</v>
      </c>
      <c r="K84" s="157">
        <v>0</v>
      </c>
      <c r="L84" s="152">
        <f t="shared" si="13"/>
        <v>0</v>
      </c>
      <c r="M84" s="157">
        <v>0</v>
      </c>
      <c r="N84" s="152">
        <f t="shared" si="14"/>
        <v>0</v>
      </c>
      <c r="O84" s="157">
        <v>0</v>
      </c>
      <c r="P84" s="152">
        <v>0</v>
      </c>
      <c r="Q84" s="157">
        <v>0</v>
      </c>
      <c r="R84" s="152">
        <v>0</v>
      </c>
      <c r="S84" s="157">
        <v>0</v>
      </c>
      <c r="T84" s="152">
        <v>0</v>
      </c>
      <c r="U84" s="157">
        <v>0</v>
      </c>
      <c r="V84" s="152">
        <v>0</v>
      </c>
      <c r="W84" s="157">
        <v>0</v>
      </c>
      <c r="X84" s="152">
        <v>0</v>
      </c>
      <c r="Y84" s="157">
        <v>0</v>
      </c>
      <c r="Z84" s="152">
        <v>0</v>
      </c>
      <c r="AA84" s="157">
        <v>0</v>
      </c>
      <c r="AB84" s="152">
        <v>0</v>
      </c>
      <c r="AC84" s="157">
        <v>0</v>
      </c>
      <c r="AD84" s="152">
        <v>0</v>
      </c>
      <c r="AE84" s="157">
        <v>0</v>
      </c>
      <c r="AF84" s="152">
        <v>0</v>
      </c>
      <c r="AG84" s="157">
        <v>0</v>
      </c>
      <c r="AH84" s="152">
        <v>0</v>
      </c>
      <c r="AI84" s="157">
        <v>0</v>
      </c>
      <c r="AJ84" s="152">
        <v>0</v>
      </c>
      <c r="AK84" s="157">
        <v>0</v>
      </c>
      <c r="AL84" s="152">
        <v>0</v>
      </c>
      <c r="AM84" s="89"/>
      <c r="AN84" s="89"/>
      <c r="AO84" s="93">
        <f t="shared" si="16"/>
        <v>0</v>
      </c>
      <c r="AP84" s="94"/>
      <c r="AQ84" s="95"/>
      <c r="AR84" s="94"/>
      <c r="AS84" s="97"/>
      <c r="AT84" s="96"/>
      <c r="AU84" s="97"/>
      <c r="AV84" s="107">
        <f t="shared" si="9"/>
        <v>0</v>
      </c>
      <c r="AW84" s="98">
        <f t="shared" si="10"/>
        <v>0</v>
      </c>
      <c r="AX84" s="99"/>
      <c r="AY84" s="100"/>
      <c r="AZ84" s="107">
        <f t="shared" si="11"/>
        <v>0</v>
      </c>
    </row>
    <row r="85" spans="1:52">
      <c r="A85" s="77">
        <v>120</v>
      </c>
      <c r="B85" s="101" t="s">
        <v>181</v>
      </c>
      <c r="C85" s="77" t="s">
        <v>103</v>
      </c>
      <c r="D85" s="77" t="s">
        <v>9</v>
      </c>
      <c r="E85" s="157">
        <v>0</v>
      </c>
      <c r="F85" s="152">
        <v>0</v>
      </c>
      <c r="G85" s="157">
        <v>0</v>
      </c>
      <c r="H85" s="152">
        <f t="shared" si="15"/>
        <v>0</v>
      </c>
      <c r="I85" s="157">
        <v>0</v>
      </c>
      <c r="J85" s="152">
        <f t="shared" si="12"/>
        <v>0</v>
      </c>
      <c r="K85" s="157">
        <v>0</v>
      </c>
      <c r="L85" s="152">
        <f t="shared" si="13"/>
        <v>0</v>
      </c>
      <c r="M85" s="157">
        <v>0</v>
      </c>
      <c r="N85" s="152">
        <f t="shared" si="14"/>
        <v>0</v>
      </c>
      <c r="O85" s="157">
        <v>0</v>
      </c>
      <c r="P85" s="152">
        <v>0</v>
      </c>
      <c r="Q85" s="157">
        <v>0</v>
      </c>
      <c r="R85" s="152">
        <v>0</v>
      </c>
      <c r="S85" s="157">
        <v>0</v>
      </c>
      <c r="T85" s="152">
        <v>0</v>
      </c>
      <c r="U85" s="157">
        <v>0</v>
      </c>
      <c r="V85" s="152">
        <v>0</v>
      </c>
      <c r="W85" s="157">
        <v>0</v>
      </c>
      <c r="X85" s="152">
        <v>0</v>
      </c>
      <c r="Y85" s="157">
        <v>0</v>
      </c>
      <c r="Z85" s="152">
        <v>0</v>
      </c>
      <c r="AA85" s="157">
        <v>0</v>
      </c>
      <c r="AB85" s="152">
        <v>0</v>
      </c>
      <c r="AC85" s="157">
        <v>0</v>
      </c>
      <c r="AD85" s="152">
        <v>0</v>
      </c>
      <c r="AE85" s="157">
        <v>0</v>
      </c>
      <c r="AF85" s="152">
        <v>0</v>
      </c>
      <c r="AG85" s="157">
        <v>0</v>
      </c>
      <c r="AH85" s="152">
        <v>0</v>
      </c>
      <c r="AI85" s="157">
        <v>0</v>
      </c>
      <c r="AJ85" s="152">
        <v>0</v>
      </c>
      <c r="AK85" s="157">
        <v>0</v>
      </c>
      <c r="AL85" s="152">
        <v>0</v>
      </c>
      <c r="AM85" s="89"/>
      <c r="AN85" s="89"/>
      <c r="AO85" s="93">
        <f t="shared" si="16"/>
        <v>0</v>
      </c>
      <c r="AP85" s="94"/>
      <c r="AQ85" s="95"/>
      <c r="AR85" s="94"/>
      <c r="AS85" s="97"/>
      <c r="AT85" s="96"/>
      <c r="AU85" s="97"/>
      <c r="AV85" s="107">
        <f t="shared" si="9"/>
        <v>0</v>
      </c>
      <c r="AW85" s="98">
        <f t="shared" si="10"/>
        <v>0</v>
      </c>
      <c r="AX85" s="99"/>
      <c r="AY85" s="100"/>
      <c r="AZ85" s="107">
        <f t="shared" si="11"/>
        <v>0</v>
      </c>
    </row>
    <row r="86" spans="1:52">
      <c r="A86" s="77">
        <v>121</v>
      </c>
      <c r="B86" s="101" t="s">
        <v>181</v>
      </c>
      <c r="C86" s="77" t="s">
        <v>103</v>
      </c>
      <c r="D86" s="77" t="s">
        <v>15</v>
      </c>
      <c r="E86" s="157">
        <v>0</v>
      </c>
      <c r="F86" s="152">
        <v>0</v>
      </c>
      <c r="G86" s="157">
        <v>0</v>
      </c>
      <c r="H86" s="152">
        <f t="shared" si="15"/>
        <v>0</v>
      </c>
      <c r="I86" s="157">
        <v>0</v>
      </c>
      <c r="J86" s="152">
        <f t="shared" si="12"/>
        <v>0</v>
      </c>
      <c r="K86" s="157">
        <v>1</v>
      </c>
      <c r="L86" s="152">
        <v>1</v>
      </c>
      <c r="M86" s="157">
        <v>0</v>
      </c>
      <c r="N86" s="152">
        <f t="shared" si="14"/>
        <v>0</v>
      </c>
      <c r="O86" s="157">
        <v>0</v>
      </c>
      <c r="P86" s="152">
        <v>0</v>
      </c>
      <c r="Q86" s="157">
        <v>0</v>
      </c>
      <c r="R86" s="152">
        <v>0</v>
      </c>
      <c r="S86" s="157">
        <v>0</v>
      </c>
      <c r="T86" s="152">
        <v>0</v>
      </c>
      <c r="U86" s="157">
        <v>1</v>
      </c>
      <c r="V86" s="152">
        <v>1</v>
      </c>
      <c r="W86" s="157">
        <v>0</v>
      </c>
      <c r="X86" s="152">
        <v>0</v>
      </c>
      <c r="Y86" s="157">
        <v>0</v>
      </c>
      <c r="Z86" s="152">
        <v>0</v>
      </c>
      <c r="AA86" s="157">
        <v>0</v>
      </c>
      <c r="AB86" s="152">
        <v>0</v>
      </c>
      <c r="AC86" s="157">
        <v>0</v>
      </c>
      <c r="AD86" s="152">
        <v>0</v>
      </c>
      <c r="AE86" s="157">
        <v>0</v>
      </c>
      <c r="AF86" s="152">
        <v>0</v>
      </c>
      <c r="AG86" s="157">
        <v>0</v>
      </c>
      <c r="AH86" s="152">
        <v>0</v>
      </c>
      <c r="AI86" s="157">
        <v>0</v>
      </c>
      <c r="AJ86" s="152">
        <v>0</v>
      </c>
      <c r="AK86" s="157">
        <v>0</v>
      </c>
      <c r="AL86" s="152">
        <v>0</v>
      </c>
      <c r="AM86" s="89"/>
      <c r="AN86" s="89"/>
      <c r="AO86" s="93">
        <f t="shared" si="16"/>
        <v>1</v>
      </c>
      <c r="AP86" s="94" t="s">
        <v>512</v>
      </c>
      <c r="AQ86" s="95">
        <v>1</v>
      </c>
      <c r="AR86" s="94" t="s">
        <v>96</v>
      </c>
      <c r="AS86" s="97">
        <v>1</v>
      </c>
      <c r="AT86" s="96"/>
      <c r="AU86" s="97"/>
      <c r="AV86" s="107">
        <f t="shared" si="9"/>
        <v>2</v>
      </c>
      <c r="AW86" s="98">
        <f t="shared" si="10"/>
        <v>0</v>
      </c>
      <c r="AX86" s="99"/>
      <c r="AY86" s="100"/>
      <c r="AZ86" s="107">
        <f t="shared" si="11"/>
        <v>2</v>
      </c>
    </row>
    <row r="87" spans="1:52">
      <c r="A87" s="77">
        <v>122</v>
      </c>
      <c r="B87" s="101" t="s">
        <v>181</v>
      </c>
      <c r="C87" s="77" t="s">
        <v>103</v>
      </c>
      <c r="D87" s="77" t="s">
        <v>15</v>
      </c>
      <c r="E87" s="157">
        <v>0</v>
      </c>
      <c r="F87" s="152">
        <v>0</v>
      </c>
      <c r="G87" s="157">
        <v>1</v>
      </c>
      <c r="H87" s="152">
        <v>2</v>
      </c>
      <c r="I87" s="157">
        <v>1</v>
      </c>
      <c r="J87" s="152">
        <v>1</v>
      </c>
      <c r="K87" s="157">
        <v>0</v>
      </c>
      <c r="L87" s="152">
        <f t="shared" si="13"/>
        <v>0</v>
      </c>
      <c r="M87" s="157">
        <v>0</v>
      </c>
      <c r="N87" s="152">
        <f t="shared" si="14"/>
        <v>0</v>
      </c>
      <c r="O87" s="157">
        <v>0</v>
      </c>
      <c r="P87" s="152">
        <v>0</v>
      </c>
      <c r="Q87" s="157">
        <v>0</v>
      </c>
      <c r="R87" s="152">
        <v>0</v>
      </c>
      <c r="S87" s="157">
        <v>0</v>
      </c>
      <c r="T87" s="152">
        <v>0</v>
      </c>
      <c r="U87" s="157">
        <v>1</v>
      </c>
      <c r="V87" s="152">
        <v>1</v>
      </c>
      <c r="W87" s="157">
        <v>0</v>
      </c>
      <c r="X87" s="152">
        <v>0</v>
      </c>
      <c r="Y87" s="157">
        <v>0</v>
      </c>
      <c r="Z87" s="152">
        <v>0</v>
      </c>
      <c r="AA87" s="157">
        <v>0</v>
      </c>
      <c r="AB87" s="152">
        <v>0</v>
      </c>
      <c r="AC87" s="157">
        <v>0</v>
      </c>
      <c r="AD87" s="152">
        <v>0</v>
      </c>
      <c r="AE87" s="157">
        <v>0</v>
      </c>
      <c r="AF87" s="152">
        <v>0</v>
      </c>
      <c r="AG87" s="157">
        <v>0</v>
      </c>
      <c r="AH87" s="152">
        <v>0</v>
      </c>
      <c r="AI87" s="157">
        <v>0</v>
      </c>
      <c r="AJ87" s="152">
        <v>0</v>
      </c>
      <c r="AK87" s="157">
        <v>0</v>
      </c>
      <c r="AL87" s="152">
        <v>0</v>
      </c>
      <c r="AM87" s="89"/>
      <c r="AN87" s="89"/>
      <c r="AO87" s="93">
        <f t="shared" si="16"/>
        <v>1</v>
      </c>
      <c r="AP87" s="94" t="s">
        <v>515</v>
      </c>
      <c r="AQ87" s="95">
        <v>2</v>
      </c>
      <c r="AR87" s="94" t="s">
        <v>96</v>
      </c>
      <c r="AS87" s="97">
        <v>1</v>
      </c>
      <c r="AT87" s="96" t="s">
        <v>514</v>
      </c>
      <c r="AU87" s="97">
        <v>1</v>
      </c>
      <c r="AV87" s="107">
        <f t="shared" si="9"/>
        <v>4</v>
      </c>
      <c r="AW87" s="98">
        <f t="shared" si="10"/>
        <v>0</v>
      </c>
      <c r="AX87" s="99"/>
      <c r="AY87" s="100"/>
      <c r="AZ87" s="107">
        <f t="shared" si="11"/>
        <v>4</v>
      </c>
    </row>
    <row r="88" spans="1:52">
      <c r="A88" s="77">
        <v>123</v>
      </c>
      <c r="B88" s="101" t="s">
        <v>181</v>
      </c>
      <c r="C88" s="77" t="s">
        <v>103</v>
      </c>
      <c r="D88" s="77" t="s">
        <v>12</v>
      </c>
      <c r="E88" s="157">
        <v>0</v>
      </c>
      <c r="F88" s="152">
        <v>0</v>
      </c>
      <c r="G88" s="157">
        <v>1</v>
      </c>
      <c r="H88" s="152">
        <v>1</v>
      </c>
      <c r="I88" s="157">
        <v>1</v>
      </c>
      <c r="J88" s="152">
        <v>1</v>
      </c>
      <c r="K88" s="157">
        <v>1</v>
      </c>
      <c r="L88" s="152">
        <v>1</v>
      </c>
      <c r="M88" s="157">
        <v>0</v>
      </c>
      <c r="N88" s="152">
        <f t="shared" si="14"/>
        <v>0</v>
      </c>
      <c r="O88" s="157">
        <v>0</v>
      </c>
      <c r="P88" s="152">
        <v>0</v>
      </c>
      <c r="Q88" s="157">
        <v>0</v>
      </c>
      <c r="R88" s="152">
        <v>0</v>
      </c>
      <c r="S88" s="157">
        <v>0</v>
      </c>
      <c r="T88" s="152">
        <v>0</v>
      </c>
      <c r="U88" s="157">
        <v>0</v>
      </c>
      <c r="V88" s="152">
        <v>0</v>
      </c>
      <c r="W88" s="157">
        <v>0</v>
      </c>
      <c r="X88" s="152">
        <v>0</v>
      </c>
      <c r="Y88" s="157">
        <v>0</v>
      </c>
      <c r="Z88" s="152">
        <v>0</v>
      </c>
      <c r="AA88" s="157">
        <v>0</v>
      </c>
      <c r="AB88" s="152">
        <v>0</v>
      </c>
      <c r="AC88" s="157">
        <v>0</v>
      </c>
      <c r="AD88" s="152">
        <v>0</v>
      </c>
      <c r="AE88" s="157">
        <v>0</v>
      </c>
      <c r="AF88" s="152">
        <v>0</v>
      </c>
      <c r="AG88" s="157">
        <v>0</v>
      </c>
      <c r="AH88" s="152">
        <v>0</v>
      </c>
      <c r="AI88" s="157">
        <v>0</v>
      </c>
      <c r="AJ88" s="152">
        <v>0</v>
      </c>
      <c r="AK88" s="157">
        <v>0</v>
      </c>
      <c r="AL88" s="152">
        <v>0</v>
      </c>
      <c r="AM88" s="89" t="s">
        <v>515</v>
      </c>
      <c r="AN88" s="89"/>
      <c r="AO88" s="93">
        <f t="shared" si="16"/>
        <v>1</v>
      </c>
      <c r="AP88" s="94" t="s">
        <v>512</v>
      </c>
      <c r="AQ88" s="95">
        <v>1</v>
      </c>
      <c r="AR88" s="94" t="s">
        <v>514</v>
      </c>
      <c r="AS88" s="97">
        <v>1</v>
      </c>
      <c r="AT88" s="96" t="s">
        <v>515</v>
      </c>
      <c r="AU88" s="97">
        <v>1</v>
      </c>
      <c r="AV88" s="107">
        <f t="shared" si="9"/>
        <v>3</v>
      </c>
      <c r="AW88" s="98">
        <f t="shared" si="10"/>
        <v>0</v>
      </c>
      <c r="AX88" s="99"/>
      <c r="AY88" s="100"/>
      <c r="AZ88" s="107">
        <f t="shared" si="11"/>
        <v>3</v>
      </c>
    </row>
    <row r="89" spans="1:52">
      <c r="A89" s="77">
        <v>124</v>
      </c>
      <c r="B89" s="101" t="s">
        <v>181</v>
      </c>
      <c r="C89" s="77" t="s">
        <v>103</v>
      </c>
      <c r="D89" s="77" t="s">
        <v>12</v>
      </c>
      <c r="E89" s="157">
        <v>0</v>
      </c>
      <c r="F89" s="152">
        <v>0</v>
      </c>
      <c r="G89" s="157">
        <v>1</v>
      </c>
      <c r="H89" s="152">
        <v>2</v>
      </c>
      <c r="I89" s="157">
        <v>0</v>
      </c>
      <c r="J89" s="152">
        <f t="shared" si="12"/>
        <v>0</v>
      </c>
      <c r="K89" s="157">
        <v>0</v>
      </c>
      <c r="L89" s="152">
        <f t="shared" si="13"/>
        <v>0</v>
      </c>
      <c r="M89" s="157">
        <v>0</v>
      </c>
      <c r="N89" s="152">
        <f t="shared" si="14"/>
        <v>0</v>
      </c>
      <c r="O89" s="157">
        <v>0</v>
      </c>
      <c r="P89" s="152">
        <v>0</v>
      </c>
      <c r="Q89" s="157">
        <v>0</v>
      </c>
      <c r="R89" s="152">
        <v>0</v>
      </c>
      <c r="S89" s="157">
        <v>0</v>
      </c>
      <c r="T89" s="152">
        <v>0</v>
      </c>
      <c r="U89" s="157">
        <v>1</v>
      </c>
      <c r="V89" s="152">
        <v>0</v>
      </c>
      <c r="W89" s="157">
        <v>0</v>
      </c>
      <c r="X89" s="152">
        <v>0</v>
      </c>
      <c r="Y89" s="157">
        <v>0</v>
      </c>
      <c r="Z89" s="152">
        <v>0</v>
      </c>
      <c r="AA89" s="157">
        <v>0</v>
      </c>
      <c r="AB89" s="152">
        <v>0</v>
      </c>
      <c r="AC89" s="157">
        <v>0</v>
      </c>
      <c r="AD89" s="152">
        <v>0</v>
      </c>
      <c r="AE89" s="157">
        <v>0</v>
      </c>
      <c r="AF89" s="152">
        <v>0</v>
      </c>
      <c r="AG89" s="157">
        <v>0</v>
      </c>
      <c r="AH89" s="152">
        <v>0</v>
      </c>
      <c r="AI89" s="157">
        <v>0</v>
      </c>
      <c r="AJ89" s="152">
        <v>0</v>
      </c>
      <c r="AK89" s="157">
        <v>0</v>
      </c>
      <c r="AL89" s="152">
        <v>0</v>
      </c>
      <c r="AM89" s="89" t="s">
        <v>96</v>
      </c>
      <c r="AN89" s="89"/>
      <c r="AO89" s="93">
        <f t="shared" si="16"/>
        <v>1</v>
      </c>
      <c r="AP89" s="94" t="s">
        <v>515</v>
      </c>
      <c r="AQ89" s="95">
        <v>2</v>
      </c>
      <c r="AR89" s="94"/>
      <c r="AS89" s="97"/>
      <c r="AT89" s="96"/>
      <c r="AU89" s="97"/>
      <c r="AV89" s="107">
        <f t="shared" si="9"/>
        <v>2</v>
      </c>
      <c r="AW89" s="98">
        <f t="shared" si="10"/>
        <v>0</v>
      </c>
      <c r="AX89" s="99"/>
      <c r="AY89" s="100"/>
      <c r="AZ89" s="107">
        <f t="shared" si="11"/>
        <v>2</v>
      </c>
    </row>
    <row r="90" spans="1:52">
      <c r="A90" s="77">
        <v>125</v>
      </c>
      <c r="B90" s="101" t="s">
        <v>181</v>
      </c>
      <c r="C90" s="77" t="s">
        <v>103</v>
      </c>
      <c r="D90" s="77" t="s">
        <v>11</v>
      </c>
      <c r="E90" s="157">
        <v>0</v>
      </c>
      <c r="F90" s="152">
        <v>0</v>
      </c>
      <c r="G90" s="157">
        <v>0</v>
      </c>
      <c r="H90" s="152">
        <f t="shared" si="15"/>
        <v>0</v>
      </c>
      <c r="I90" s="157">
        <v>0</v>
      </c>
      <c r="J90" s="152">
        <f t="shared" si="12"/>
        <v>0</v>
      </c>
      <c r="K90" s="157">
        <v>1</v>
      </c>
      <c r="L90" s="152">
        <v>2</v>
      </c>
      <c r="M90" s="157">
        <v>0</v>
      </c>
      <c r="N90" s="152">
        <f t="shared" si="14"/>
        <v>0</v>
      </c>
      <c r="O90" s="157">
        <v>0</v>
      </c>
      <c r="P90" s="152">
        <v>0</v>
      </c>
      <c r="Q90" s="157">
        <v>0</v>
      </c>
      <c r="R90" s="152">
        <v>0</v>
      </c>
      <c r="S90" s="157">
        <v>0</v>
      </c>
      <c r="T90" s="152">
        <v>0</v>
      </c>
      <c r="U90" s="157">
        <v>1</v>
      </c>
      <c r="V90" s="152">
        <v>1</v>
      </c>
      <c r="W90" s="157">
        <v>0</v>
      </c>
      <c r="X90" s="152">
        <v>0</v>
      </c>
      <c r="Y90" s="157">
        <v>0</v>
      </c>
      <c r="Z90" s="152">
        <v>0</v>
      </c>
      <c r="AA90" s="157">
        <v>0</v>
      </c>
      <c r="AB90" s="152">
        <v>0</v>
      </c>
      <c r="AC90" s="157">
        <v>0</v>
      </c>
      <c r="AD90" s="152">
        <v>0</v>
      </c>
      <c r="AE90" s="157">
        <v>1</v>
      </c>
      <c r="AF90" s="152">
        <v>1</v>
      </c>
      <c r="AG90" s="157">
        <v>0</v>
      </c>
      <c r="AH90" s="152">
        <v>0</v>
      </c>
      <c r="AI90" s="157">
        <v>0</v>
      </c>
      <c r="AJ90" s="152">
        <v>0</v>
      </c>
      <c r="AK90" s="157">
        <v>0</v>
      </c>
      <c r="AL90" s="152">
        <v>0</v>
      </c>
      <c r="AM90" s="89"/>
      <c r="AN90" s="89"/>
      <c r="AO90" s="93">
        <f t="shared" si="16"/>
        <v>1</v>
      </c>
      <c r="AP90" s="94" t="s">
        <v>512</v>
      </c>
      <c r="AQ90" s="95">
        <v>3</v>
      </c>
      <c r="AR90" s="94" t="s">
        <v>82</v>
      </c>
      <c r="AS90" s="97">
        <v>1</v>
      </c>
      <c r="AT90" s="96" t="s">
        <v>96</v>
      </c>
      <c r="AU90" s="97">
        <v>1</v>
      </c>
      <c r="AV90" s="107">
        <f t="shared" si="9"/>
        <v>5</v>
      </c>
      <c r="AW90" s="98">
        <f t="shared" si="10"/>
        <v>0</v>
      </c>
      <c r="AX90" s="99"/>
      <c r="AY90" s="100"/>
      <c r="AZ90" s="107">
        <f t="shared" si="11"/>
        <v>5</v>
      </c>
    </row>
    <row r="91" spans="1:52">
      <c r="A91" s="77">
        <v>126</v>
      </c>
      <c r="B91" s="101" t="s">
        <v>181</v>
      </c>
      <c r="C91" s="77" t="s">
        <v>103</v>
      </c>
      <c r="D91" s="77" t="s">
        <v>11</v>
      </c>
      <c r="E91" s="157">
        <v>0</v>
      </c>
      <c r="F91" s="152">
        <v>0</v>
      </c>
      <c r="G91" s="157">
        <v>0</v>
      </c>
      <c r="H91" s="152">
        <f t="shared" si="15"/>
        <v>0</v>
      </c>
      <c r="I91" s="157">
        <v>0</v>
      </c>
      <c r="J91" s="152">
        <f t="shared" si="12"/>
        <v>0</v>
      </c>
      <c r="K91" s="157">
        <v>1</v>
      </c>
      <c r="L91" s="152">
        <v>1</v>
      </c>
      <c r="M91" s="157">
        <v>0</v>
      </c>
      <c r="N91" s="152">
        <f t="shared" si="14"/>
        <v>0</v>
      </c>
      <c r="O91" s="157">
        <v>0</v>
      </c>
      <c r="P91" s="152">
        <v>0</v>
      </c>
      <c r="Q91" s="157">
        <v>0</v>
      </c>
      <c r="R91" s="152">
        <v>0</v>
      </c>
      <c r="S91" s="157">
        <v>0</v>
      </c>
      <c r="T91" s="152">
        <v>0</v>
      </c>
      <c r="U91" s="157">
        <v>1</v>
      </c>
      <c r="V91" s="152">
        <v>1</v>
      </c>
      <c r="W91" s="157">
        <v>0</v>
      </c>
      <c r="X91" s="152">
        <v>0</v>
      </c>
      <c r="Y91" s="157">
        <v>0</v>
      </c>
      <c r="Z91" s="152">
        <v>0</v>
      </c>
      <c r="AA91" s="157">
        <v>0</v>
      </c>
      <c r="AB91" s="152">
        <v>0</v>
      </c>
      <c r="AC91" s="157">
        <v>0</v>
      </c>
      <c r="AD91" s="152">
        <v>0</v>
      </c>
      <c r="AE91" s="157">
        <v>1</v>
      </c>
      <c r="AF91" s="152">
        <v>0</v>
      </c>
      <c r="AG91" s="157">
        <v>0</v>
      </c>
      <c r="AH91" s="152">
        <v>0</v>
      </c>
      <c r="AI91" s="157">
        <v>0</v>
      </c>
      <c r="AJ91" s="152">
        <v>0</v>
      </c>
      <c r="AK91" s="157">
        <v>0</v>
      </c>
      <c r="AL91" s="152">
        <v>0</v>
      </c>
      <c r="AM91" s="89" t="s">
        <v>512</v>
      </c>
      <c r="AN91" s="89" t="s">
        <v>82</v>
      </c>
      <c r="AO91" s="93">
        <f t="shared" si="16"/>
        <v>1</v>
      </c>
      <c r="AP91" s="94" t="s">
        <v>512</v>
      </c>
      <c r="AQ91" s="95">
        <v>2</v>
      </c>
      <c r="AR91" s="94" t="s">
        <v>96</v>
      </c>
      <c r="AS91" s="97">
        <v>1</v>
      </c>
      <c r="AT91" s="96"/>
      <c r="AU91" s="97"/>
      <c r="AV91" s="107">
        <f t="shared" si="9"/>
        <v>3</v>
      </c>
      <c r="AW91" s="98">
        <f t="shared" si="10"/>
        <v>0</v>
      </c>
      <c r="AX91" s="99"/>
      <c r="AY91" s="100"/>
      <c r="AZ91" s="107">
        <f t="shared" si="11"/>
        <v>3</v>
      </c>
    </row>
    <row r="92" spans="1:52">
      <c r="A92" s="77">
        <v>127</v>
      </c>
      <c r="B92" s="101" t="s">
        <v>181</v>
      </c>
      <c r="C92" s="77" t="s">
        <v>103</v>
      </c>
      <c r="D92" s="77" t="s">
        <v>14</v>
      </c>
      <c r="E92" s="157">
        <v>0</v>
      </c>
      <c r="F92" s="152">
        <v>0</v>
      </c>
      <c r="G92" s="157">
        <v>0</v>
      </c>
      <c r="H92" s="152">
        <f t="shared" si="15"/>
        <v>0</v>
      </c>
      <c r="I92" s="157">
        <v>1</v>
      </c>
      <c r="J92" s="152">
        <v>0</v>
      </c>
      <c r="K92" s="157">
        <v>0</v>
      </c>
      <c r="L92" s="152">
        <f t="shared" si="13"/>
        <v>0</v>
      </c>
      <c r="M92" s="157">
        <v>0</v>
      </c>
      <c r="N92" s="152">
        <f t="shared" si="14"/>
        <v>0</v>
      </c>
      <c r="O92" s="157">
        <v>0</v>
      </c>
      <c r="P92" s="152">
        <v>0</v>
      </c>
      <c r="Q92" s="157">
        <v>0</v>
      </c>
      <c r="R92" s="152">
        <v>0</v>
      </c>
      <c r="S92" s="157">
        <v>0</v>
      </c>
      <c r="T92" s="152">
        <v>0</v>
      </c>
      <c r="U92" s="157">
        <v>0</v>
      </c>
      <c r="V92" s="152">
        <v>0</v>
      </c>
      <c r="W92" s="157">
        <v>0</v>
      </c>
      <c r="X92" s="152">
        <v>0</v>
      </c>
      <c r="Y92" s="157">
        <v>0</v>
      </c>
      <c r="Z92" s="152">
        <v>0</v>
      </c>
      <c r="AA92" s="157">
        <v>0</v>
      </c>
      <c r="AB92" s="152">
        <v>0</v>
      </c>
      <c r="AC92" s="157">
        <v>0</v>
      </c>
      <c r="AD92" s="152">
        <v>0</v>
      </c>
      <c r="AE92" s="157">
        <v>0</v>
      </c>
      <c r="AF92" s="152">
        <v>0</v>
      </c>
      <c r="AG92" s="157">
        <v>0</v>
      </c>
      <c r="AH92" s="152">
        <v>0</v>
      </c>
      <c r="AI92" s="157">
        <v>0</v>
      </c>
      <c r="AJ92" s="152">
        <v>0</v>
      </c>
      <c r="AK92" s="157">
        <v>0</v>
      </c>
      <c r="AL92" s="152">
        <v>0</v>
      </c>
      <c r="AM92" s="89" t="s">
        <v>514</v>
      </c>
      <c r="AN92" s="89"/>
      <c r="AO92" s="93">
        <f t="shared" si="16"/>
        <v>0</v>
      </c>
      <c r="AP92" s="94"/>
      <c r="AQ92" s="95"/>
      <c r="AR92" s="94"/>
      <c r="AS92" s="97"/>
      <c r="AT92" s="96"/>
      <c r="AU92" s="97"/>
      <c r="AV92" s="107">
        <f t="shared" si="9"/>
        <v>0</v>
      </c>
      <c r="AW92" s="98">
        <f t="shared" si="10"/>
        <v>0</v>
      </c>
      <c r="AX92" s="99"/>
      <c r="AY92" s="100"/>
      <c r="AZ92" s="107">
        <f t="shared" si="11"/>
        <v>0</v>
      </c>
    </row>
    <row r="93" spans="1:52">
      <c r="A93" s="77">
        <v>128</v>
      </c>
      <c r="B93" s="101" t="s">
        <v>181</v>
      </c>
      <c r="C93" s="77" t="s">
        <v>103</v>
      </c>
      <c r="D93" s="77" t="s">
        <v>14</v>
      </c>
      <c r="E93" s="157">
        <v>0</v>
      </c>
      <c r="F93" s="152">
        <v>0</v>
      </c>
      <c r="G93" s="157">
        <v>0</v>
      </c>
      <c r="H93" s="152">
        <f t="shared" si="15"/>
        <v>0</v>
      </c>
      <c r="I93" s="157">
        <v>0</v>
      </c>
      <c r="J93" s="152">
        <f t="shared" si="12"/>
        <v>0</v>
      </c>
      <c r="K93" s="157">
        <v>0</v>
      </c>
      <c r="L93" s="152">
        <f t="shared" si="13"/>
        <v>0</v>
      </c>
      <c r="M93" s="157">
        <v>0</v>
      </c>
      <c r="N93" s="152">
        <f t="shared" si="14"/>
        <v>0</v>
      </c>
      <c r="O93" s="157">
        <v>0</v>
      </c>
      <c r="P93" s="152">
        <v>0</v>
      </c>
      <c r="Q93" s="157">
        <v>0</v>
      </c>
      <c r="R93" s="152">
        <v>0</v>
      </c>
      <c r="S93" s="157">
        <v>0</v>
      </c>
      <c r="T93" s="152">
        <v>0</v>
      </c>
      <c r="U93" s="157">
        <v>0</v>
      </c>
      <c r="V93" s="152">
        <v>0</v>
      </c>
      <c r="W93" s="157">
        <v>0</v>
      </c>
      <c r="X93" s="152">
        <v>0</v>
      </c>
      <c r="Y93" s="157">
        <v>0</v>
      </c>
      <c r="Z93" s="152">
        <v>0</v>
      </c>
      <c r="AA93" s="157">
        <v>0</v>
      </c>
      <c r="AB93" s="152">
        <v>0</v>
      </c>
      <c r="AC93" s="157">
        <v>0</v>
      </c>
      <c r="AD93" s="152">
        <v>0</v>
      </c>
      <c r="AE93" s="157">
        <v>0</v>
      </c>
      <c r="AF93" s="152">
        <v>0</v>
      </c>
      <c r="AG93" s="157">
        <v>0</v>
      </c>
      <c r="AH93" s="152">
        <v>0</v>
      </c>
      <c r="AI93" s="157">
        <v>0</v>
      </c>
      <c r="AJ93" s="152">
        <v>0</v>
      </c>
      <c r="AK93" s="157">
        <v>0</v>
      </c>
      <c r="AL93" s="152">
        <v>0</v>
      </c>
      <c r="AM93" s="89"/>
      <c r="AN93" s="89"/>
      <c r="AO93" s="93">
        <f t="shared" si="16"/>
        <v>0</v>
      </c>
      <c r="AP93" s="94"/>
      <c r="AQ93" s="95"/>
      <c r="AR93" s="94"/>
      <c r="AS93" s="97"/>
      <c r="AT93" s="96"/>
      <c r="AU93" s="97"/>
      <c r="AV93" s="107">
        <f t="shared" si="9"/>
        <v>0</v>
      </c>
      <c r="AW93" s="98">
        <f t="shared" si="10"/>
        <v>0</v>
      </c>
      <c r="AX93" s="99"/>
      <c r="AY93" s="100"/>
      <c r="AZ93" s="107">
        <f t="shared" si="11"/>
        <v>0</v>
      </c>
    </row>
    <row r="94" spans="1:52">
      <c r="A94" s="77">
        <v>129</v>
      </c>
      <c r="B94" s="101" t="s">
        <v>181</v>
      </c>
      <c r="C94" s="77" t="s">
        <v>103</v>
      </c>
      <c r="D94" s="77" t="s">
        <v>62</v>
      </c>
      <c r="E94" s="157">
        <v>0</v>
      </c>
      <c r="F94" s="152">
        <v>0</v>
      </c>
      <c r="G94" s="157">
        <v>0</v>
      </c>
      <c r="H94" s="152">
        <f t="shared" si="15"/>
        <v>0</v>
      </c>
      <c r="I94" s="157">
        <v>0</v>
      </c>
      <c r="J94" s="152">
        <f t="shared" si="12"/>
        <v>0</v>
      </c>
      <c r="K94" s="157">
        <v>0</v>
      </c>
      <c r="L94" s="152">
        <f t="shared" si="13"/>
        <v>0</v>
      </c>
      <c r="M94" s="157">
        <v>0</v>
      </c>
      <c r="N94" s="152">
        <f t="shared" si="14"/>
        <v>0</v>
      </c>
      <c r="O94" s="157">
        <v>0</v>
      </c>
      <c r="P94" s="152">
        <v>0</v>
      </c>
      <c r="Q94" s="157">
        <v>0</v>
      </c>
      <c r="R94" s="152">
        <v>0</v>
      </c>
      <c r="S94" s="157">
        <v>0</v>
      </c>
      <c r="T94" s="152">
        <v>0</v>
      </c>
      <c r="U94" s="157">
        <v>0</v>
      </c>
      <c r="V94" s="152">
        <v>0</v>
      </c>
      <c r="W94" s="157">
        <v>0</v>
      </c>
      <c r="X94" s="152">
        <v>0</v>
      </c>
      <c r="Y94" s="157">
        <v>0</v>
      </c>
      <c r="Z94" s="152">
        <v>0</v>
      </c>
      <c r="AA94" s="157">
        <v>0</v>
      </c>
      <c r="AB94" s="152">
        <v>0</v>
      </c>
      <c r="AC94" s="157">
        <v>0</v>
      </c>
      <c r="AD94" s="152">
        <v>0</v>
      </c>
      <c r="AE94" s="157">
        <v>0</v>
      </c>
      <c r="AF94" s="152">
        <v>0</v>
      </c>
      <c r="AG94" s="157">
        <v>0</v>
      </c>
      <c r="AH94" s="152">
        <v>0</v>
      </c>
      <c r="AI94" s="157">
        <v>0</v>
      </c>
      <c r="AJ94" s="152">
        <v>0</v>
      </c>
      <c r="AK94" s="157">
        <v>0</v>
      </c>
      <c r="AL94" s="152">
        <v>0</v>
      </c>
      <c r="AM94" s="89"/>
      <c r="AN94" s="89"/>
      <c r="AO94" s="93">
        <f t="shared" si="16"/>
        <v>0</v>
      </c>
      <c r="AP94" s="94"/>
      <c r="AQ94" s="95"/>
      <c r="AR94" s="94"/>
      <c r="AS94" s="97"/>
      <c r="AT94" s="96"/>
      <c r="AU94" s="97"/>
      <c r="AV94" s="107">
        <f t="shared" si="9"/>
        <v>0</v>
      </c>
      <c r="AW94" s="98">
        <f t="shared" si="10"/>
        <v>0</v>
      </c>
      <c r="AX94" s="99"/>
      <c r="AY94" s="100"/>
      <c r="AZ94" s="107">
        <f t="shared" si="11"/>
        <v>0</v>
      </c>
    </row>
    <row r="95" spans="1:52">
      <c r="A95" s="77">
        <v>130</v>
      </c>
      <c r="B95" s="101" t="s">
        <v>181</v>
      </c>
      <c r="C95" s="77" t="s">
        <v>103</v>
      </c>
      <c r="D95" s="77" t="s">
        <v>13</v>
      </c>
      <c r="E95" s="157">
        <v>0</v>
      </c>
      <c r="F95" s="152">
        <v>0</v>
      </c>
      <c r="G95" s="157">
        <v>0</v>
      </c>
      <c r="H95" s="152">
        <f t="shared" si="15"/>
        <v>0</v>
      </c>
      <c r="I95" s="157">
        <v>0</v>
      </c>
      <c r="J95" s="152">
        <f t="shared" si="12"/>
        <v>0</v>
      </c>
      <c r="K95" s="157">
        <v>1</v>
      </c>
      <c r="L95" s="152">
        <v>6</v>
      </c>
      <c r="M95" s="157">
        <v>0</v>
      </c>
      <c r="N95" s="152">
        <f t="shared" si="14"/>
        <v>0</v>
      </c>
      <c r="O95" s="157">
        <v>0</v>
      </c>
      <c r="P95" s="152">
        <v>0</v>
      </c>
      <c r="Q95" s="157">
        <v>0</v>
      </c>
      <c r="R95" s="152">
        <v>0</v>
      </c>
      <c r="S95" s="157">
        <v>0</v>
      </c>
      <c r="T95" s="152">
        <v>0</v>
      </c>
      <c r="U95" s="157">
        <v>0</v>
      </c>
      <c r="V95" s="152">
        <v>0</v>
      </c>
      <c r="W95" s="157">
        <v>0</v>
      </c>
      <c r="X95" s="152">
        <v>0</v>
      </c>
      <c r="Y95" s="157">
        <v>0</v>
      </c>
      <c r="Z95" s="152">
        <v>0</v>
      </c>
      <c r="AA95" s="157">
        <v>0</v>
      </c>
      <c r="AB95" s="152">
        <v>0</v>
      </c>
      <c r="AC95" s="157">
        <v>0</v>
      </c>
      <c r="AD95" s="152">
        <v>0</v>
      </c>
      <c r="AE95" s="157">
        <v>0</v>
      </c>
      <c r="AF95" s="152">
        <v>0</v>
      </c>
      <c r="AG95" s="157">
        <v>0</v>
      </c>
      <c r="AH95" s="152">
        <v>0</v>
      </c>
      <c r="AI95" s="157">
        <v>0</v>
      </c>
      <c r="AJ95" s="152">
        <v>0</v>
      </c>
      <c r="AK95" s="157">
        <v>0</v>
      </c>
      <c r="AL95" s="152">
        <v>0</v>
      </c>
      <c r="AM95" s="89"/>
      <c r="AN95" s="89"/>
      <c r="AO95" s="93">
        <f t="shared" si="16"/>
        <v>1</v>
      </c>
      <c r="AP95" s="94" t="s">
        <v>512</v>
      </c>
      <c r="AQ95" s="95">
        <v>6</v>
      </c>
      <c r="AR95" s="94"/>
      <c r="AS95" s="97"/>
      <c r="AT95" s="96"/>
      <c r="AU95" s="97"/>
      <c r="AV95" s="107">
        <f t="shared" si="9"/>
        <v>6</v>
      </c>
      <c r="AW95" s="98">
        <f t="shared" si="10"/>
        <v>0</v>
      </c>
      <c r="AX95" s="99"/>
      <c r="AY95" s="100"/>
      <c r="AZ95" s="107">
        <f t="shared" si="11"/>
        <v>6</v>
      </c>
    </row>
    <row r="96" spans="1:52">
      <c r="A96" s="77">
        <v>131</v>
      </c>
      <c r="B96" s="101" t="s">
        <v>181</v>
      </c>
      <c r="C96" s="77" t="s">
        <v>103</v>
      </c>
      <c r="D96" s="77" t="s">
        <v>13</v>
      </c>
      <c r="E96" s="157">
        <v>0</v>
      </c>
      <c r="F96" s="152">
        <v>0</v>
      </c>
      <c r="G96" s="157">
        <v>1</v>
      </c>
      <c r="H96" s="152">
        <v>1</v>
      </c>
      <c r="I96" s="157">
        <v>0</v>
      </c>
      <c r="J96" s="152">
        <f t="shared" si="12"/>
        <v>0</v>
      </c>
      <c r="K96" s="157">
        <v>0</v>
      </c>
      <c r="L96" s="152">
        <f t="shared" si="13"/>
        <v>0</v>
      </c>
      <c r="M96" s="157">
        <v>0</v>
      </c>
      <c r="N96" s="152">
        <f t="shared" si="14"/>
        <v>0</v>
      </c>
      <c r="O96" s="157">
        <v>0</v>
      </c>
      <c r="P96" s="152">
        <v>0</v>
      </c>
      <c r="Q96" s="157">
        <v>0</v>
      </c>
      <c r="R96" s="152">
        <v>0</v>
      </c>
      <c r="S96" s="157">
        <v>0</v>
      </c>
      <c r="T96" s="152">
        <v>0</v>
      </c>
      <c r="U96" s="157">
        <v>0</v>
      </c>
      <c r="V96" s="152">
        <v>0</v>
      </c>
      <c r="W96" s="157">
        <v>0</v>
      </c>
      <c r="X96" s="152">
        <v>0</v>
      </c>
      <c r="Y96" s="157">
        <v>0</v>
      </c>
      <c r="Z96" s="152">
        <v>0</v>
      </c>
      <c r="AA96" s="157">
        <v>0</v>
      </c>
      <c r="AB96" s="152">
        <v>0</v>
      </c>
      <c r="AC96" s="157">
        <v>0</v>
      </c>
      <c r="AD96" s="152">
        <v>0</v>
      </c>
      <c r="AE96" s="157">
        <v>0</v>
      </c>
      <c r="AF96" s="152">
        <v>0</v>
      </c>
      <c r="AG96" s="157">
        <v>0</v>
      </c>
      <c r="AH96" s="152">
        <v>0</v>
      </c>
      <c r="AI96" s="157">
        <v>0</v>
      </c>
      <c r="AJ96" s="152">
        <v>0</v>
      </c>
      <c r="AK96" s="157">
        <v>0</v>
      </c>
      <c r="AL96" s="152">
        <v>0</v>
      </c>
      <c r="AM96" s="89"/>
      <c r="AN96" s="89"/>
      <c r="AO96" s="93">
        <f t="shared" si="16"/>
        <v>1</v>
      </c>
      <c r="AP96" s="94" t="s">
        <v>515</v>
      </c>
      <c r="AQ96" s="95">
        <v>1</v>
      </c>
      <c r="AR96" s="94"/>
      <c r="AS96" s="97"/>
      <c r="AT96" s="96"/>
      <c r="AU96" s="97"/>
      <c r="AV96" s="107">
        <f t="shared" si="9"/>
        <v>1</v>
      </c>
      <c r="AW96" s="98">
        <f t="shared" si="10"/>
        <v>0</v>
      </c>
      <c r="AX96" s="99"/>
      <c r="AY96" s="100"/>
      <c r="AZ96" s="107">
        <f t="shared" si="11"/>
        <v>1</v>
      </c>
    </row>
    <row r="97" spans="1:52">
      <c r="A97" s="77">
        <v>132</v>
      </c>
      <c r="B97" s="101" t="s">
        <v>181</v>
      </c>
      <c r="C97" s="77" t="s">
        <v>103</v>
      </c>
      <c r="D97" s="77" t="s">
        <v>10</v>
      </c>
      <c r="E97" s="157">
        <v>0</v>
      </c>
      <c r="F97" s="152">
        <v>0</v>
      </c>
      <c r="G97" s="157">
        <v>1</v>
      </c>
      <c r="H97" s="152">
        <v>3</v>
      </c>
      <c r="I97" s="157">
        <v>1</v>
      </c>
      <c r="J97" s="152">
        <v>0</v>
      </c>
      <c r="K97" s="157">
        <v>1</v>
      </c>
      <c r="L97" s="152">
        <v>1</v>
      </c>
      <c r="M97" s="157">
        <v>0</v>
      </c>
      <c r="N97" s="152">
        <f t="shared" si="14"/>
        <v>0</v>
      </c>
      <c r="O97" s="157">
        <v>0</v>
      </c>
      <c r="P97" s="152">
        <v>0</v>
      </c>
      <c r="Q97" s="157">
        <v>0</v>
      </c>
      <c r="R97" s="152">
        <v>0</v>
      </c>
      <c r="S97" s="157">
        <v>0</v>
      </c>
      <c r="T97" s="152">
        <v>0</v>
      </c>
      <c r="U97" s="157">
        <v>0</v>
      </c>
      <c r="V97" s="152">
        <v>0</v>
      </c>
      <c r="W97" s="157">
        <v>0</v>
      </c>
      <c r="X97" s="152">
        <v>0</v>
      </c>
      <c r="Y97" s="157">
        <v>0</v>
      </c>
      <c r="Z97" s="152">
        <v>0</v>
      </c>
      <c r="AA97" s="157">
        <v>0</v>
      </c>
      <c r="AB97" s="152">
        <v>0</v>
      </c>
      <c r="AC97" s="157">
        <v>0</v>
      </c>
      <c r="AD97" s="152">
        <v>0</v>
      </c>
      <c r="AE97" s="157">
        <v>0</v>
      </c>
      <c r="AF97" s="152">
        <v>0</v>
      </c>
      <c r="AG97" s="157">
        <v>0</v>
      </c>
      <c r="AH97" s="152">
        <v>0</v>
      </c>
      <c r="AI97" s="157">
        <v>0</v>
      </c>
      <c r="AJ97" s="152">
        <v>0</v>
      </c>
      <c r="AK97" s="157">
        <v>0</v>
      </c>
      <c r="AL97" s="152">
        <v>0</v>
      </c>
      <c r="AM97" s="89" t="s">
        <v>514</v>
      </c>
      <c r="AN97" s="89"/>
      <c r="AO97" s="93">
        <f t="shared" si="16"/>
        <v>1</v>
      </c>
      <c r="AP97" s="94" t="s">
        <v>515</v>
      </c>
      <c r="AQ97" s="95">
        <v>3</v>
      </c>
      <c r="AR97" s="94" t="s">
        <v>512</v>
      </c>
      <c r="AS97" s="97">
        <v>1</v>
      </c>
      <c r="AT97" s="96"/>
      <c r="AU97" s="97"/>
      <c r="AV97" s="107">
        <f t="shared" si="9"/>
        <v>4</v>
      </c>
      <c r="AW97" s="98">
        <f t="shared" si="10"/>
        <v>0</v>
      </c>
      <c r="AX97" s="99"/>
      <c r="AY97" s="100"/>
      <c r="AZ97" s="107">
        <f t="shared" si="11"/>
        <v>4</v>
      </c>
    </row>
    <row r="98" spans="1:52">
      <c r="A98" s="77">
        <v>133</v>
      </c>
      <c r="B98" s="101" t="s">
        <v>181</v>
      </c>
      <c r="C98" s="77" t="s">
        <v>103</v>
      </c>
      <c r="D98" s="77" t="s">
        <v>10</v>
      </c>
      <c r="E98" s="157">
        <v>0</v>
      </c>
      <c r="F98" s="152">
        <v>0</v>
      </c>
      <c r="G98" s="157">
        <v>1</v>
      </c>
      <c r="H98" s="152">
        <v>6</v>
      </c>
      <c r="I98" s="157">
        <v>0</v>
      </c>
      <c r="J98" s="152">
        <f t="shared" si="12"/>
        <v>0</v>
      </c>
      <c r="K98" s="157">
        <v>0</v>
      </c>
      <c r="L98" s="152">
        <f t="shared" si="13"/>
        <v>0</v>
      </c>
      <c r="M98" s="157">
        <v>0</v>
      </c>
      <c r="N98" s="152">
        <f t="shared" si="14"/>
        <v>0</v>
      </c>
      <c r="O98" s="157">
        <v>0</v>
      </c>
      <c r="P98" s="152">
        <v>0</v>
      </c>
      <c r="Q98" s="157">
        <v>0</v>
      </c>
      <c r="R98" s="152">
        <v>0</v>
      </c>
      <c r="S98" s="157">
        <v>0</v>
      </c>
      <c r="T98" s="152">
        <v>0</v>
      </c>
      <c r="U98" s="157">
        <v>0</v>
      </c>
      <c r="V98" s="152">
        <v>0</v>
      </c>
      <c r="W98" s="157">
        <v>0</v>
      </c>
      <c r="X98" s="152">
        <v>0</v>
      </c>
      <c r="Y98" s="157">
        <v>0</v>
      </c>
      <c r="Z98" s="152">
        <v>0</v>
      </c>
      <c r="AA98" s="157">
        <v>0</v>
      </c>
      <c r="AB98" s="152">
        <v>0</v>
      </c>
      <c r="AC98" s="157">
        <v>0</v>
      </c>
      <c r="AD98" s="152">
        <v>0</v>
      </c>
      <c r="AE98" s="157">
        <v>0</v>
      </c>
      <c r="AF98" s="152">
        <v>0</v>
      </c>
      <c r="AG98" s="157">
        <v>0</v>
      </c>
      <c r="AH98" s="152">
        <v>0</v>
      </c>
      <c r="AI98" s="157">
        <v>0</v>
      </c>
      <c r="AJ98" s="152">
        <v>0</v>
      </c>
      <c r="AK98" s="157">
        <v>0</v>
      </c>
      <c r="AL98" s="152">
        <v>0</v>
      </c>
      <c r="AM98" s="89" t="s">
        <v>515</v>
      </c>
      <c r="AN98" s="89"/>
      <c r="AO98" s="93">
        <f t="shared" si="16"/>
        <v>1</v>
      </c>
      <c r="AP98" s="94" t="s">
        <v>515</v>
      </c>
      <c r="AQ98" s="95">
        <v>6</v>
      </c>
      <c r="AR98" s="94"/>
      <c r="AS98" s="97"/>
      <c r="AT98" s="96"/>
      <c r="AU98" s="97"/>
      <c r="AV98" s="107">
        <f t="shared" si="9"/>
        <v>6</v>
      </c>
      <c r="AW98" s="98">
        <f t="shared" si="10"/>
        <v>0</v>
      </c>
      <c r="AX98" s="99"/>
      <c r="AY98" s="100"/>
      <c r="AZ98" s="107">
        <f t="shared" si="11"/>
        <v>6</v>
      </c>
    </row>
    <row r="99" spans="1:52">
      <c r="A99" s="77">
        <v>134</v>
      </c>
      <c r="B99" s="101" t="s">
        <v>181</v>
      </c>
      <c r="C99" s="77" t="s">
        <v>103</v>
      </c>
      <c r="D99" s="77" t="s">
        <v>12</v>
      </c>
      <c r="E99" s="157">
        <v>0</v>
      </c>
      <c r="F99" s="152">
        <v>0</v>
      </c>
      <c r="G99" s="157">
        <v>1</v>
      </c>
      <c r="H99" s="152">
        <v>2</v>
      </c>
      <c r="I99" s="157">
        <v>0</v>
      </c>
      <c r="J99" s="152">
        <f t="shared" si="12"/>
        <v>0</v>
      </c>
      <c r="K99" s="157">
        <v>1</v>
      </c>
      <c r="L99" s="152">
        <v>1</v>
      </c>
      <c r="M99" s="157">
        <v>0</v>
      </c>
      <c r="N99" s="152">
        <f t="shared" si="14"/>
        <v>0</v>
      </c>
      <c r="O99" s="157">
        <v>0</v>
      </c>
      <c r="P99" s="152">
        <v>0</v>
      </c>
      <c r="Q99" s="157">
        <v>0</v>
      </c>
      <c r="R99" s="152">
        <v>0</v>
      </c>
      <c r="S99" s="157">
        <v>0</v>
      </c>
      <c r="T99" s="152">
        <v>0</v>
      </c>
      <c r="U99" s="157">
        <v>1</v>
      </c>
      <c r="V99" s="152">
        <v>2</v>
      </c>
      <c r="W99" s="157">
        <v>0</v>
      </c>
      <c r="X99" s="152">
        <v>0</v>
      </c>
      <c r="Y99" s="157">
        <v>0</v>
      </c>
      <c r="Z99" s="152">
        <v>0</v>
      </c>
      <c r="AA99" s="157">
        <v>0</v>
      </c>
      <c r="AB99" s="152">
        <v>0</v>
      </c>
      <c r="AC99" s="157">
        <v>0</v>
      </c>
      <c r="AD99" s="152">
        <v>0</v>
      </c>
      <c r="AE99" s="157">
        <v>0</v>
      </c>
      <c r="AF99" s="152">
        <v>0</v>
      </c>
      <c r="AG99" s="157">
        <v>0</v>
      </c>
      <c r="AH99" s="152">
        <v>0</v>
      </c>
      <c r="AI99" s="157">
        <v>0</v>
      </c>
      <c r="AJ99" s="152">
        <v>0</v>
      </c>
      <c r="AK99" s="157">
        <v>0</v>
      </c>
      <c r="AL99" s="152">
        <v>0</v>
      </c>
      <c r="AM99" s="89" t="s">
        <v>512</v>
      </c>
      <c r="AN99" s="89"/>
      <c r="AO99" s="93">
        <f t="shared" si="16"/>
        <v>1</v>
      </c>
      <c r="AP99" s="94" t="s">
        <v>96</v>
      </c>
      <c r="AQ99" s="95">
        <v>2</v>
      </c>
      <c r="AR99" s="94" t="s">
        <v>515</v>
      </c>
      <c r="AS99" s="97">
        <v>2</v>
      </c>
      <c r="AT99" s="96" t="s">
        <v>512</v>
      </c>
      <c r="AU99" s="97">
        <v>1</v>
      </c>
      <c r="AV99" s="107">
        <f t="shared" si="9"/>
        <v>5</v>
      </c>
      <c r="AW99" s="98">
        <f t="shared" si="10"/>
        <v>0</v>
      </c>
      <c r="AX99" s="99"/>
      <c r="AY99" s="100"/>
      <c r="AZ99" s="107">
        <f t="shared" si="11"/>
        <v>5</v>
      </c>
    </row>
    <row r="100" spans="1:52">
      <c r="A100" s="77">
        <v>135</v>
      </c>
      <c r="B100" s="101" t="s">
        <v>181</v>
      </c>
      <c r="C100" s="77" t="s">
        <v>103</v>
      </c>
      <c r="D100" s="77" t="s">
        <v>11</v>
      </c>
      <c r="E100" s="157">
        <v>0</v>
      </c>
      <c r="F100" s="152">
        <v>0</v>
      </c>
      <c r="G100" s="157">
        <v>0</v>
      </c>
      <c r="H100" s="152">
        <f t="shared" si="15"/>
        <v>0</v>
      </c>
      <c r="I100" s="157">
        <v>1</v>
      </c>
      <c r="J100" s="152">
        <v>2</v>
      </c>
      <c r="K100" s="157">
        <v>0</v>
      </c>
      <c r="L100" s="152">
        <f t="shared" si="13"/>
        <v>0</v>
      </c>
      <c r="M100" s="157">
        <v>0</v>
      </c>
      <c r="N100" s="152">
        <f t="shared" si="14"/>
        <v>0</v>
      </c>
      <c r="O100" s="157">
        <v>0</v>
      </c>
      <c r="P100" s="152">
        <v>0</v>
      </c>
      <c r="Q100" s="157">
        <v>0</v>
      </c>
      <c r="R100" s="152">
        <v>0</v>
      </c>
      <c r="S100" s="157">
        <v>0</v>
      </c>
      <c r="T100" s="152">
        <v>0</v>
      </c>
      <c r="U100" s="157">
        <v>1</v>
      </c>
      <c r="V100" s="152">
        <v>0</v>
      </c>
      <c r="W100" s="157">
        <v>0</v>
      </c>
      <c r="X100" s="152">
        <v>0</v>
      </c>
      <c r="Y100" s="157">
        <v>0</v>
      </c>
      <c r="Z100" s="152">
        <v>0</v>
      </c>
      <c r="AA100" s="157">
        <v>0</v>
      </c>
      <c r="AB100" s="152">
        <v>0</v>
      </c>
      <c r="AC100" s="157">
        <v>0</v>
      </c>
      <c r="AD100" s="152">
        <v>0</v>
      </c>
      <c r="AE100" s="157">
        <v>0</v>
      </c>
      <c r="AF100" s="152">
        <v>0</v>
      </c>
      <c r="AG100" s="157">
        <v>0</v>
      </c>
      <c r="AH100" s="152">
        <v>0</v>
      </c>
      <c r="AI100" s="157">
        <v>0</v>
      </c>
      <c r="AJ100" s="152">
        <v>0</v>
      </c>
      <c r="AK100" s="157">
        <v>0</v>
      </c>
      <c r="AL100" s="152">
        <v>0</v>
      </c>
      <c r="AM100" s="89" t="s">
        <v>96</v>
      </c>
      <c r="AN100" s="89"/>
      <c r="AO100" s="93">
        <f t="shared" si="16"/>
        <v>1</v>
      </c>
      <c r="AP100" s="94" t="s">
        <v>514</v>
      </c>
      <c r="AQ100" s="95">
        <v>2</v>
      </c>
      <c r="AR100" s="94"/>
      <c r="AS100" s="97"/>
      <c r="AT100" s="96"/>
      <c r="AU100" s="97"/>
      <c r="AV100" s="107">
        <f t="shared" si="9"/>
        <v>2</v>
      </c>
      <c r="AW100" s="98">
        <f t="shared" si="10"/>
        <v>0</v>
      </c>
      <c r="AX100" s="99"/>
      <c r="AY100" s="100"/>
      <c r="AZ100" s="107">
        <f t="shared" si="11"/>
        <v>2</v>
      </c>
    </row>
    <row r="101" spans="1:52">
      <c r="A101" s="77">
        <v>136</v>
      </c>
      <c r="B101" s="77" t="s">
        <v>181</v>
      </c>
      <c r="C101" s="77" t="s">
        <v>63</v>
      </c>
      <c r="D101" s="77" t="s">
        <v>4</v>
      </c>
      <c r="E101" s="157">
        <v>0</v>
      </c>
      <c r="F101" s="152">
        <v>0</v>
      </c>
      <c r="G101" s="157">
        <v>1</v>
      </c>
      <c r="H101" s="152">
        <v>3</v>
      </c>
      <c r="I101" s="157">
        <v>0</v>
      </c>
      <c r="J101" s="152">
        <f t="shared" si="12"/>
        <v>0</v>
      </c>
      <c r="K101" s="157">
        <v>0</v>
      </c>
      <c r="L101" s="152">
        <f t="shared" si="13"/>
        <v>0</v>
      </c>
      <c r="M101" s="157">
        <v>0</v>
      </c>
      <c r="N101" s="152">
        <f t="shared" si="14"/>
        <v>0</v>
      </c>
      <c r="O101" s="157">
        <v>0</v>
      </c>
      <c r="P101" s="152">
        <v>0</v>
      </c>
      <c r="Q101" s="157">
        <v>0</v>
      </c>
      <c r="R101" s="152">
        <v>0</v>
      </c>
      <c r="S101" s="157">
        <v>0</v>
      </c>
      <c r="T101" s="152">
        <v>0</v>
      </c>
      <c r="U101" s="157">
        <v>0</v>
      </c>
      <c r="V101" s="152">
        <v>0</v>
      </c>
      <c r="W101" s="157">
        <v>0</v>
      </c>
      <c r="X101" s="152">
        <v>0</v>
      </c>
      <c r="Y101" s="157">
        <v>0</v>
      </c>
      <c r="Z101" s="152">
        <v>0</v>
      </c>
      <c r="AA101" s="157">
        <v>0</v>
      </c>
      <c r="AB101" s="152">
        <v>0</v>
      </c>
      <c r="AC101" s="157">
        <v>0</v>
      </c>
      <c r="AD101" s="152">
        <v>0</v>
      </c>
      <c r="AE101" s="157">
        <v>0</v>
      </c>
      <c r="AF101" s="152">
        <v>0</v>
      </c>
      <c r="AG101" s="157">
        <v>0</v>
      </c>
      <c r="AH101" s="152">
        <v>0</v>
      </c>
      <c r="AI101" s="157">
        <v>0</v>
      </c>
      <c r="AJ101" s="152">
        <v>0</v>
      </c>
      <c r="AK101" s="157">
        <v>0</v>
      </c>
      <c r="AL101" s="152">
        <v>0</v>
      </c>
      <c r="AM101" s="89" t="s">
        <v>515</v>
      </c>
      <c r="AN101" s="89"/>
      <c r="AO101" s="93">
        <f t="shared" si="16"/>
        <v>1</v>
      </c>
      <c r="AP101" s="94" t="s">
        <v>515</v>
      </c>
      <c r="AQ101" s="95">
        <v>3</v>
      </c>
      <c r="AR101" s="94"/>
      <c r="AS101" s="97"/>
      <c r="AT101" s="96"/>
      <c r="AU101" s="97"/>
      <c r="AV101" s="107">
        <f t="shared" si="9"/>
        <v>3</v>
      </c>
      <c r="AW101" s="98">
        <f t="shared" si="10"/>
        <v>0</v>
      </c>
      <c r="AX101" s="99"/>
      <c r="AY101" s="100"/>
      <c r="AZ101" s="107">
        <f t="shared" si="11"/>
        <v>3</v>
      </c>
    </row>
    <row r="102" spans="1:52">
      <c r="A102" s="77">
        <v>137</v>
      </c>
      <c r="B102" s="77" t="s">
        <v>181</v>
      </c>
      <c r="C102" s="77" t="s">
        <v>63</v>
      </c>
      <c r="D102" s="77" t="s">
        <v>5</v>
      </c>
      <c r="E102" s="157">
        <v>0</v>
      </c>
      <c r="F102" s="152">
        <v>0</v>
      </c>
      <c r="G102" s="157">
        <v>0</v>
      </c>
      <c r="H102" s="152">
        <f t="shared" si="15"/>
        <v>0</v>
      </c>
      <c r="I102" s="157">
        <v>0</v>
      </c>
      <c r="J102" s="152">
        <f t="shared" si="12"/>
        <v>0</v>
      </c>
      <c r="K102" s="157">
        <v>0</v>
      </c>
      <c r="L102" s="152">
        <f t="shared" si="13"/>
        <v>0</v>
      </c>
      <c r="M102" s="157">
        <v>0</v>
      </c>
      <c r="N102" s="152">
        <f t="shared" si="14"/>
        <v>0</v>
      </c>
      <c r="O102" s="157">
        <v>0</v>
      </c>
      <c r="P102" s="152">
        <v>0</v>
      </c>
      <c r="Q102" s="157">
        <v>0</v>
      </c>
      <c r="R102" s="152">
        <v>0</v>
      </c>
      <c r="S102" s="157">
        <v>0</v>
      </c>
      <c r="T102" s="152">
        <v>0</v>
      </c>
      <c r="U102" s="157">
        <v>0</v>
      </c>
      <c r="V102" s="152">
        <v>0</v>
      </c>
      <c r="W102" s="157">
        <v>0</v>
      </c>
      <c r="X102" s="152">
        <v>0</v>
      </c>
      <c r="Y102" s="157">
        <v>0</v>
      </c>
      <c r="Z102" s="152">
        <v>0</v>
      </c>
      <c r="AA102" s="157">
        <v>0</v>
      </c>
      <c r="AB102" s="152">
        <v>0</v>
      </c>
      <c r="AC102" s="157">
        <v>0</v>
      </c>
      <c r="AD102" s="152">
        <v>0</v>
      </c>
      <c r="AE102" s="157">
        <v>0</v>
      </c>
      <c r="AF102" s="152">
        <v>0</v>
      </c>
      <c r="AG102" s="157">
        <v>0</v>
      </c>
      <c r="AH102" s="152">
        <v>0</v>
      </c>
      <c r="AI102" s="157">
        <v>0</v>
      </c>
      <c r="AJ102" s="152">
        <v>0</v>
      </c>
      <c r="AK102" s="157">
        <v>0</v>
      </c>
      <c r="AL102" s="152">
        <v>0</v>
      </c>
      <c r="AM102" s="89"/>
      <c r="AN102" s="89"/>
      <c r="AO102" s="93">
        <f t="shared" si="16"/>
        <v>0</v>
      </c>
      <c r="AP102" s="94"/>
      <c r="AQ102" s="95"/>
      <c r="AR102" s="94"/>
      <c r="AS102" s="97"/>
      <c r="AT102" s="96"/>
      <c r="AU102" s="97"/>
      <c r="AV102" s="107">
        <f t="shared" si="9"/>
        <v>0</v>
      </c>
      <c r="AW102" s="98">
        <f t="shared" si="10"/>
        <v>0</v>
      </c>
      <c r="AX102" s="99"/>
      <c r="AY102" s="100"/>
      <c r="AZ102" s="107">
        <f t="shared" si="11"/>
        <v>0</v>
      </c>
    </row>
    <row r="103" spans="1:52">
      <c r="A103" s="77">
        <v>138</v>
      </c>
      <c r="B103" s="77" t="s">
        <v>181</v>
      </c>
      <c r="C103" s="77" t="s">
        <v>63</v>
      </c>
      <c r="D103" s="77" t="s">
        <v>6</v>
      </c>
      <c r="E103" s="157">
        <v>0</v>
      </c>
      <c r="F103" s="152">
        <v>0</v>
      </c>
      <c r="G103" s="157">
        <v>0</v>
      </c>
      <c r="H103" s="152">
        <f t="shared" si="15"/>
        <v>0</v>
      </c>
      <c r="I103" s="157">
        <v>1</v>
      </c>
      <c r="J103" s="152">
        <v>0</v>
      </c>
      <c r="K103" s="157">
        <v>1</v>
      </c>
      <c r="L103" s="152">
        <v>1</v>
      </c>
      <c r="M103" s="157">
        <v>0</v>
      </c>
      <c r="N103" s="152">
        <f t="shared" si="14"/>
        <v>0</v>
      </c>
      <c r="O103" s="157">
        <v>0</v>
      </c>
      <c r="P103" s="152">
        <v>0</v>
      </c>
      <c r="Q103" s="157">
        <v>0</v>
      </c>
      <c r="R103" s="152">
        <v>0</v>
      </c>
      <c r="S103" s="157">
        <v>0</v>
      </c>
      <c r="T103" s="152">
        <v>0</v>
      </c>
      <c r="U103" s="157">
        <v>0</v>
      </c>
      <c r="V103" s="152">
        <v>0</v>
      </c>
      <c r="W103" s="157">
        <v>0</v>
      </c>
      <c r="X103" s="152">
        <v>0</v>
      </c>
      <c r="Y103" s="157">
        <v>0</v>
      </c>
      <c r="Z103" s="152">
        <v>0</v>
      </c>
      <c r="AA103" s="157">
        <v>0</v>
      </c>
      <c r="AB103" s="152">
        <v>0</v>
      </c>
      <c r="AC103" s="157">
        <v>0</v>
      </c>
      <c r="AD103" s="152">
        <v>0</v>
      </c>
      <c r="AE103" s="157">
        <v>0</v>
      </c>
      <c r="AF103" s="152">
        <v>0</v>
      </c>
      <c r="AG103" s="157">
        <v>0</v>
      </c>
      <c r="AH103" s="152">
        <v>0</v>
      </c>
      <c r="AI103" s="157">
        <v>0</v>
      </c>
      <c r="AJ103" s="152">
        <v>0</v>
      </c>
      <c r="AK103" s="157">
        <v>0</v>
      </c>
      <c r="AL103" s="152">
        <v>0</v>
      </c>
      <c r="AM103" s="89" t="s">
        <v>512</v>
      </c>
      <c r="AN103" s="89" t="s">
        <v>514</v>
      </c>
      <c r="AO103" s="93">
        <f t="shared" si="16"/>
        <v>1</v>
      </c>
      <c r="AP103" s="94" t="s">
        <v>512</v>
      </c>
      <c r="AQ103" s="95">
        <v>1</v>
      </c>
      <c r="AR103" s="94"/>
      <c r="AS103" s="97"/>
      <c r="AT103" s="96"/>
      <c r="AU103" s="97"/>
      <c r="AV103" s="107">
        <f t="shared" si="9"/>
        <v>1</v>
      </c>
      <c r="AW103" s="98">
        <f t="shared" si="10"/>
        <v>0</v>
      </c>
      <c r="AX103" s="99"/>
      <c r="AY103" s="100"/>
      <c r="AZ103" s="107">
        <f t="shared" si="11"/>
        <v>1</v>
      </c>
    </row>
    <row r="104" spans="1:52">
      <c r="A104" s="77">
        <v>139</v>
      </c>
      <c r="B104" s="77" t="s">
        <v>203</v>
      </c>
      <c r="C104" s="77" t="s">
        <v>204</v>
      </c>
      <c r="D104" s="77" t="s">
        <v>4</v>
      </c>
      <c r="E104" s="157">
        <v>1</v>
      </c>
      <c r="F104" s="152">
        <v>8</v>
      </c>
      <c r="G104" s="157">
        <v>0</v>
      </c>
      <c r="H104" s="152">
        <f t="shared" si="15"/>
        <v>0</v>
      </c>
      <c r="I104" s="157">
        <v>0</v>
      </c>
      <c r="J104" s="152">
        <f t="shared" si="12"/>
        <v>0</v>
      </c>
      <c r="K104" s="157">
        <v>0</v>
      </c>
      <c r="L104" s="152">
        <f t="shared" si="13"/>
        <v>0</v>
      </c>
      <c r="M104" s="157">
        <v>0</v>
      </c>
      <c r="N104" s="152">
        <f t="shared" si="14"/>
        <v>0</v>
      </c>
      <c r="O104" s="157">
        <v>0</v>
      </c>
      <c r="P104" s="152">
        <v>0</v>
      </c>
      <c r="Q104" s="157">
        <v>0</v>
      </c>
      <c r="R104" s="152">
        <v>0</v>
      </c>
      <c r="S104" s="157">
        <v>0</v>
      </c>
      <c r="T104" s="152">
        <v>0</v>
      </c>
      <c r="U104" s="157">
        <v>0</v>
      </c>
      <c r="V104" s="152">
        <v>0</v>
      </c>
      <c r="W104" s="157">
        <v>0</v>
      </c>
      <c r="X104" s="152">
        <v>0</v>
      </c>
      <c r="Y104" s="157">
        <v>0</v>
      </c>
      <c r="Z104" s="152">
        <v>0</v>
      </c>
      <c r="AA104" s="157">
        <v>0</v>
      </c>
      <c r="AB104" s="152">
        <v>0</v>
      </c>
      <c r="AC104" s="157">
        <v>0</v>
      </c>
      <c r="AD104" s="152">
        <v>0</v>
      </c>
      <c r="AE104" s="157">
        <v>0</v>
      </c>
      <c r="AF104" s="152">
        <v>0</v>
      </c>
      <c r="AG104" s="157">
        <v>0</v>
      </c>
      <c r="AH104" s="152">
        <v>0</v>
      </c>
      <c r="AI104" s="157">
        <v>0</v>
      </c>
      <c r="AJ104" s="152">
        <v>0</v>
      </c>
      <c r="AK104" s="157">
        <v>0</v>
      </c>
      <c r="AL104" s="152">
        <v>0</v>
      </c>
      <c r="AM104" s="89" t="s">
        <v>206</v>
      </c>
      <c r="AN104" s="89"/>
      <c r="AO104" s="93">
        <f t="shared" si="16"/>
        <v>1</v>
      </c>
      <c r="AP104" s="94" t="s">
        <v>206</v>
      </c>
      <c r="AQ104" s="95">
        <v>8</v>
      </c>
      <c r="AR104" s="94"/>
      <c r="AS104" s="97"/>
      <c r="AT104" s="96"/>
      <c r="AU104" s="97"/>
      <c r="AV104" s="107">
        <f t="shared" si="9"/>
        <v>8</v>
      </c>
      <c r="AW104" s="98">
        <f t="shared" si="10"/>
        <v>1</v>
      </c>
      <c r="AX104" s="99" t="s">
        <v>206</v>
      </c>
      <c r="AY104" s="100">
        <v>50</v>
      </c>
      <c r="AZ104" s="107">
        <f t="shared" si="11"/>
        <v>58</v>
      </c>
    </row>
    <row r="105" spans="1:52">
      <c r="A105" s="77">
        <v>140</v>
      </c>
      <c r="B105" s="77" t="s">
        <v>203</v>
      </c>
      <c r="C105" s="77" t="s">
        <v>204</v>
      </c>
      <c r="D105" s="77" t="s">
        <v>8</v>
      </c>
      <c r="E105" s="157">
        <v>1</v>
      </c>
      <c r="F105" s="152">
        <v>4</v>
      </c>
      <c r="G105" s="157">
        <v>0</v>
      </c>
      <c r="H105" s="152">
        <f t="shared" si="15"/>
        <v>0</v>
      </c>
      <c r="I105" s="157">
        <v>0</v>
      </c>
      <c r="J105" s="152">
        <f t="shared" si="12"/>
        <v>0</v>
      </c>
      <c r="K105" s="157">
        <v>0</v>
      </c>
      <c r="L105" s="152">
        <f t="shared" si="13"/>
        <v>0</v>
      </c>
      <c r="M105" s="157">
        <v>0</v>
      </c>
      <c r="N105" s="152">
        <f t="shared" si="14"/>
        <v>0</v>
      </c>
      <c r="O105" s="157">
        <v>0</v>
      </c>
      <c r="P105" s="152">
        <v>0</v>
      </c>
      <c r="Q105" s="157">
        <v>0</v>
      </c>
      <c r="R105" s="152">
        <v>0</v>
      </c>
      <c r="S105" s="157">
        <v>0</v>
      </c>
      <c r="T105" s="152">
        <v>0</v>
      </c>
      <c r="U105" s="157">
        <v>0</v>
      </c>
      <c r="V105" s="152">
        <v>0</v>
      </c>
      <c r="W105" s="157">
        <v>0</v>
      </c>
      <c r="X105" s="152">
        <v>0</v>
      </c>
      <c r="Y105" s="157">
        <v>0</v>
      </c>
      <c r="Z105" s="152">
        <v>0</v>
      </c>
      <c r="AA105" s="157">
        <v>0</v>
      </c>
      <c r="AB105" s="152">
        <v>0</v>
      </c>
      <c r="AC105" s="157">
        <v>0</v>
      </c>
      <c r="AD105" s="152">
        <v>0</v>
      </c>
      <c r="AE105" s="157">
        <v>0</v>
      </c>
      <c r="AF105" s="152">
        <v>0</v>
      </c>
      <c r="AG105" s="157">
        <v>0</v>
      </c>
      <c r="AH105" s="152">
        <v>0</v>
      </c>
      <c r="AI105" s="157">
        <v>0</v>
      </c>
      <c r="AJ105" s="152">
        <v>0</v>
      </c>
      <c r="AK105" s="157">
        <v>0</v>
      </c>
      <c r="AL105" s="152">
        <v>0</v>
      </c>
      <c r="AM105" s="89" t="s">
        <v>206</v>
      </c>
      <c r="AN105" s="89"/>
      <c r="AO105" s="93">
        <f t="shared" si="16"/>
        <v>1</v>
      </c>
      <c r="AP105" s="94" t="s">
        <v>206</v>
      </c>
      <c r="AQ105" s="95">
        <v>4</v>
      </c>
      <c r="AR105" s="94"/>
      <c r="AS105" s="97"/>
      <c r="AT105" s="96"/>
      <c r="AU105" s="97"/>
      <c r="AV105" s="107">
        <f t="shared" si="9"/>
        <v>4</v>
      </c>
      <c r="AW105" s="98">
        <f t="shared" si="10"/>
        <v>1</v>
      </c>
      <c r="AX105" s="99" t="s">
        <v>206</v>
      </c>
      <c r="AY105" s="100">
        <v>2</v>
      </c>
      <c r="AZ105" s="107">
        <f t="shared" si="11"/>
        <v>6</v>
      </c>
    </row>
    <row r="106" spans="1:52">
      <c r="A106" s="77">
        <v>141</v>
      </c>
      <c r="B106" s="77" t="s">
        <v>203</v>
      </c>
      <c r="C106" s="77" t="s">
        <v>204</v>
      </c>
      <c r="D106" s="77" t="s">
        <v>8</v>
      </c>
      <c r="E106" s="157">
        <v>1</v>
      </c>
      <c r="F106" s="152">
        <v>10</v>
      </c>
      <c r="G106" s="157">
        <v>0</v>
      </c>
      <c r="H106" s="152">
        <f t="shared" si="15"/>
        <v>0</v>
      </c>
      <c r="I106" s="157">
        <v>0</v>
      </c>
      <c r="J106" s="152">
        <f t="shared" si="12"/>
        <v>0</v>
      </c>
      <c r="K106" s="157">
        <v>0</v>
      </c>
      <c r="L106" s="152">
        <f t="shared" si="13"/>
        <v>0</v>
      </c>
      <c r="M106" s="157">
        <v>0</v>
      </c>
      <c r="N106" s="152">
        <f t="shared" si="14"/>
        <v>0</v>
      </c>
      <c r="O106" s="157">
        <v>0</v>
      </c>
      <c r="P106" s="152">
        <v>0</v>
      </c>
      <c r="Q106" s="157">
        <v>0</v>
      </c>
      <c r="R106" s="152">
        <v>0</v>
      </c>
      <c r="S106" s="157">
        <v>0</v>
      </c>
      <c r="T106" s="152">
        <v>0</v>
      </c>
      <c r="U106" s="157">
        <v>0</v>
      </c>
      <c r="V106" s="152">
        <v>0</v>
      </c>
      <c r="W106" s="157">
        <v>0</v>
      </c>
      <c r="X106" s="152">
        <v>0</v>
      </c>
      <c r="Y106" s="157">
        <v>0</v>
      </c>
      <c r="Z106" s="152">
        <v>0</v>
      </c>
      <c r="AA106" s="157">
        <v>0</v>
      </c>
      <c r="AB106" s="152">
        <v>0</v>
      </c>
      <c r="AC106" s="157">
        <v>0</v>
      </c>
      <c r="AD106" s="152">
        <v>0</v>
      </c>
      <c r="AE106" s="157">
        <v>0</v>
      </c>
      <c r="AF106" s="152">
        <v>0</v>
      </c>
      <c r="AG106" s="157">
        <v>0</v>
      </c>
      <c r="AH106" s="152">
        <v>0</v>
      </c>
      <c r="AI106" s="157">
        <v>0</v>
      </c>
      <c r="AJ106" s="152">
        <v>0</v>
      </c>
      <c r="AK106" s="157">
        <v>0</v>
      </c>
      <c r="AL106" s="152">
        <v>0</v>
      </c>
      <c r="AM106" s="89" t="s">
        <v>206</v>
      </c>
      <c r="AN106" s="89"/>
      <c r="AO106" s="93">
        <v>1</v>
      </c>
      <c r="AP106" s="94" t="s">
        <v>206</v>
      </c>
      <c r="AQ106" s="95">
        <v>10</v>
      </c>
      <c r="AR106" s="94"/>
      <c r="AS106" s="97"/>
      <c r="AT106" s="96"/>
      <c r="AU106" s="97"/>
      <c r="AV106" s="107">
        <f t="shared" si="9"/>
        <v>10</v>
      </c>
      <c r="AW106" s="98">
        <f t="shared" si="10"/>
        <v>1</v>
      </c>
      <c r="AX106" s="99" t="s">
        <v>206</v>
      </c>
      <c r="AY106" s="100">
        <v>75</v>
      </c>
      <c r="AZ106" s="107">
        <f t="shared" si="11"/>
        <v>85</v>
      </c>
    </row>
    <row r="107" spans="1:52">
      <c r="A107" s="77">
        <v>142</v>
      </c>
      <c r="B107" s="77" t="s">
        <v>203</v>
      </c>
      <c r="C107" s="77" t="s">
        <v>204</v>
      </c>
      <c r="D107" s="77" t="s">
        <v>16</v>
      </c>
      <c r="E107" s="157">
        <v>1</v>
      </c>
      <c r="F107" s="152">
        <v>51</v>
      </c>
      <c r="G107" s="157">
        <v>0</v>
      </c>
      <c r="H107" s="152">
        <f t="shared" si="15"/>
        <v>0</v>
      </c>
      <c r="I107" s="157">
        <v>0</v>
      </c>
      <c r="J107" s="152">
        <f t="shared" si="12"/>
        <v>0</v>
      </c>
      <c r="K107" s="157">
        <v>0</v>
      </c>
      <c r="L107" s="152">
        <f t="shared" si="13"/>
        <v>0</v>
      </c>
      <c r="M107" s="157">
        <v>0</v>
      </c>
      <c r="N107" s="152">
        <f t="shared" si="14"/>
        <v>0</v>
      </c>
      <c r="O107" s="157">
        <v>0</v>
      </c>
      <c r="P107" s="152">
        <v>0</v>
      </c>
      <c r="Q107" s="157">
        <v>0</v>
      </c>
      <c r="R107" s="152">
        <v>0</v>
      </c>
      <c r="S107" s="157">
        <v>0</v>
      </c>
      <c r="T107" s="152">
        <v>0</v>
      </c>
      <c r="U107" s="157">
        <v>0</v>
      </c>
      <c r="V107" s="152">
        <v>0</v>
      </c>
      <c r="W107" s="157">
        <v>0</v>
      </c>
      <c r="X107" s="152">
        <v>0</v>
      </c>
      <c r="Y107" s="157">
        <v>0</v>
      </c>
      <c r="Z107" s="152">
        <v>0</v>
      </c>
      <c r="AA107" s="157">
        <v>0</v>
      </c>
      <c r="AB107" s="152">
        <v>0</v>
      </c>
      <c r="AC107" s="157">
        <v>0</v>
      </c>
      <c r="AD107" s="152">
        <v>0</v>
      </c>
      <c r="AE107" s="157">
        <v>0</v>
      </c>
      <c r="AF107" s="152">
        <v>0</v>
      </c>
      <c r="AG107" s="157">
        <v>0</v>
      </c>
      <c r="AH107" s="152">
        <v>0</v>
      </c>
      <c r="AI107" s="157">
        <v>0</v>
      </c>
      <c r="AJ107" s="152">
        <v>0</v>
      </c>
      <c r="AK107" s="157">
        <v>0</v>
      </c>
      <c r="AL107" s="152">
        <v>0</v>
      </c>
      <c r="AM107" s="89"/>
      <c r="AN107" s="89"/>
      <c r="AO107" s="93">
        <f t="shared" ref="AO107:AO120" si="17">IF(SUM(AQ107+AS107+AU107)&gt;0,1,0)</f>
        <v>1</v>
      </c>
      <c r="AP107" s="94" t="s">
        <v>206</v>
      </c>
      <c r="AQ107" s="95">
        <v>51</v>
      </c>
      <c r="AR107" s="94"/>
      <c r="AS107" s="97"/>
      <c r="AT107" s="96"/>
      <c r="AU107" s="97"/>
      <c r="AV107" s="107">
        <f t="shared" si="9"/>
        <v>51</v>
      </c>
      <c r="AW107" s="98">
        <f t="shared" si="10"/>
        <v>0</v>
      </c>
      <c r="AX107" s="99"/>
      <c r="AY107" s="100"/>
      <c r="AZ107" s="107">
        <f t="shared" si="11"/>
        <v>51</v>
      </c>
    </row>
    <row r="108" spans="1:52">
      <c r="A108" s="77">
        <v>143</v>
      </c>
      <c r="B108" s="77" t="s">
        <v>203</v>
      </c>
      <c r="C108" s="77" t="s">
        <v>204</v>
      </c>
      <c r="D108" s="77" t="s">
        <v>5</v>
      </c>
      <c r="E108" s="157">
        <v>1</v>
      </c>
      <c r="F108" s="152">
        <v>2</v>
      </c>
      <c r="G108" s="157">
        <v>0</v>
      </c>
      <c r="H108" s="152">
        <f t="shared" si="15"/>
        <v>0</v>
      </c>
      <c r="I108" s="157">
        <v>0</v>
      </c>
      <c r="J108" s="152">
        <f t="shared" si="12"/>
        <v>0</v>
      </c>
      <c r="K108" s="157">
        <v>0</v>
      </c>
      <c r="L108" s="152">
        <f t="shared" si="13"/>
        <v>0</v>
      </c>
      <c r="M108" s="157">
        <v>0</v>
      </c>
      <c r="N108" s="152">
        <f t="shared" si="14"/>
        <v>0</v>
      </c>
      <c r="O108" s="157">
        <v>0</v>
      </c>
      <c r="P108" s="152">
        <v>0</v>
      </c>
      <c r="Q108" s="157">
        <v>0</v>
      </c>
      <c r="R108" s="152">
        <v>0</v>
      </c>
      <c r="S108" s="157">
        <v>0</v>
      </c>
      <c r="T108" s="152">
        <v>0</v>
      </c>
      <c r="U108" s="157">
        <v>0</v>
      </c>
      <c r="V108" s="152">
        <v>0</v>
      </c>
      <c r="W108" s="157">
        <v>0</v>
      </c>
      <c r="X108" s="152">
        <v>0</v>
      </c>
      <c r="Y108" s="157">
        <v>0</v>
      </c>
      <c r="Z108" s="152">
        <v>0</v>
      </c>
      <c r="AA108" s="157">
        <v>0</v>
      </c>
      <c r="AB108" s="152">
        <v>0</v>
      </c>
      <c r="AC108" s="157">
        <v>0</v>
      </c>
      <c r="AD108" s="152">
        <v>0</v>
      </c>
      <c r="AE108" s="157">
        <v>0</v>
      </c>
      <c r="AF108" s="152">
        <v>0</v>
      </c>
      <c r="AG108" s="157">
        <v>0</v>
      </c>
      <c r="AH108" s="152">
        <v>0</v>
      </c>
      <c r="AI108" s="157">
        <v>0</v>
      </c>
      <c r="AJ108" s="152">
        <v>0</v>
      </c>
      <c r="AK108" s="157">
        <v>0</v>
      </c>
      <c r="AL108" s="152">
        <v>0</v>
      </c>
      <c r="AM108" s="89" t="s">
        <v>206</v>
      </c>
      <c r="AN108" s="89"/>
      <c r="AO108" s="93">
        <f t="shared" si="17"/>
        <v>1</v>
      </c>
      <c r="AP108" s="94" t="s">
        <v>206</v>
      </c>
      <c r="AQ108" s="95">
        <v>2</v>
      </c>
      <c r="AR108" s="94"/>
      <c r="AS108" s="97"/>
      <c r="AT108" s="96"/>
      <c r="AU108" s="97"/>
      <c r="AV108" s="107">
        <f t="shared" si="9"/>
        <v>2</v>
      </c>
      <c r="AW108" s="98">
        <f t="shared" si="10"/>
        <v>0</v>
      </c>
      <c r="AX108" s="99"/>
      <c r="AY108" s="100"/>
      <c r="AZ108" s="107">
        <f t="shared" si="11"/>
        <v>2</v>
      </c>
    </row>
    <row r="109" spans="1:52">
      <c r="A109" s="77">
        <v>144</v>
      </c>
      <c r="B109" s="77" t="s">
        <v>203</v>
      </c>
      <c r="C109" s="77" t="s">
        <v>204</v>
      </c>
      <c r="D109" s="77" t="s">
        <v>5</v>
      </c>
      <c r="E109" s="157">
        <v>0</v>
      </c>
      <c r="F109" s="152">
        <v>0</v>
      </c>
      <c r="G109" s="157">
        <v>0</v>
      </c>
      <c r="H109" s="152">
        <f t="shared" si="15"/>
        <v>0</v>
      </c>
      <c r="I109" s="157">
        <v>0</v>
      </c>
      <c r="J109" s="152">
        <f t="shared" si="12"/>
        <v>0</v>
      </c>
      <c r="K109" s="157">
        <v>0</v>
      </c>
      <c r="L109" s="152">
        <f t="shared" si="13"/>
        <v>0</v>
      </c>
      <c r="M109" s="157">
        <v>0</v>
      </c>
      <c r="N109" s="152">
        <f t="shared" si="14"/>
        <v>0</v>
      </c>
      <c r="O109" s="157">
        <v>0</v>
      </c>
      <c r="P109" s="152">
        <v>0</v>
      </c>
      <c r="Q109" s="157">
        <v>0</v>
      </c>
      <c r="R109" s="152">
        <v>0</v>
      </c>
      <c r="S109" s="157">
        <v>0</v>
      </c>
      <c r="T109" s="152">
        <v>0</v>
      </c>
      <c r="U109" s="157">
        <v>0</v>
      </c>
      <c r="V109" s="152">
        <v>0</v>
      </c>
      <c r="W109" s="157">
        <v>0</v>
      </c>
      <c r="X109" s="152">
        <v>0</v>
      </c>
      <c r="Y109" s="157">
        <v>0</v>
      </c>
      <c r="Z109" s="152">
        <v>0</v>
      </c>
      <c r="AA109" s="157">
        <v>0</v>
      </c>
      <c r="AB109" s="152">
        <v>0</v>
      </c>
      <c r="AC109" s="157">
        <v>0</v>
      </c>
      <c r="AD109" s="152">
        <v>0</v>
      </c>
      <c r="AE109" s="157">
        <v>0</v>
      </c>
      <c r="AF109" s="152">
        <v>0</v>
      </c>
      <c r="AG109" s="157">
        <v>0</v>
      </c>
      <c r="AH109" s="152">
        <v>0</v>
      </c>
      <c r="AI109" s="157">
        <v>0</v>
      </c>
      <c r="AJ109" s="152">
        <v>0</v>
      </c>
      <c r="AK109" s="157">
        <v>0</v>
      </c>
      <c r="AL109" s="152">
        <v>0</v>
      </c>
      <c r="AM109" s="89"/>
      <c r="AN109" s="89"/>
      <c r="AO109" s="93">
        <f t="shared" si="17"/>
        <v>0</v>
      </c>
      <c r="AP109" s="94"/>
      <c r="AQ109" s="95"/>
      <c r="AR109" s="94"/>
      <c r="AS109" s="97"/>
      <c r="AT109" s="96"/>
      <c r="AU109" s="97"/>
      <c r="AV109" s="107">
        <f t="shared" si="9"/>
        <v>0</v>
      </c>
      <c r="AW109" s="98">
        <f t="shared" si="10"/>
        <v>0</v>
      </c>
      <c r="AX109" s="99"/>
      <c r="AY109" s="100"/>
      <c r="AZ109" s="107">
        <f t="shared" si="11"/>
        <v>0</v>
      </c>
    </row>
    <row r="110" spans="1:52">
      <c r="A110" s="77">
        <v>145</v>
      </c>
      <c r="B110" s="77" t="s">
        <v>203</v>
      </c>
      <c r="C110" s="77" t="s">
        <v>204</v>
      </c>
      <c r="D110" s="77" t="s">
        <v>5</v>
      </c>
      <c r="E110" s="157">
        <v>1</v>
      </c>
      <c r="F110" s="152">
        <v>7</v>
      </c>
      <c r="G110" s="157">
        <v>0</v>
      </c>
      <c r="H110" s="152">
        <f t="shared" si="15"/>
        <v>0</v>
      </c>
      <c r="I110" s="157">
        <v>0</v>
      </c>
      <c r="J110" s="152">
        <f t="shared" si="12"/>
        <v>0</v>
      </c>
      <c r="K110" s="157">
        <v>0</v>
      </c>
      <c r="L110" s="152">
        <f t="shared" si="13"/>
        <v>0</v>
      </c>
      <c r="M110" s="157">
        <v>0</v>
      </c>
      <c r="N110" s="152">
        <f t="shared" si="14"/>
        <v>0</v>
      </c>
      <c r="O110" s="157">
        <v>0</v>
      </c>
      <c r="P110" s="152">
        <v>0</v>
      </c>
      <c r="Q110" s="157">
        <v>0</v>
      </c>
      <c r="R110" s="152">
        <v>0</v>
      </c>
      <c r="S110" s="157">
        <v>0</v>
      </c>
      <c r="T110" s="152">
        <v>0</v>
      </c>
      <c r="U110" s="157">
        <v>0</v>
      </c>
      <c r="V110" s="152">
        <v>0</v>
      </c>
      <c r="W110" s="157">
        <v>0</v>
      </c>
      <c r="X110" s="152">
        <v>0</v>
      </c>
      <c r="Y110" s="157">
        <v>0</v>
      </c>
      <c r="Z110" s="152">
        <v>0</v>
      </c>
      <c r="AA110" s="157">
        <v>0</v>
      </c>
      <c r="AB110" s="152">
        <v>0</v>
      </c>
      <c r="AC110" s="157">
        <v>0</v>
      </c>
      <c r="AD110" s="152">
        <v>0</v>
      </c>
      <c r="AE110" s="157">
        <v>0</v>
      </c>
      <c r="AF110" s="152">
        <v>0</v>
      </c>
      <c r="AG110" s="157">
        <v>0</v>
      </c>
      <c r="AH110" s="152">
        <v>0</v>
      </c>
      <c r="AI110" s="157">
        <v>0</v>
      </c>
      <c r="AJ110" s="152">
        <v>0</v>
      </c>
      <c r="AK110" s="157">
        <v>0</v>
      </c>
      <c r="AL110" s="152">
        <v>0</v>
      </c>
      <c r="AM110" s="89" t="s">
        <v>206</v>
      </c>
      <c r="AN110" s="89"/>
      <c r="AO110" s="93">
        <f t="shared" si="17"/>
        <v>1</v>
      </c>
      <c r="AP110" s="94" t="s">
        <v>206</v>
      </c>
      <c r="AQ110" s="95">
        <v>7</v>
      </c>
      <c r="AR110" s="94"/>
      <c r="AS110" s="97"/>
      <c r="AT110" s="96"/>
      <c r="AU110" s="97"/>
      <c r="AV110" s="107">
        <f t="shared" si="9"/>
        <v>7</v>
      </c>
      <c r="AW110" s="98">
        <f t="shared" si="10"/>
        <v>0</v>
      </c>
      <c r="AX110" s="99"/>
      <c r="AY110" s="100"/>
      <c r="AZ110" s="107">
        <f t="shared" si="11"/>
        <v>7</v>
      </c>
    </row>
    <row r="111" spans="1:52">
      <c r="A111" s="77">
        <v>146</v>
      </c>
      <c r="B111" s="77" t="s">
        <v>203</v>
      </c>
      <c r="C111" s="77" t="s">
        <v>204</v>
      </c>
      <c r="D111" s="77" t="s">
        <v>7</v>
      </c>
      <c r="E111" s="157">
        <v>1</v>
      </c>
      <c r="F111" s="152">
        <v>0</v>
      </c>
      <c r="G111" s="157">
        <v>0</v>
      </c>
      <c r="H111" s="152">
        <f t="shared" si="15"/>
        <v>0</v>
      </c>
      <c r="I111" s="157">
        <v>0</v>
      </c>
      <c r="J111" s="152">
        <f t="shared" si="12"/>
        <v>0</v>
      </c>
      <c r="K111" s="157">
        <v>0</v>
      </c>
      <c r="L111" s="152">
        <f t="shared" si="13"/>
        <v>0</v>
      </c>
      <c r="M111" s="157">
        <v>1</v>
      </c>
      <c r="N111" s="152">
        <v>0</v>
      </c>
      <c r="O111" s="157">
        <v>0</v>
      </c>
      <c r="P111" s="152">
        <v>0</v>
      </c>
      <c r="Q111" s="157">
        <v>0</v>
      </c>
      <c r="R111" s="152">
        <v>0</v>
      </c>
      <c r="S111" s="157">
        <v>0</v>
      </c>
      <c r="T111" s="152">
        <v>0</v>
      </c>
      <c r="U111" s="157">
        <v>0</v>
      </c>
      <c r="V111" s="152">
        <v>0</v>
      </c>
      <c r="W111" s="157">
        <v>0</v>
      </c>
      <c r="X111" s="152">
        <v>0</v>
      </c>
      <c r="Y111" s="157">
        <v>0</v>
      </c>
      <c r="Z111" s="152">
        <v>0</v>
      </c>
      <c r="AA111" s="157">
        <v>0</v>
      </c>
      <c r="AB111" s="152">
        <v>0</v>
      </c>
      <c r="AC111" s="157">
        <v>0</v>
      </c>
      <c r="AD111" s="152">
        <v>0</v>
      </c>
      <c r="AE111" s="157">
        <v>0</v>
      </c>
      <c r="AF111" s="152">
        <v>0</v>
      </c>
      <c r="AG111" s="157">
        <v>0</v>
      </c>
      <c r="AH111" s="152">
        <v>0</v>
      </c>
      <c r="AI111" s="157">
        <v>0</v>
      </c>
      <c r="AJ111" s="152">
        <v>0</v>
      </c>
      <c r="AK111" s="157">
        <v>0</v>
      </c>
      <c r="AL111" s="152">
        <v>0</v>
      </c>
      <c r="AM111" s="89" t="s">
        <v>206</v>
      </c>
      <c r="AN111" s="109" t="s">
        <v>577</v>
      </c>
      <c r="AO111" s="93">
        <f t="shared" si="17"/>
        <v>0</v>
      </c>
      <c r="AP111" s="94"/>
      <c r="AQ111" s="95"/>
      <c r="AR111" s="94"/>
      <c r="AS111" s="97"/>
      <c r="AT111" s="96"/>
      <c r="AU111" s="97"/>
      <c r="AV111" s="107">
        <f t="shared" si="9"/>
        <v>0</v>
      </c>
      <c r="AW111" s="98">
        <f t="shared" si="10"/>
        <v>0</v>
      </c>
      <c r="AX111" s="99"/>
      <c r="AY111" s="100"/>
      <c r="AZ111" s="107">
        <f t="shared" si="11"/>
        <v>0</v>
      </c>
    </row>
    <row r="112" spans="1:52">
      <c r="A112" s="77">
        <v>147</v>
      </c>
      <c r="B112" s="77" t="s">
        <v>203</v>
      </c>
      <c r="C112" s="77" t="s">
        <v>204</v>
      </c>
      <c r="D112" s="77" t="s">
        <v>7</v>
      </c>
      <c r="E112" s="157">
        <v>1</v>
      </c>
      <c r="F112" s="152">
        <v>2</v>
      </c>
      <c r="G112" s="157">
        <v>0</v>
      </c>
      <c r="H112" s="152">
        <f t="shared" si="15"/>
        <v>0</v>
      </c>
      <c r="I112" s="157">
        <v>0</v>
      </c>
      <c r="J112" s="152">
        <f t="shared" si="12"/>
        <v>0</v>
      </c>
      <c r="K112" s="157">
        <v>0</v>
      </c>
      <c r="L112" s="152">
        <f t="shared" si="13"/>
        <v>0</v>
      </c>
      <c r="M112" s="157">
        <v>0</v>
      </c>
      <c r="N112" s="152">
        <f t="shared" si="14"/>
        <v>0</v>
      </c>
      <c r="O112" s="157">
        <v>0</v>
      </c>
      <c r="P112" s="152">
        <v>0</v>
      </c>
      <c r="Q112" s="157">
        <v>0</v>
      </c>
      <c r="R112" s="152">
        <v>0</v>
      </c>
      <c r="S112" s="157">
        <v>0</v>
      </c>
      <c r="T112" s="152">
        <v>0</v>
      </c>
      <c r="U112" s="157">
        <v>0</v>
      </c>
      <c r="V112" s="152">
        <v>0</v>
      </c>
      <c r="W112" s="157">
        <v>0</v>
      </c>
      <c r="X112" s="152">
        <v>0</v>
      </c>
      <c r="Y112" s="157">
        <v>0</v>
      </c>
      <c r="Z112" s="152">
        <v>0</v>
      </c>
      <c r="AA112" s="157">
        <v>0</v>
      </c>
      <c r="AB112" s="152">
        <v>0</v>
      </c>
      <c r="AC112" s="157">
        <v>0</v>
      </c>
      <c r="AD112" s="152">
        <v>0</v>
      </c>
      <c r="AE112" s="157">
        <v>0</v>
      </c>
      <c r="AF112" s="152">
        <v>0</v>
      </c>
      <c r="AG112" s="157">
        <v>0</v>
      </c>
      <c r="AH112" s="152">
        <v>0</v>
      </c>
      <c r="AI112" s="157">
        <v>0</v>
      </c>
      <c r="AJ112" s="152">
        <v>0</v>
      </c>
      <c r="AK112" s="157">
        <v>0</v>
      </c>
      <c r="AL112" s="152">
        <v>0</v>
      </c>
      <c r="AM112" s="89"/>
      <c r="AN112" s="89"/>
      <c r="AO112" s="93">
        <f t="shared" si="17"/>
        <v>1</v>
      </c>
      <c r="AP112" s="94" t="s">
        <v>206</v>
      </c>
      <c r="AQ112" s="95">
        <v>2</v>
      </c>
      <c r="AR112" s="94"/>
      <c r="AS112" s="97"/>
      <c r="AT112" s="96"/>
      <c r="AU112" s="97"/>
      <c r="AV112" s="107">
        <f t="shared" si="9"/>
        <v>2</v>
      </c>
      <c r="AW112" s="98">
        <f t="shared" si="10"/>
        <v>1</v>
      </c>
      <c r="AX112" s="99" t="s">
        <v>206</v>
      </c>
      <c r="AY112" s="100">
        <v>30</v>
      </c>
      <c r="AZ112" s="107">
        <f t="shared" si="11"/>
        <v>32</v>
      </c>
    </row>
    <row r="113" spans="1:52">
      <c r="A113" s="77">
        <v>148</v>
      </c>
      <c r="B113" s="77" t="s">
        <v>203</v>
      </c>
      <c r="C113" s="77" t="s">
        <v>204</v>
      </c>
      <c r="D113" s="77" t="s">
        <v>7</v>
      </c>
      <c r="E113" s="157">
        <v>1</v>
      </c>
      <c r="F113" s="152">
        <v>1</v>
      </c>
      <c r="G113" s="157">
        <v>0</v>
      </c>
      <c r="H113" s="152">
        <f t="shared" si="15"/>
        <v>0</v>
      </c>
      <c r="I113" s="157">
        <v>0</v>
      </c>
      <c r="J113" s="152">
        <f t="shared" si="12"/>
        <v>0</v>
      </c>
      <c r="K113" s="157">
        <v>0</v>
      </c>
      <c r="L113" s="152">
        <f t="shared" si="13"/>
        <v>0</v>
      </c>
      <c r="M113" s="157">
        <v>0</v>
      </c>
      <c r="N113" s="152">
        <f t="shared" si="14"/>
        <v>0</v>
      </c>
      <c r="O113" s="157">
        <v>0</v>
      </c>
      <c r="P113" s="152">
        <v>0</v>
      </c>
      <c r="Q113" s="157">
        <v>0</v>
      </c>
      <c r="R113" s="152">
        <v>0</v>
      </c>
      <c r="S113" s="157">
        <v>0</v>
      </c>
      <c r="T113" s="152">
        <v>0</v>
      </c>
      <c r="U113" s="157">
        <v>0</v>
      </c>
      <c r="V113" s="152">
        <v>0</v>
      </c>
      <c r="W113" s="157">
        <v>0</v>
      </c>
      <c r="X113" s="152">
        <v>0</v>
      </c>
      <c r="Y113" s="157">
        <v>0</v>
      </c>
      <c r="Z113" s="152">
        <v>0</v>
      </c>
      <c r="AA113" s="157">
        <v>0</v>
      </c>
      <c r="AB113" s="152">
        <v>0</v>
      </c>
      <c r="AC113" s="157">
        <v>0</v>
      </c>
      <c r="AD113" s="152">
        <v>0</v>
      </c>
      <c r="AE113" s="157">
        <v>0</v>
      </c>
      <c r="AF113" s="152">
        <v>0</v>
      </c>
      <c r="AG113" s="157">
        <v>0</v>
      </c>
      <c r="AH113" s="152">
        <v>0</v>
      </c>
      <c r="AI113" s="157">
        <v>0</v>
      </c>
      <c r="AJ113" s="152">
        <v>0</v>
      </c>
      <c r="AK113" s="157">
        <v>0</v>
      </c>
      <c r="AL113" s="152">
        <v>0</v>
      </c>
      <c r="AM113" s="89" t="s">
        <v>206</v>
      </c>
      <c r="AN113" s="89"/>
      <c r="AO113" s="93">
        <f t="shared" si="17"/>
        <v>1</v>
      </c>
      <c r="AP113" s="94" t="s">
        <v>206</v>
      </c>
      <c r="AQ113" s="95">
        <v>1</v>
      </c>
      <c r="AR113" s="94"/>
      <c r="AS113" s="97"/>
      <c r="AT113" s="96"/>
      <c r="AU113" s="97"/>
      <c r="AV113" s="107">
        <f t="shared" si="9"/>
        <v>1</v>
      </c>
      <c r="AW113" s="98">
        <f t="shared" si="10"/>
        <v>0</v>
      </c>
      <c r="AX113" s="99"/>
      <c r="AY113" s="100"/>
      <c r="AZ113" s="107">
        <f t="shared" si="11"/>
        <v>1</v>
      </c>
    </row>
    <row r="114" spans="1:52">
      <c r="A114" s="77">
        <v>149</v>
      </c>
      <c r="B114" s="77" t="s">
        <v>203</v>
      </c>
      <c r="C114" s="77" t="s">
        <v>204</v>
      </c>
      <c r="D114" s="77" t="s">
        <v>14</v>
      </c>
      <c r="E114" s="157">
        <v>1</v>
      </c>
      <c r="F114" s="152">
        <v>39</v>
      </c>
      <c r="G114" s="157">
        <v>0</v>
      </c>
      <c r="H114" s="152">
        <f t="shared" si="15"/>
        <v>0</v>
      </c>
      <c r="I114" s="157">
        <v>0</v>
      </c>
      <c r="J114" s="152">
        <f t="shared" si="12"/>
        <v>0</v>
      </c>
      <c r="K114" s="157">
        <v>0</v>
      </c>
      <c r="L114" s="152">
        <f t="shared" si="13"/>
        <v>0</v>
      </c>
      <c r="M114" s="157">
        <v>0</v>
      </c>
      <c r="N114" s="152">
        <f t="shared" si="14"/>
        <v>0</v>
      </c>
      <c r="O114" s="157">
        <v>0</v>
      </c>
      <c r="P114" s="152">
        <v>0</v>
      </c>
      <c r="Q114" s="157">
        <v>0</v>
      </c>
      <c r="R114" s="152">
        <v>0</v>
      </c>
      <c r="S114" s="157">
        <v>0</v>
      </c>
      <c r="T114" s="152">
        <v>0</v>
      </c>
      <c r="U114" s="157">
        <v>0</v>
      </c>
      <c r="V114" s="152">
        <v>0</v>
      </c>
      <c r="W114" s="157">
        <v>0</v>
      </c>
      <c r="X114" s="152">
        <v>0</v>
      </c>
      <c r="Y114" s="157">
        <v>0</v>
      </c>
      <c r="Z114" s="152">
        <v>0</v>
      </c>
      <c r="AA114" s="157">
        <v>0</v>
      </c>
      <c r="AB114" s="152">
        <v>0</v>
      </c>
      <c r="AC114" s="157">
        <v>0</v>
      </c>
      <c r="AD114" s="152">
        <v>0</v>
      </c>
      <c r="AE114" s="157">
        <v>0</v>
      </c>
      <c r="AF114" s="152">
        <v>0</v>
      </c>
      <c r="AG114" s="157">
        <v>0</v>
      </c>
      <c r="AH114" s="152">
        <v>0</v>
      </c>
      <c r="AI114" s="157">
        <v>0</v>
      </c>
      <c r="AJ114" s="152">
        <v>0</v>
      </c>
      <c r="AK114" s="157">
        <v>0</v>
      </c>
      <c r="AL114" s="152">
        <v>0</v>
      </c>
      <c r="AM114" s="89"/>
      <c r="AN114" s="89"/>
      <c r="AO114" s="93">
        <f t="shared" si="17"/>
        <v>1</v>
      </c>
      <c r="AP114" s="94" t="s">
        <v>206</v>
      </c>
      <c r="AQ114" s="95">
        <v>39</v>
      </c>
      <c r="AR114" s="94"/>
      <c r="AS114" s="97"/>
      <c r="AT114" s="96"/>
      <c r="AU114" s="97"/>
      <c r="AV114" s="107">
        <f t="shared" si="9"/>
        <v>39</v>
      </c>
      <c r="AW114" s="98">
        <f t="shared" si="10"/>
        <v>1</v>
      </c>
      <c r="AX114" s="99" t="s">
        <v>206</v>
      </c>
      <c r="AY114" s="100" t="s">
        <v>233</v>
      </c>
      <c r="AZ114" s="107">
        <f t="shared" si="11"/>
        <v>39</v>
      </c>
    </row>
    <row r="115" spans="1:52">
      <c r="A115" s="77">
        <v>150</v>
      </c>
      <c r="B115" s="77" t="s">
        <v>203</v>
      </c>
      <c r="C115" s="77" t="s">
        <v>204</v>
      </c>
      <c r="D115" s="77" t="s">
        <v>14</v>
      </c>
      <c r="E115" s="157">
        <v>1</v>
      </c>
      <c r="F115" s="152">
        <v>13</v>
      </c>
      <c r="G115" s="157">
        <v>0</v>
      </c>
      <c r="H115" s="152">
        <f t="shared" si="15"/>
        <v>0</v>
      </c>
      <c r="I115" s="157">
        <v>0</v>
      </c>
      <c r="J115" s="152">
        <f t="shared" si="12"/>
        <v>0</v>
      </c>
      <c r="K115" s="157">
        <v>0</v>
      </c>
      <c r="L115" s="152">
        <f t="shared" si="13"/>
        <v>0</v>
      </c>
      <c r="M115" s="157">
        <v>0</v>
      </c>
      <c r="N115" s="152">
        <f t="shared" si="14"/>
        <v>0</v>
      </c>
      <c r="O115" s="157">
        <v>0</v>
      </c>
      <c r="P115" s="152">
        <v>0</v>
      </c>
      <c r="Q115" s="157">
        <v>0</v>
      </c>
      <c r="R115" s="152">
        <v>0</v>
      </c>
      <c r="S115" s="157">
        <v>0</v>
      </c>
      <c r="T115" s="152">
        <v>0</v>
      </c>
      <c r="U115" s="157">
        <v>0</v>
      </c>
      <c r="V115" s="152">
        <v>0</v>
      </c>
      <c r="W115" s="157">
        <v>0</v>
      </c>
      <c r="X115" s="152">
        <v>0</v>
      </c>
      <c r="Y115" s="157">
        <v>0</v>
      </c>
      <c r="Z115" s="152">
        <v>0</v>
      </c>
      <c r="AA115" s="157">
        <v>0</v>
      </c>
      <c r="AB115" s="152">
        <v>0</v>
      </c>
      <c r="AC115" s="157">
        <v>0</v>
      </c>
      <c r="AD115" s="152">
        <v>0</v>
      </c>
      <c r="AE115" s="157">
        <v>0</v>
      </c>
      <c r="AF115" s="152">
        <v>0</v>
      </c>
      <c r="AG115" s="157">
        <v>0</v>
      </c>
      <c r="AH115" s="152">
        <v>0</v>
      </c>
      <c r="AI115" s="157">
        <v>0</v>
      </c>
      <c r="AJ115" s="152">
        <v>0</v>
      </c>
      <c r="AK115" s="157">
        <v>0</v>
      </c>
      <c r="AL115" s="152">
        <v>0</v>
      </c>
      <c r="AM115" s="89" t="s">
        <v>206</v>
      </c>
      <c r="AN115" s="89"/>
      <c r="AO115" s="93">
        <f t="shared" si="17"/>
        <v>1</v>
      </c>
      <c r="AP115" s="94" t="s">
        <v>206</v>
      </c>
      <c r="AQ115" s="95">
        <v>13</v>
      </c>
      <c r="AR115" s="94"/>
      <c r="AS115" s="97"/>
      <c r="AT115" s="96"/>
      <c r="AU115" s="97"/>
      <c r="AV115" s="107">
        <f t="shared" si="9"/>
        <v>13</v>
      </c>
      <c r="AW115" s="98">
        <f t="shared" si="10"/>
        <v>0</v>
      </c>
      <c r="AX115" s="99"/>
      <c r="AY115" s="100"/>
      <c r="AZ115" s="107">
        <f t="shared" si="11"/>
        <v>13</v>
      </c>
    </row>
    <row r="116" spans="1:52">
      <c r="A116" s="77">
        <v>151</v>
      </c>
      <c r="B116" s="77" t="s">
        <v>203</v>
      </c>
      <c r="C116" s="77" t="s">
        <v>204</v>
      </c>
      <c r="D116" s="77" t="s">
        <v>15</v>
      </c>
      <c r="E116" s="157">
        <v>1</v>
      </c>
      <c r="F116" s="152">
        <v>2</v>
      </c>
      <c r="G116" s="157">
        <v>0</v>
      </c>
      <c r="H116" s="152">
        <f t="shared" si="15"/>
        <v>0</v>
      </c>
      <c r="I116" s="157">
        <v>1</v>
      </c>
      <c r="J116" s="152">
        <v>5</v>
      </c>
      <c r="K116" s="157">
        <v>0</v>
      </c>
      <c r="L116" s="152">
        <f t="shared" si="13"/>
        <v>0</v>
      </c>
      <c r="M116" s="157">
        <v>0</v>
      </c>
      <c r="N116" s="152">
        <f t="shared" si="14"/>
        <v>0</v>
      </c>
      <c r="O116" s="157">
        <v>0</v>
      </c>
      <c r="P116" s="152">
        <v>0</v>
      </c>
      <c r="Q116" s="157">
        <v>0</v>
      </c>
      <c r="R116" s="152">
        <v>0</v>
      </c>
      <c r="S116" s="157">
        <v>0</v>
      </c>
      <c r="T116" s="152">
        <v>0</v>
      </c>
      <c r="U116" s="157">
        <v>0</v>
      </c>
      <c r="V116" s="152">
        <v>0</v>
      </c>
      <c r="W116" s="157">
        <v>0</v>
      </c>
      <c r="X116" s="152">
        <v>0</v>
      </c>
      <c r="Y116" s="157">
        <v>0</v>
      </c>
      <c r="Z116" s="152">
        <v>0</v>
      </c>
      <c r="AA116" s="157">
        <v>0</v>
      </c>
      <c r="AB116" s="152">
        <v>0</v>
      </c>
      <c r="AC116" s="157">
        <v>0</v>
      </c>
      <c r="AD116" s="152">
        <v>0</v>
      </c>
      <c r="AE116" s="157">
        <v>0</v>
      </c>
      <c r="AF116" s="152">
        <v>0</v>
      </c>
      <c r="AG116" s="157">
        <v>0</v>
      </c>
      <c r="AH116" s="152">
        <v>0</v>
      </c>
      <c r="AI116" s="157">
        <v>0</v>
      </c>
      <c r="AJ116" s="152">
        <v>0</v>
      </c>
      <c r="AK116" s="157">
        <v>0</v>
      </c>
      <c r="AL116" s="152">
        <v>0</v>
      </c>
      <c r="AM116" s="89" t="s">
        <v>206</v>
      </c>
      <c r="AN116" s="89"/>
      <c r="AO116" s="93">
        <f t="shared" si="17"/>
        <v>1</v>
      </c>
      <c r="AP116" s="94" t="s">
        <v>551</v>
      </c>
      <c r="AQ116" s="95">
        <v>5</v>
      </c>
      <c r="AR116" s="94" t="s">
        <v>206</v>
      </c>
      <c r="AS116" s="97">
        <v>2</v>
      </c>
      <c r="AT116" s="96"/>
      <c r="AU116" s="97"/>
      <c r="AV116" s="107">
        <f t="shared" si="9"/>
        <v>7</v>
      </c>
      <c r="AW116" s="98">
        <f t="shared" si="10"/>
        <v>0</v>
      </c>
      <c r="AX116" s="99"/>
      <c r="AY116" s="100"/>
      <c r="AZ116" s="107">
        <f t="shared" si="11"/>
        <v>7</v>
      </c>
    </row>
    <row r="117" spans="1:52">
      <c r="A117" s="77">
        <v>152</v>
      </c>
      <c r="B117" s="77" t="s">
        <v>203</v>
      </c>
      <c r="C117" s="77" t="s">
        <v>204</v>
      </c>
      <c r="D117" s="77" t="s">
        <v>15</v>
      </c>
      <c r="E117" s="157">
        <v>0</v>
      </c>
      <c r="F117" s="152">
        <v>0</v>
      </c>
      <c r="G117" s="157">
        <v>0</v>
      </c>
      <c r="H117" s="152">
        <f t="shared" si="15"/>
        <v>0</v>
      </c>
      <c r="I117" s="157">
        <v>1</v>
      </c>
      <c r="J117" s="152">
        <v>1</v>
      </c>
      <c r="K117" s="157">
        <v>0</v>
      </c>
      <c r="L117" s="152">
        <f t="shared" si="13"/>
        <v>0</v>
      </c>
      <c r="M117" s="157">
        <v>0</v>
      </c>
      <c r="N117" s="152">
        <f t="shared" si="14"/>
        <v>0</v>
      </c>
      <c r="O117" s="157">
        <v>0</v>
      </c>
      <c r="P117" s="152">
        <v>0</v>
      </c>
      <c r="Q117" s="157">
        <v>0</v>
      </c>
      <c r="R117" s="152">
        <v>0</v>
      </c>
      <c r="S117" s="157">
        <v>0</v>
      </c>
      <c r="T117" s="152">
        <v>0</v>
      </c>
      <c r="U117" s="157">
        <v>0</v>
      </c>
      <c r="V117" s="152">
        <v>0</v>
      </c>
      <c r="W117" s="157">
        <v>0</v>
      </c>
      <c r="X117" s="152">
        <v>0</v>
      </c>
      <c r="Y117" s="157">
        <v>0</v>
      </c>
      <c r="Z117" s="152">
        <v>0</v>
      </c>
      <c r="AA117" s="157">
        <v>0</v>
      </c>
      <c r="AB117" s="152">
        <v>0</v>
      </c>
      <c r="AC117" s="157">
        <v>0</v>
      </c>
      <c r="AD117" s="152">
        <v>0</v>
      </c>
      <c r="AE117" s="157">
        <v>0</v>
      </c>
      <c r="AF117" s="152">
        <v>0</v>
      </c>
      <c r="AG117" s="157">
        <v>0</v>
      </c>
      <c r="AH117" s="152">
        <v>0</v>
      </c>
      <c r="AI117" s="157">
        <v>0</v>
      </c>
      <c r="AJ117" s="152">
        <v>0</v>
      </c>
      <c r="AK117" s="157">
        <v>0</v>
      </c>
      <c r="AL117" s="152">
        <v>0</v>
      </c>
      <c r="AM117" s="89"/>
      <c r="AN117" s="89"/>
      <c r="AO117" s="93">
        <f t="shared" si="17"/>
        <v>1</v>
      </c>
      <c r="AP117" s="94" t="s">
        <v>551</v>
      </c>
      <c r="AQ117" s="95">
        <v>1</v>
      </c>
      <c r="AR117" s="94"/>
      <c r="AS117" s="97"/>
      <c r="AT117" s="96"/>
      <c r="AU117" s="97"/>
      <c r="AV117" s="107">
        <f t="shared" si="9"/>
        <v>1</v>
      </c>
      <c r="AW117" s="98">
        <f t="shared" si="10"/>
        <v>0</v>
      </c>
      <c r="AX117" s="99"/>
      <c r="AY117" s="100"/>
      <c r="AZ117" s="107">
        <f t="shared" si="11"/>
        <v>1</v>
      </c>
    </row>
    <row r="118" spans="1:52">
      <c r="A118" s="77">
        <v>153</v>
      </c>
      <c r="B118" s="77" t="s">
        <v>203</v>
      </c>
      <c r="C118" s="77" t="s">
        <v>204</v>
      </c>
      <c r="D118" s="77" t="s">
        <v>15</v>
      </c>
      <c r="E118" s="157">
        <v>1</v>
      </c>
      <c r="F118" s="152">
        <v>0</v>
      </c>
      <c r="G118" s="157">
        <v>0</v>
      </c>
      <c r="H118" s="152">
        <f t="shared" si="15"/>
        <v>0</v>
      </c>
      <c r="I118" s="157">
        <v>1</v>
      </c>
      <c r="J118" s="152">
        <v>2</v>
      </c>
      <c r="K118" s="157">
        <v>0</v>
      </c>
      <c r="L118" s="152">
        <f t="shared" si="13"/>
        <v>0</v>
      </c>
      <c r="M118" s="157">
        <v>0</v>
      </c>
      <c r="N118" s="152">
        <f t="shared" si="14"/>
        <v>0</v>
      </c>
      <c r="O118" s="157">
        <v>0</v>
      </c>
      <c r="P118" s="152">
        <v>0</v>
      </c>
      <c r="Q118" s="157">
        <v>0</v>
      </c>
      <c r="R118" s="152">
        <v>0</v>
      </c>
      <c r="S118" s="157">
        <v>0</v>
      </c>
      <c r="T118" s="152">
        <v>0</v>
      </c>
      <c r="U118" s="157">
        <v>0</v>
      </c>
      <c r="V118" s="152">
        <v>0</v>
      </c>
      <c r="W118" s="157">
        <v>0</v>
      </c>
      <c r="X118" s="152">
        <v>0</v>
      </c>
      <c r="Y118" s="157">
        <v>0</v>
      </c>
      <c r="Z118" s="152">
        <v>0</v>
      </c>
      <c r="AA118" s="157">
        <v>0</v>
      </c>
      <c r="AB118" s="152">
        <v>0</v>
      </c>
      <c r="AC118" s="157">
        <v>0</v>
      </c>
      <c r="AD118" s="152">
        <v>0</v>
      </c>
      <c r="AE118" s="157">
        <v>0</v>
      </c>
      <c r="AF118" s="152">
        <v>0</v>
      </c>
      <c r="AG118" s="157">
        <v>0</v>
      </c>
      <c r="AH118" s="152">
        <v>0</v>
      </c>
      <c r="AI118" s="157">
        <v>0</v>
      </c>
      <c r="AJ118" s="152">
        <v>0</v>
      </c>
      <c r="AK118" s="157">
        <v>0</v>
      </c>
      <c r="AL118" s="152">
        <v>0</v>
      </c>
      <c r="AM118" s="89" t="s">
        <v>206</v>
      </c>
      <c r="AN118" s="89"/>
      <c r="AO118" s="93">
        <f t="shared" si="17"/>
        <v>1</v>
      </c>
      <c r="AP118" s="94" t="s">
        <v>551</v>
      </c>
      <c r="AQ118" s="95">
        <v>2</v>
      </c>
      <c r="AR118" s="94"/>
      <c r="AS118" s="97"/>
      <c r="AT118" s="96"/>
      <c r="AU118" s="97"/>
      <c r="AV118" s="107">
        <f t="shared" si="9"/>
        <v>2</v>
      </c>
      <c r="AW118" s="98">
        <f t="shared" si="10"/>
        <v>0</v>
      </c>
      <c r="AX118" s="99"/>
      <c r="AY118" s="100"/>
      <c r="AZ118" s="107">
        <f t="shared" si="11"/>
        <v>2</v>
      </c>
    </row>
    <row r="119" spans="1:52">
      <c r="A119" s="77">
        <v>154</v>
      </c>
      <c r="B119" s="77" t="s">
        <v>203</v>
      </c>
      <c r="C119" s="77" t="s">
        <v>204</v>
      </c>
      <c r="D119" s="77" t="s">
        <v>11</v>
      </c>
      <c r="E119" s="157">
        <v>1</v>
      </c>
      <c r="F119" s="152">
        <v>2</v>
      </c>
      <c r="G119" s="157">
        <v>0</v>
      </c>
      <c r="H119" s="152">
        <f t="shared" si="15"/>
        <v>0</v>
      </c>
      <c r="I119" s="157">
        <v>0</v>
      </c>
      <c r="J119" s="152">
        <f t="shared" si="12"/>
        <v>0</v>
      </c>
      <c r="K119" s="157">
        <v>0</v>
      </c>
      <c r="L119" s="152">
        <f t="shared" si="13"/>
        <v>0</v>
      </c>
      <c r="M119" s="157">
        <v>0</v>
      </c>
      <c r="N119" s="152">
        <f t="shared" si="14"/>
        <v>0</v>
      </c>
      <c r="O119" s="157">
        <v>0</v>
      </c>
      <c r="P119" s="152">
        <v>0</v>
      </c>
      <c r="Q119" s="157">
        <v>0</v>
      </c>
      <c r="R119" s="152">
        <v>0</v>
      </c>
      <c r="S119" s="157">
        <v>0</v>
      </c>
      <c r="T119" s="152">
        <v>0</v>
      </c>
      <c r="U119" s="157">
        <v>0</v>
      </c>
      <c r="V119" s="152">
        <v>0</v>
      </c>
      <c r="W119" s="157">
        <v>0</v>
      </c>
      <c r="X119" s="152">
        <v>0</v>
      </c>
      <c r="Y119" s="157">
        <v>0</v>
      </c>
      <c r="Z119" s="152">
        <v>0</v>
      </c>
      <c r="AA119" s="157">
        <v>0</v>
      </c>
      <c r="AB119" s="152">
        <v>0</v>
      </c>
      <c r="AC119" s="157">
        <v>0</v>
      </c>
      <c r="AD119" s="152">
        <v>0</v>
      </c>
      <c r="AE119" s="157">
        <v>0</v>
      </c>
      <c r="AF119" s="152">
        <v>0</v>
      </c>
      <c r="AG119" s="157">
        <v>0</v>
      </c>
      <c r="AH119" s="152">
        <v>0</v>
      </c>
      <c r="AI119" s="157">
        <v>0</v>
      </c>
      <c r="AJ119" s="152">
        <v>0</v>
      </c>
      <c r="AK119" s="157">
        <v>0</v>
      </c>
      <c r="AL119" s="152">
        <v>0</v>
      </c>
      <c r="AM119" s="89" t="s">
        <v>206</v>
      </c>
      <c r="AN119" s="89"/>
      <c r="AO119" s="93">
        <f t="shared" si="17"/>
        <v>1</v>
      </c>
      <c r="AP119" s="94" t="s">
        <v>206</v>
      </c>
      <c r="AQ119" s="95">
        <v>2</v>
      </c>
      <c r="AR119" s="94"/>
      <c r="AS119" s="97"/>
      <c r="AT119" s="96"/>
      <c r="AU119" s="97"/>
      <c r="AV119" s="107">
        <f t="shared" si="9"/>
        <v>2</v>
      </c>
      <c r="AW119" s="98">
        <f t="shared" si="10"/>
        <v>0</v>
      </c>
      <c r="AX119" s="99"/>
      <c r="AY119" s="100"/>
      <c r="AZ119" s="107">
        <f t="shared" si="11"/>
        <v>2</v>
      </c>
    </row>
    <row r="120" spans="1:52">
      <c r="A120" s="77">
        <v>155</v>
      </c>
      <c r="B120" s="77" t="s">
        <v>203</v>
      </c>
      <c r="C120" s="77" t="s">
        <v>204</v>
      </c>
      <c r="D120" s="77" t="s">
        <v>12</v>
      </c>
      <c r="E120" s="157">
        <v>1</v>
      </c>
      <c r="F120" s="152">
        <v>3</v>
      </c>
      <c r="G120" s="157">
        <v>0</v>
      </c>
      <c r="H120" s="152">
        <f t="shared" si="15"/>
        <v>0</v>
      </c>
      <c r="I120" s="157">
        <v>0</v>
      </c>
      <c r="J120" s="152">
        <f t="shared" si="12"/>
        <v>0</v>
      </c>
      <c r="K120" s="157">
        <v>0</v>
      </c>
      <c r="L120" s="152">
        <f t="shared" si="13"/>
        <v>0</v>
      </c>
      <c r="M120" s="157">
        <v>0</v>
      </c>
      <c r="N120" s="152">
        <f t="shared" si="14"/>
        <v>0</v>
      </c>
      <c r="O120" s="157">
        <v>0</v>
      </c>
      <c r="P120" s="152">
        <v>0</v>
      </c>
      <c r="Q120" s="157">
        <v>0</v>
      </c>
      <c r="R120" s="152">
        <v>0</v>
      </c>
      <c r="S120" s="157">
        <v>0</v>
      </c>
      <c r="T120" s="152">
        <v>0</v>
      </c>
      <c r="U120" s="157">
        <v>0</v>
      </c>
      <c r="V120" s="152">
        <v>0</v>
      </c>
      <c r="W120" s="157">
        <v>0</v>
      </c>
      <c r="X120" s="152">
        <v>0</v>
      </c>
      <c r="Y120" s="157">
        <v>0</v>
      </c>
      <c r="Z120" s="152">
        <v>0</v>
      </c>
      <c r="AA120" s="157">
        <v>0</v>
      </c>
      <c r="AB120" s="152">
        <v>0</v>
      </c>
      <c r="AC120" s="157">
        <v>0</v>
      </c>
      <c r="AD120" s="152">
        <v>0</v>
      </c>
      <c r="AE120" s="157">
        <v>0</v>
      </c>
      <c r="AF120" s="152">
        <v>0</v>
      </c>
      <c r="AG120" s="157">
        <v>0</v>
      </c>
      <c r="AH120" s="152">
        <v>0</v>
      </c>
      <c r="AI120" s="157">
        <v>0</v>
      </c>
      <c r="AJ120" s="152">
        <v>0</v>
      </c>
      <c r="AK120" s="157">
        <v>0</v>
      </c>
      <c r="AL120" s="152">
        <v>0</v>
      </c>
      <c r="AM120" s="89" t="s">
        <v>206</v>
      </c>
      <c r="AN120" s="89"/>
      <c r="AO120" s="93">
        <f t="shared" si="17"/>
        <v>1</v>
      </c>
      <c r="AP120" s="94" t="s">
        <v>206</v>
      </c>
      <c r="AQ120" s="95">
        <v>3</v>
      </c>
      <c r="AR120" s="94"/>
      <c r="AS120" s="97"/>
      <c r="AT120" s="96"/>
      <c r="AU120" s="97"/>
      <c r="AV120" s="107">
        <f t="shared" si="9"/>
        <v>3</v>
      </c>
      <c r="AW120" s="98">
        <f t="shared" si="10"/>
        <v>0</v>
      </c>
      <c r="AX120" s="99"/>
      <c r="AY120" s="100"/>
      <c r="AZ120" s="107">
        <f t="shared" si="11"/>
        <v>3</v>
      </c>
    </row>
    <row r="121" spans="1:52">
      <c r="A121" s="77">
        <v>156</v>
      </c>
      <c r="B121" s="77" t="s">
        <v>203</v>
      </c>
      <c r="C121" s="77" t="s">
        <v>204</v>
      </c>
      <c r="D121" s="77" t="s">
        <v>10</v>
      </c>
      <c r="E121" s="157">
        <v>1</v>
      </c>
      <c r="F121" s="152">
        <v>0</v>
      </c>
      <c r="G121" s="157">
        <v>0</v>
      </c>
      <c r="H121" s="152">
        <f t="shared" si="15"/>
        <v>0</v>
      </c>
      <c r="I121" s="157">
        <v>0</v>
      </c>
      <c r="J121" s="152">
        <f t="shared" si="12"/>
        <v>0</v>
      </c>
      <c r="K121" s="157">
        <v>0</v>
      </c>
      <c r="L121" s="152">
        <f t="shared" si="13"/>
        <v>0</v>
      </c>
      <c r="M121" s="157">
        <v>0</v>
      </c>
      <c r="N121" s="152">
        <f t="shared" si="14"/>
        <v>0</v>
      </c>
      <c r="O121" s="157">
        <v>0</v>
      </c>
      <c r="P121" s="152">
        <v>0</v>
      </c>
      <c r="Q121" s="157">
        <v>0</v>
      </c>
      <c r="R121" s="152">
        <v>0</v>
      </c>
      <c r="S121" s="157">
        <v>0</v>
      </c>
      <c r="T121" s="152">
        <v>0</v>
      </c>
      <c r="U121" s="157">
        <v>0</v>
      </c>
      <c r="V121" s="152">
        <v>0</v>
      </c>
      <c r="W121" s="157">
        <v>0</v>
      </c>
      <c r="X121" s="152">
        <v>0</v>
      </c>
      <c r="Y121" s="157">
        <v>0</v>
      </c>
      <c r="Z121" s="152">
        <v>0</v>
      </c>
      <c r="AA121" s="157">
        <v>0</v>
      </c>
      <c r="AB121" s="152">
        <v>0</v>
      </c>
      <c r="AC121" s="157">
        <v>0</v>
      </c>
      <c r="AD121" s="152">
        <v>0</v>
      </c>
      <c r="AE121" s="157">
        <v>0</v>
      </c>
      <c r="AF121" s="152">
        <v>0</v>
      </c>
      <c r="AG121" s="157">
        <v>0</v>
      </c>
      <c r="AH121" s="152">
        <v>0</v>
      </c>
      <c r="AI121" s="157">
        <v>0</v>
      </c>
      <c r="AJ121" s="152">
        <v>0</v>
      </c>
      <c r="AK121" s="157">
        <v>0</v>
      </c>
      <c r="AL121" s="152">
        <v>0</v>
      </c>
      <c r="AM121" s="89" t="s">
        <v>206</v>
      </c>
      <c r="AN121" s="89"/>
      <c r="AO121" s="93">
        <v>1</v>
      </c>
      <c r="AP121" s="94" t="s">
        <v>206</v>
      </c>
      <c r="AQ121" s="95" t="s">
        <v>233</v>
      </c>
      <c r="AR121" s="94"/>
      <c r="AS121" s="97"/>
      <c r="AT121" s="96"/>
      <c r="AU121" s="97"/>
      <c r="AV121" s="107">
        <f t="shared" si="9"/>
        <v>0</v>
      </c>
      <c r="AW121" s="98">
        <f t="shared" si="10"/>
        <v>1</v>
      </c>
      <c r="AX121" s="99" t="s">
        <v>206</v>
      </c>
      <c r="AY121" s="100">
        <v>200</v>
      </c>
      <c r="AZ121" s="107">
        <f t="shared" si="11"/>
        <v>200</v>
      </c>
    </row>
    <row r="122" spans="1:52">
      <c r="A122" s="77">
        <v>157</v>
      </c>
      <c r="B122" s="77" t="s">
        <v>203</v>
      </c>
      <c r="C122" s="77" t="s">
        <v>204</v>
      </c>
      <c r="D122" s="77" t="s">
        <v>6</v>
      </c>
      <c r="E122" s="157">
        <v>1</v>
      </c>
      <c r="F122" s="152">
        <v>3</v>
      </c>
      <c r="G122" s="157">
        <v>0</v>
      </c>
      <c r="H122" s="152">
        <f t="shared" si="15"/>
        <v>0</v>
      </c>
      <c r="I122" s="157">
        <v>0</v>
      </c>
      <c r="J122" s="152">
        <f t="shared" si="12"/>
        <v>0</v>
      </c>
      <c r="K122" s="157">
        <v>0</v>
      </c>
      <c r="L122" s="152">
        <f t="shared" si="13"/>
        <v>0</v>
      </c>
      <c r="M122" s="157">
        <v>0</v>
      </c>
      <c r="N122" s="152">
        <f t="shared" si="14"/>
        <v>0</v>
      </c>
      <c r="O122" s="157">
        <v>0</v>
      </c>
      <c r="P122" s="152">
        <v>0</v>
      </c>
      <c r="Q122" s="157">
        <v>0</v>
      </c>
      <c r="R122" s="152">
        <v>0</v>
      </c>
      <c r="S122" s="157">
        <v>0</v>
      </c>
      <c r="T122" s="152">
        <v>0</v>
      </c>
      <c r="U122" s="157">
        <v>0</v>
      </c>
      <c r="V122" s="152">
        <v>0</v>
      </c>
      <c r="W122" s="157">
        <v>0</v>
      </c>
      <c r="X122" s="152">
        <v>0</v>
      </c>
      <c r="Y122" s="157">
        <v>0</v>
      </c>
      <c r="Z122" s="152">
        <v>0</v>
      </c>
      <c r="AA122" s="157">
        <v>0</v>
      </c>
      <c r="AB122" s="152">
        <v>0</v>
      </c>
      <c r="AC122" s="157">
        <v>0</v>
      </c>
      <c r="AD122" s="152">
        <v>0</v>
      </c>
      <c r="AE122" s="157">
        <v>0</v>
      </c>
      <c r="AF122" s="152">
        <v>0</v>
      </c>
      <c r="AG122" s="157">
        <v>0</v>
      </c>
      <c r="AH122" s="152">
        <v>0</v>
      </c>
      <c r="AI122" s="157">
        <v>0</v>
      </c>
      <c r="AJ122" s="152">
        <v>0</v>
      </c>
      <c r="AK122" s="157">
        <v>0</v>
      </c>
      <c r="AL122" s="152">
        <v>0</v>
      </c>
      <c r="AM122" s="89" t="s">
        <v>206</v>
      </c>
      <c r="AN122" s="89"/>
      <c r="AO122" s="93">
        <f>IF(SUM(AQ122+AS122+AU122)&gt;0,1,0)</f>
        <v>1</v>
      </c>
      <c r="AP122" s="94" t="s">
        <v>206</v>
      </c>
      <c r="AQ122" s="95">
        <v>3</v>
      </c>
      <c r="AR122" s="94"/>
      <c r="AS122" s="97"/>
      <c r="AT122" s="96"/>
      <c r="AU122" s="97"/>
      <c r="AV122" s="107">
        <f t="shared" si="9"/>
        <v>3</v>
      </c>
      <c r="AW122" s="98">
        <f t="shared" si="10"/>
        <v>0</v>
      </c>
      <c r="AX122" s="99"/>
      <c r="AY122" s="100"/>
      <c r="AZ122" s="107">
        <f t="shared" si="11"/>
        <v>3</v>
      </c>
    </row>
    <row r="123" spans="1:52">
      <c r="A123" s="77">
        <v>158</v>
      </c>
      <c r="B123" s="77" t="s">
        <v>203</v>
      </c>
      <c r="C123" s="77" t="s">
        <v>204</v>
      </c>
      <c r="D123" s="77" t="s">
        <v>17</v>
      </c>
      <c r="E123" s="157">
        <v>1</v>
      </c>
      <c r="F123" s="152">
        <v>1</v>
      </c>
      <c r="G123" s="157">
        <v>0</v>
      </c>
      <c r="H123" s="152">
        <f t="shared" si="15"/>
        <v>0</v>
      </c>
      <c r="I123" s="157">
        <v>0</v>
      </c>
      <c r="J123" s="152">
        <f t="shared" si="12"/>
        <v>0</v>
      </c>
      <c r="K123" s="157">
        <v>0</v>
      </c>
      <c r="L123" s="152">
        <f t="shared" si="13"/>
        <v>0</v>
      </c>
      <c r="M123" s="157">
        <v>0</v>
      </c>
      <c r="N123" s="152">
        <f t="shared" si="14"/>
        <v>0</v>
      </c>
      <c r="O123" s="157">
        <v>0</v>
      </c>
      <c r="P123" s="152">
        <v>0</v>
      </c>
      <c r="Q123" s="157">
        <v>0</v>
      </c>
      <c r="R123" s="152">
        <v>0</v>
      </c>
      <c r="S123" s="157">
        <v>0</v>
      </c>
      <c r="T123" s="152">
        <v>0</v>
      </c>
      <c r="U123" s="157">
        <v>0</v>
      </c>
      <c r="V123" s="152">
        <v>0</v>
      </c>
      <c r="W123" s="157">
        <v>0</v>
      </c>
      <c r="X123" s="152">
        <v>0</v>
      </c>
      <c r="Y123" s="157">
        <v>0</v>
      </c>
      <c r="Z123" s="152">
        <v>0</v>
      </c>
      <c r="AA123" s="157">
        <v>0</v>
      </c>
      <c r="AB123" s="152">
        <v>0</v>
      </c>
      <c r="AC123" s="157">
        <v>0</v>
      </c>
      <c r="AD123" s="152">
        <v>0</v>
      </c>
      <c r="AE123" s="157">
        <v>0</v>
      </c>
      <c r="AF123" s="152">
        <v>0</v>
      </c>
      <c r="AG123" s="157">
        <v>0</v>
      </c>
      <c r="AH123" s="152">
        <v>0</v>
      </c>
      <c r="AI123" s="157">
        <v>0</v>
      </c>
      <c r="AJ123" s="152">
        <v>0</v>
      </c>
      <c r="AK123" s="157">
        <v>0</v>
      </c>
      <c r="AL123" s="152">
        <v>0</v>
      </c>
      <c r="AM123" s="89" t="s">
        <v>206</v>
      </c>
      <c r="AN123" s="89"/>
      <c r="AO123" s="93">
        <v>1</v>
      </c>
      <c r="AP123" s="94" t="s">
        <v>206</v>
      </c>
      <c r="AQ123" s="95">
        <v>1</v>
      </c>
      <c r="AR123" s="94"/>
      <c r="AS123" s="97"/>
      <c r="AT123" s="96"/>
      <c r="AU123" s="97"/>
      <c r="AV123" s="107">
        <f t="shared" si="9"/>
        <v>1</v>
      </c>
      <c r="AW123" s="98">
        <f t="shared" si="10"/>
        <v>0</v>
      </c>
      <c r="AX123" s="99"/>
      <c r="AY123" s="100"/>
      <c r="AZ123" s="107">
        <f t="shared" si="11"/>
        <v>1</v>
      </c>
    </row>
    <row r="124" spans="1:52">
      <c r="A124" s="77">
        <v>159</v>
      </c>
      <c r="B124" s="77" t="s">
        <v>203</v>
      </c>
      <c r="C124" s="77" t="s">
        <v>204</v>
      </c>
      <c r="D124" s="77" t="s">
        <v>10</v>
      </c>
      <c r="E124" s="157">
        <v>1</v>
      </c>
      <c r="F124" s="152">
        <v>27</v>
      </c>
      <c r="G124" s="157">
        <v>0</v>
      </c>
      <c r="H124" s="152">
        <f t="shared" si="15"/>
        <v>0</v>
      </c>
      <c r="I124" s="157">
        <v>0</v>
      </c>
      <c r="J124" s="152">
        <f t="shared" si="12"/>
        <v>0</v>
      </c>
      <c r="K124" s="157">
        <v>0</v>
      </c>
      <c r="L124" s="152">
        <f t="shared" si="13"/>
        <v>0</v>
      </c>
      <c r="M124" s="157">
        <v>0</v>
      </c>
      <c r="N124" s="152">
        <f t="shared" si="14"/>
        <v>0</v>
      </c>
      <c r="O124" s="157">
        <v>0</v>
      </c>
      <c r="P124" s="152">
        <v>0</v>
      </c>
      <c r="Q124" s="157">
        <v>0</v>
      </c>
      <c r="R124" s="152">
        <v>0</v>
      </c>
      <c r="S124" s="157">
        <v>0</v>
      </c>
      <c r="T124" s="152">
        <v>0</v>
      </c>
      <c r="U124" s="157">
        <v>0</v>
      </c>
      <c r="V124" s="152">
        <v>0</v>
      </c>
      <c r="W124" s="157">
        <v>0</v>
      </c>
      <c r="X124" s="152">
        <v>0</v>
      </c>
      <c r="Y124" s="157">
        <v>0</v>
      </c>
      <c r="Z124" s="152">
        <v>0</v>
      </c>
      <c r="AA124" s="157">
        <v>0</v>
      </c>
      <c r="AB124" s="152">
        <v>0</v>
      </c>
      <c r="AC124" s="157">
        <v>0</v>
      </c>
      <c r="AD124" s="152">
        <v>0</v>
      </c>
      <c r="AE124" s="157">
        <v>0</v>
      </c>
      <c r="AF124" s="152">
        <v>0</v>
      </c>
      <c r="AG124" s="157">
        <v>0</v>
      </c>
      <c r="AH124" s="152">
        <v>0</v>
      </c>
      <c r="AI124" s="157">
        <v>0</v>
      </c>
      <c r="AJ124" s="152">
        <v>0</v>
      </c>
      <c r="AK124" s="157">
        <v>0</v>
      </c>
      <c r="AL124" s="152">
        <v>0</v>
      </c>
      <c r="AM124" s="89" t="s">
        <v>206</v>
      </c>
      <c r="AN124" s="89"/>
      <c r="AO124" s="93">
        <f>IF(SUM(AQ124+AS124+AU124)&gt;0,1,0)</f>
        <v>1</v>
      </c>
      <c r="AP124" s="94" t="s">
        <v>206</v>
      </c>
      <c r="AQ124" s="95">
        <v>27</v>
      </c>
      <c r="AR124" s="94"/>
      <c r="AS124" s="97"/>
      <c r="AT124" s="96"/>
      <c r="AU124" s="97"/>
      <c r="AV124" s="107">
        <f t="shared" si="9"/>
        <v>27</v>
      </c>
      <c r="AW124" s="98">
        <f t="shared" si="10"/>
        <v>1</v>
      </c>
      <c r="AX124" s="99" t="s">
        <v>206</v>
      </c>
      <c r="AY124" s="100">
        <v>250</v>
      </c>
      <c r="AZ124" s="107">
        <f t="shared" si="11"/>
        <v>277</v>
      </c>
    </row>
    <row r="125" spans="1:52">
      <c r="A125" s="77">
        <v>160</v>
      </c>
      <c r="B125" s="77" t="s">
        <v>203</v>
      </c>
      <c r="C125" s="77" t="s">
        <v>204</v>
      </c>
      <c r="D125" s="77" t="s">
        <v>4</v>
      </c>
      <c r="E125" s="157">
        <v>1</v>
      </c>
      <c r="F125" s="152">
        <v>14</v>
      </c>
      <c r="G125" s="157">
        <v>0</v>
      </c>
      <c r="H125" s="152">
        <f t="shared" si="15"/>
        <v>0</v>
      </c>
      <c r="I125" s="157">
        <v>0</v>
      </c>
      <c r="J125" s="152">
        <f t="shared" si="12"/>
        <v>0</v>
      </c>
      <c r="K125" s="157">
        <v>0</v>
      </c>
      <c r="L125" s="152">
        <f t="shared" si="13"/>
        <v>0</v>
      </c>
      <c r="M125" s="157">
        <v>0</v>
      </c>
      <c r="N125" s="152">
        <f t="shared" si="14"/>
        <v>0</v>
      </c>
      <c r="O125" s="157">
        <v>0</v>
      </c>
      <c r="P125" s="152">
        <v>0</v>
      </c>
      <c r="Q125" s="157">
        <v>0</v>
      </c>
      <c r="R125" s="152">
        <v>0</v>
      </c>
      <c r="S125" s="157">
        <v>0</v>
      </c>
      <c r="T125" s="152">
        <v>0</v>
      </c>
      <c r="U125" s="157">
        <v>0</v>
      </c>
      <c r="V125" s="152">
        <v>0</v>
      </c>
      <c r="W125" s="157">
        <v>0</v>
      </c>
      <c r="X125" s="152">
        <v>0</v>
      </c>
      <c r="Y125" s="157">
        <v>0</v>
      </c>
      <c r="Z125" s="152">
        <v>0</v>
      </c>
      <c r="AA125" s="157">
        <v>0</v>
      </c>
      <c r="AB125" s="152">
        <v>0</v>
      </c>
      <c r="AC125" s="157">
        <v>0</v>
      </c>
      <c r="AD125" s="152">
        <v>0</v>
      </c>
      <c r="AE125" s="157">
        <v>0</v>
      </c>
      <c r="AF125" s="152">
        <v>0</v>
      </c>
      <c r="AG125" s="157">
        <v>0</v>
      </c>
      <c r="AH125" s="152">
        <v>0</v>
      </c>
      <c r="AI125" s="157">
        <v>0</v>
      </c>
      <c r="AJ125" s="152">
        <v>0</v>
      </c>
      <c r="AK125" s="157">
        <v>0</v>
      </c>
      <c r="AL125" s="152">
        <v>0</v>
      </c>
      <c r="AM125" s="89" t="s">
        <v>206</v>
      </c>
      <c r="AN125" s="89"/>
      <c r="AO125" s="93">
        <f>IF(SUM(AQ125+AS125+AU125)&gt;0,1,0)</f>
        <v>1</v>
      </c>
      <c r="AP125" s="94" t="s">
        <v>206</v>
      </c>
      <c r="AQ125" s="95">
        <v>14</v>
      </c>
      <c r="AR125" s="94"/>
      <c r="AS125" s="97"/>
      <c r="AT125" s="96"/>
      <c r="AU125" s="97"/>
      <c r="AV125" s="107">
        <f t="shared" si="9"/>
        <v>14</v>
      </c>
      <c r="AW125" s="98">
        <f t="shared" si="10"/>
        <v>0</v>
      </c>
      <c r="AX125" s="99"/>
      <c r="AY125" s="100"/>
      <c r="AZ125" s="107">
        <f t="shared" si="11"/>
        <v>14</v>
      </c>
    </row>
    <row r="126" spans="1:52">
      <c r="A126" s="77">
        <v>161</v>
      </c>
      <c r="B126" s="77" t="s">
        <v>203</v>
      </c>
      <c r="C126" s="77" t="s">
        <v>204</v>
      </c>
      <c r="D126" s="77" t="s">
        <v>7</v>
      </c>
      <c r="E126" s="157">
        <v>1</v>
      </c>
      <c r="F126" s="152">
        <v>3</v>
      </c>
      <c r="G126" s="157">
        <v>0</v>
      </c>
      <c r="H126" s="152">
        <f t="shared" si="15"/>
        <v>0</v>
      </c>
      <c r="I126" s="157">
        <v>0</v>
      </c>
      <c r="J126" s="152">
        <f t="shared" si="12"/>
        <v>0</v>
      </c>
      <c r="K126" s="157">
        <v>0</v>
      </c>
      <c r="L126" s="152">
        <f t="shared" si="13"/>
        <v>0</v>
      </c>
      <c r="M126" s="157">
        <v>0</v>
      </c>
      <c r="N126" s="152">
        <f t="shared" si="14"/>
        <v>0</v>
      </c>
      <c r="O126" s="157">
        <v>0</v>
      </c>
      <c r="P126" s="152">
        <v>0</v>
      </c>
      <c r="Q126" s="157">
        <v>0</v>
      </c>
      <c r="R126" s="152">
        <v>0</v>
      </c>
      <c r="S126" s="157">
        <v>0</v>
      </c>
      <c r="T126" s="152">
        <v>0</v>
      </c>
      <c r="U126" s="157">
        <v>0</v>
      </c>
      <c r="V126" s="152">
        <v>0</v>
      </c>
      <c r="W126" s="157">
        <v>0</v>
      </c>
      <c r="X126" s="152">
        <v>0</v>
      </c>
      <c r="Y126" s="157">
        <v>0</v>
      </c>
      <c r="Z126" s="152">
        <v>0</v>
      </c>
      <c r="AA126" s="157">
        <v>0</v>
      </c>
      <c r="AB126" s="152">
        <v>0</v>
      </c>
      <c r="AC126" s="157">
        <v>0</v>
      </c>
      <c r="AD126" s="152">
        <v>0</v>
      </c>
      <c r="AE126" s="157">
        <v>0</v>
      </c>
      <c r="AF126" s="152">
        <v>0</v>
      </c>
      <c r="AG126" s="157">
        <v>0</v>
      </c>
      <c r="AH126" s="152">
        <v>0</v>
      </c>
      <c r="AI126" s="157">
        <v>0</v>
      </c>
      <c r="AJ126" s="152">
        <v>0</v>
      </c>
      <c r="AK126" s="157">
        <v>0</v>
      </c>
      <c r="AL126" s="152">
        <v>0</v>
      </c>
      <c r="AM126" s="89" t="s">
        <v>206</v>
      </c>
      <c r="AN126" s="89"/>
      <c r="AO126" s="93">
        <f>IF(SUM(AQ126+AS126+AU126)&gt;0,1,0)</f>
        <v>1</v>
      </c>
      <c r="AP126" s="94" t="s">
        <v>206</v>
      </c>
      <c r="AQ126" s="95">
        <v>3</v>
      </c>
      <c r="AR126" s="94"/>
      <c r="AS126" s="97"/>
      <c r="AT126" s="96"/>
      <c r="AU126" s="97"/>
      <c r="AV126" s="107">
        <f t="shared" si="9"/>
        <v>3</v>
      </c>
      <c r="AW126" s="98">
        <f t="shared" si="10"/>
        <v>0</v>
      </c>
      <c r="AX126" s="99"/>
      <c r="AY126" s="100"/>
      <c r="AZ126" s="107">
        <f t="shared" si="11"/>
        <v>3</v>
      </c>
    </row>
    <row r="127" spans="1:52">
      <c r="A127" s="77">
        <v>162</v>
      </c>
      <c r="B127" s="77" t="s">
        <v>203</v>
      </c>
      <c r="C127" s="77" t="s">
        <v>253</v>
      </c>
      <c r="D127" s="77" t="s">
        <v>4</v>
      </c>
      <c r="E127" s="157">
        <v>1</v>
      </c>
      <c r="F127" s="152">
        <v>0</v>
      </c>
      <c r="G127" s="157">
        <v>0</v>
      </c>
      <c r="H127" s="152">
        <f t="shared" si="15"/>
        <v>0</v>
      </c>
      <c r="I127" s="157">
        <v>0</v>
      </c>
      <c r="J127" s="152">
        <f t="shared" si="12"/>
        <v>0</v>
      </c>
      <c r="K127" s="157">
        <v>0</v>
      </c>
      <c r="L127" s="152">
        <f t="shared" si="13"/>
        <v>0</v>
      </c>
      <c r="M127" s="157">
        <v>0</v>
      </c>
      <c r="N127" s="152">
        <f t="shared" si="14"/>
        <v>0</v>
      </c>
      <c r="O127" s="157">
        <v>0</v>
      </c>
      <c r="P127" s="152">
        <v>0</v>
      </c>
      <c r="Q127" s="157">
        <v>0</v>
      </c>
      <c r="R127" s="152">
        <v>0</v>
      </c>
      <c r="S127" s="157">
        <v>0</v>
      </c>
      <c r="T127" s="152">
        <v>0</v>
      </c>
      <c r="U127" s="157">
        <v>0</v>
      </c>
      <c r="V127" s="152">
        <v>0</v>
      </c>
      <c r="W127" s="157">
        <v>0</v>
      </c>
      <c r="X127" s="152">
        <v>0</v>
      </c>
      <c r="Y127" s="157">
        <v>0</v>
      </c>
      <c r="Z127" s="152">
        <v>0</v>
      </c>
      <c r="AA127" s="157">
        <v>0</v>
      </c>
      <c r="AB127" s="152">
        <v>0</v>
      </c>
      <c r="AC127" s="157">
        <v>0</v>
      </c>
      <c r="AD127" s="152">
        <v>0</v>
      </c>
      <c r="AE127" s="157">
        <v>0</v>
      </c>
      <c r="AF127" s="152">
        <v>0</v>
      </c>
      <c r="AG127" s="157">
        <v>0</v>
      </c>
      <c r="AH127" s="152">
        <v>0</v>
      </c>
      <c r="AI127" s="157">
        <v>0</v>
      </c>
      <c r="AJ127" s="152">
        <v>0</v>
      </c>
      <c r="AK127" s="157">
        <v>0</v>
      </c>
      <c r="AL127" s="152">
        <v>0</v>
      </c>
      <c r="AM127" s="89" t="s">
        <v>206</v>
      </c>
      <c r="AN127" s="89"/>
      <c r="AO127" s="93">
        <f t="shared" ref="AO127:AO174" si="18">IF(SUM(AQ127+AS127+AU127+AY127)&gt;0,1,0)</f>
        <v>1</v>
      </c>
      <c r="AP127" s="94" t="s">
        <v>206</v>
      </c>
      <c r="AQ127" s="95"/>
      <c r="AR127" s="94"/>
      <c r="AS127" s="97"/>
      <c r="AT127" s="96"/>
      <c r="AU127" s="97"/>
      <c r="AV127" s="107">
        <f t="shared" si="9"/>
        <v>0</v>
      </c>
      <c r="AW127" s="98">
        <f t="shared" si="10"/>
        <v>1</v>
      </c>
      <c r="AX127" s="99" t="s">
        <v>206</v>
      </c>
      <c r="AY127" s="100">
        <v>15</v>
      </c>
      <c r="AZ127" s="107">
        <f t="shared" si="11"/>
        <v>15</v>
      </c>
    </row>
    <row r="128" spans="1:52">
      <c r="A128" s="77">
        <v>163</v>
      </c>
      <c r="B128" s="77" t="s">
        <v>203</v>
      </c>
      <c r="C128" s="77" t="s">
        <v>253</v>
      </c>
      <c r="D128" s="77" t="s">
        <v>4</v>
      </c>
      <c r="E128" s="157">
        <v>1</v>
      </c>
      <c r="F128" s="152">
        <v>10</v>
      </c>
      <c r="G128" s="157">
        <v>0</v>
      </c>
      <c r="H128" s="152">
        <f t="shared" si="15"/>
        <v>0</v>
      </c>
      <c r="I128" s="157">
        <v>0</v>
      </c>
      <c r="J128" s="152">
        <f t="shared" si="12"/>
        <v>0</v>
      </c>
      <c r="K128" s="157">
        <v>0</v>
      </c>
      <c r="L128" s="152">
        <f t="shared" si="13"/>
        <v>0</v>
      </c>
      <c r="M128" s="157">
        <v>0</v>
      </c>
      <c r="N128" s="152">
        <f t="shared" si="14"/>
        <v>0</v>
      </c>
      <c r="O128" s="157">
        <v>0</v>
      </c>
      <c r="P128" s="152">
        <v>0</v>
      </c>
      <c r="Q128" s="157">
        <v>0</v>
      </c>
      <c r="R128" s="152">
        <v>0</v>
      </c>
      <c r="S128" s="157">
        <v>0</v>
      </c>
      <c r="T128" s="152">
        <v>0</v>
      </c>
      <c r="U128" s="157">
        <v>0</v>
      </c>
      <c r="V128" s="152">
        <v>0</v>
      </c>
      <c r="W128" s="157">
        <v>0</v>
      </c>
      <c r="X128" s="152">
        <v>0</v>
      </c>
      <c r="Y128" s="157">
        <v>0</v>
      </c>
      <c r="Z128" s="152">
        <v>0</v>
      </c>
      <c r="AA128" s="157">
        <v>0</v>
      </c>
      <c r="AB128" s="152">
        <v>0</v>
      </c>
      <c r="AC128" s="157">
        <v>0</v>
      </c>
      <c r="AD128" s="152">
        <v>0</v>
      </c>
      <c r="AE128" s="157">
        <v>0</v>
      </c>
      <c r="AF128" s="152">
        <v>0</v>
      </c>
      <c r="AG128" s="157">
        <v>0</v>
      </c>
      <c r="AH128" s="152">
        <v>0</v>
      </c>
      <c r="AI128" s="157">
        <v>0</v>
      </c>
      <c r="AJ128" s="152">
        <v>0</v>
      </c>
      <c r="AK128" s="157">
        <v>0</v>
      </c>
      <c r="AL128" s="152">
        <v>0</v>
      </c>
      <c r="AM128" s="89" t="s">
        <v>206</v>
      </c>
      <c r="AN128" s="89"/>
      <c r="AO128" s="93">
        <f t="shared" si="18"/>
        <v>1</v>
      </c>
      <c r="AP128" s="94" t="s">
        <v>206</v>
      </c>
      <c r="AQ128" s="95">
        <v>10</v>
      </c>
      <c r="AR128" s="94"/>
      <c r="AS128" s="97"/>
      <c r="AT128" s="96"/>
      <c r="AU128" s="97"/>
      <c r="AV128" s="107">
        <f t="shared" si="9"/>
        <v>10</v>
      </c>
      <c r="AW128" s="98">
        <f t="shared" si="10"/>
        <v>0</v>
      </c>
      <c r="AX128" s="99"/>
      <c r="AY128" s="100"/>
      <c r="AZ128" s="107">
        <f t="shared" si="11"/>
        <v>10</v>
      </c>
    </row>
    <row r="129" spans="1:52">
      <c r="A129" s="77">
        <v>164</v>
      </c>
      <c r="B129" s="77" t="s">
        <v>203</v>
      </c>
      <c r="C129" s="77" t="s">
        <v>253</v>
      </c>
      <c r="D129" s="77" t="s">
        <v>6</v>
      </c>
      <c r="E129" s="157">
        <v>1</v>
      </c>
      <c r="F129" s="152">
        <v>24</v>
      </c>
      <c r="G129" s="157">
        <v>0</v>
      </c>
      <c r="H129" s="152">
        <f t="shared" si="15"/>
        <v>0</v>
      </c>
      <c r="I129" s="157">
        <v>0</v>
      </c>
      <c r="J129" s="152">
        <f t="shared" si="12"/>
        <v>0</v>
      </c>
      <c r="K129" s="157">
        <v>0</v>
      </c>
      <c r="L129" s="152">
        <f t="shared" si="13"/>
        <v>0</v>
      </c>
      <c r="M129" s="157">
        <v>0</v>
      </c>
      <c r="N129" s="152">
        <f t="shared" si="14"/>
        <v>0</v>
      </c>
      <c r="O129" s="157">
        <v>0</v>
      </c>
      <c r="P129" s="152">
        <v>0</v>
      </c>
      <c r="Q129" s="157">
        <v>0</v>
      </c>
      <c r="R129" s="152">
        <v>0</v>
      </c>
      <c r="S129" s="157">
        <v>0</v>
      </c>
      <c r="T129" s="152">
        <v>0</v>
      </c>
      <c r="U129" s="157">
        <v>0</v>
      </c>
      <c r="V129" s="152">
        <v>0</v>
      </c>
      <c r="W129" s="157">
        <v>0</v>
      </c>
      <c r="X129" s="152">
        <v>0</v>
      </c>
      <c r="Y129" s="157">
        <v>0</v>
      </c>
      <c r="Z129" s="152">
        <v>0</v>
      </c>
      <c r="AA129" s="157">
        <v>0</v>
      </c>
      <c r="AB129" s="152">
        <v>0</v>
      </c>
      <c r="AC129" s="157">
        <v>0</v>
      </c>
      <c r="AD129" s="152">
        <v>0</v>
      </c>
      <c r="AE129" s="157">
        <v>0</v>
      </c>
      <c r="AF129" s="152">
        <v>0</v>
      </c>
      <c r="AG129" s="157">
        <v>0</v>
      </c>
      <c r="AH129" s="152">
        <v>0</v>
      </c>
      <c r="AI129" s="157">
        <v>0</v>
      </c>
      <c r="AJ129" s="152">
        <v>0</v>
      </c>
      <c r="AK129" s="157">
        <v>0</v>
      </c>
      <c r="AL129" s="152">
        <v>0</v>
      </c>
      <c r="AM129" s="89"/>
      <c r="AN129" s="89"/>
      <c r="AO129" s="93">
        <f t="shared" si="18"/>
        <v>1</v>
      </c>
      <c r="AP129" s="94" t="s">
        <v>206</v>
      </c>
      <c r="AQ129" s="95">
        <v>24</v>
      </c>
      <c r="AR129" s="94"/>
      <c r="AS129" s="97"/>
      <c r="AT129" s="96"/>
      <c r="AU129" s="97"/>
      <c r="AV129" s="107">
        <f t="shared" si="9"/>
        <v>24</v>
      </c>
      <c r="AW129" s="98">
        <f t="shared" si="10"/>
        <v>0</v>
      </c>
      <c r="AX129" s="99"/>
      <c r="AY129" s="100"/>
      <c r="AZ129" s="107">
        <f t="shared" si="11"/>
        <v>24</v>
      </c>
    </row>
    <row r="130" spans="1:52">
      <c r="A130" s="77">
        <v>165</v>
      </c>
      <c r="B130" s="77" t="s">
        <v>203</v>
      </c>
      <c r="C130" s="77" t="s">
        <v>253</v>
      </c>
      <c r="D130" s="77" t="s">
        <v>6</v>
      </c>
      <c r="E130" s="157">
        <v>1</v>
      </c>
      <c r="F130" s="152">
        <v>2</v>
      </c>
      <c r="G130" s="157">
        <v>0</v>
      </c>
      <c r="H130" s="152">
        <f t="shared" si="15"/>
        <v>0</v>
      </c>
      <c r="I130" s="157">
        <v>0</v>
      </c>
      <c r="J130" s="152">
        <f t="shared" si="12"/>
        <v>0</v>
      </c>
      <c r="K130" s="157">
        <v>0</v>
      </c>
      <c r="L130" s="152">
        <f t="shared" si="13"/>
        <v>0</v>
      </c>
      <c r="M130" s="157">
        <v>0</v>
      </c>
      <c r="N130" s="152">
        <f t="shared" si="14"/>
        <v>0</v>
      </c>
      <c r="O130" s="157">
        <v>0</v>
      </c>
      <c r="P130" s="152">
        <v>0</v>
      </c>
      <c r="Q130" s="157">
        <v>0</v>
      </c>
      <c r="R130" s="152">
        <v>0</v>
      </c>
      <c r="S130" s="157">
        <v>0</v>
      </c>
      <c r="T130" s="152">
        <v>0</v>
      </c>
      <c r="U130" s="157">
        <v>0</v>
      </c>
      <c r="V130" s="152">
        <v>0</v>
      </c>
      <c r="W130" s="157">
        <v>0</v>
      </c>
      <c r="X130" s="152">
        <v>0</v>
      </c>
      <c r="Y130" s="157">
        <v>0</v>
      </c>
      <c r="Z130" s="152">
        <v>0</v>
      </c>
      <c r="AA130" s="157">
        <v>0</v>
      </c>
      <c r="AB130" s="152">
        <v>0</v>
      </c>
      <c r="AC130" s="157">
        <v>0</v>
      </c>
      <c r="AD130" s="152">
        <v>0</v>
      </c>
      <c r="AE130" s="157">
        <v>0</v>
      </c>
      <c r="AF130" s="152">
        <v>0</v>
      </c>
      <c r="AG130" s="157">
        <v>0</v>
      </c>
      <c r="AH130" s="152">
        <v>0</v>
      </c>
      <c r="AI130" s="157">
        <v>0</v>
      </c>
      <c r="AJ130" s="152">
        <v>0</v>
      </c>
      <c r="AK130" s="157">
        <v>0</v>
      </c>
      <c r="AL130" s="152">
        <v>0</v>
      </c>
      <c r="AM130" s="89" t="s">
        <v>206</v>
      </c>
      <c r="AN130" s="89"/>
      <c r="AO130" s="93">
        <f t="shared" si="18"/>
        <v>1</v>
      </c>
      <c r="AP130" s="94" t="s">
        <v>206</v>
      </c>
      <c r="AQ130" s="95">
        <v>2</v>
      </c>
      <c r="AR130" s="94"/>
      <c r="AS130" s="97"/>
      <c r="AT130" s="96"/>
      <c r="AU130" s="97"/>
      <c r="AV130" s="107">
        <f t="shared" ref="AV130:AV193" si="19">SUM(AQ130,AS130,AU130)</f>
        <v>2</v>
      </c>
      <c r="AW130" s="98">
        <f t="shared" ref="AW130:AW193" si="20">IF(AY130&gt;0,1,0)</f>
        <v>0</v>
      </c>
      <c r="AX130" s="99"/>
      <c r="AY130" s="100"/>
      <c r="AZ130" s="107">
        <f t="shared" ref="AZ130:AZ193" si="21">SUM(AY130,AV130)</f>
        <v>2</v>
      </c>
    </row>
    <row r="131" spans="1:52">
      <c r="A131" s="77">
        <v>166</v>
      </c>
      <c r="B131" s="77" t="s">
        <v>203</v>
      </c>
      <c r="C131" s="77" t="s">
        <v>253</v>
      </c>
      <c r="D131" s="77" t="s">
        <v>16</v>
      </c>
      <c r="E131" s="157">
        <v>1</v>
      </c>
      <c r="F131" s="152">
        <v>1</v>
      </c>
      <c r="G131" s="157">
        <v>0</v>
      </c>
      <c r="H131" s="152">
        <f t="shared" si="15"/>
        <v>0</v>
      </c>
      <c r="I131" s="157">
        <v>0</v>
      </c>
      <c r="J131" s="152">
        <f t="shared" ref="J131:J194" si="22">IF(I131=0,0,"check")</f>
        <v>0</v>
      </c>
      <c r="K131" s="157">
        <v>0</v>
      </c>
      <c r="L131" s="152">
        <f t="shared" ref="L131:L194" si="23">IF(K131=0,0,"check")</f>
        <v>0</v>
      </c>
      <c r="M131" s="157">
        <v>0</v>
      </c>
      <c r="N131" s="152">
        <f t="shared" ref="N131:N194" si="24">IF(M131=0,0,"check")</f>
        <v>0</v>
      </c>
      <c r="O131" s="157">
        <v>0</v>
      </c>
      <c r="P131" s="152">
        <v>0</v>
      </c>
      <c r="Q131" s="157">
        <v>0</v>
      </c>
      <c r="R131" s="152">
        <v>0</v>
      </c>
      <c r="S131" s="157">
        <v>0</v>
      </c>
      <c r="T131" s="152">
        <v>0</v>
      </c>
      <c r="U131" s="157">
        <v>0</v>
      </c>
      <c r="V131" s="152">
        <v>0</v>
      </c>
      <c r="W131" s="157">
        <v>0</v>
      </c>
      <c r="X131" s="152">
        <v>0</v>
      </c>
      <c r="Y131" s="157">
        <v>0</v>
      </c>
      <c r="Z131" s="152">
        <v>0</v>
      </c>
      <c r="AA131" s="157">
        <v>0</v>
      </c>
      <c r="AB131" s="152">
        <v>0</v>
      </c>
      <c r="AC131" s="157">
        <v>0</v>
      </c>
      <c r="AD131" s="152">
        <v>0</v>
      </c>
      <c r="AE131" s="157">
        <v>0</v>
      </c>
      <c r="AF131" s="152">
        <v>0</v>
      </c>
      <c r="AG131" s="157">
        <v>0</v>
      </c>
      <c r="AH131" s="152">
        <v>0</v>
      </c>
      <c r="AI131" s="157">
        <v>0</v>
      </c>
      <c r="AJ131" s="152">
        <v>0</v>
      </c>
      <c r="AK131" s="157">
        <v>0</v>
      </c>
      <c r="AL131" s="152">
        <v>0</v>
      </c>
      <c r="AM131" s="89"/>
      <c r="AN131" s="89"/>
      <c r="AO131" s="93">
        <f t="shared" si="18"/>
        <v>1</v>
      </c>
      <c r="AP131" s="94" t="s">
        <v>206</v>
      </c>
      <c r="AQ131" s="95">
        <v>1</v>
      </c>
      <c r="AR131" s="94"/>
      <c r="AS131" s="97"/>
      <c r="AT131" s="96"/>
      <c r="AU131" s="97"/>
      <c r="AV131" s="107">
        <f t="shared" si="19"/>
        <v>1</v>
      </c>
      <c r="AW131" s="98">
        <f t="shared" si="20"/>
        <v>0</v>
      </c>
      <c r="AX131" s="99"/>
      <c r="AY131" s="100"/>
      <c r="AZ131" s="107">
        <f t="shared" si="21"/>
        <v>1</v>
      </c>
    </row>
    <row r="132" spans="1:52">
      <c r="A132" s="77">
        <v>167</v>
      </c>
      <c r="B132" s="77" t="s">
        <v>203</v>
      </c>
      <c r="C132" s="77" t="s">
        <v>253</v>
      </c>
      <c r="D132" s="77" t="s">
        <v>5</v>
      </c>
      <c r="E132" s="157">
        <v>1</v>
      </c>
      <c r="F132" s="152">
        <v>3</v>
      </c>
      <c r="G132" s="157">
        <v>0</v>
      </c>
      <c r="H132" s="152">
        <f t="shared" ref="H132:H195" si="25">IF(G132=0,0,"check")</f>
        <v>0</v>
      </c>
      <c r="I132" s="157">
        <v>0</v>
      </c>
      <c r="J132" s="152">
        <f t="shared" si="22"/>
        <v>0</v>
      </c>
      <c r="K132" s="157">
        <v>0</v>
      </c>
      <c r="L132" s="152">
        <f t="shared" si="23"/>
        <v>0</v>
      </c>
      <c r="M132" s="157">
        <v>0</v>
      </c>
      <c r="N132" s="152">
        <f t="shared" si="24"/>
        <v>0</v>
      </c>
      <c r="O132" s="157">
        <v>0</v>
      </c>
      <c r="P132" s="152">
        <v>0</v>
      </c>
      <c r="Q132" s="157">
        <v>0</v>
      </c>
      <c r="R132" s="152">
        <v>0</v>
      </c>
      <c r="S132" s="157">
        <v>0</v>
      </c>
      <c r="T132" s="152">
        <v>0</v>
      </c>
      <c r="U132" s="157">
        <v>0</v>
      </c>
      <c r="V132" s="152">
        <v>0</v>
      </c>
      <c r="W132" s="157">
        <v>0</v>
      </c>
      <c r="X132" s="152">
        <v>0</v>
      </c>
      <c r="Y132" s="157">
        <v>0</v>
      </c>
      <c r="Z132" s="152">
        <v>0</v>
      </c>
      <c r="AA132" s="157">
        <v>0</v>
      </c>
      <c r="AB132" s="152">
        <v>0</v>
      </c>
      <c r="AC132" s="157">
        <v>0</v>
      </c>
      <c r="AD132" s="152">
        <v>0</v>
      </c>
      <c r="AE132" s="157">
        <v>0</v>
      </c>
      <c r="AF132" s="152">
        <v>0</v>
      </c>
      <c r="AG132" s="157">
        <v>0</v>
      </c>
      <c r="AH132" s="152">
        <v>0</v>
      </c>
      <c r="AI132" s="157">
        <v>0</v>
      </c>
      <c r="AJ132" s="152">
        <v>0</v>
      </c>
      <c r="AK132" s="157">
        <v>0</v>
      </c>
      <c r="AL132" s="152">
        <v>0</v>
      </c>
      <c r="AM132" s="89"/>
      <c r="AN132" s="89"/>
      <c r="AO132" s="93">
        <f t="shared" si="18"/>
        <v>1</v>
      </c>
      <c r="AP132" s="94" t="s">
        <v>206</v>
      </c>
      <c r="AQ132" s="95">
        <v>3</v>
      </c>
      <c r="AR132" s="94"/>
      <c r="AS132" s="97"/>
      <c r="AT132" s="96"/>
      <c r="AU132" s="97"/>
      <c r="AV132" s="107">
        <f t="shared" si="19"/>
        <v>3</v>
      </c>
      <c r="AW132" s="98">
        <f t="shared" si="20"/>
        <v>1</v>
      </c>
      <c r="AX132" s="99" t="s">
        <v>206</v>
      </c>
      <c r="AY132" s="100">
        <v>200</v>
      </c>
      <c r="AZ132" s="107">
        <f t="shared" si="21"/>
        <v>203</v>
      </c>
    </row>
    <row r="133" spans="1:52">
      <c r="A133" s="77">
        <v>168</v>
      </c>
      <c r="B133" s="77" t="s">
        <v>203</v>
      </c>
      <c r="C133" s="77" t="s">
        <v>253</v>
      </c>
      <c r="D133" s="77" t="s">
        <v>5</v>
      </c>
      <c r="E133" s="157">
        <v>1</v>
      </c>
      <c r="F133" s="152">
        <v>1</v>
      </c>
      <c r="G133" s="157">
        <v>0</v>
      </c>
      <c r="H133" s="152">
        <f t="shared" si="25"/>
        <v>0</v>
      </c>
      <c r="I133" s="157">
        <v>0</v>
      </c>
      <c r="J133" s="152">
        <f t="shared" si="22"/>
        <v>0</v>
      </c>
      <c r="K133" s="157">
        <v>0</v>
      </c>
      <c r="L133" s="152">
        <f t="shared" si="23"/>
        <v>0</v>
      </c>
      <c r="M133" s="157">
        <v>0</v>
      </c>
      <c r="N133" s="152">
        <f t="shared" si="24"/>
        <v>0</v>
      </c>
      <c r="O133" s="157">
        <v>0</v>
      </c>
      <c r="P133" s="152">
        <v>0</v>
      </c>
      <c r="Q133" s="157">
        <v>0</v>
      </c>
      <c r="R133" s="152">
        <v>0</v>
      </c>
      <c r="S133" s="157">
        <v>0</v>
      </c>
      <c r="T133" s="152">
        <v>0</v>
      </c>
      <c r="U133" s="157">
        <v>0</v>
      </c>
      <c r="V133" s="152">
        <v>0</v>
      </c>
      <c r="W133" s="157">
        <v>0</v>
      </c>
      <c r="X133" s="152">
        <v>0</v>
      </c>
      <c r="Y133" s="157">
        <v>0</v>
      </c>
      <c r="Z133" s="152">
        <v>0</v>
      </c>
      <c r="AA133" s="157">
        <v>0</v>
      </c>
      <c r="AB133" s="152">
        <v>0</v>
      </c>
      <c r="AC133" s="157">
        <v>0</v>
      </c>
      <c r="AD133" s="152">
        <v>0</v>
      </c>
      <c r="AE133" s="157">
        <v>0</v>
      </c>
      <c r="AF133" s="152">
        <v>0</v>
      </c>
      <c r="AG133" s="157">
        <v>0</v>
      </c>
      <c r="AH133" s="152">
        <v>0</v>
      </c>
      <c r="AI133" s="157">
        <v>0</v>
      </c>
      <c r="AJ133" s="152">
        <v>0</v>
      </c>
      <c r="AK133" s="157">
        <v>0</v>
      </c>
      <c r="AL133" s="152">
        <v>0</v>
      </c>
      <c r="AM133" s="89" t="s">
        <v>206</v>
      </c>
      <c r="AN133" s="89"/>
      <c r="AO133" s="93">
        <f t="shared" si="18"/>
        <v>1</v>
      </c>
      <c r="AP133" s="94" t="s">
        <v>206</v>
      </c>
      <c r="AQ133" s="95">
        <v>1</v>
      </c>
      <c r="AR133" s="94"/>
      <c r="AS133" s="97"/>
      <c r="AT133" s="96"/>
      <c r="AU133" s="97"/>
      <c r="AV133" s="107">
        <f t="shared" si="19"/>
        <v>1</v>
      </c>
      <c r="AW133" s="98">
        <f t="shared" si="20"/>
        <v>0</v>
      </c>
      <c r="AX133" s="99"/>
      <c r="AY133" s="100"/>
      <c r="AZ133" s="107">
        <f t="shared" si="21"/>
        <v>1</v>
      </c>
    </row>
    <row r="134" spans="1:52">
      <c r="A134" s="77">
        <v>169</v>
      </c>
      <c r="B134" s="77" t="s">
        <v>203</v>
      </c>
      <c r="C134" s="77" t="s">
        <v>253</v>
      </c>
      <c r="D134" s="77" t="s">
        <v>7</v>
      </c>
      <c r="E134" s="157">
        <v>1</v>
      </c>
      <c r="F134" s="152">
        <v>0</v>
      </c>
      <c r="G134" s="157">
        <v>0</v>
      </c>
      <c r="H134" s="152">
        <f t="shared" si="25"/>
        <v>0</v>
      </c>
      <c r="I134" s="157">
        <v>0</v>
      </c>
      <c r="J134" s="152">
        <f t="shared" si="22"/>
        <v>0</v>
      </c>
      <c r="K134" s="157">
        <v>0</v>
      </c>
      <c r="L134" s="152">
        <f t="shared" si="23"/>
        <v>0</v>
      </c>
      <c r="M134" s="157">
        <v>0</v>
      </c>
      <c r="N134" s="152">
        <f t="shared" si="24"/>
        <v>0</v>
      </c>
      <c r="O134" s="157">
        <v>0</v>
      </c>
      <c r="P134" s="152">
        <v>0</v>
      </c>
      <c r="Q134" s="157">
        <v>0</v>
      </c>
      <c r="R134" s="152">
        <v>0</v>
      </c>
      <c r="S134" s="157">
        <v>0</v>
      </c>
      <c r="T134" s="152">
        <v>0</v>
      </c>
      <c r="U134" s="157">
        <v>0</v>
      </c>
      <c r="V134" s="152">
        <v>0</v>
      </c>
      <c r="W134" s="157">
        <v>0</v>
      </c>
      <c r="X134" s="152">
        <v>0</v>
      </c>
      <c r="Y134" s="157">
        <v>0</v>
      </c>
      <c r="Z134" s="152">
        <v>0</v>
      </c>
      <c r="AA134" s="157">
        <v>0</v>
      </c>
      <c r="AB134" s="152">
        <v>0</v>
      </c>
      <c r="AC134" s="157">
        <v>0</v>
      </c>
      <c r="AD134" s="152">
        <v>0</v>
      </c>
      <c r="AE134" s="157">
        <v>0</v>
      </c>
      <c r="AF134" s="152">
        <v>0</v>
      </c>
      <c r="AG134" s="157">
        <v>0</v>
      </c>
      <c r="AH134" s="152">
        <v>0</v>
      </c>
      <c r="AI134" s="157">
        <v>0</v>
      </c>
      <c r="AJ134" s="152">
        <v>0</v>
      </c>
      <c r="AK134" s="157">
        <v>0</v>
      </c>
      <c r="AL134" s="152">
        <v>0</v>
      </c>
      <c r="AM134" s="89" t="s">
        <v>206</v>
      </c>
      <c r="AN134" s="89"/>
      <c r="AO134" s="93">
        <f t="shared" si="18"/>
        <v>1</v>
      </c>
      <c r="AP134" s="94" t="s">
        <v>206</v>
      </c>
      <c r="AQ134" s="95"/>
      <c r="AR134" s="94"/>
      <c r="AS134" s="97"/>
      <c r="AT134" s="96"/>
      <c r="AU134" s="97"/>
      <c r="AV134" s="107">
        <f t="shared" si="19"/>
        <v>0</v>
      </c>
      <c r="AW134" s="98">
        <f t="shared" si="20"/>
        <v>1</v>
      </c>
      <c r="AX134" s="99" t="s">
        <v>206</v>
      </c>
      <c r="AY134" s="100">
        <v>75</v>
      </c>
      <c r="AZ134" s="107">
        <f t="shared" si="21"/>
        <v>75</v>
      </c>
    </row>
    <row r="135" spans="1:52">
      <c r="A135" s="77">
        <v>170</v>
      </c>
      <c r="B135" s="77" t="s">
        <v>203</v>
      </c>
      <c r="C135" s="77" t="s">
        <v>253</v>
      </c>
      <c r="D135" s="77" t="s">
        <v>7</v>
      </c>
      <c r="E135" s="157">
        <v>1</v>
      </c>
      <c r="F135" s="152">
        <v>0</v>
      </c>
      <c r="G135" s="157">
        <v>0</v>
      </c>
      <c r="H135" s="152">
        <f t="shared" si="25"/>
        <v>0</v>
      </c>
      <c r="I135" s="157">
        <v>0</v>
      </c>
      <c r="J135" s="152">
        <f t="shared" si="22"/>
        <v>0</v>
      </c>
      <c r="K135" s="157">
        <v>0</v>
      </c>
      <c r="L135" s="152">
        <f t="shared" si="23"/>
        <v>0</v>
      </c>
      <c r="M135" s="157">
        <v>0</v>
      </c>
      <c r="N135" s="152">
        <f t="shared" si="24"/>
        <v>0</v>
      </c>
      <c r="O135" s="157">
        <v>0</v>
      </c>
      <c r="P135" s="152">
        <v>0</v>
      </c>
      <c r="Q135" s="157">
        <v>0</v>
      </c>
      <c r="R135" s="152">
        <v>0</v>
      </c>
      <c r="S135" s="157">
        <v>0</v>
      </c>
      <c r="T135" s="152">
        <v>0</v>
      </c>
      <c r="U135" s="157">
        <v>0</v>
      </c>
      <c r="V135" s="152">
        <v>0</v>
      </c>
      <c r="W135" s="157">
        <v>0</v>
      </c>
      <c r="X135" s="152">
        <v>0</v>
      </c>
      <c r="Y135" s="157">
        <v>0</v>
      </c>
      <c r="Z135" s="152">
        <v>0</v>
      </c>
      <c r="AA135" s="157">
        <v>0</v>
      </c>
      <c r="AB135" s="152">
        <v>0</v>
      </c>
      <c r="AC135" s="157">
        <v>0</v>
      </c>
      <c r="AD135" s="152">
        <v>0</v>
      </c>
      <c r="AE135" s="157">
        <v>0</v>
      </c>
      <c r="AF135" s="152">
        <v>0</v>
      </c>
      <c r="AG135" s="157">
        <v>0</v>
      </c>
      <c r="AH135" s="152">
        <v>0</v>
      </c>
      <c r="AI135" s="157">
        <v>0</v>
      </c>
      <c r="AJ135" s="152">
        <v>0</v>
      </c>
      <c r="AK135" s="157">
        <v>0</v>
      </c>
      <c r="AL135" s="152">
        <v>0</v>
      </c>
      <c r="AM135" s="89" t="s">
        <v>206</v>
      </c>
      <c r="AN135" s="89"/>
      <c r="AO135" s="93">
        <f t="shared" si="18"/>
        <v>0</v>
      </c>
      <c r="AP135" s="94" t="s">
        <v>206</v>
      </c>
      <c r="AQ135" s="95"/>
      <c r="AR135" s="94"/>
      <c r="AS135" s="97"/>
      <c r="AT135" s="96"/>
      <c r="AU135" s="97"/>
      <c r="AV135" s="107">
        <f t="shared" si="19"/>
        <v>0</v>
      </c>
      <c r="AW135" s="98">
        <f t="shared" si="20"/>
        <v>0</v>
      </c>
      <c r="AX135" s="99"/>
      <c r="AY135" s="100"/>
      <c r="AZ135" s="107">
        <f t="shared" si="21"/>
        <v>0</v>
      </c>
    </row>
    <row r="136" spans="1:52">
      <c r="A136" s="77">
        <v>171</v>
      </c>
      <c r="B136" s="77" t="s">
        <v>203</v>
      </c>
      <c r="C136" s="77" t="s">
        <v>253</v>
      </c>
      <c r="D136" s="77" t="s">
        <v>14</v>
      </c>
      <c r="E136" s="157">
        <v>0</v>
      </c>
      <c r="F136" s="152">
        <v>0</v>
      </c>
      <c r="G136" s="157">
        <v>0</v>
      </c>
      <c r="H136" s="152">
        <f t="shared" si="25"/>
        <v>0</v>
      </c>
      <c r="I136" s="157">
        <v>0</v>
      </c>
      <c r="J136" s="152">
        <f t="shared" si="22"/>
        <v>0</v>
      </c>
      <c r="K136" s="157">
        <v>0</v>
      </c>
      <c r="L136" s="152">
        <f t="shared" si="23"/>
        <v>0</v>
      </c>
      <c r="M136" s="157">
        <v>1</v>
      </c>
      <c r="N136" s="152">
        <v>6</v>
      </c>
      <c r="O136" s="157">
        <v>0</v>
      </c>
      <c r="P136" s="152">
        <v>0</v>
      </c>
      <c r="Q136" s="157">
        <v>0</v>
      </c>
      <c r="R136" s="152">
        <v>0</v>
      </c>
      <c r="S136" s="157">
        <v>0</v>
      </c>
      <c r="T136" s="152">
        <v>0</v>
      </c>
      <c r="U136" s="157">
        <v>0</v>
      </c>
      <c r="V136" s="152">
        <v>0</v>
      </c>
      <c r="W136" s="157">
        <v>0</v>
      </c>
      <c r="X136" s="152">
        <v>0</v>
      </c>
      <c r="Y136" s="157">
        <v>0</v>
      </c>
      <c r="Z136" s="152">
        <v>0</v>
      </c>
      <c r="AA136" s="157">
        <v>0</v>
      </c>
      <c r="AB136" s="152">
        <v>0</v>
      </c>
      <c r="AC136" s="157">
        <v>0</v>
      </c>
      <c r="AD136" s="152">
        <v>0</v>
      </c>
      <c r="AE136" s="157">
        <v>0</v>
      </c>
      <c r="AF136" s="152">
        <v>0</v>
      </c>
      <c r="AG136" s="157">
        <v>0</v>
      </c>
      <c r="AH136" s="152">
        <v>0</v>
      </c>
      <c r="AI136" s="157">
        <v>0</v>
      </c>
      <c r="AJ136" s="152">
        <v>0</v>
      </c>
      <c r="AK136" s="157">
        <v>0</v>
      </c>
      <c r="AL136" s="152">
        <v>0</v>
      </c>
      <c r="AM136" s="89"/>
      <c r="AN136" s="89"/>
      <c r="AO136" s="93">
        <f t="shared" si="18"/>
        <v>1</v>
      </c>
      <c r="AP136" s="110" t="s">
        <v>482</v>
      </c>
      <c r="AQ136" s="95">
        <v>6</v>
      </c>
      <c r="AR136" s="94"/>
      <c r="AS136" s="97"/>
      <c r="AT136" s="96"/>
      <c r="AU136" s="97"/>
      <c r="AV136" s="107">
        <f t="shared" si="19"/>
        <v>6</v>
      </c>
      <c r="AW136" s="98">
        <f t="shared" si="20"/>
        <v>0</v>
      </c>
      <c r="AX136" s="99"/>
      <c r="AY136" s="100"/>
      <c r="AZ136" s="107">
        <f t="shared" si="21"/>
        <v>6</v>
      </c>
    </row>
    <row r="137" spans="1:52">
      <c r="A137" s="77">
        <v>172</v>
      </c>
      <c r="B137" s="77" t="s">
        <v>203</v>
      </c>
      <c r="C137" s="77" t="s">
        <v>253</v>
      </c>
      <c r="D137" s="77" t="s">
        <v>14</v>
      </c>
      <c r="E137" s="157">
        <v>1</v>
      </c>
      <c r="F137" s="152">
        <v>3</v>
      </c>
      <c r="G137" s="157">
        <v>0</v>
      </c>
      <c r="H137" s="152">
        <f t="shared" si="25"/>
        <v>0</v>
      </c>
      <c r="I137" s="157">
        <v>0</v>
      </c>
      <c r="J137" s="152">
        <f t="shared" si="22"/>
        <v>0</v>
      </c>
      <c r="K137" s="157">
        <v>0</v>
      </c>
      <c r="L137" s="152">
        <f t="shared" si="23"/>
        <v>0</v>
      </c>
      <c r="M137" s="157">
        <v>1</v>
      </c>
      <c r="N137" s="152">
        <v>3</v>
      </c>
      <c r="O137" s="157">
        <v>0</v>
      </c>
      <c r="P137" s="152">
        <v>0</v>
      </c>
      <c r="Q137" s="157">
        <v>0</v>
      </c>
      <c r="R137" s="152">
        <v>0</v>
      </c>
      <c r="S137" s="157">
        <v>0</v>
      </c>
      <c r="T137" s="152">
        <v>0</v>
      </c>
      <c r="U137" s="157">
        <v>0</v>
      </c>
      <c r="V137" s="152">
        <v>0</v>
      </c>
      <c r="W137" s="157">
        <v>0</v>
      </c>
      <c r="X137" s="152">
        <v>0</v>
      </c>
      <c r="Y137" s="157">
        <v>0</v>
      </c>
      <c r="Z137" s="152">
        <v>0</v>
      </c>
      <c r="AA137" s="157">
        <v>0</v>
      </c>
      <c r="AB137" s="152">
        <v>0</v>
      </c>
      <c r="AC137" s="157">
        <v>0</v>
      </c>
      <c r="AD137" s="152">
        <v>0</v>
      </c>
      <c r="AE137" s="157">
        <v>0</v>
      </c>
      <c r="AF137" s="152">
        <v>0</v>
      </c>
      <c r="AG137" s="157">
        <v>0</v>
      </c>
      <c r="AH137" s="152">
        <v>0</v>
      </c>
      <c r="AI137" s="157">
        <v>0</v>
      </c>
      <c r="AJ137" s="152">
        <v>0</v>
      </c>
      <c r="AK137" s="157">
        <v>0</v>
      </c>
      <c r="AL137" s="152">
        <v>0</v>
      </c>
      <c r="AM137" s="89"/>
      <c r="AN137" s="89"/>
      <c r="AO137" s="93">
        <f t="shared" si="18"/>
        <v>1</v>
      </c>
      <c r="AP137" s="110" t="s">
        <v>482</v>
      </c>
      <c r="AQ137" s="95">
        <v>3</v>
      </c>
      <c r="AR137" s="94" t="s">
        <v>206</v>
      </c>
      <c r="AS137" s="97">
        <v>3</v>
      </c>
      <c r="AT137" s="96"/>
      <c r="AU137" s="97"/>
      <c r="AV137" s="107">
        <f t="shared" si="19"/>
        <v>6</v>
      </c>
      <c r="AW137" s="98">
        <f t="shared" si="20"/>
        <v>0</v>
      </c>
      <c r="AX137" s="99"/>
      <c r="AY137" s="100"/>
      <c r="AZ137" s="107">
        <f t="shared" si="21"/>
        <v>6</v>
      </c>
    </row>
    <row r="138" spans="1:52">
      <c r="A138" s="77">
        <v>173</v>
      </c>
      <c r="B138" s="77" t="s">
        <v>203</v>
      </c>
      <c r="C138" s="77" t="s">
        <v>253</v>
      </c>
      <c r="D138" s="77" t="s">
        <v>15</v>
      </c>
      <c r="E138" s="157">
        <v>1</v>
      </c>
      <c r="F138" s="152">
        <v>0</v>
      </c>
      <c r="G138" s="157">
        <v>0</v>
      </c>
      <c r="H138" s="152">
        <f t="shared" si="25"/>
        <v>0</v>
      </c>
      <c r="I138" s="157">
        <v>1</v>
      </c>
      <c r="J138" s="152">
        <v>9</v>
      </c>
      <c r="K138" s="157">
        <v>0</v>
      </c>
      <c r="L138" s="152">
        <f t="shared" si="23"/>
        <v>0</v>
      </c>
      <c r="M138" s="157">
        <v>0</v>
      </c>
      <c r="N138" s="152">
        <f t="shared" si="24"/>
        <v>0</v>
      </c>
      <c r="O138" s="157">
        <v>0</v>
      </c>
      <c r="P138" s="152">
        <v>0</v>
      </c>
      <c r="Q138" s="157">
        <v>0</v>
      </c>
      <c r="R138" s="152">
        <v>0</v>
      </c>
      <c r="S138" s="157">
        <v>0</v>
      </c>
      <c r="T138" s="152">
        <v>0</v>
      </c>
      <c r="U138" s="157">
        <v>0</v>
      </c>
      <c r="V138" s="152">
        <v>0</v>
      </c>
      <c r="W138" s="157">
        <v>0</v>
      </c>
      <c r="X138" s="152">
        <v>0</v>
      </c>
      <c r="Y138" s="157">
        <v>0</v>
      </c>
      <c r="Z138" s="152">
        <v>0</v>
      </c>
      <c r="AA138" s="157">
        <v>0</v>
      </c>
      <c r="AB138" s="152">
        <v>0</v>
      </c>
      <c r="AC138" s="157">
        <v>0</v>
      </c>
      <c r="AD138" s="152">
        <v>0</v>
      </c>
      <c r="AE138" s="157">
        <v>0</v>
      </c>
      <c r="AF138" s="152">
        <v>0</v>
      </c>
      <c r="AG138" s="157">
        <v>0</v>
      </c>
      <c r="AH138" s="152">
        <v>0</v>
      </c>
      <c r="AI138" s="157">
        <v>0</v>
      </c>
      <c r="AJ138" s="152">
        <v>0</v>
      </c>
      <c r="AK138" s="157">
        <v>0</v>
      </c>
      <c r="AL138" s="152">
        <v>0</v>
      </c>
      <c r="AM138" s="89" t="s">
        <v>206</v>
      </c>
      <c r="AN138" s="89"/>
      <c r="AO138" s="93">
        <f t="shared" si="18"/>
        <v>1</v>
      </c>
      <c r="AP138" s="94" t="s">
        <v>551</v>
      </c>
      <c r="AQ138" s="95">
        <v>9</v>
      </c>
      <c r="AR138" s="94"/>
      <c r="AS138" s="97"/>
      <c r="AT138" s="96"/>
      <c r="AU138" s="97"/>
      <c r="AV138" s="107">
        <f t="shared" si="19"/>
        <v>9</v>
      </c>
      <c r="AW138" s="98">
        <f t="shared" si="20"/>
        <v>0</v>
      </c>
      <c r="AX138" s="99"/>
      <c r="AY138" s="100"/>
      <c r="AZ138" s="107">
        <f t="shared" si="21"/>
        <v>9</v>
      </c>
    </row>
    <row r="139" spans="1:52">
      <c r="A139" s="77">
        <v>174</v>
      </c>
      <c r="B139" s="77" t="s">
        <v>203</v>
      </c>
      <c r="C139" s="77" t="s">
        <v>253</v>
      </c>
      <c r="D139" s="77" t="s">
        <v>15</v>
      </c>
      <c r="E139" s="157">
        <v>1</v>
      </c>
      <c r="F139" s="152">
        <v>12</v>
      </c>
      <c r="G139" s="157">
        <v>0</v>
      </c>
      <c r="H139" s="152">
        <f t="shared" si="25"/>
        <v>0</v>
      </c>
      <c r="I139" s="157">
        <v>0</v>
      </c>
      <c r="J139" s="152">
        <f t="shared" si="22"/>
        <v>0</v>
      </c>
      <c r="K139" s="157">
        <v>0</v>
      </c>
      <c r="L139" s="152">
        <f t="shared" si="23"/>
        <v>0</v>
      </c>
      <c r="M139" s="157">
        <v>0</v>
      </c>
      <c r="N139" s="152">
        <f t="shared" si="24"/>
        <v>0</v>
      </c>
      <c r="O139" s="157">
        <v>0</v>
      </c>
      <c r="P139" s="152">
        <v>0</v>
      </c>
      <c r="Q139" s="157">
        <v>0</v>
      </c>
      <c r="R139" s="152">
        <v>0</v>
      </c>
      <c r="S139" s="157">
        <v>0</v>
      </c>
      <c r="T139" s="152">
        <v>0</v>
      </c>
      <c r="U139" s="157">
        <v>0</v>
      </c>
      <c r="V139" s="152">
        <v>0</v>
      </c>
      <c r="W139" s="157">
        <v>0</v>
      </c>
      <c r="X139" s="152">
        <v>0</v>
      </c>
      <c r="Y139" s="157">
        <v>0</v>
      </c>
      <c r="Z139" s="152">
        <v>0</v>
      </c>
      <c r="AA139" s="157">
        <v>0</v>
      </c>
      <c r="AB139" s="152">
        <v>0</v>
      </c>
      <c r="AC139" s="157">
        <v>0</v>
      </c>
      <c r="AD139" s="152">
        <v>0</v>
      </c>
      <c r="AE139" s="157">
        <v>0</v>
      </c>
      <c r="AF139" s="152">
        <v>0</v>
      </c>
      <c r="AG139" s="157">
        <v>0</v>
      </c>
      <c r="AH139" s="152">
        <v>0</v>
      </c>
      <c r="AI139" s="157">
        <v>0</v>
      </c>
      <c r="AJ139" s="152">
        <v>0</v>
      </c>
      <c r="AK139" s="157">
        <v>0</v>
      </c>
      <c r="AL139" s="152">
        <v>0</v>
      </c>
      <c r="AM139" s="89"/>
      <c r="AN139" s="89"/>
      <c r="AO139" s="93">
        <f t="shared" si="18"/>
        <v>1</v>
      </c>
      <c r="AP139" s="94" t="s">
        <v>206</v>
      </c>
      <c r="AQ139" s="95">
        <v>12</v>
      </c>
      <c r="AR139" s="94"/>
      <c r="AS139" s="97"/>
      <c r="AT139" s="96"/>
      <c r="AU139" s="97"/>
      <c r="AV139" s="107">
        <f t="shared" si="19"/>
        <v>12</v>
      </c>
      <c r="AW139" s="98">
        <f t="shared" si="20"/>
        <v>0</v>
      </c>
      <c r="AX139" s="99"/>
      <c r="AY139" s="100"/>
      <c r="AZ139" s="107">
        <f t="shared" si="21"/>
        <v>12</v>
      </c>
    </row>
    <row r="140" spans="1:52">
      <c r="A140" s="77">
        <v>175</v>
      </c>
      <c r="B140" s="77" t="s">
        <v>203</v>
      </c>
      <c r="C140" s="77" t="s">
        <v>253</v>
      </c>
      <c r="D140" s="77" t="s">
        <v>11</v>
      </c>
      <c r="E140" s="157">
        <v>1</v>
      </c>
      <c r="F140" s="152">
        <v>6</v>
      </c>
      <c r="G140" s="157">
        <v>0</v>
      </c>
      <c r="H140" s="152">
        <f t="shared" si="25"/>
        <v>0</v>
      </c>
      <c r="I140" s="157">
        <v>0</v>
      </c>
      <c r="J140" s="152">
        <f t="shared" si="22"/>
        <v>0</v>
      </c>
      <c r="K140" s="157">
        <v>0</v>
      </c>
      <c r="L140" s="152">
        <f t="shared" si="23"/>
        <v>0</v>
      </c>
      <c r="M140" s="157">
        <v>0</v>
      </c>
      <c r="N140" s="152">
        <f t="shared" si="24"/>
        <v>0</v>
      </c>
      <c r="O140" s="157">
        <v>0</v>
      </c>
      <c r="P140" s="152">
        <v>0</v>
      </c>
      <c r="Q140" s="157">
        <v>0</v>
      </c>
      <c r="R140" s="152">
        <v>0</v>
      </c>
      <c r="S140" s="157">
        <v>0</v>
      </c>
      <c r="T140" s="152">
        <v>0</v>
      </c>
      <c r="U140" s="157">
        <v>0</v>
      </c>
      <c r="V140" s="152">
        <v>0</v>
      </c>
      <c r="W140" s="157">
        <v>0</v>
      </c>
      <c r="X140" s="152">
        <v>0</v>
      </c>
      <c r="Y140" s="157">
        <v>0</v>
      </c>
      <c r="Z140" s="152">
        <v>0</v>
      </c>
      <c r="AA140" s="157">
        <v>0</v>
      </c>
      <c r="AB140" s="152">
        <v>0</v>
      </c>
      <c r="AC140" s="157">
        <v>0</v>
      </c>
      <c r="AD140" s="152">
        <v>0</v>
      </c>
      <c r="AE140" s="157">
        <v>0</v>
      </c>
      <c r="AF140" s="152">
        <v>0</v>
      </c>
      <c r="AG140" s="157">
        <v>0</v>
      </c>
      <c r="AH140" s="152">
        <v>0</v>
      </c>
      <c r="AI140" s="157">
        <v>0</v>
      </c>
      <c r="AJ140" s="152">
        <v>0</v>
      </c>
      <c r="AK140" s="157">
        <v>0</v>
      </c>
      <c r="AL140" s="152">
        <v>0</v>
      </c>
      <c r="AM140" s="89"/>
      <c r="AN140" s="89"/>
      <c r="AO140" s="93">
        <f t="shared" si="18"/>
        <v>1</v>
      </c>
      <c r="AP140" s="110" t="s">
        <v>348</v>
      </c>
      <c r="AQ140" s="95">
        <v>4</v>
      </c>
      <c r="AR140" s="94" t="s">
        <v>206</v>
      </c>
      <c r="AS140" s="97">
        <v>6</v>
      </c>
      <c r="AT140" s="96"/>
      <c r="AU140" s="97"/>
      <c r="AV140" s="107">
        <f t="shared" si="19"/>
        <v>10</v>
      </c>
      <c r="AW140" s="98">
        <f t="shared" si="20"/>
        <v>0</v>
      </c>
      <c r="AX140" s="99"/>
      <c r="AY140" s="100"/>
      <c r="AZ140" s="107">
        <f t="shared" si="21"/>
        <v>10</v>
      </c>
    </row>
    <row r="141" spans="1:52">
      <c r="A141" s="77">
        <v>176</v>
      </c>
      <c r="B141" s="77" t="s">
        <v>203</v>
      </c>
      <c r="C141" s="77" t="s">
        <v>253</v>
      </c>
      <c r="D141" s="77" t="s">
        <v>11</v>
      </c>
      <c r="E141" s="157">
        <v>1</v>
      </c>
      <c r="F141" s="152">
        <v>0</v>
      </c>
      <c r="G141" s="157">
        <v>0</v>
      </c>
      <c r="H141" s="152">
        <f t="shared" si="25"/>
        <v>0</v>
      </c>
      <c r="I141" s="157">
        <v>0</v>
      </c>
      <c r="J141" s="152">
        <f t="shared" si="22"/>
        <v>0</v>
      </c>
      <c r="K141" s="157">
        <v>0</v>
      </c>
      <c r="L141" s="152">
        <f t="shared" si="23"/>
        <v>0</v>
      </c>
      <c r="M141" s="157">
        <v>0</v>
      </c>
      <c r="N141" s="152">
        <f t="shared" si="24"/>
        <v>0</v>
      </c>
      <c r="O141" s="157">
        <v>0</v>
      </c>
      <c r="P141" s="152">
        <v>0</v>
      </c>
      <c r="Q141" s="157">
        <v>0</v>
      </c>
      <c r="R141" s="152">
        <v>0</v>
      </c>
      <c r="S141" s="157">
        <v>0</v>
      </c>
      <c r="T141" s="152">
        <v>0</v>
      </c>
      <c r="U141" s="157">
        <v>0</v>
      </c>
      <c r="V141" s="152">
        <v>0</v>
      </c>
      <c r="W141" s="157">
        <v>0</v>
      </c>
      <c r="X141" s="152">
        <v>0</v>
      </c>
      <c r="Y141" s="157">
        <v>0</v>
      </c>
      <c r="Z141" s="152">
        <v>0</v>
      </c>
      <c r="AA141" s="157">
        <v>0</v>
      </c>
      <c r="AB141" s="152">
        <v>0</v>
      </c>
      <c r="AC141" s="157">
        <v>0</v>
      </c>
      <c r="AD141" s="152">
        <v>0</v>
      </c>
      <c r="AE141" s="157">
        <v>0</v>
      </c>
      <c r="AF141" s="152">
        <v>0</v>
      </c>
      <c r="AG141" s="157">
        <v>0</v>
      </c>
      <c r="AH141" s="152">
        <v>0</v>
      </c>
      <c r="AI141" s="157">
        <v>0</v>
      </c>
      <c r="AJ141" s="152">
        <v>0</v>
      </c>
      <c r="AK141" s="157">
        <v>0</v>
      </c>
      <c r="AL141" s="152">
        <v>0</v>
      </c>
      <c r="AM141" s="89" t="s">
        <v>206</v>
      </c>
      <c r="AN141" s="89"/>
      <c r="AO141" s="93">
        <f t="shared" si="18"/>
        <v>1</v>
      </c>
      <c r="AP141" s="94" t="s">
        <v>206</v>
      </c>
      <c r="AQ141" s="95"/>
      <c r="AR141" s="94"/>
      <c r="AS141" s="97"/>
      <c r="AT141" s="96"/>
      <c r="AU141" s="97"/>
      <c r="AV141" s="107">
        <f t="shared" si="19"/>
        <v>0</v>
      </c>
      <c r="AW141" s="98">
        <f t="shared" si="20"/>
        <v>1</v>
      </c>
      <c r="AX141" s="99" t="s">
        <v>206</v>
      </c>
      <c r="AY141" s="100">
        <v>15</v>
      </c>
      <c r="AZ141" s="107">
        <f t="shared" si="21"/>
        <v>15</v>
      </c>
    </row>
    <row r="142" spans="1:52">
      <c r="A142" s="77">
        <v>177</v>
      </c>
      <c r="B142" s="77" t="s">
        <v>203</v>
      </c>
      <c r="C142" s="77" t="s">
        <v>253</v>
      </c>
      <c r="D142" s="77" t="s">
        <v>12</v>
      </c>
      <c r="E142" s="157">
        <v>1</v>
      </c>
      <c r="F142" s="152">
        <v>16</v>
      </c>
      <c r="G142" s="157">
        <v>0</v>
      </c>
      <c r="H142" s="152">
        <f t="shared" si="25"/>
        <v>0</v>
      </c>
      <c r="I142" s="157">
        <v>0</v>
      </c>
      <c r="J142" s="152">
        <f t="shared" si="22"/>
        <v>0</v>
      </c>
      <c r="K142" s="157">
        <v>0</v>
      </c>
      <c r="L142" s="152">
        <f t="shared" si="23"/>
        <v>0</v>
      </c>
      <c r="M142" s="157">
        <v>0</v>
      </c>
      <c r="N142" s="152">
        <f t="shared" si="24"/>
        <v>0</v>
      </c>
      <c r="O142" s="157">
        <v>0</v>
      </c>
      <c r="P142" s="152">
        <v>0</v>
      </c>
      <c r="Q142" s="157">
        <v>0</v>
      </c>
      <c r="R142" s="152">
        <v>0</v>
      </c>
      <c r="S142" s="157">
        <v>0</v>
      </c>
      <c r="T142" s="152">
        <v>0</v>
      </c>
      <c r="U142" s="157">
        <v>0</v>
      </c>
      <c r="V142" s="152">
        <v>0</v>
      </c>
      <c r="W142" s="157">
        <v>0</v>
      </c>
      <c r="X142" s="152">
        <v>0</v>
      </c>
      <c r="Y142" s="157">
        <v>0</v>
      </c>
      <c r="Z142" s="152">
        <v>0</v>
      </c>
      <c r="AA142" s="157">
        <v>0</v>
      </c>
      <c r="AB142" s="152">
        <v>0</v>
      </c>
      <c r="AC142" s="157">
        <v>0</v>
      </c>
      <c r="AD142" s="152">
        <v>0</v>
      </c>
      <c r="AE142" s="157">
        <v>0</v>
      </c>
      <c r="AF142" s="152">
        <v>0</v>
      </c>
      <c r="AG142" s="157">
        <v>0</v>
      </c>
      <c r="AH142" s="152">
        <v>0</v>
      </c>
      <c r="AI142" s="157">
        <v>0</v>
      </c>
      <c r="AJ142" s="152">
        <v>0</v>
      </c>
      <c r="AK142" s="157">
        <v>0</v>
      </c>
      <c r="AL142" s="152">
        <v>0</v>
      </c>
      <c r="AM142" s="89"/>
      <c r="AN142" s="89"/>
      <c r="AO142" s="93">
        <f t="shared" si="18"/>
        <v>1</v>
      </c>
      <c r="AP142" s="94" t="s">
        <v>206</v>
      </c>
      <c r="AQ142" s="95">
        <v>16</v>
      </c>
      <c r="AR142" s="94"/>
      <c r="AS142" s="97"/>
      <c r="AT142" s="96"/>
      <c r="AU142" s="97"/>
      <c r="AV142" s="107">
        <f t="shared" si="19"/>
        <v>16</v>
      </c>
      <c r="AW142" s="98">
        <f t="shared" si="20"/>
        <v>0</v>
      </c>
      <c r="AX142" s="99"/>
      <c r="AY142" s="100"/>
      <c r="AZ142" s="107">
        <f t="shared" si="21"/>
        <v>16</v>
      </c>
    </row>
    <row r="143" spans="1:52">
      <c r="A143" s="77">
        <v>178</v>
      </c>
      <c r="B143" s="77" t="s">
        <v>203</v>
      </c>
      <c r="C143" s="77" t="s">
        <v>253</v>
      </c>
      <c r="D143" s="77" t="s">
        <v>12</v>
      </c>
      <c r="E143" s="157">
        <v>1</v>
      </c>
      <c r="F143" s="152">
        <v>8</v>
      </c>
      <c r="G143" s="157">
        <v>0</v>
      </c>
      <c r="H143" s="152">
        <f t="shared" si="25"/>
        <v>0</v>
      </c>
      <c r="I143" s="157">
        <v>0</v>
      </c>
      <c r="J143" s="152">
        <f t="shared" si="22"/>
        <v>0</v>
      </c>
      <c r="K143" s="157">
        <v>0</v>
      </c>
      <c r="L143" s="152">
        <f t="shared" si="23"/>
        <v>0</v>
      </c>
      <c r="M143" s="157">
        <v>0</v>
      </c>
      <c r="N143" s="152">
        <f t="shared" si="24"/>
        <v>0</v>
      </c>
      <c r="O143" s="157">
        <v>0</v>
      </c>
      <c r="P143" s="152">
        <v>0</v>
      </c>
      <c r="Q143" s="157">
        <v>0</v>
      </c>
      <c r="R143" s="152">
        <v>0</v>
      </c>
      <c r="S143" s="157">
        <v>0</v>
      </c>
      <c r="T143" s="152">
        <v>0</v>
      </c>
      <c r="U143" s="157">
        <v>0</v>
      </c>
      <c r="V143" s="152">
        <v>0</v>
      </c>
      <c r="W143" s="157">
        <v>0</v>
      </c>
      <c r="X143" s="152">
        <v>0</v>
      </c>
      <c r="Y143" s="157">
        <v>0</v>
      </c>
      <c r="Z143" s="152">
        <v>0</v>
      </c>
      <c r="AA143" s="157">
        <v>0</v>
      </c>
      <c r="AB143" s="152">
        <v>0</v>
      </c>
      <c r="AC143" s="157">
        <v>0</v>
      </c>
      <c r="AD143" s="152">
        <v>0</v>
      </c>
      <c r="AE143" s="157">
        <v>0</v>
      </c>
      <c r="AF143" s="152">
        <v>0</v>
      </c>
      <c r="AG143" s="157">
        <v>0</v>
      </c>
      <c r="AH143" s="152">
        <v>0</v>
      </c>
      <c r="AI143" s="157">
        <v>0</v>
      </c>
      <c r="AJ143" s="152">
        <v>0</v>
      </c>
      <c r="AK143" s="157">
        <v>0</v>
      </c>
      <c r="AL143" s="152">
        <v>0</v>
      </c>
      <c r="AM143" s="89" t="s">
        <v>206</v>
      </c>
      <c r="AN143" s="89"/>
      <c r="AO143" s="93">
        <f t="shared" si="18"/>
        <v>1</v>
      </c>
      <c r="AP143" s="94" t="s">
        <v>206</v>
      </c>
      <c r="AQ143" s="95">
        <v>8</v>
      </c>
      <c r="AR143" s="94"/>
      <c r="AS143" s="97"/>
      <c r="AT143" s="96"/>
      <c r="AU143" s="97"/>
      <c r="AV143" s="107">
        <f t="shared" si="19"/>
        <v>8</v>
      </c>
      <c r="AW143" s="98">
        <f t="shared" si="20"/>
        <v>0</v>
      </c>
      <c r="AX143" s="99"/>
      <c r="AY143" s="100"/>
      <c r="AZ143" s="107">
        <f t="shared" si="21"/>
        <v>8</v>
      </c>
    </row>
    <row r="144" spans="1:52">
      <c r="A144" s="77">
        <v>179</v>
      </c>
      <c r="B144" s="77" t="s">
        <v>203</v>
      </c>
      <c r="C144" s="77" t="s">
        <v>253</v>
      </c>
      <c r="D144" s="77" t="s">
        <v>17</v>
      </c>
      <c r="E144" s="157">
        <v>1</v>
      </c>
      <c r="F144" s="152">
        <v>0</v>
      </c>
      <c r="G144" s="157">
        <v>0</v>
      </c>
      <c r="H144" s="152">
        <f t="shared" si="25"/>
        <v>0</v>
      </c>
      <c r="I144" s="157">
        <v>0</v>
      </c>
      <c r="J144" s="152">
        <f t="shared" si="22"/>
        <v>0</v>
      </c>
      <c r="K144" s="157">
        <v>0</v>
      </c>
      <c r="L144" s="152">
        <f t="shared" si="23"/>
        <v>0</v>
      </c>
      <c r="M144" s="157">
        <v>0</v>
      </c>
      <c r="N144" s="152">
        <f t="shared" si="24"/>
        <v>0</v>
      </c>
      <c r="O144" s="157">
        <v>0</v>
      </c>
      <c r="P144" s="152">
        <v>0</v>
      </c>
      <c r="Q144" s="157">
        <v>0</v>
      </c>
      <c r="R144" s="152">
        <v>0</v>
      </c>
      <c r="S144" s="157">
        <v>0</v>
      </c>
      <c r="T144" s="152">
        <v>0</v>
      </c>
      <c r="U144" s="157">
        <v>0</v>
      </c>
      <c r="V144" s="152">
        <v>0</v>
      </c>
      <c r="W144" s="157">
        <v>0</v>
      </c>
      <c r="X144" s="152">
        <v>0</v>
      </c>
      <c r="Y144" s="157">
        <v>0</v>
      </c>
      <c r="Z144" s="152">
        <v>0</v>
      </c>
      <c r="AA144" s="157">
        <v>0</v>
      </c>
      <c r="AB144" s="152">
        <v>0</v>
      </c>
      <c r="AC144" s="157">
        <v>0</v>
      </c>
      <c r="AD144" s="152">
        <v>0</v>
      </c>
      <c r="AE144" s="157">
        <v>0</v>
      </c>
      <c r="AF144" s="152">
        <v>0</v>
      </c>
      <c r="AG144" s="157">
        <v>0</v>
      </c>
      <c r="AH144" s="152">
        <v>0</v>
      </c>
      <c r="AI144" s="157">
        <v>0</v>
      </c>
      <c r="AJ144" s="152">
        <v>0</v>
      </c>
      <c r="AK144" s="157">
        <v>0</v>
      </c>
      <c r="AL144" s="152">
        <v>0</v>
      </c>
      <c r="AM144" s="89" t="s">
        <v>206</v>
      </c>
      <c r="AN144" s="89"/>
      <c r="AO144" s="93">
        <f t="shared" si="18"/>
        <v>1</v>
      </c>
      <c r="AP144" s="94" t="s">
        <v>206</v>
      </c>
      <c r="AQ144" s="95"/>
      <c r="AR144" s="94"/>
      <c r="AS144" s="97"/>
      <c r="AT144" s="96"/>
      <c r="AU144" s="97"/>
      <c r="AV144" s="107">
        <f t="shared" si="19"/>
        <v>0</v>
      </c>
      <c r="AW144" s="98">
        <f t="shared" si="20"/>
        <v>1</v>
      </c>
      <c r="AX144" s="99" t="s">
        <v>206</v>
      </c>
      <c r="AY144" s="100">
        <v>10</v>
      </c>
      <c r="AZ144" s="107">
        <f t="shared" si="21"/>
        <v>10</v>
      </c>
    </row>
    <row r="145" spans="1:52">
      <c r="A145" s="77">
        <v>180</v>
      </c>
      <c r="B145" s="77" t="s">
        <v>203</v>
      </c>
      <c r="C145" s="77" t="s">
        <v>253</v>
      </c>
      <c r="D145" s="77" t="s">
        <v>17</v>
      </c>
      <c r="E145" s="157">
        <v>1</v>
      </c>
      <c r="F145" s="152">
        <v>2</v>
      </c>
      <c r="G145" s="157">
        <v>0</v>
      </c>
      <c r="H145" s="152">
        <f t="shared" si="25"/>
        <v>0</v>
      </c>
      <c r="I145" s="157">
        <v>0</v>
      </c>
      <c r="J145" s="152">
        <f t="shared" si="22"/>
        <v>0</v>
      </c>
      <c r="K145" s="157">
        <v>0</v>
      </c>
      <c r="L145" s="152">
        <f t="shared" si="23"/>
        <v>0</v>
      </c>
      <c r="M145" s="157">
        <v>0</v>
      </c>
      <c r="N145" s="152">
        <f t="shared" si="24"/>
        <v>0</v>
      </c>
      <c r="O145" s="157">
        <v>0</v>
      </c>
      <c r="P145" s="152">
        <v>0</v>
      </c>
      <c r="Q145" s="157">
        <v>0</v>
      </c>
      <c r="R145" s="152">
        <v>0</v>
      </c>
      <c r="S145" s="157">
        <v>0</v>
      </c>
      <c r="T145" s="152">
        <v>0</v>
      </c>
      <c r="U145" s="157">
        <v>0</v>
      </c>
      <c r="V145" s="152">
        <v>0</v>
      </c>
      <c r="W145" s="157">
        <v>0</v>
      </c>
      <c r="X145" s="152">
        <v>0</v>
      </c>
      <c r="Y145" s="157">
        <v>0</v>
      </c>
      <c r="Z145" s="152">
        <v>0</v>
      </c>
      <c r="AA145" s="157">
        <v>0</v>
      </c>
      <c r="AB145" s="152">
        <v>0</v>
      </c>
      <c r="AC145" s="157">
        <v>0</v>
      </c>
      <c r="AD145" s="152">
        <v>0</v>
      </c>
      <c r="AE145" s="157">
        <v>0</v>
      </c>
      <c r="AF145" s="152">
        <v>0</v>
      </c>
      <c r="AG145" s="157">
        <v>0</v>
      </c>
      <c r="AH145" s="152">
        <v>0</v>
      </c>
      <c r="AI145" s="157">
        <v>0</v>
      </c>
      <c r="AJ145" s="152">
        <v>0</v>
      </c>
      <c r="AK145" s="157">
        <v>0</v>
      </c>
      <c r="AL145" s="152">
        <v>0</v>
      </c>
      <c r="AM145" s="89" t="s">
        <v>206</v>
      </c>
      <c r="AN145" s="89"/>
      <c r="AO145" s="93">
        <f t="shared" si="18"/>
        <v>1</v>
      </c>
      <c r="AP145" s="94" t="s">
        <v>206</v>
      </c>
      <c r="AQ145" s="95">
        <v>2</v>
      </c>
      <c r="AR145" s="94"/>
      <c r="AS145" s="97"/>
      <c r="AT145" s="96"/>
      <c r="AU145" s="97"/>
      <c r="AV145" s="107">
        <f t="shared" si="19"/>
        <v>2</v>
      </c>
      <c r="AW145" s="98">
        <f t="shared" si="20"/>
        <v>0</v>
      </c>
      <c r="AX145" s="99"/>
      <c r="AY145" s="100"/>
      <c r="AZ145" s="107">
        <f t="shared" si="21"/>
        <v>2</v>
      </c>
    </row>
    <row r="146" spans="1:52">
      <c r="A146" s="77">
        <v>181</v>
      </c>
      <c r="B146" s="77" t="s">
        <v>203</v>
      </c>
      <c r="C146" s="77" t="s">
        <v>253</v>
      </c>
      <c r="D146" s="77" t="s">
        <v>7</v>
      </c>
      <c r="E146" s="157">
        <v>1</v>
      </c>
      <c r="F146" s="152">
        <v>1</v>
      </c>
      <c r="G146" s="157">
        <v>0</v>
      </c>
      <c r="H146" s="152">
        <f t="shared" si="25"/>
        <v>0</v>
      </c>
      <c r="I146" s="157">
        <v>0</v>
      </c>
      <c r="J146" s="152">
        <f t="shared" si="22"/>
        <v>0</v>
      </c>
      <c r="K146" s="157">
        <v>0</v>
      </c>
      <c r="L146" s="152">
        <f t="shared" si="23"/>
        <v>0</v>
      </c>
      <c r="M146" s="157">
        <v>0</v>
      </c>
      <c r="N146" s="152">
        <f t="shared" si="24"/>
        <v>0</v>
      </c>
      <c r="O146" s="157">
        <v>0</v>
      </c>
      <c r="P146" s="152">
        <v>0</v>
      </c>
      <c r="Q146" s="157">
        <v>0</v>
      </c>
      <c r="R146" s="152">
        <v>0</v>
      </c>
      <c r="S146" s="157">
        <v>0</v>
      </c>
      <c r="T146" s="152">
        <v>0</v>
      </c>
      <c r="U146" s="157">
        <v>0</v>
      </c>
      <c r="V146" s="152">
        <v>0</v>
      </c>
      <c r="W146" s="157">
        <v>0</v>
      </c>
      <c r="X146" s="152">
        <v>0</v>
      </c>
      <c r="Y146" s="157">
        <v>0</v>
      </c>
      <c r="Z146" s="152">
        <v>0</v>
      </c>
      <c r="AA146" s="157">
        <v>0</v>
      </c>
      <c r="AB146" s="152">
        <v>0</v>
      </c>
      <c r="AC146" s="157">
        <v>0</v>
      </c>
      <c r="AD146" s="152">
        <v>0</v>
      </c>
      <c r="AE146" s="157">
        <v>0</v>
      </c>
      <c r="AF146" s="152">
        <v>0</v>
      </c>
      <c r="AG146" s="157">
        <v>0</v>
      </c>
      <c r="AH146" s="152">
        <v>0</v>
      </c>
      <c r="AI146" s="157">
        <v>0</v>
      </c>
      <c r="AJ146" s="152">
        <v>0</v>
      </c>
      <c r="AK146" s="157">
        <v>0</v>
      </c>
      <c r="AL146" s="152">
        <v>0</v>
      </c>
      <c r="AM146" s="89" t="s">
        <v>206</v>
      </c>
      <c r="AN146" s="89"/>
      <c r="AO146" s="93">
        <f t="shared" si="18"/>
        <v>1</v>
      </c>
      <c r="AP146" s="94" t="s">
        <v>206</v>
      </c>
      <c r="AQ146" s="95">
        <v>1</v>
      </c>
      <c r="AR146" s="94"/>
      <c r="AS146" s="97"/>
      <c r="AT146" s="96"/>
      <c r="AU146" s="97"/>
      <c r="AV146" s="107">
        <f t="shared" si="19"/>
        <v>1</v>
      </c>
      <c r="AW146" s="98">
        <f t="shared" si="20"/>
        <v>0</v>
      </c>
      <c r="AX146" s="99"/>
      <c r="AY146" s="100"/>
      <c r="AZ146" s="107">
        <f t="shared" si="21"/>
        <v>1</v>
      </c>
    </row>
    <row r="147" spans="1:52">
      <c r="A147" s="77">
        <v>182</v>
      </c>
      <c r="B147" s="77" t="s">
        <v>203</v>
      </c>
      <c r="C147" s="77" t="s">
        <v>286</v>
      </c>
      <c r="D147" s="77" t="s">
        <v>4</v>
      </c>
      <c r="E147" s="157">
        <v>1</v>
      </c>
      <c r="F147" s="152">
        <v>4</v>
      </c>
      <c r="G147" s="157">
        <v>0</v>
      </c>
      <c r="H147" s="152">
        <f t="shared" si="25"/>
        <v>0</v>
      </c>
      <c r="I147" s="157">
        <v>0</v>
      </c>
      <c r="J147" s="152">
        <f t="shared" si="22"/>
        <v>0</v>
      </c>
      <c r="K147" s="157">
        <v>0</v>
      </c>
      <c r="L147" s="152">
        <f t="shared" si="23"/>
        <v>0</v>
      </c>
      <c r="M147" s="157">
        <v>0</v>
      </c>
      <c r="N147" s="152">
        <f t="shared" si="24"/>
        <v>0</v>
      </c>
      <c r="O147" s="157">
        <v>0</v>
      </c>
      <c r="P147" s="152">
        <v>0</v>
      </c>
      <c r="Q147" s="157">
        <v>0</v>
      </c>
      <c r="R147" s="152">
        <v>0</v>
      </c>
      <c r="S147" s="157">
        <v>0</v>
      </c>
      <c r="T147" s="152">
        <v>0</v>
      </c>
      <c r="U147" s="157">
        <v>0</v>
      </c>
      <c r="V147" s="152">
        <v>0</v>
      </c>
      <c r="W147" s="157">
        <v>0</v>
      </c>
      <c r="X147" s="152">
        <v>0</v>
      </c>
      <c r="Y147" s="157">
        <v>0</v>
      </c>
      <c r="Z147" s="152">
        <v>0</v>
      </c>
      <c r="AA147" s="157">
        <v>0</v>
      </c>
      <c r="AB147" s="152">
        <v>0</v>
      </c>
      <c r="AC147" s="157">
        <v>0</v>
      </c>
      <c r="AD147" s="152">
        <v>0</v>
      </c>
      <c r="AE147" s="157">
        <v>0</v>
      </c>
      <c r="AF147" s="152">
        <v>0</v>
      </c>
      <c r="AG147" s="157">
        <v>0</v>
      </c>
      <c r="AH147" s="152">
        <v>0</v>
      </c>
      <c r="AI147" s="157">
        <v>0</v>
      </c>
      <c r="AJ147" s="152">
        <v>0</v>
      </c>
      <c r="AK147" s="157">
        <v>0</v>
      </c>
      <c r="AL147" s="152">
        <v>0</v>
      </c>
      <c r="AM147" s="89"/>
      <c r="AN147" s="89"/>
      <c r="AO147" s="93">
        <f t="shared" si="18"/>
        <v>1</v>
      </c>
      <c r="AP147" s="94" t="s">
        <v>206</v>
      </c>
      <c r="AQ147" s="95">
        <v>4</v>
      </c>
      <c r="AR147" s="94"/>
      <c r="AS147" s="97"/>
      <c r="AT147" s="96"/>
      <c r="AU147" s="97"/>
      <c r="AV147" s="107">
        <f t="shared" si="19"/>
        <v>4</v>
      </c>
      <c r="AW147" s="98">
        <f t="shared" si="20"/>
        <v>0</v>
      </c>
      <c r="AX147" s="99"/>
      <c r="AY147" s="100"/>
      <c r="AZ147" s="107">
        <f t="shared" si="21"/>
        <v>4</v>
      </c>
    </row>
    <row r="148" spans="1:52">
      <c r="A148" s="77">
        <v>183</v>
      </c>
      <c r="B148" s="77" t="s">
        <v>203</v>
      </c>
      <c r="C148" s="77" t="s">
        <v>286</v>
      </c>
      <c r="D148" s="77" t="s">
        <v>4</v>
      </c>
      <c r="E148" s="157">
        <v>1</v>
      </c>
      <c r="F148" s="152">
        <v>7</v>
      </c>
      <c r="G148" s="157">
        <v>0</v>
      </c>
      <c r="H148" s="152">
        <f t="shared" si="25"/>
        <v>0</v>
      </c>
      <c r="I148" s="157">
        <v>0</v>
      </c>
      <c r="J148" s="152">
        <f t="shared" si="22"/>
        <v>0</v>
      </c>
      <c r="K148" s="157">
        <v>0</v>
      </c>
      <c r="L148" s="152">
        <f t="shared" si="23"/>
        <v>0</v>
      </c>
      <c r="M148" s="157">
        <v>0</v>
      </c>
      <c r="N148" s="152">
        <f t="shared" si="24"/>
        <v>0</v>
      </c>
      <c r="O148" s="157">
        <v>0</v>
      </c>
      <c r="P148" s="152">
        <v>0</v>
      </c>
      <c r="Q148" s="157">
        <v>0</v>
      </c>
      <c r="R148" s="152">
        <v>0</v>
      </c>
      <c r="S148" s="157">
        <v>0</v>
      </c>
      <c r="T148" s="152">
        <v>0</v>
      </c>
      <c r="U148" s="157">
        <v>0</v>
      </c>
      <c r="V148" s="152">
        <v>0</v>
      </c>
      <c r="W148" s="157">
        <v>0</v>
      </c>
      <c r="X148" s="152">
        <v>0</v>
      </c>
      <c r="Y148" s="157">
        <v>0</v>
      </c>
      <c r="Z148" s="152">
        <v>0</v>
      </c>
      <c r="AA148" s="157">
        <v>0</v>
      </c>
      <c r="AB148" s="152">
        <v>0</v>
      </c>
      <c r="AC148" s="157">
        <v>0</v>
      </c>
      <c r="AD148" s="152">
        <v>0</v>
      </c>
      <c r="AE148" s="157">
        <v>0</v>
      </c>
      <c r="AF148" s="152">
        <v>0</v>
      </c>
      <c r="AG148" s="157">
        <v>0</v>
      </c>
      <c r="AH148" s="152">
        <v>0</v>
      </c>
      <c r="AI148" s="157">
        <v>0</v>
      </c>
      <c r="AJ148" s="152">
        <v>0</v>
      </c>
      <c r="AK148" s="157">
        <v>0</v>
      </c>
      <c r="AL148" s="152">
        <v>0</v>
      </c>
      <c r="AM148" s="89" t="s">
        <v>206</v>
      </c>
      <c r="AN148" s="89"/>
      <c r="AO148" s="93">
        <f t="shared" si="18"/>
        <v>1</v>
      </c>
      <c r="AP148" s="94" t="s">
        <v>206</v>
      </c>
      <c r="AQ148" s="95">
        <v>7</v>
      </c>
      <c r="AR148" s="94"/>
      <c r="AS148" s="97"/>
      <c r="AT148" s="96"/>
      <c r="AU148" s="97"/>
      <c r="AV148" s="107">
        <f t="shared" si="19"/>
        <v>7</v>
      </c>
      <c r="AW148" s="98">
        <f t="shared" si="20"/>
        <v>0</v>
      </c>
      <c r="AX148" s="99"/>
      <c r="AY148" s="100"/>
      <c r="AZ148" s="107">
        <f t="shared" si="21"/>
        <v>7</v>
      </c>
    </row>
    <row r="149" spans="1:52">
      <c r="A149" s="77">
        <v>184</v>
      </c>
      <c r="B149" s="77" t="s">
        <v>203</v>
      </c>
      <c r="C149" s="77" t="s">
        <v>286</v>
      </c>
      <c r="D149" s="77" t="s">
        <v>6</v>
      </c>
      <c r="E149" s="157">
        <v>1</v>
      </c>
      <c r="F149" s="152">
        <v>0</v>
      </c>
      <c r="G149" s="157">
        <v>0</v>
      </c>
      <c r="H149" s="152">
        <f t="shared" si="25"/>
        <v>0</v>
      </c>
      <c r="I149" s="157">
        <v>0</v>
      </c>
      <c r="J149" s="152">
        <f t="shared" si="22"/>
        <v>0</v>
      </c>
      <c r="K149" s="157">
        <v>0</v>
      </c>
      <c r="L149" s="152">
        <f t="shared" si="23"/>
        <v>0</v>
      </c>
      <c r="M149" s="157">
        <v>0</v>
      </c>
      <c r="N149" s="152">
        <f t="shared" si="24"/>
        <v>0</v>
      </c>
      <c r="O149" s="157">
        <v>0</v>
      </c>
      <c r="P149" s="152">
        <v>0</v>
      </c>
      <c r="Q149" s="157">
        <v>0</v>
      </c>
      <c r="R149" s="152">
        <v>0</v>
      </c>
      <c r="S149" s="157">
        <v>0</v>
      </c>
      <c r="T149" s="152">
        <v>0</v>
      </c>
      <c r="U149" s="157">
        <v>0</v>
      </c>
      <c r="V149" s="152">
        <v>0</v>
      </c>
      <c r="W149" s="157">
        <v>0</v>
      </c>
      <c r="X149" s="152">
        <v>0</v>
      </c>
      <c r="Y149" s="157">
        <v>0</v>
      </c>
      <c r="Z149" s="152">
        <v>0</v>
      </c>
      <c r="AA149" s="157">
        <v>0</v>
      </c>
      <c r="AB149" s="152">
        <v>0</v>
      </c>
      <c r="AC149" s="157">
        <v>0</v>
      </c>
      <c r="AD149" s="152">
        <v>0</v>
      </c>
      <c r="AE149" s="157">
        <v>0</v>
      </c>
      <c r="AF149" s="152">
        <v>0</v>
      </c>
      <c r="AG149" s="157">
        <v>0</v>
      </c>
      <c r="AH149" s="152">
        <v>0</v>
      </c>
      <c r="AI149" s="157">
        <v>0</v>
      </c>
      <c r="AJ149" s="152">
        <v>0</v>
      </c>
      <c r="AK149" s="157">
        <v>0</v>
      </c>
      <c r="AL149" s="152">
        <v>0</v>
      </c>
      <c r="AM149" s="89" t="s">
        <v>206</v>
      </c>
      <c r="AN149" s="89"/>
      <c r="AO149" s="93">
        <f t="shared" si="18"/>
        <v>1</v>
      </c>
      <c r="AP149" s="94" t="s">
        <v>206</v>
      </c>
      <c r="AQ149" s="95"/>
      <c r="AR149" s="94"/>
      <c r="AS149" s="97"/>
      <c r="AT149" s="96"/>
      <c r="AU149" s="97"/>
      <c r="AV149" s="107">
        <f t="shared" si="19"/>
        <v>0</v>
      </c>
      <c r="AW149" s="98">
        <f t="shared" si="20"/>
        <v>1</v>
      </c>
      <c r="AX149" s="99" t="s">
        <v>206</v>
      </c>
      <c r="AY149" s="100">
        <v>200</v>
      </c>
      <c r="AZ149" s="107">
        <f t="shared" si="21"/>
        <v>200</v>
      </c>
    </row>
    <row r="150" spans="1:52">
      <c r="A150" s="77">
        <v>185</v>
      </c>
      <c r="B150" s="77" t="s">
        <v>203</v>
      </c>
      <c r="C150" s="77" t="s">
        <v>286</v>
      </c>
      <c r="D150" s="77" t="s">
        <v>6</v>
      </c>
      <c r="E150" s="157">
        <v>1</v>
      </c>
      <c r="F150" s="152">
        <v>27</v>
      </c>
      <c r="G150" s="157">
        <v>0</v>
      </c>
      <c r="H150" s="152">
        <f t="shared" si="25"/>
        <v>0</v>
      </c>
      <c r="I150" s="157">
        <v>0</v>
      </c>
      <c r="J150" s="152">
        <f t="shared" si="22"/>
        <v>0</v>
      </c>
      <c r="K150" s="157">
        <v>0</v>
      </c>
      <c r="L150" s="152">
        <f t="shared" si="23"/>
        <v>0</v>
      </c>
      <c r="M150" s="157">
        <v>0</v>
      </c>
      <c r="N150" s="152">
        <f t="shared" si="24"/>
        <v>0</v>
      </c>
      <c r="O150" s="157">
        <v>0</v>
      </c>
      <c r="P150" s="152">
        <v>0</v>
      </c>
      <c r="Q150" s="157">
        <v>0</v>
      </c>
      <c r="R150" s="152">
        <v>0</v>
      </c>
      <c r="S150" s="157">
        <v>0</v>
      </c>
      <c r="T150" s="152">
        <v>0</v>
      </c>
      <c r="U150" s="157">
        <v>0</v>
      </c>
      <c r="V150" s="152">
        <v>0</v>
      </c>
      <c r="W150" s="157">
        <v>0</v>
      </c>
      <c r="X150" s="152">
        <v>0</v>
      </c>
      <c r="Y150" s="157">
        <v>0</v>
      </c>
      <c r="Z150" s="152">
        <v>0</v>
      </c>
      <c r="AA150" s="157">
        <v>0</v>
      </c>
      <c r="AB150" s="152">
        <v>0</v>
      </c>
      <c r="AC150" s="157">
        <v>0</v>
      </c>
      <c r="AD150" s="152">
        <v>0</v>
      </c>
      <c r="AE150" s="157">
        <v>0</v>
      </c>
      <c r="AF150" s="152">
        <v>0</v>
      </c>
      <c r="AG150" s="157">
        <v>0</v>
      </c>
      <c r="AH150" s="152">
        <v>0</v>
      </c>
      <c r="AI150" s="157">
        <v>0</v>
      </c>
      <c r="AJ150" s="152">
        <v>0</v>
      </c>
      <c r="AK150" s="157">
        <v>0</v>
      </c>
      <c r="AL150" s="152">
        <v>0</v>
      </c>
      <c r="AM150" s="89"/>
      <c r="AN150" s="89"/>
      <c r="AO150" s="93">
        <f t="shared" si="18"/>
        <v>1</v>
      </c>
      <c r="AP150" s="94" t="s">
        <v>206</v>
      </c>
      <c r="AQ150" s="95">
        <v>27</v>
      </c>
      <c r="AR150" s="94"/>
      <c r="AS150" s="97"/>
      <c r="AT150" s="96"/>
      <c r="AU150" s="97"/>
      <c r="AV150" s="107">
        <f t="shared" si="19"/>
        <v>27</v>
      </c>
      <c r="AW150" s="98">
        <f t="shared" si="20"/>
        <v>0</v>
      </c>
      <c r="AX150" s="99"/>
      <c r="AY150" s="100"/>
      <c r="AZ150" s="107">
        <f t="shared" si="21"/>
        <v>27</v>
      </c>
    </row>
    <row r="151" spans="1:52">
      <c r="A151" s="77">
        <v>186</v>
      </c>
      <c r="B151" s="77" t="s">
        <v>203</v>
      </c>
      <c r="C151" s="77" t="s">
        <v>286</v>
      </c>
      <c r="D151" s="77" t="s">
        <v>5</v>
      </c>
      <c r="E151" s="157">
        <v>1</v>
      </c>
      <c r="F151" s="152">
        <v>6</v>
      </c>
      <c r="G151" s="157">
        <v>0</v>
      </c>
      <c r="H151" s="152">
        <f t="shared" si="25"/>
        <v>0</v>
      </c>
      <c r="I151" s="157">
        <v>0</v>
      </c>
      <c r="J151" s="152">
        <f t="shared" si="22"/>
        <v>0</v>
      </c>
      <c r="K151" s="157">
        <v>0</v>
      </c>
      <c r="L151" s="152">
        <f t="shared" si="23"/>
        <v>0</v>
      </c>
      <c r="M151" s="157">
        <v>0</v>
      </c>
      <c r="N151" s="152">
        <f t="shared" si="24"/>
        <v>0</v>
      </c>
      <c r="O151" s="157">
        <v>0</v>
      </c>
      <c r="P151" s="152">
        <v>0</v>
      </c>
      <c r="Q151" s="157">
        <v>0</v>
      </c>
      <c r="R151" s="152">
        <v>0</v>
      </c>
      <c r="S151" s="157">
        <v>0</v>
      </c>
      <c r="T151" s="152">
        <v>0</v>
      </c>
      <c r="U151" s="157">
        <v>0</v>
      </c>
      <c r="V151" s="152">
        <v>0</v>
      </c>
      <c r="W151" s="157">
        <v>0</v>
      </c>
      <c r="X151" s="152">
        <v>0</v>
      </c>
      <c r="Y151" s="157">
        <v>0</v>
      </c>
      <c r="Z151" s="152">
        <v>0</v>
      </c>
      <c r="AA151" s="157">
        <v>0</v>
      </c>
      <c r="AB151" s="152">
        <v>0</v>
      </c>
      <c r="AC151" s="157">
        <v>0</v>
      </c>
      <c r="AD151" s="152">
        <v>0</v>
      </c>
      <c r="AE151" s="157">
        <v>0</v>
      </c>
      <c r="AF151" s="152">
        <v>0</v>
      </c>
      <c r="AG151" s="157">
        <v>0</v>
      </c>
      <c r="AH151" s="152">
        <v>0</v>
      </c>
      <c r="AI151" s="157">
        <v>0</v>
      </c>
      <c r="AJ151" s="152">
        <v>0</v>
      </c>
      <c r="AK151" s="157">
        <v>0</v>
      </c>
      <c r="AL151" s="152">
        <v>0</v>
      </c>
      <c r="AM151" s="89" t="s">
        <v>206</v>
      </c>
      <c r="AN151" s="89"/>
      <c r="AO151" s="93">
        <f t="shared" si="18"/>
        <v>1</v>
      </c>
      <c r="AP151" s="94" t="s">
        <v>206</v>
      </c>
      <c r="AQ151" s="95">
        <v>6</v>
      </c>
      <c r="AR151" s="94"/>
      <c r="AS151" s="97"/>
      <c r="AT151" s="96"/>
      <c r="AU151" s="97"/>
      <c r="AV151" s="107">
        <f t="shared" si="19"/>
        <v>6</v>
      </c>
      <c r="AW151" s="98">
        <f t="shared" si="20"/>
        <v>0</v>
      </c>
      <c r="AX151" s="99"/>
      <c r="AY151" s="100"/>
      <c r="AZ151" s="107">
        <f t="shared" si="21"/>
        <v>6</v>
      </c>
    </row>
    <row r="152" spans="1:52">
      <c r="A152" s="77">
        <v>187</v>
      </c>
      <c r="B152" s="77" t="s">
        <v>203</v>
      </c>
      <c r="C152" s="77" t="s">
        <v>286</v>
      </c>
      <c r="D152" s="77" t="s">
        <v>5</v>
      </c>
      <c r="E152" s="157">
        <v>1</v>
      </c>
      <c r="F152" s="152">
        <v>9</v>
      </c>
      <c r="G152" s="157">
        <v>0</v>
      </c>
      <c r="H152" s="152">
        <f t="shared" si="25"/>
        <v>0</v>
      </c>
      <c r="I152" s="157">
        <v>0</v>
      </c>
      <c r="J152" s="152">
        <f t="shared" si="22"/>
        <v>0</v>
      </c>
      <c r="K152" s="157">
        <v>0</v>
      </c>
      <c r="L152" s="152">
        <f t="shared" si="23"/>
        <v>0</v>
      </c>
      <c r="M152" s="157">
        <v>0</v>
      </c>
      <c r="N152" s="152">
        <f t="shared" si="24"/>
        <v>0</v>
      </c>
      <c r="O152" s="157">
        <v>0</v>
      </c>
      <c r="P152" s="152">
        <v>0</v>
      </c>
      <c r="Q152" s="157">
        <v>0</v>
      </c>
      <c r="R152" s="152">
        <v>0</v>
      </c>
      <c r="S152" s="157">
        <v>0</v>
      </c>
      <c r="T152" s="152">
        <v>0</v>
      </c>
      <c r="U152" s="157">
        <v>0</v>
      </c>
      <c r="V152" s="152">
        <v>0</v>
      </c>
      <c r="W152" s="157">
        <v>0</v>
      </c>
      <c r="X152" s="152">
        <v>0</v>
      </c>
      <c r="Y152" s="157">
        <v>0</v>
      </c>
      <c r="Z152" s="152">
        <v>0</v>
      </c>
      <c r="AA152" s="157">
        <v>0</v>
      </c>
      <c r="AB152" s="152">
        <v>0</v>
      </c>
      <c r="AC152" s="157">
        <v>0</v>
      </c>
      <c r="AD152" s="152">
        <v>0</v>
      </c>
      <c r="AE152" s="157">
        <v>0</v>
      </c>
      <c r="AF152" s="152">
        <v>0</v>
      </c>
      <c r="AG152" s="157">
        <v>0</v>
      </c>
      <c r="AH152" s="152">
        <v>0</v>
      </c>
      <c r="AI152" s="157">
        <v>0</v>
      </c>
      <c r="AJ152" s="152">
        <v>0</v>
      </c>
      <c r="AK152" s="157">
        <v>0</v>
      </c>
      <c r="AL152" s="152">
        <v>0</v>
      </c>
      <c r="AM152" s="89" t="s">
        <v>206</v>
      </c>
      <c r="AN152" s="89"/>
      <c r="AO152" s="93">
        <f t="shared" si="18"/>
        <v>1</v>
      </c>
      <c r="AP152" s="94" t="s">
        <v>206</v>
      </c>
      <c r="AQ152" s="95">
        <v>9</v>
      </c>
      <c r="AR152" s="94"/>
      <c r="AS152" s="97"/>
      <c r="AT152" s="96"/>
      <c r="AU152" s="97"/>
      <c r="AV152" s="107">
        <f t="shared" si="19"/>
        <v>9</v>
      </c>
      <c r="AW152" s="98">
        <f t="shared" si="20"/>
        <v>0</v>
      </c>
      <c r="AX152" s="99"/>
      <c r="AY152" s="100"/>
      <c r="AZ152" s="107">
        <f t="shared" si="21"/>
        <v>9</v>
      </c>
    </row>
    <row r="153" spans="1:52">
      <c r="A153" s="77">
        <v>189</v>
      </c>
      <c r="B153" s="77" t="s">
        <v>203</v>
      </c>
      <c r="C153" s="77" t="s">
        <v>286</v>
      </c>
      <c r="D153" s="77" t="s">
        <v>8</v>
      </c>
      <c r="E153" s="157">
        <v>1</v>
      </c>
      <c r="F153" s="152">
        <v>0</v>
      </c>
      <c r="G153" s="157">
        <v>0</v>
      </c>
      <c r="H153" s="152">
        <f t="shared" si="25"/>
        <v>0</v>
      </c>
      <c r="I153" s="157">
        <v>0</v>
      </c>
      <c r="J153" s="152">
        <f t="shared" si="22"/>
        <v>0</v>
      </c>
      <c r="K153" s="157">
        <v>0</v>
      </c>
      <c r="L153" s="152">
        <f t="shared" si="23"/>
        <v>0</v>
      </c>
      <c r="M153" s="157">
        <v>0</v>
      </c>
      <c r="N153" s="152">
        <f t="shared" si="24"/>
        <v>0</v>
      </c>
      <c r="O153" s="157">
        <v>0</v>
      </c>
      <c r="P153" s="152">
        <v>0</v>
      </c>
      <c r="Q153" s="157">
        <v>0</v>
      </c>
      <c r="R153" s="152">
        <v>0</v>
      </c>
      <c r="S153" s="157">
        <v>0</v>
      </c>
      <c r="T153" s="152">
        <v>0</v>
      </c>
      <c r="U153" s="157">
        <v>0</v>
      </c>
      <c r="V153" s="152">
        <v>0</v>
      </c>
      <c r="W153" s="157">
        <v>0</v>
      </c>
      <c r="X153" s="152">
        <v>0</v>
      </c>
      <c r="Y153" s="157">
        <v>0</v>
      </c>
      <c r="Z153" s="152">
        <v>0</v>
      </c>
      <c r="AA153" s="157">
        <v>0</v>
      </c>
      <c r="AB153" s="152">
        <v>0</v>
      </c>
      <c r="AC153" s="157">
        <v>0</v>
      </c>
      <c r="AD153" s="152">
        <v>0</v>
      </c>
      <c r="AE153" s="157">
        <v>0</v>
      </c>
      <c r="AF153" s="152">
        <v>0</v>
      </c>
      <c r="AG153" s="157">
        <v>0</v>
      </c>
      <c r="AH153" s="152">
        <v>0</v>
      </c>
      <c r="AI153" s="157">
        <v>0</v>
      </c>
      <c r="AJ153" s="152">
        <v>0</v>
      </c>
      <c r="AK153" s="157">
        <v>0</v>
      </c>
      <c r="AL153" s="152">
        <v>0</v>
      </c>
      <c r="AM153" s="89" t="s">
        <v>206</v>
      </c>
      <c r="AN153" s="89"/>
      <c r="AO153" s="93">
        <f t="shared" si="18"/>
        <v>1</v>
      </c>
      <c r="AP153" s="94" t="s">
        <v>206</v>
      </c>
      <c r="AQ153" s="95"/>
      <c r="AR153" s="94"/>
      <c r="AS153" s="97"/>
      <c r="AT153" s="96"/>
      <c r="AU153" s="97"/>
      <c r="AV153" s="107">
        <f t="shared" si="19"/>
        <v>0</v>
      </c>
      <c r="AW153" s="98">
        <f t="shared" si="20"/>
        <v>1</v>
      </c>
      <c r="AX153" s="99" t="s">
        <v>206</v>
      </c>
      <c r="AY153" s="100">
        <v>150</v>
      </c>
      <c r="AZ153" s="107">
        <f t="shared" si="21"/>
        <v>150</v>
      </c>
    </row>
    <row r="154" spans="1:52">
      <c r="A154" s="77">
        <v>190</v>
      </c>
      <c r="B154" s="77" t="s">
        <v>203</v>
      </c>
      <c r="C154" s="77" t="s">
        <v>286</v>
      </c>
      <c r="D154" s="77" t="s">
        <v>8</v>
      </c>
      <c r="E154" s="157">
        <v>1</v>
      </c>
      <c r="F154" s="152">
        <v>0</v>
      </c>
      <c r="G154" s="157">
        <v>0</v>
      </c>
      <c r="H154" s="152">
        <f t="shared" si="25"/>
        <v>0</v>
      </c>
      <c r="I154" s="157">
        <v>0</v>
      </c>
      <c r="J154" s="152">
        <f t="shared" si="22"/>
        <v>0</v>
      </c>
      <c r="K154" s="157">
        <v>0</v>
      </c>
      <c r="L154" s="152">
        <f t="shared" si="23"/>
        <v>0</v>
      </c>
      <c r="M154" s="157">
        <v>0</v>
      </c>
      <c r="N154" s="152">
        <f t="shared" si="24"/>
        <v>0</v>
      </c>
      <c r="O154" s="157">
        <v>0</v>
      </c>
      <c r="P154" s="152">
        <v>0</v>
      </c>
      <c r="Q154" s="157">
        <v>0</v>
      </c>
      <c r="R154" s="152">
        <v>0</v>
      </c>
      <c r="S154" s="157">
        <v>0</v>
      </c>
      <c r="T154" s="152">
        <v>0</v>
      </c>
      <c r="U154" s="157">
        <v>0</v>
      </c>
      <c r="V154" s="152">
        <v>0</v>
      </c>
      <c r="W154" s="157">
        <v>0</v>
      </c>
      <c r="X154" s="152">
        <v>0</v>
      </c>
      <c r="Y154" s="157">
        <v>0</v>
      </c>
      <c r="Z154" s="152">
        <v>0</v>
      </c>
      <c r="AA154" s="157">
        <v>0</v>
      </c>
      <c r="AB154" s="152">
        <v>0</v>
      </c>
      <c r="AC154" s="157">
        <v>0</v>
      </c>
      <c r="AD154" s="152">
        <v>0</v>
      </c>
      <c r="AE154" s="157">
        <v>0</v>
      </c>
      <c r="AF154" s="152">
        <v>0</v>
      </c>
      <c r="AG154" s="157">
        <v>0</v>
      </c>
      <c r="AH154" s="152">
        <v>0</v>
      </c>
      <c r="AI154" s="157">
        <v>0</v>
      </c>
      <c r="AJ154" s="152">
        <v>0</v>
      </c>
      <c r="AK154" s="157">
        <v>0</v>
      </c>
      <c r="AL154" s="152">
        <v>0</v>
      </c>
      <c r="AM154" s="89" t="s">
        <v>206</v>
      </c>
      <c r="AN154" s="89"/>
      <c r="AO154" s="93">
        <f t="shared" si="18"/>
        <v>1</v>
      </c>
      <c r="AP154" s="94" t="s">
        <v>206</v>
      </c>
      <c r="AQ154" s="95"/>
      <c r="AR154" s="94"/>
      <c r="AS154" s="97"/>
      <c r="AT154" s="96"/>
      <c r="AU154" s="97"/>
      <c r="AV154" s="107">
        <f t="shared" si="19"/>
        <v>0</v>
      </c>
      <c r="AW154" s="98">
        <f t="shared" si="20"/>
        <v>1</v>
      </c>
      <c r="AX154" s="99" t="s">
        <v>206</v>
      </c>
      <c r="AY154" s="100">
        <v>10</v>
      </c>
      <c r="AZ154" s="107">
        <f t="shared" si="21"/>
        <v>10</v>
      </c>
    </row>
    <row r="155" spans="1:52">
      <c r="A155" s="77">
        <v>191</v>
      </c>
      <c r="B155" s="77" t="s">
        <v>203</v>
      </c>
      <c r="C155" s="77" t="s">
        <v>286</v>
      </c>
      <c r="D155" s="77" t="s">
        <v>7</v>
      </c>
      <c r="E155" s="157">
        <v>1</v>
      </c>
      <c r="F155" s="152">
        <v>7</v>
      </c>
      <c r="G155" s="157">
        <v>0</v>
      </c>
      <c r="H155" s="152">
        <f t="shared" si="25"/>
        <v>0</v>
      </c>
      <c r="I155" s="157">
        <v>0</v>
      </c>
      <c r="J155" s="152">
        <f t="shared" si="22"/>
        <v>0</v>
      </c>
      <c r="K155" s="157">
        <v>0</v>
      </c>
      <c r="L155" s="152">
        <f t="shared" si="23"/>
        <v>0</v>
      </c>
      <c r="M155" s="157">
        <v>0</v>
      </c>
      <c r="N155" s="152">
        <f t="shared" si="24"/>
        <v>0</v>
      </c>
      <c r="O155" s="157">
        <v>0</v>
      </c>
      <c r="P155" s="152">
        <v>0</v>
      </c>
      <c r="Q155" s="157">
        <v>0</v>
      </c>
      <c r="R155" s="152">
        <v>0</v>
      </c>
      <c r="S155" s="157">
        <v>0</v>
      </c>
      <c r="T155" s="152">
        <v>0</v>
      </c>
      <c r="U155" s="157">
        <v>0</v>
      </c>
      <c r="V155" s="152">
        <v>0</v>
      </c>
      <c r="W155" s="157">
        <v>0</v>
      </c>
      <c r="X155" s="152">
        <v>0</v>
      </c>
      <c r="Y155" s="157">
        <v>0</v>
      </c>
      <c r="Z155" s="152">
        <v>0</v>
      </c>
      <c r="AA155" s="157">
        <v>0</v>
      </c>
      <c r="AB155" s="152">
        <v>0</v>
      </c>
      <c r="AC155" s="157">
        <v>0</v>
      </c>
      <c r="AD155" s="152">
        <v>0</v>
      </c>
      <c r="AE155" s="157">
        <v>0</v>
      </c>
      <c r="AF155" s="152">
        <v>0</v>
      </c>
      <c r="AG155" s="157">
        <v>0</v>
      </c>
      <c r="AH155" s="152">
        <v>0</v>
      </c>
      <c r="AI155" s="157">
        <v>0</v>
      </c>
      <c r="AJ155" s="152">
        <v>0</v>
      </c>
      <c r="AK155" s="157">
        <v>0</v>
      </c>
      <c r="AL155" s="152">
        <v>0</v>
      </c>
      <c r="AM155" s="89" t="s">
        <v>206</v>
      </c>
      <c r="AN155" s="89"/>
      <c r="AO155" s="93">
        <f t="shared" si="18"/>
        <v>1</v>
      </c>
      <c r="AP155" s="94" t="s">
        <v>206</v>
      </c>
      <c r="AQ155" s="95">
        <v>7</v>
      </c>
      <c r="AR155" s="94"/>
      <c r="AS155" s="97"/>
      <c r="AT155" s="96"/>
      <c r="AU155" s="97"/>
      <c r="AV155" s="107">
        <f t="shared" si="19"/>
        <v>7</v>
      </c>
      <c r="AW155" s="98">
        <f t="shared" si="20"/>
        <v>1</v>
      </c>
      <c r="AX155" s="99" t="s">
        <v>206</v>
      </c>
      <c r="AY155" s="100">
        <v>100</v>
      </c>
      <c r="AZ155" s="107">
        <f t="shared" si="21"/>
        <v>107</v>
      </c>
    </row>
    <row r="156" spans="1:52">
      <c r="A156" s="77">
        <v>192</v>
      </c>
      <c r="B156" s="77" t="s">
        <v>203</v>
      </c>
      <c r="C156" s="77" t="s">
        <v>286</v>
      </c>
      <c r="D156" s="77" t="s">
        <v>7</v>
      </c>
      <c r="E156" s="157">
        <v>1</v>
      </c>
      <c r="F156" s="152">
        <v>11</v>
      </c>
      <c r="G156" s="157">
        <v>0</v>
      </c>
      <c r="H156" s="152">
        <f t="shared" si="25"/>
        <v>0</v>
      </c>
      <c r="I156" s="157">
        <v>0</v>
      </c>
      <c r="J156" s="152">
        <f t="shared" si="22"/>
        <v>0</v>
      </c>
      <c r="K156" s="157">
        <v>0</v>
      </c>
      <c r="L156" s="152">
        <f t="shared" si="23"/>
        <v>0</v>
      </c>
      <c r="M156" s="157">
        <v>0</v>
      </c>
      <c r="N156" s="152">
        <f t="shared" si="24"/>
        <v>0</v>
      </c>
      <c r="O156" s="157">
        <v>0</v>
      </c>
      <c r="P156" s="152">
        <v>0</v>
      </c>
      <c r="Q156" s="157">
        <v>0</v>
      </c>
      <c r="R156" s="152">
        <v>0</v>
      </c>
      <c r="S156" s="157">
        <v>0</v>
      </c>
      <c r="T156" s="152">
        <v>0</v>
      </c>
      <c r="U156" s="157">
        <v>0</v>
      </c>
      <c r="V156" s="152">
        <v>0</v>
      </c>
      <c r="W156" s="157">
        <v>0</v>
      </c>
      <c r="X156" s="152">
        <v>0</v>
      </c>
      <c r="Y156" s="157">
        <v>0</v>
      </c>
      <c r="Z156" s="152">
        <v>0</v>
      </c>
      <c r="AA156" s="157">
        <v>0</v>
      </c>
      <c r="AB156" s="152">
        <v>0</v>
      </c>
      <c r="AC156" s="157">
        <v>0</v>
      </c>
      <c r="AD156" s="152">
        <v>0</v>
      </c>
      <c r="AE156" s="157">
        <v>0</v>
      </c>
      <c r="AF156" s="152">
        <v>0</v>
      </c>
      <c r="AG156" s="157">
        <v>0</v>
      </c>
      <c r="AH156" s="152">
        <v>0</v>
      </c>
      <c r="AI156" s="157">
        <v>0</v>
      </c>
      <c r="AJ156" s="152">
        <v>0</v>
      </c>
      <c r="AK156" s="157">
        <v>0</v>
      </c>
      <c r="AL156" s="152">
        <v>0</v>
      </c>
      <c r="AM156" s="89" t="s">
        <v>206</v>
      </c>
      <c r="AN156" s="89"/>
      <c r="AO156" s="93">
        <f t="shared" si="18"/>
        <v>1</v>
      </c>
      <c r="AP156" s="94" t="s">
        <v>206</v>
      </c>
      <c r="AQ156" s="95">
        <v>11</v>
      </c>
      <c r="AR156" s="94"/>
      <c r="AS156" s="97"/>
      <c r="AT156" s="96"/>
      <c r="AU156" s="97"/>
      <c r="AV156" s="107">
        <f t="shared" si="19"/>
        <v>11</v>
      </c>
      <c r="AW156" s="98">
        <f t="shared" si="20"/>
        <v>1</v>
      </c>
      <c r="AX156" s="99" t="s">
        <v>206</v>
      </c>
      <c r="AY156" s="100">
        <v>25</v>
      </c>
      <c r="AZ156" s="107">
        <f t="shared" si="21"/>
        <v>36</v>
      </c>
    </row>
    <row r="157" spans="1:52">
      <c r="A157" s="77">
        <v>193</v>
      </c>
      <c r="B157" s="77" t="s">
        <v>203</v>
      </c>
      <c r="C157" s="77" t="s">
        <v>286</v>
      </c>
      <c r="D157" s="77" t="s">
        <v>14</v>
      </c>
      <c r="E157" s="157">
        <v>1</v>
      </c>
      <c r="F157" s="152">
        <v>23</v>
      </c>
      <c r="G157" s="157">
        <v>0</v>
      </c>
      <c r="H157" s="152">
        <f t="shared" si="25"/>
        <v>0</v>
      </c>
      <c r="I157" s="157">
        <v>0</v>
      </c>
      <c r="J157" s="152">
        <f t="shared" si="22"/>
        <v>0</v>
      </c>
      <c r="K157" s="157">
        <v>0</v>
      </c>
      <c r="L157" s="152">
        <f t="shared" si="23"/>
        <v>0</v>
      </c>
      <c r="M157" s="157">
        <v>1</v>
      </c>
      <c r="N157" s="152">
        <v>1</v>
      </c>
      <c r="O157" s="157">
        <v>0</v>
      </c>
      <c r="P157" s="152">
        <v>0</v>
      </c>
      <c r="Q157" s="157">
        <v>0</v>
      </c>
      <c r="R157" s="152">
        <v>0</v>
      </c>
      <c r="S157" s="157">
        <v>0</v>
      </c>
      <c r="T157" s="152">
        <v>0</v>
      </c>
      <c r="U157" s="157">
        <v>0</v>
      </c>
      <c r="V157" s="152">
        <v>0</v>
      </c>
      <c r="W157" s="157">
        <v>0</v>
      </c>
      <c r="X157" s="152">
        <v>0</v>
      </c>
      <c r="Y157" s="157">
        <v>0</v>
      </c>
      <c r="Z157" s="152">
        <v>0</v>
      </c>
      <c r="AA157" s="157">
        <v>0</v>
      </c>
      <c r="AB157" s="152">
        <v>0</v>
      </c>
      <c r="AC157" s="157">
        <v>0</v>
      </c>
      <c r="AD157" s="152">
        <v>0</v>
      </c>
      <c r="AE157" s="157">
        <v>0</v>
      </c>
      <c r="AF157" s="152">
        <v>0</v>
      </c>
      <c r="AG157" s="157">
        <v>0</v>
      </c>
      <c r="AH157" s="152">
        <v>0</v>
      </c>
      <c r="AI157" s="157">
        <v>0</v>
      </c>
      <c r="AJ157" s="152">
        <v>0</v>
      </c>
      <c r="AK157" s="157">
        <v>0</v>
      </c>
      <c r="AL157" s="152">
        <v>0</v>
      </c>
      <c r="AM157" s="89"/>
      <c r="AN157" s="89"/>
      <c r="AO157" s="93">
        <f t="shared" si="18"/>
        <v>1</v>
      </c>
      <c r="AP157" s="94" t="s">
        <v>206</v>
      </c>
      <c r="AQ157" s="95">
        <v>23</v>
      </c>
      <c r="AR157" s="110" t="s">
        <v>482</v>
      </c>
      <c r="AS157" s="97">
        <v>1</v>
      </c>
      <c r="AT157" s="96"/>
      <c r="AU157" s="97"/>
      <c r="AV157" s="107">
        <f t="shared" si="19"/>
        <v>24</v>
      </c>
      <c r="AW157" s="98">
        <f t="shared" si="20"/>
        <v>1</v>
      </c>
      <c r="AX157" s="99" t="s">
        <v>206</v>
      </c>
      <c r="AY157" s="100">
        <v>20</v>
      </c>
      <c r="AZ157" s="107">
        <f t="shared" si="21"/>
        <v>44</v>
      </c>
    </row>
    <row r="158" spans="1:52">
      <c r="A158" s="77">
        <v>194</v>
      </c>
      <c r="B158" s="77" t="s">
        <v>203</v>
      </c>
      <c r="C158" s="77" t="s">
        <v>286</v>
      </c>
      <c r="D158" s="77" t="s">
        <v>12</v>
      </c>
      <c r="E158" s="157">
        <v>1</v>
      </c>
      <c r="F158" s="152">
        <v>17</v>
      </c>
      <c r="G158" s="157">
        <v>0</v>
      </c>
      <c r="H158" s="152">
        <f t="shared" si="25"/>
        <v>0</v>
      </c>
      <c r="I158" s="157">
        <v>0</v>
      </c>
      <c r="J158" s="152">
        <f t="shared" si="22"/>
        <v>0</v>
      </c>
      <c r="K158" s="157">
        <v>0</v>
      </c>
      <c r="L158" s="152">
        <f t="shared" si="23"/>
        <v>0</v>
      </c>
      <c r="M158" s="157">
        <v>0</v>
      </c>
      <c r="N158" s="152">
        <f t="shared" si="24"/>
        <v>0</v>
      </c>
      <c r="O158" s="157">
        <v>0</v>
      </c>
      <c r="P158" s="152">
        <v>0</v>
      </c>
      <c r="Q158" s="157">
        <v>0</v>
      </c>
      <c r="R158" s="152">
        <v>0</v>
      </c>
      <c r="S158" s="157">
        <v>0</v>
      </c>
      <c r="T158" s="152">
        <v>0</v>
      </c>
      <c r="U158" s="157">
        <v>0</v>
      </c>
      <c r="V158" s="152">
        <v>0</v>
      </c>
      <c r="W158" s="157">
        <v>0</v>
      </c>
      <c r="X158" s="152">
        <v>0</v>
      </c>
      <c r="Y158" s="157">
        <v>0</v>
      </c>
      <c r="Z158" s="152">
        <v>0</v>
      </c>
      <c r="AA158" s="157">
        <v>0</v>
      </c>
      <c r="AB158" s="152">
        <v>0</v>
      </c>
      <c r="AC158" s="157">
        <v>0</v>
      </c>
      <c r="AD158" s="152">
        <v>0</v>
      </c>
      <c r="AE158" s="157">
        <v>0</v>
      </c>
      <c r="AF158" s="152">
        <v>0</v>
      </c>
      <c r="AG158" s="157">
        <v>0</v>
      </c>
      <c r="AH158" s="152">
        <v>0</v>
      </c>
      <c r="AI158" s="157">
        <v>0</v>
      </c>
      <c r="AJ158" s="152">
        <v>0</v>
      </c>
      <c r="AK158" s="157">
        <v>0</v>
      </c>
      <c r="AL158" s="152">
        <v>0</v>
      </c>
      <c r="AM158" s="89" t="s">
        <v>206</v>
      </c>
      <c r="AN158" s="89"/>
      <c r="AO158" s="93">
        <f t="shared" si="18"/>
        <v>1</v>
      </c>
      <c r="AP158" s="94" t="s">
        <v>206</v>
      </c>
      <c r="AQ158" s="95">
        <v>17</v>
      </c>
      <c r="AR158" s="94"/>
      <c r="AS158" s="97"/>
      <c r="AT158" s="96"/>
      <c r="AU158" s="97"/>
      <c r="AV158" s="107">
        <f t="shared" si="19"/>
        <v>17</v>
      </c>
      <c r="AW158" s="98">
        <f t="shared" si="20"/>
        <v>1</v>
      </c>
      <c r="AX158" s="99" t="s">
        <v>206</v>
      </c>
      <c r="AY158" s="100">
        <v>300</v>
      </c>
      <c r="AZ158" s="107">
        <f t="shared" si="21"/>
        <v>317</v>
      </c>
    </row>
    <row r="159" spans="1:52">
      <c r="A159" s="77">
        <v>195</v>
      </c>
      <c r="B159" s="77" t="s">
        <v>203</v>
      </c>
      <c r="C159" s="77" t="s">
        <v>286</v>
      </c>
      <c r="D159" s="77" t="s">
        <v>12</v>
      </c>
      <c r="E159" s="157">
        <v>1</v>
      </c>
      <c r="F159" s="152">
        <v>5</v>
      </c>
      <c r="G159" s="157">
        <v>0</v>
      </c>
      <c r="H159" s="152">
        <f t="shared" si="25"/>
        <v>0</v>
      </c>
      <c r="I159" s="157">
        <v>0</v>
      </c>
      <c r="J159" s="152">
        <f t="shared" si="22"/>
        <v>0</v>
      </c>
      <c r="K159" s="157">
        <v>0</v>
      </c>
      <c r="L159" s="152">
        <f t="shared" si="23"/>
        <v>0</v>
      </c>
      <c r="M159" s="157">
        <v>0</v>
      </c>
      <c r="N159" s="152">
        <f t="shared" si="24"/>
        <v>0</v>
      </c>
      <c r="O159" s="157">
        <v>0</v>
      </c>
      <c r="P159" s="152">
        <v>0</v>
      </c>
      <c r="Q159" s="157">
        <v>1</v>
      </c>
      <c r="R159" s="152">
        <v>1</v>
      </c>
      <c r="S159" s="157">
        <v>0</v>
      </c>
      <c r="T159" s="152">
        <v>0</v>
      </c>
      <c r="U159" s="157">
        <v>0</v>
      </c>
      <c r="V159" s="152">
        <v>0</v>
      </c>
      <c r="W159" s="157">
        <v>0</v>
      </c>
      <c r="X159" s="152">
        <v>0</v>
      </c>
      <c r="Y159" s="157">
        <v>0</v>
      </c>
      <c r="Z159" s="152">
        <v>0</v>
      </c>
      <c r="AA159" s="157">
        <v>0</v>
      </c>
      <c r="AB159" s="152">
        <v>0</v>
      </c>
      <c r="AC159" s="157">
        <v>0</v>
      </c>
      <c r="AD159" s="152">
        <v>0</v>
      </c>
      <c r="AE159" s="157">
        <v>0</v>
      </c>
      <c r="AF159" s="152">
        <v>0</v>
      </c>
      <c r="AG159" s="157">
        <v>0</v>
      </c>
      <c r="AH159" s="152">
        <v>0</v>
      </c>
      <c r="AI159" s="157">
        <v>0</v>
      </c>
      <c r="AJ159" s="152">
        <v>0</v>
      </c>
      <c r="AK159" s="157">
        <v>0</v>
      </c>
      <c r="AL159" s="152">
        <v>0</v>
      </c>
      <c r="AM159" s="89"/>
      <c r="AN159" s="89"/>
      <c r="AO159" s="93">
        <f t="shared" si="18"/>
        <v>1</v>
      </c>
      <c r="AP159" s="110" t="s">
        <v>333</v>
      </c>
      <c r="AQ159" s="95">
        <v>1</v>
      </c>
      <c r="AR159" s="94" t="s">
        <v>206</v>
      </c>
      <c r="AS159" s="97">
        <v>5</v>
      </c>
      <c r="AT159" s="96"/>
      <c r="AU159" s="97"/>
      <c r="AV159" s="107">
        <f t="shared" si="19"/>
        <v>6</v>
      </c>
      <c r="AW159" s="98">
        <f t="shared" si="20"/>
        <v>0</v>
      </c>
      <c r="AX159" s="99"/>
      <c r="AY159" s="100"/>
      <c r="AZ159" s="107">
        <f t="shared" si="21"/>
        <v>6</v>
      </c>
    </row>
    <row r="160" spans="1:52">
      <c r="A160" s="77">
        <v>196</v>
      </c>
      <c r="B160" s="77" t="s">
        <v>203</v>
      </c>
      <c r="C160" s="77" t="s">
        <v>286</v>
      </c>
      <c r="D160" s="77" t="s">
        <v>10</v>
      </c>
      <c r="E160" s="157">
        <v>1</v>
      </c>
      <c r="F160" s="152">
        <v>0</v>
      </c>
      <c r="G160" s="157">
        <v>0</v>
      </c>
      <c r="H160" s="152">
        <f t="shared" si="25"/>
        <v>0</v>
      </c>
      <c r="I160" s="157">
        <v>0</v>
      </c>
      <c r="J160" s="152">
        <f t="shared" si="22"/>
        <v>0</v>
      </c>
      <c r="K160" s="157">
        <v>0</v>
      </c>
      <c r="L160" s="152">
        <f t="shared" si="23"/>
        <v>0</v>
      </c>
      <c r="M160" s="157">
        <v>0</v>
      </c>
      <c r="N160" s="152">
        <f t="shared" si="24"/>
        <v>0</v>
      </c>
      <c r="O160" s="157">
        <v>0</v>
      </c>
      <c r="P160" s="152">
        <v>0</v>
      </c>
      <c r="Q160" s="157">
        <v>0</v>
      </c>
      <c r="R160" s="152">
        <v>0</v>
      </c>
      <c r="S160" s="157">
        <v>0</v>
      </c>
      <c r="T160" s="152">
        <v>0</v>
      </c>
      <c r="U160" s="157">
        <v>0</v>
      </c>
      <c r="V160" s="152">
        <v>0</v>
      </c>
      <c r="W160" s="157">
        <v>0</v>
      </c>
      <c r="X160" s="152">
        <v>0</v>
      </c>
      <c r="Y160" s="157">
        <v>0</v>
      </c>
      <c r="Z160" s="152">
        <v>0</v>
      </c>
      <c r="AA160" s="157">
        <v>0</v>
      </c>
      <c r="AB160" s="152">
        <v>0</v>
      </c>
      <c r="AC160" s="157">
        <v>0</v>
      </c>
      <c r="AD160" s="152">
        <v>0</v>
      </c>
      <c r="AE160" s="157">
        <v>0</v>
      </c>
      <c r="AF160" s="152">
        <v>0</v>
      </c>
      <c r="AG160" s="157">
        <v>0</v>
      </c>
      <c r="AH160" s="152">
        <v>0</v>
      </c>
      <c r="AI160" s="157">
        <v>0</v>
      </c>
      <c r="AJ160" s="152">
        <v>0</v>
      </c>
      <c r="AK160" s="157">
        <v>0</v>
      </c>
      <c r="AL160" s="152">
        <v>0</v>
      </c>
      <c r="AM160" s="89" t="s">
        <v>206</v>
      </c>
      <c r="AN160" s="89"/>
      <c r="AO160" s="93">
        <f t="shared" si="18"/>
        <v>1</v>
      </c>
      <c r="AP160" s="94" t="s">
        <v>206</v>
      </c>
      <c r="AQ160" s="95"/>
      <c r="AR160" s="94"/>
      <c r="AS160" s="97"/>
      <c r="AT160" s="96"/>
      <c r="AU160" s="97"/>
      <c r="AV160" s="107">
        <f t="shared" si="19"/>
        <v>0</v>
      </c>
      <c r="AW160" s="98">
        <f t="shared" si="20"/>
        <v>1</v>
      </c>
      <c r="AX160" s="99" t="s">
        <v>206</v>
      </c>
      <c r="AY160" s="100">
        <v>300</v>
      </c>
      <c r="AZ160" s="107">
        <f t="shared" si="21"/>
        <v>300</v>
      </c>
    </row>
    <row r="161" spans="1:52">
      <c r="A161" s="77">
        <v>197</v>
      </c>
      <c r="B161" s="77" t="s">
        <v>203</v>
      </c>
      <c r="C161" s="77" t="s">
        <v>286</v>
      </c>
      <c r="D161" s="77" t="s">
        <v>10</v>
      </c>
      <c r="E161" s="157">
        <v>1</v>
      </c>
      <c r="F161" s="152">
        <v>0</v>
      </c>
      <c r="G161" s="157">
        <v>0</v>
      </c>
      <c r="H161" s="152">
        <f t="shared" si="25"/>
        <v>0</v>
      </c>
      <c r="I161" s="157">
        <v>0</v>
      </c>
      <c r="J161" s="152">
        <f t="shared" si="22"/>
        <v>0</v>
      </c>
      <c r="K161" s="157">
        <v>0</v>
      </c>
      <c r="L161" s="152">
        <f t="shared" si="23"/>
        <v>0</v>
      </c>
      <c r="M161" s="157">
        <v>0</v>
      </c>
      <c r="N161" s="152">
        <f t="shared" si="24"/>
        <v>0</v>
      </c>
      <c r="O161" s="157">
        <v>0</v>
      </c>
      <c r="P161" s="152">
        <v>0</v>
      </c>
      <c r="Q161" s="157">
        <v>0</v>
      </c>
      <c r="R161" s="152">
        <v>0</v>
      </c>
      <c r="S161" s="157">
        <v>0</v>
      </c>
      <c r="T161" s="152">
        <v>0</v>
      </c>
      <c r="U161" s="157">
        <v>0</v>
      </c>
      <c r="V161" s="152">
        <v>0</v>
      </c>
      <c r="W161" s="157">
        <v>0</v>
      </c>
      <c r="X161" s="152">
        <v>0</v>
      </c>
      <c r="Y161" s="157">
        <v>0</v>
      </c>
      <c r="Z161" s="152">
        <v>0</v>
      </c>
      <c r="AA161" s="157">
        <v>0</v>
      </c>
      <c r="AB161" s="152">
        <v>0</v>
      </c>
      <c r="AC161" s="157">
        <v>0</v>
      </c>
      <c r="AD161" s="152">
        <v>0</v>
      </c>
      <c r="AE161" s="157">
        <v>0</v>
      </c>
      <c r="AF161" s="152">
        <v>0</v>
      </c>
      <c r="AG161" s="157">
        <v>0</v>
      </c>
      <c r="AH161" s="152">
        <v>0</v>
      </c>
      <c r="AI161" s="157">
        <v>0</v>
      </c>
      <c r="AJ161" s="152">
        <v>0</v>
      </c>
      <c r="AK161" s="157">
        <v>0</v>
      </c>
      <c r="AL161" s="152">
        <v>0</v>
      </c>
      <c r="AM161" s="89" t="s">
        <v>206</v>
      </c>
      <c r="AN161" s="89"/>
      <c r="AO161" s="93">
        <f t="shared" si="18"/>
        <v>1</v>
      </c>
      <c r="AP161" s="94" t="s">
        <v>206</v>
      </c>
      <c r="AQ161" s="95"/>
      <c r="AR161" s="94"/>
      <c r="AS161" s="97"/>
      <c r="AT161" s="96"/>
      <c r="AU161" s="97"/>
      <c r="AV161" s="107">
        <f t="shared" si="19"/>
        <v>0</v>
      </c>
      <c r="AW161" s="98">
        <f t="shared" si="20"/>
        <v>1</v>
      </c>
      <c r="AX161" s="99" t="s">
        <v>206</v>
      </c>
      <c r="AY161" s="100">
        <v>250</v>
      </c>
      <c r="AZ161" s="107">
        <f t="shared" si="21"/>
        <v>250</v>
      </c>
    </row>
    <row r="162" spans="1:52">
      <c r="A162" s="77">
        <v>198</v>
      </c>
      <c r="B162" s="77" t="s">
        <v>203</v>
      </c>
      <c r="C162" s="77" t="s">
        <v>286</v>
      </c>
      <c r="D162" s="77" t="s">
        <v>17</v>
      </c>
      <c r="E162" s="157">
        <v>1</v>
      </c>
      <c r="F162" s="152">
        <v>0</v>
      </c>
      <c r="G162" s="157">
        <v>0</v>
      </c>
      <c r="H162" s="152">
        <f t="shared" si="25"/>
        <v>0</v>
      </c>
      <c r="I162" s="157">
        <v>0</v>
      </c>
      <c r="J162" s="152">
        <f t="shared" si="22"/>
        <v>0</v>
      </c>
      <c r="K162" s="157">
        <v>0</v>
      </c>
      <c r="L162" s="152">
        <f t="shared" si="23"/>
        <v>0</v>
      </c>
      <c r="M162" s="157">
        <v>0</v>
      </c>
      <c r="N162" s="152">
        <f t="shared" si="24"/>
        <v>0</v>
      </c>
      <c r="O162" s="157">
        <v>0</v>
      </c>
      <c r="P162" s="152">
        <v>0</v>
      </c>
      <c r="Q162" s="157">
        <v>0</v>
      </c>
      <c r="R162" s="152">
        <v>0</v>
      </c>
      <c r="S162" s="157">
        <v>0</v>
      </c>
      <c r="T162" s="152">
        <v>0</v>
      </c>
      <c r="U162" s="157">
        <v>0</v>
      </c>
      <c r="V162" s="152">
        <v>0</v>
      </c>
      <c r="W162" s="157">
        <v>0</v>
      </c>
      <c r="X162" s="152">
        <v>0</v>
      </c>
      <c r="Y162" s="157">
        <v>0</v>
      </c>
      <c r="Z162" s="152">
        <v>0</v>
      </c>
      <c r="AA162" s="157">
        <v>0</v>
      </c>
      <c r="AB162" s="152">
        <v>0</v>
      </c>
      <c r="AC162" s="157">
        <v>0</v>
      </c>
      <c r="AD162" s="152">
        <v>0</v>
      </c>
      <c r="AE162" s="157">
        <v>0</v>
      </c>
      <c r="AF162" s="152">
        <v>0</v>
      </c>
      <c r="AG162" s="157">
        <v>0</v>
      </c>
      <c r="AH162" s="152">
        <v>0</v>
      </c>
      <c r="AI162" s="157">
        <v>0</v>
      </c>
      <c r="AJ162" s="152">
        <v>0</v>
      </c>
      <c r="AK162" s="157">
        <v>0</v>
      </c>
      <c r="AL162" s="152">
        <v>0</v>
      </c>
      <c r="AM162" s="89" t="s">
        <v>206</v>
      </c>
      <c r="AN162" s="89"/>
      <c r="AO162" s="93">
        <f t="shared" si="18"/>
        <v>1</v>
      </c>
      <c r="AP162" s="94" t="s">
        <v>206</v>
      </c>
      <c r="AQ162" s="95"/>
      <c r="AR162" s="94"/>
      <c r="AS162" s="97"/>
      <c r="AT162" s="96"/>
      <c r="AU162" s="97"/>
      <c r="AV162" s="107">
        <f t="shared" si="19"/>
        <v>0</v>
      </c>
      <c r="AW162" s="98">
        <f t="shared" si="20"/>
        <v>1</v>
      </c>
      <c r="AX162" s="99" t="s">
        <v>206</v>
      </c>
      <c r="AY162" s="100">
        <v>100</v>
      </c>
      <c r="AZ162" s="107">
        <f t="shared" si="21"/>
        <v>100</v>
      </c>
    </row>
    <row r="163" spans="1:52">
      <c r="A163" s="77">
        <v>199</v>
      </c>
      <c r="B163" s="77" t="s">
        <v>203</v>
      </c>
      <c r="C163" s="77" t="s">
        <v>286</v>
      </c>
      <c r="D163" s="77" t="s">
        <v>11</v>
      </c>
      <c r="E163" s="157">
        <v>1</v>
      </c>
      <c r="F163" s="152">
        <v>1</v>
      </c>
      <c r="G163" s="157">
        <v>0</v>
      </c>
      <c r="H163" s="152">
        <f t="shared" si="25"/>
        <v>0</v>
      </c>
      <c r="I163" s="157">
        <v>0</v>
      </c>
      <c r="J163" s="152">
        <f t="shared" si="22"/>
        <v>0</v>
      </c>
      <c r="K163" s="157">
        <v>0</v>
      </c>
      <c r="L163" s="152">
        <f t="shared" si="23"/>
        <v>0</v>
      </c>
      <c r="M163" s="157">
        <v>0</v>
      </c>
      <c r="N163" s="152">
        <f t="shared" si="24"/>
        <v>0</v>
      </c>
      <c r="O163" s="157">
        <v>0</v>
      </c>
      <c r="P163" s="152">
        <v>0</v>
      </c>
      <c r="Q163" s="157">
        <v>0</v>
      </c>
      <c r="R163" s="152">
        <v>0</v>
      </c>
      <c r="S163" s="157">
        <v>0</v>
      </c>
      <c r="T163" s="152">
        <v>0</v>
      </c>
      <c r="U163" s="157">
        <v>0</v>
      </c>
      <c r="V163" s="152">
        <v>0</v>
      </c>
      <c r="W163" s="157">
        <v>0</v>
      </c>
      <c r="X163" s="152">
        <v>0</v>
      </c>
      <c r="Y163" s="157">
        <v>0</v>
      </c>
      <c r="Z163" s="152">
        <v>0</v>
      </c>
      <c r="AA163" s="157">
        <v>0</v>
      </c>
      <c r="AB163" s="152">
        <v>0</v>
      </c>
      <c r="AC163" s="157">
        <v>0</v>
      </c>
      <c r="AD163" s="152">
        <v>0</v>
      </c>
      <c r="AE163" s="157">
        <v>0</v>
      </c>
      <c r="AF163" s="152">
        <v>0</v>
      </c>
      <c r="AG163" s="157">
        <v>0</v>
      </c>
      <c r="AH163" s="152">
        <v>0</v>
      </c>
      <c r="AI163" s="157">
        <v>0</v>
      </c>
      <c r="AJ163" s="152">
        <v>0</v>
      </c>
      <c r="AK163" s="157">
        <v>0</v>
      </c>
      <c r="AL163" s="152">
        <v>0</v>
      </c>
      <c r="AM163" s="89" t="s">
        <v>206</v>
      </c>
      <c r="AN163" s="89"/>
      <c r="AO163" s="93">
        <f t="shared" si="18"/>
        <v>1</v>
      </c>
      <c r="AP163" s="94" t="s">
        <v>206</v>
      </c>
      <c r="AQ163" s="95">
        <v>1</v>
      </c>
      <c r="AR163" s="94"/>
      <c r="AS163" s="97"/>
      <c r="AT163" s="96"/>
      <c r="AU163" s="97"/>
      <c r="AV163" s="107">
        <f t="shared" si="19"/>
        <v>1</v>
      </c>
      <c r="AW163" s="98">
        <f t="shared" si="20"/>
        <v>0</v>
      </c>
      <c r="AX163" s="99"/>
      <c r="AY163" s="100"/>
      <c r="AZ163" s="107">
        <f t="shared" si="21"/>
        <v>1</v>
      </c>
    </row>
    <row r="164" spans="1:52">
      <c r="A164" s="77">
        <v>200</v>
      </c>
      <c r="B164" s="77" t="s">
        <v>203</v>
      </c>
      <c r="C164" s="77" t="s">
        <v>286</v>
      </c>
      <c r="D164" s="77" t="s">
        <v>11</v>
      </c>
      <c r="E164" s="157">
        <v>1</v>
      </c>
      <c r="F164" s="152">
        <v>0</v>
      </c>
      <c r="G164" s="157">
        <v>0</v>
      </c>
      <c r="H164" s="152">
        <f t="shared" si="25"/>
        <v>0</v>
      </c>
      <c r="I164" s="157">
        <v>0</v>
      </c>
      <c r="J164" s="152">
        <f t="shared" si="22"/>
        <v>0</v>
      </c>
      <c r="K164" s="157">
        <v>0</v>
      </c>
      <c r="L164" s="152">
        <f t="shared" si="23"/>
        <v>0</v>
      </c>
      <c r="M164" s="157">
        <v>0</v>
      </c>
      <c r="N164" s="152">
        <f t="shared" si="24"/>
        <v>0</v>
      </c>
      <c r="O164" s="157">
        <v>0</v>
      </c>
      <c r="P164" s="152">
        <v>0</v>
      </c>
      <c r="Q164" s="157">
        <v>0</v>
      </c>
      <c r="R164" s="152">
        <v>0</v>
      </c>
      <c r="S164" s="157">
        <v>0</v>
      </c>
      <c r="T164" s="152">
        <v>0</v>
      </c>
      <c r="U164" s="157">
        <v>0</v>
      </c>
      <c r="V164" s="152">
        <v>0</v>
      </c>
      <c r="W164" s="157">
        <v>0</v>
      </c>
      <c r="X164" s="152">
        <v>0</v>
      </c>
      <c r="Y164" s="157">
        <v>0</v>
      </c>
      <c r="Z164" s="152">
        <v>0</v>
      </c>
      <c r="AA164" s="157">
        <v>0</v>
      </c>
      <c r="AB164" s="152">
        <v>0</v>
      </c>
      <c r="AC164" s="157">
        <v>0</v>
      </c>
      <c r="AD164" s="152">
        <v>0</v>
      </c>
      <c r="AE164" s="157">
        <v>0</v>
      </c>
      <c r="AF164" s="152">
        <v>0</v>
      </c>
      <c r="AG164" s="157">
        <v>0</v>
      </c>
      <c r="AH164" s="152">
        <v>0</v>
      </c>
      <c r="AI164" s="157">
        <v>0</v>
      </c>
      <c r="AJ164" s="152">
        <v>0</v>
      </c>
      <c r="AK164" s="157">
        <v>0</v>
      </c>
      <c r="AL164" s="152">
        <v>0</v>
      </c>
      <c r="AM164" s="89" t="s">
        <v>206</v>
      </c>
      <c r="AN164" s="89"/>
      <c r="AO164" s="93">
        <f t="shared" si="18"/>
        <v>0</v>
      </c>
      <c r="AP164" s="94"/>
      <c r="AQ164" s="95"/>
      <c r="AR164" s="94"/>
      <c r="AS164" s="97"/>
      <c r="AT164" s="96"/>
      <c r="AU164" s="97"/>
      <c r="AV164" s="107">
        <f t="shared" si="19"/>
        <v>0</v>
      </c>
      <c r="AW164" s="98">
        <f t="shared" si="20"/>
        <v>0</v>
      </c>
      <c r="AX164" s="99"/>
      <c r="AY164" s="100"/>
      <c r="AZ164" s="107">
        <f t="shared" si="21"/>
        <v>0</v>
      </c>
    </row>
    <row r="165" spans="1:52">
      <c r="A165" s="77">
        <v>201</v>
      </c>
      <c r="B165" s="77" t="s">
        <v>203</v>
      </c>
      <c r="C165" s="77" t="s">
        <v>303</v>
      </c>
      <c r="D165" s="77" t="s">
        <v>4</v>
      </c>
      <c r="E165" s="157">
        <v>1</v>
      </c>
      <c r="F165" s="152">
        <v>0</v>
      </c>
      <c r="G165" s="157">
        <v>0</v>
      </c>
      <c r="H165" s="152">
        <f t="shared" si="25"/>
        <v>0</v>
      </c>
      <c r="I165" s="157">
        <v>0</v>
      </c>
      <c r="J165" s="152">
        <f t="shared" si="22"/>
        <v>0</v>
      </c>
      <c r="K165" s="157">
        <v>0</v>
      </c>
      <c r="L165" s="152">
        <f t="shared" si="23"/>
        <v>0</v>
      </c>
      <c r="M165" s="157">
        <v>0</v>
      </c>
      <c r="N165" s="152">
        <f t="shared" si="24"/>
        <v>0</v>
      </c>
      <c r="O165" s="157">
        <v>0</v>
      </c>
      <c r="P165" s="152">
        <v>0</v>
      </c>
      <c r="Q165" s="157">
        <v>0</v>
      </c>
      <c r="R165" s="152">
        <v>0</v>
      </c>
      <c r="S165" s="157">
        <v>0</v>
      </c>
      <c r="T165" s="152">
        <v>0</v>
      </c>
      <c r="U165" s="157">
        <v>0</v>
      </c>
      <c r="V165" s="152">
        <v>0</v>
      </c>
      <c r="W165" s="157">
        <v>0</v>
      </c>
      <c r="X165" s="152">
        <v>0</v>
      </c>
      <c r="Y165" s="157">
        <v>0</v>
      </c>
      <c r="Z165" s="152">
        <v>0</v>
      </c>
      <c r="AA165" s="157">
        <v>0</v>
      </c>
      <c r="AB165" s="152">
        <v>0</v>
      </c>
      <c r="AC165" s="157">
        <v>0</v>
      </c>
      <c r="AD165" s="152">
        <v>0</v>
      </c>
      <c r="AE165" s="157">
        <v>0</v>
      </c>
      <c r="AF165" s="152">
        <v>0</v>
      </c>
      <c r="AG165" s="157">
        <v>0</v>
      </c>
      <c r="AH165" s="152">
        <v>0</v>
      </c>
      <c r="AI165" s="157">
        <v>0</v>
      </c>
      <c r="AJ165" s="152">
        <v>0</v>
      </c>
      <c r="AK165" s="157">
        <v>0</v>
      </c>
      <c r="AL165" s="152">
        <v>0</v>
      </c>
      <c r="AM165" s="89" t="s">
        <v>206</v>
      </c>
      <c r="AN165" s="89"/>
      <c r="AO165" s="93">
        <f t="shared" si="18"/>
        <v>1</v>
      </c>
      <c r="AP165" s="94" t="s">
        <v>206</v>
      </c>
      <c r="AQ165" s="95"/>
      <c r="AR165" s="94"/>
      <c r="AS165" s="97"/>
      <c r="AT165" s="96"/>
      <c r="AU165" s="97"/>
      <c r="AV165" s="107">
        <f t="shared" si="19"/>
        <v>0</v>
      </c>
      <c r="AW165" s="98">
        <f t="shared" si="20"/>
        <v>1</v>
      </c>
      <c r="AX165" s="99" t="s">
        <v>206</v>
      </c>
      <c r="AY165" s="100">
        <v>300</v>
      </c>
      <c r="AZ165" s="107">
        <f t="shared" si="21"/>
        <v>300</v>
      </c>
    </row>
    <row r="166" spans="1:52">
      <c r="A166" s="77">
        <v>202</v>
      </c>
      <c r="B166" s="77" t="s">
        <v>203</v>
      </c>
      <c r="C166" s="77" t="s">
        <v>303</v>
      </c>
      <c r="D166" s="77" t="s">
        <v>4</v>
      </c>
      <c r="E166" s="157">
        <v>1</v>
      </c>
      <c r="F166" s="152">
        <v>5</v>
      </c>
      <c r="G166" s="157">
        <v>0</v>
      </c>
      <c r="H166" s="152">
        <f t="shared" si="25"/>
        <v>0</v>
      </c>
      <c r="I166" s="157">
        <v>0</v>
      </c>
      <c r="J166" s="152">
        <f t="shared" si="22"/>
        <v>0</v>
      </c>
      <c r="K166" s="157">
        <v>0</v>
      </c>
      <c r="L166" s="152">
        <f t="shared" si="23"/>
        <v>0</v>
      </c>
      <c r="M166" s="157">
        <v>0</v>
      </c>
      <c r="N166" s="152">
        <f t="shared" si="24"/>
        <v>0</v>
      </c>
      <c r="O166" s="157">
        <v>0</v>
      </c>
      <c r="P166" s="152">
        <v>0</v>
      </c>
      <c r="Q166" s="157">
        <v>0</v>
      </c>
      <c r="R166" s="152">
        <v>0</v>
      </c>
      <c r="S166" s="157">
        <v>0</v>
      </c>
      <c r="T166" s="152">
        <v>0</v>
      </c>
      <c r="U166" s="157">
        <v>0</v>
      </c>
      <c r="V166" s="152">
        <v>0</v>
      </c>
      <c r="W166" s="157">
        <v>0</v>
      </c>
      <c r="X166" s="152">
        <v>0</v>
      </c>
      <c r="Y166" s="157">
        <v>0</v>
      </c>
      <c r="Z166" s="152">
        <v>0</v>
      </c>
      <c r="AA166" s="157">
        <v>0</v>
      </c>
      <c r="AB166" s="152">
        <v>0</v>
      </c>
      <c r="AC166" s="157">
        <v>0</v>
      </c>
      <c r="AD166" s="152">
        <v>0</v>
      </c>
      <c r="AE166" s="157">
        <v>0</v>
      </c>
      <c r="AF166" s="152">
        <v>0</v>
      </c>
      <c r="AG166" s="157">
        <v>0</v>
      </c>
      <c r="AH166" s="152">
        <v>0</v>
      </c>
      <c r="AI166" s="157">
        <v>0</v>
      </c>
      <c r="AJ166" s="152">
        <v>0</v>
      </c>
      <c r="AK166" s="157">
        <v>0</v>
      </c>
      <c r="AL166" s="152">
        <v>0</v>
      </c>
      <c r="AM166" s="89" t="s">
        <v>206</v>
      </c>
      <c r="AN166" s="89"/>
      <c r="AO166" s="93">
        <f t="shared" si="18"/>
        <v>1</v>
      </c>
      <c r="AP166" s="94" t="s">
        <v>206</v>
      </c>
      <c r="AQ166" s="95">
        <v>5</v>
      </c>
      <c r="AR166" s="94"/>
      <c r="AS166" s="97"/>
      <c r="AT166" s="96"/>
      <c r="AU166" s="97"/>
      <c r="AV166" s="107">
        <f t="shared" si="19"/>
        <v>5</v>
      </c>
      <c r="AW166" s="98">
        <f t="shared" si="20"/>
        <v>0</v>
      </c>
      <c r="AX166" s="99"/>
      <c r="AY166" s="100"/>
      <c r="AZ166" s="107">
        <f t="shared" si="21"/>
        <v>5</v>
      </c>
    </row>
    <row r="167" spans="1:52">
      <c r="A167" s="77">
        <v>203</v>
      </c>
      <c r="B167" s="77" t="s">
        <v>203</v>
      </c>
      <c r="C167" s="77" t="s">
        <v>303</v>
      </c>
      <c r="D167" s="77" t="s">
        <v>6</v>
      </c>
      <c r="E167" s="157">
        <v>1</v>
      </c>
      <c r="F167" s="152">
        <v>12</v>
      </c>
      <c r="G167" s="157">
        <v>0</v>
      </c>
      <c r="H167" s="152">
        <f t="shared" si="25"/>
        <v>0</v>
      </c>
      <c r="I167" s="157">
        <v>0</v>
      </c>
      <c r="J167" s="152">
        <f t="shared" si="22"/>
        <v>0</v>
      </c>
      <c r="K167" s="157">
        <v>0</v>
      </c>
      <c r="L167" s="152">
        <f t="shared" si="23"/>
        <v>0</v>
      </c>
      <c r="M167" s="157">
        <v>0</v>
      </c>
      <c r="N167" s="152">
        <f t="shared" si="24"/>
        <v>0</v>
      </c>
      <c r="O167" s="157">
        <v>0</v>
      </c>
      <c r="P167" s="152">
        <v>0</v>
      </c>
      <c r="Q167" s="157">
        <v>0</v>
      </c>
      <c r="R167" s="152">
        <v>0</v>
      </c>
      <c r="S167" s="157">
        <v>0</v>
      </c>
      <c r="T167" s="152">
        <v>0</v>
      </c>
      <c r="U167" s="157">
        <v>0</v>
      </c>
      <c r="V167" s="152">
        <v>0</v>
      </c>
      <c r="W167" s="157">
        <v>0</v>
      </c>
      <c r="X167" s="152">
        <v>0</v>
      </c>
      <c r="Y167" s="157">
        <v>0</v>
      </c>
      <c r="Z167" s="152">
        <v>0</v>
      </c>
      <c r="AA167" s="157">
        <v>0</v>
      </c>
      <c r="AB167" s="152">
        <v>0</v>
      </c>
      <c r="AC167" s="157">
        <v>0</v>
      </c>
      <c r="AD167" s="152">
        <v>0</v>
      </c>
      <c r="AE167" s="157">
        <v>0</v>
      </c>
      <c r="AF167" s="152">
        <v>0</v>
      </c>
      <c r="AG167" s="157">
        <v>0</v>
      </c>
      <c r="AH167" s="152">
        <v>0</v>
      </c>
      <c r="AI167" s="157">
        <v>0</v>
      </c>
      <c r="AJ167" s="152">
        <v>0</v>
      </c>
      <c r="AK167" s="157">
        <v>0</v>
      </c>
      <c r="AL167" s="152">
        <v>0</v>
      </c>
      <c r="AM167" s="89" t="s">
        <v>206</v>
      </c>
      <c r="AN167" s="89"/>
      <c r="AO167" s="93">
        <f t="shared" si="18"/>
        <v>1</v>
      </c>
      <c r="AP167" s="94" t="s">
        <v>206</v>
      </c>
      <c r="AQ167" s="95">
        <v>12</v>
      </c>
      <c r="AR167" s="94"/>
      <c r="AS167" s="97"/>
      <c r="AT167" s="96"/>
      <c r="AU167" s="97"/>
      <c r="AV167" s="107">
        <f t="shared" si="19"/>
        <v>12</v>
      </c>
      <c r="AW167" s="98">
        <f t="shared" si="20"/>
        <v>0</v>
      </c>
      <c r="AX167" s="99"/>
      <c r="AY167" s="100"/>
      <c r="AZ167" s="107">
        <f t="shared" si="21"/>
        <v>12</v>
      </c>
    </row>
    <row r="168" spans="1:52">
      <c r="A168" s="77">
        <v>204</v>
      </c>
      <c r="B168" s="77" t="s">
        <v>203</v>
      </c>
      <c r="C168" s="77" t="s">
        <v>303</v>
      </c>
      <c r="D168" s="77" t="s">
        <v>6</v>
      </c>
      <c r="E168" s="157">
        <v>1</v>
      </c>
      <c r="F168" s="152">
        <v>9</v>
      </c>
      <c r="G168" s="157">
        <v>0</v>
      </c>
      <c r="H168" s="152">
        <f t="shared" si="25"/>
        <v>0</v>
      </c>
      <c r="I168" s="157">
        <v>0</v>
      </c>
      <c r="J168" s="152">
        <f t="shared" si="22"/>
        <v>0</v>
      </c>
      <c r="K168" s="157">
        <v>0</v>
      </c>
      <c r="L168" s="152">
        <f t="shared" si="23"/>
        <v>0</v>
      </c>
      <c r="M168" s="157">
        <v>1</v>
      </c>
      <c r="N168" s="152">
        <v>0</v>
      </c>
      <c r="O168" s="157">
        <v>0</v>
      </c>
      <c r="P168" s="152">
        <v>0</v>
      </c>
      <c r="Q168" s="157">
        <v>0</v>
      </c>
      <c r="R168" s="152">
        <v>0</v>
      </c>
      <c r="S168" s="157">
        <v>0</v>
      </c>
      <c r="T168" s="152">
        <v>0</v>
      </c>
      <c r="U168" s="157">
        <v>0</v>
      </c>
      <c r="V168" s="152">
        <v>0</v>
      </c>
      <c r="W168" s="157">
        <v>0</v>
      </c>
      <c r="X168" s="152">
        <v>0</v>
      </c>
      <c r="Y168" s="157">
        <v>0</v>
      </c>
      <c r="Z168" s="152">
        <v>0</v>
      </c>
      <c r="AA168" s="157">
        <v>0</v>
      </c>
      <c r="AB168" s="152">
        <v>0</v>
      </c>
      <c r="AC168" s="157">
        <v>0</v>
      </c>
      <c r="AD168" s="152">
        <v>0</v>
      </c>
      <c r="AE168" s="157">
        <v>0</v>
      </c>
      <c r="AF168" s="152">
        <v>0</v>
      </c>
      <c r="AG168" s="157">
        <v>0</v>
      </c>
      <c r="AH168" s="152">
        <v>0</v>
      </c>
      <c r="AI168" s="157">
        <v>0</v>
      </c>
      <c r="AJ168" s="152">
        <v>0</v>
      </c>
      <c r="AK168" s="157">
        <v>0</v>
      </c>
      <c r="AL168" s="152">
        <v>0</v>
      </c>
      <c r="AM168" s="89" t="s">
        <v>206</v>
      </c>
      <c r="AN168" s="89"/>
      <c r="AO168" s="93">
        <f t="shared" si="18"/>
        <v>1</v>
      </c>
      <c r="AP168" s="94" t="s">
        <v>206</v>
      </c>
      <c r="AQ168" s="95">
        <v>9</v>
      </c>
      <c r="AR168" s="110" t="s">
        <v>482</v>
      </c>
      <c r="AS168" s="97">
        <v>1</v>
      </c>
      <c r="AT168" s="96"/>
      <c r="AU168" s="97"/>
      <c r="AV168" s="107">
        <f t="shared" si="19"/>
        <v>10</v>
      </c>
      <c r="AW168" s="98">
        <f t="shared" si="20"/>
        <v>0</v>
      </c>
      <c r="AX168" s="99"/>
      <c r="AY168" s="100"/>
      <c r="AZ168" s="107">
        <f t="shared" si="21"/>
        <v>10</v>
      </c>
    </row>
    <row r="169" spans="1:52">
      <c r="A169" s="77">
        <v>205</v>
      </c>
      <c r="B169" s="77" t="s">
        <v>203</v>
      </c>
      <c r="C169" s="77" t="s">
        <v>303</v>
      </c>
      <c r="D169" s="77" t="s">
        <v>8</v>
      </c>
      <c r="E169" s="157">
        <v>1</v>
      </c>
      <c r="F169" s="152">
        <v>31</v>
      </c>
      <c r="G169" s="157">
        <v>0</v>
      </c>
      <c r="H169" s="152">
        <f t="shared" si="25"/>
        <v>0</v>
      </c>
      <c r="I169" s="157">
        <v>0</v>
      </c>
      <c r="J169" s="152">
        <f t="shared" si="22"/>
        <v>0</v>
      </c>
      <c r="K169" s="157">
        <v>0</v>
      </c>
      <c r="L169" s="152">
        <f t="shared" si="23"/>
        <v>0</v>
      </c>
      <c r="M169" s="157">
        <v>0</v>
      </c>
      <c r="N169" s="152">
        <f t="shared" si="24"/>
        <v>0</v>
      </c>
      <c r="O169" s="157">
        <v>0</v>
      </c>
      <c r="P169" s="152">
        <v>0</v>
      </c>
      <c r="Q169" s="157">
        <v>0</v>
      </c>
      <c r="R169" s="152">
        <v>0</v>
      </c>
      <c r="S169" s="157">
        <v>0</v>
      </c>
      <c r="T169" s="152">
        <v>0</v>
      </c>
      <c r="U169" s="157">
        <v>0</v>
      </c>
      <c r="V169" s="152">
        <v>0</v>
      </c>
      <c r="W169" s="157">
        <v>0</v>
      </c>
      <c r="X169" s="152">
        <v>0</v>
      </c>
      <c r="Y169" s="157">
        <v>0</v>
      </c>
      <c r="Z169" s="152">
        <v>0</v>
      </c>
      <c r="AA169" s="157">
        <v>0</v>
      </c>
      <c r="AB169" s="152">
        <v>0</v>
      </c>
      <c r="AC169" s="157">
        <v>0</v>
      </c>
      <c r="AD169" s="152">
        <v>0</v>
      </c>
      <c r="AE169" s="157">
        <v>0</v>
      </c>
      <c r="AF169" s="152">
        <v>0</v>
      </c>
      <c r="AG169" s="157">
        <v>0</v>
      </c>
      <c r="AH169" s="152">
        <v>0</v>
      </c>
      <c r="AI169" s="157">
        <v>0</v>
      </c>
      <c r="AJ169" s="152">
        <v>0</v>
      </c>
      <c r="AK169" s="157">
        <v>0</v>
      </c>
      <c r="AL169" s="152">
        <v>0</v>
      </c>
      <c r="AM169" s="89" t="s">
        <v>206</v>
      </c>
      <c r="AN169" s="89"/>
      <c r="AO169" s="93">
        <f t="shared" si="18"/>
        <v>1</v>
      </c>
      <c r="AP169" s="94" t="s">
        <v>206</v>
      </c>
      <c r="AQ169" s="95">
        <v>31</v>
      </c>
      <c r="AR169" s="94"/>
      <c r="AS169" s="97"/>
      <c r="AT169" s="96"/>
      <c r="AU169" s="97"/>
      <c r="AV169" s="107">
        <f t="shared" si="19"/>
        <v>31</v>
      </c>
      <c r="AW169" s="98">
        <f t="shared" si="20"/>
        <v>0</v>
      </c>
      <c r="AX169" s="99"/>
      <c r="AY169" s="100"/>
      <c r="AZ169" s="107">
        <f t="shared" si="21"/>
        <v>31</v>
      </c>
    </row>
    <row r="170" spans="1:52">
      <c r="A170" s="77">
        <v>206</v>
      </c>
      <c r="B170" s="77" t="s">
        <v>203</v>
      </c>
      <c r="C170" s="77" t="s">
        <v>303</v>
      </c>
      <c r="D170" s="77" t="s">
        <v>8</v>
      </c>
      <c r="E170" s="157">
        <v>1</v>
      </c>
      <c r="F170" s="152">
        <v>14</v>
      </c>
      <c r="G170" s="157">
        <v>0</v>
      </c>
      <c r="H170" s="152">
        <f t="shared" si="25"/>
        <v>0</v>
      </c>
      <c r="I170" s="157">
        <v>0</v>
      </c>
      <c r="J170" s="152">
        <f t="shared" si="22"/>
        <v>0</v>
      </c>
      <c r="K170" s="157">
        <v>0</v>
      </c>
      <c r="L170" s="152">
        <f t="shared" si="23"/>
        <v>0</v>
      </c>
      <c r="M170" s="157">
        <v>0</v>
      </c>
      <c r="N170" s="152">
        <f t="shared" si="24"/>
        <v>0</v>
      </c>
      <c r="O170" s="157">
        <v>0</v>
      </c>
      <c r="P170" s="152">
        <v>0</v>
      </c>
      <c r="Q170" s="157">
        <v>0</v>
      </c>
      <c r="R170" s="152">
        <v>0</v>
      </c>
      <c r="S170" s="157">
        <v>0</v>
      </c>
      <c r="T170" s="152">
        <v>0</v>
      </c>
      <c r="U170" s="157">
        <v>0</v>
      </c>
      <c r="V170" s="152">
        <v>0</v>
      </c>
      <c r="W170" s="157">
        <v>0</v>
      </c>
      <c r="X170" s="152">
        <v>0</v>
      </c>
      <c r="Y170" s="157">
        <v>0</v>
      </c>
      <c r="Z170" s="152">
        <v>0</v>
      </c>
      <c r="AA170" s="157">
        <v>0</v>
      </c>
      <c r="AB170" s="152">
        <v>0</v>
      </c>
      <c r="AC170" s="157">
        <v>0</v>
      </c>
      <c r="AD170" s="152">
        <v>0</v>
      </c>
      <c r="AE170" s="157">
        <v>0</v>
      </c>
      <c r="AF170" s="152">
        <v>0</v>
      </c>
      <c r="AG170" s="157">
        <v>0</v>
      </c>
      <c r="AH170" s="152">
        <v>0</v>
      </c>
      <c r="AI170" s="157">
        <v>0</v>
      </c>
      <c r="AJ170" s="152">
        <v>0</v>
      </c>
      <c r="AK170" s="157">
        <v>0</v>
      </c>
      <c r="AL170" s="152">
        <v>0</v>
      </c>
      <c r="AM170" s="89" t="s">
        <v>206</v>
      </c>
      <c r="AN170" s="89"/>
      <c r="AO170" s="93">
        <f t="shared" si="18"/>
        <v>1</v>
      </c>
      <c r="AP170" s="94" t="s">
        <v>206</v>
      </c>
      <c r="AQ170" s="95">
        <v>14</v>
      </c>
      <c r="AR170" s="94"/>
      <c r="AS170" s="97"/>
      <c r="AT170" s="96"/>
      <c r="AU170" s="97"/>
      <c r="AV170" s="107">
        <f t="shared" si="19"/>
        <v>14</v>
      </c>
      <c r="AW170" s="98">
        <f t="shared" si="20"/>
        <v>0</v>
      </c>
      <c r="AX170" s="99"/>
      <c r="AY170" s="100"/>
      <c r="AZ170" s="107">
        <f t="shared" si="21"/>
        <v>14</v>
      </c>
    </row>
    <row r="171" spans="1:52">
      <c r="A171" s="77">
        <v>207</v>
      </c>
      <c r="B171" s="77" t="s">
        <v>203</v>
      </c>
      <c r="C171" s="77" t="s">
        <v>303</v>
      </c>
      <c r="D171" s="77" t="s">
        <v>16</v>
      </c>
      <c r="E171" s="157">
        <v>1</v>
      </c>
      <c r="F171" s="152">
        <v>2</v>
      </c>
      <c r="G171" s="157">
        <v>0</v>
      </c>
      <c r="H171" s="152">
        <f t="shared" si="25"/>
        <v>0</v>
      </c>
      <c r="I171" s="157">
        <v>0</v>
      </c>
      <c r="J171" s="152">
        <f t="shared" si="22"/>
        <v>0</v>
      </c>
      <c r="K171" s="157">
        <v>0</v>
      </c>
      <c r="L171" s="152">
        <f t="shared" si="23"/>
        <v>0</v>
      </c>
      <c r="M171" s="157">
        <v>0</v>
      </c>
      <c r="N171" s="152">
        <f t="shared" si="24"/>
        <v>0</v>
      </c>
      <c r="O171" s="157">
        <v>0</v>
      </c>
      <c r="P171" s="152">
        <v>0</v>
      </c>
      <c r="Q171" s="157">
        <v>0</v>
      </c>
      <c r="R171" s="152">
        <v>0</v>
      </c>
      <c r="S171" s="157">
        <v>0</v>
      </c>
      <c r="T171" s="152">
        <v>0</v>
      </c>
      <c r="U171" s="157">
        <v>0</v>
      </c>
      <c r="V171" s="152">
        <v>0</v>
      </c>
      <c r="W171" s="157">
        <v>0</v>
      </c>
      <c r="X171" s="152">
        <v>0</v>
      </c>
      <c r="Y171" s="157">
        <v>0</v>
      </c>
      <c r="Z171" s="152">
        <v>0</v>
      </c>
      <c r="AA171" s="157">
        <v>0</v>
      </c>
      <c r="AB171" s="152">
        <v>0</v>
      </c>
      <c r="AC171" s="157">
        <v>0</v>
      </c>
      <c r="AD171" s="152">
        <v>0</v>
      </c>
      <c r="AE171" s="157">
        <v>0</v>
      </c>
      <c r="AF171" s="152">
        <v>0</v>
      </c>
      <c r="AG171" s="157">
        <v>0</v>
      </c>
      <c r="AH171" s="152">
        <v>0</v>
      </c>
      <c r="AI171" s="157">
        <v>0</v>
      </c>
      <c r="AJ171" s="152">
        <v>0</v>
      </c>
      <c r="AK171" s="157">
        <v>0</v>
      </c>
      <c r="AL171" s="152">
        <v>0</v>
      </c>
      <c r="AM171" s="89" t="s">
        <v>206</v>
      </c>
      <c r="AN171" s="89"/>
      <c r="AO171" s="93">
        <f t="shared" si="18"/>
        <v>1</v>
      </c>
      <c r="AP171" s="110" t="s">
        <v>348</v>
      </c>
      <c r="AQ171" s="95">
        <v>7</v>
      </c>
      <c r="AR171" s="94" t="s">
        <v>206</v>
      </c>
      <c r="AS171" s="97">
        <v>2</v>
      </c>
      <c r="AT171" s="96"/>
      <c r="AU171" s="97"/>
      <c r="AV171" s="107">
        <f t="shared" si="19"/>
        <v>9</v>
      </c>
      <c r="AW171" s="98">
        <f t="shared" si="20"/>
        <v>0</v>
      </c>
      <c r="AX171" s="99"/>
      <c r="AY171" s="100"/>
      <c r="AZ171" s="107">
        <f t="shared" si="21"/>
        <v>9</v>
      </c>
    </row>
    <row r="172" spans="1:52">
      <c r="A172" s="77">
        <v>208</v>
      </c>
      <c r="B172" s="77" t="s">
        <v>203</v>
      </c>
      <c r="C172" s="77" t="s">
        <v>303</v>
      </c>
      <c r="D172" s="77" t="s">
        <v>5</v>
      </c>
      <c r="E172" s="157">
        <v>1</v>
      </c>
      <c r="F172" s="152">
        <v>0</v>
      </c>
      <c r="G172" s="157">
        <v>0</v>
      </c>
      <c r="H172" s="152">
        <f t="shared" si="25"/>
        <v>0</v>
      </c>
      <c r="I172" s="157">
        <v>0</v>
      </c>
      <c r="J172" s="152">
        <f t="shared" si="22"/>
        <v>0</v>
      </c>
      <c r="K172" s="157">
        <v>0</v>
      </c>
      <c r="L172" s="152">
        <f t="shared" si="23"/>
        <v>0</v>
      </c>
      <c r="M172" s="157">
        <v>0</v>
      </c>
      <c r="N172" s="152">
        <f t="shared" si="24"/>
        <v>0</v>
      </c>
      <c r="O172" s="157">
        <v>0</v>
      </c>
      <c r="P172" s="152">
        <v>0</v>
      </c>
      <c r="Q172" s="157">
        <v>0</v>
      </c>
      <c r="R172" s="152">
        <v>0</v>
      </c>
      <c r="S172" s="157">
        <v>0</v>
      </c>
      <c r="T172" s="152">
        <v>0</v>
      </c>
      <c r="U172" s="157">
        <v>0</v>
      </c>
      <c r="V172" s="152">
        <v>0</v>
      </c>
      <c r="W172" s="157">
        <v>0</v>
      </c>
      <c r="X172" s="152">
        <v>0</v>
      </c>
      <c r="Y172" s="157">
        <v>0</v>
      </c>
      <c r="Z172" s="152">
        <v>0</v>
      </c>
      <c r="AA172" s="157">
        <v>0</v>
      </c>
      <c r="AB172" s="152">
        <v>0</v>
      </c>
      <c r="AC172" s="157">
        <v>0</v>
      </c>
      <c r="AD172" s="152">
        <v>0</v>
      </c>
      <c r="AE172" s="157">
        <v>0</v>
      </c>
      <c r="AF172" s="152">
        <v>0</v>
      </c>
      <c r="AG172" s="157">
        <v>0</v>
      </c>
      <c r="AH172" s="152">
        <v>0</v>
      </c>
      <c r="AI172" s="157">
        <v>0</v>
      </c>
      <c r="AJ172" s="152">
        <v>0</v>
      </c>
      <c r="AK172" s="157">
        <v>0</v>
      </c>
      <c r="AL172" s="152">
        <v>0</v>
      </c>
      <c r="AM172" s="89" t="s">
        <v>206</v>
      </c>
      <c r="AN172" s="89"/>
      <c r="AO172" s="93">
        <f t="shared" si="18"/>
        <v>1</v>
      </c>
      <c r="AP172" s="94" t="s">
        <v>206</v>
      </c>
      <c r="AQ172" s="95"/>
      <c r="AR172" s="94"/>
      <c r="AS172" s="97"/>
      <c r="AT172" s="96"/>
      <c r="AU172" s="97"/>
      <c r="AV172" s="107">
        <f t="shared" si="19"/>
        <v>0</v>
      </c>
      <c r="AW172" s="98">
        <f t="shared" si="20"/>
        <v>1</v>
      </c>
      <c r="AX172" s="99" t="s">
        <v>206</v>
      </c>
      <c r="AY172" s="100">
        <v>200</v>
      </c>
      <c r="AZ172" s="107">
        <f t="shared" si="21"/>
        <v>200</v>
      </c>
    </row>
    <row r="173" spans="1:52">
      <c r="A173" s="77">
        <v>209</v>
      </c>
      <c r="B173" s="77" t="s">
        <v>203</v>
      </c>
      <c r="C173" s="77" t="s">
        <v>303</v>
      </c>
      <c r="D173" s="77" t="s">
        <v>5</v>
      </c>
      <c r="E173" s="157">
        <v>1</v>
      </c>
      <c r="F173" s="152">
        <v>40</v>
      </c>
      <c r="G173" s="157">
        <v>0</v>
      </c>
      <c r="H173" s="152">
        <f t="shared" si="25"/>
        <v>0</v>
      </c>
      <c r="I173" s="157">
        <v>0</v>
      </c>
      <c r="J173" s="152">
        <f t="shared" si="22"/>
        <v>0</v>
      </c>
      <c r="K173" s="157">
        <v>0</v>
      </c>
      <c r="L173" s="152">
        <f t="shared" si="23"/>
        <v>0</v>
      </c>
      <c r="M173" s="157">
        <v>0</v>
      </c>
      <c r="N173" s="152">
        <f t="shared" si="24"/>
        <v>0</v>
      </c>
      <c r="O173" s="157">
        <v>0</v>
      </c>
      <c r="P173" s="152">
        <v>0</v>
      </c>
      <c r="Q173" s="157">
        <v>0</v>
      </c>
      <c r="R173" s="152">
        <v>0</v>
      </c>
      <c r="S173" s="157">
        <v>0</v>
      </c>
      <c r="T173" s="152">
        <v>0</v>
      </c>
      <c r="U173" s="157">
        <v>0</v>
      </c>
      <c r="V173" s="152">
        <v>0</v>
      </c>
      <c r="W173" s="157">
        <v>0</v>
      </c>
      <c r="X173" s="152">
        <v>0</v>
      </c>
      <c r="Y173" s="157">
        <v>0</v>
      </c>
      <c r="Z173" s="152">
        <v>0</v>
      </c>
      <c r="AA173" s="157">
        <v>0</v>
      </c>
      <c r="AB173" s="152">
        <v>0</v>
      </c>
      <c r="AC173" s="157">
        <v>0</v>
      </c>
      <c r="AD173" s="152">
        <v>0</v>
      </c>
      <c r="AE173" s="157">
        <v>0</v>
      </c>
      <c r="AF173" s="152">
        <v>0</v>
      </c>
      <c r="AG173" s="157">
        <v>0</v>
      </c>
      <c r="AH173" s="152">
        <v>0</v>
      </c>
      <c r="AI173" s="157">
        <v>0</v>
      </c>
      <c r="AJ173" s="152">
        <v>0</v>
      </c>
      <c r="AK173" s="157">
        <v>0</v>
      </c>
      <c r="AL173" s="152">
        <v>0</v>
      </c>
      <c r="AM173" s="89" t="s">
        <v>206</v>
      </c>
      <c r="AN173" s="89"/>
      <c r="AO173" s="93">
        <f t="shared" si="18"/>
        <v>1</v>
      </c>
      <c r="AP173" s="94" t="s">
        <v>206</v>
      </c>
      <c r="AQ173" s="95">
        <v>40</v>
      </c>
      <c r="AR173" s="94"/>
      <c r="AS173" s="97"/>
      <c r="AT173" s="96"/>
      <c r="AU173" s="97"/>
      <c r="AV173" s="107">
        <f t="shared" si="19"/>
        <v>40</v>
      </c>
      <c r="AW173" s="98">
        <f t="shared" si="20"/>
        <v>1</v>
      </c>
      <c r="AX173" s="99" t="s">
        <v>206</v>
      </c>
      <c r="AY173" s="100">
        <v>30</v>
      </c>
      <c r="AZ173" s="107">
        <f t="shared" si="21"/>
        <v>70</v>
      </c>
    </row>
    <row r="174" spans="1:52">
      <c r="A174" s="77">
        <v>210</v>
      </c>
      <c r="B174" s="77" t="s">
        <v>203</v>
      </c>
      <c r="C174" s="77" t="s">
        <v>303</v>
      </c>
      <c r="D174" s="77" t="s">
        <v>7</v>
      </c>
      <c r="E174" s="157">
        <v>1</v>
      </c>
      <c r="F174" s="152">
        <v>9</v>
      </c>
      <c r="G174" s="157">
        <v>0</v>
      </c>
      <c r="H174" s="152">
        <f t="shared" si="25"/>
        <v>0</v>
      </c>
      <c r="I174" s="157">
        <v>0</v>
      </c>
      <c r="J174" s="152">
        <f t="shared" si="22"/>
        <v>0</v>
      </c>
      <c r="K174" s="157">
        <v>0</v>
      </c>
      <c r="L174" s="152">
        <f t="shared" si="23"/>
        <v>0</v>
      </c>
      <c r="M174" s="157">
        <v>0</v>
      </c>
      <c r="N174" s="152">
        <f t="shared" si="24"/>
        <v>0</v>
      </c>
      <c r="O174" s="157">
        <v>0</v>
      </c>
      <c r="P174" s="152">
        <v>0</v>
      </c>
      <c r="Q174" s="157">
        <v>0</v>
      </c>
      <c r="R174" s="152">
        <v>0</v>
      </c>
      <c r="S174" s="157">
        <v>0</v>
      </c>
      <c r="T174" s="152">
        <v>0</v>
      </c>
      <c r="U174" s="157">
        <v>0</v>
      </c>
      <c r="V174" s="152">
        <v>0</v>
      </c>
      <c r="W174" s="157">
        <v>0</v>
      </c>
      <c r="X174" s="152">
        <v>0</v>
      </c>
      <c r="Y174" s="157">
        <v>0</v>
      </c>
      <c r="Z174" s="152">
        <v>0</v>
      </c>
      <c r="AA174" s="157">
        <v>0</v>
      </c>
      <c r="AB174" s="152">
        <v>0</v>
      </c>
      <c r="AC174" s="157">
        <v>0</v>
      </c>
      <c r="AD174" s="152">
        <v>0</v>
      </c>
      <c r="AE174" s="157">
        <v>0</v>
      </c>
      <c r="AF174" s="152">
        <v>0</v>
      </c>
      <c r="AG174" s="157">
        <v>0</v>
      </c>
      <c r="AH174" s="152">
        <v>0</v>
      </c>
      <c r="AI174" s="157">
        <v>0</v>
      </c>
      <c r="AJ174" s="152">
        <v>0</v>
      </c>
      <c r="AK174" s="157">
        <v>0</v>
      </c>
      <c r="AL174" s="152">
        <v>0</v>
      </c>
      <c r="AM174" s="89" t="s">
        <v>206</v>
      </c>
      <c r="AN174" s="89"/>
      <c r="AO174" s="93">
        <f t="shared" si="18"/>
        <v>1</v>
      </c>
      <c r="AP174" s="94" t="s">
        <v>206</v>
      </c>
      <c r="AQ174" s="95">
        <v>9</v>
      </c>
      <c r="AR174" s="94"/>
      <c r="AS174" s="97"/>
      <c r="AT174" s="96"/>
      <c r="AU174" s="97"/>
      <c r="AV174" s="107">
        <f t="shared" si="19"/>
        <v>9</v>
      </c>
      <c r="AW174" s="98">
        <f t="shared" si="20"/>
        <v>1</v>
      </c>
      <c r="AX174" s="99" t="s">
        <v>206</v>
      </c>
      <c r="AY174" s="100">
        <v>500</v>
      </c>
      <c r="AZ174" s="107">
        <f t="shared" si="21"/>
        <v>509</v>
      </c>
    </row>
    <row r="175" spans="1:52">
      <c r="A175" s="77">
        <v>211</v>
      </c>
      <c r="B175" s="77" t="s">
        <v>203</v>
      </c>
      <c r="C175" s="77" t="s">
        <v>303</v>
      </c>
      <c r="D175" s="77" t="s">
        <v>7</v>
      </c>
      <c r="E175" s="157">
        <v>1</v>
      </c>
      <c r="F175" s="152">
        <v>13</v>
      </c>
      <c r="G175" s="157">
        <v>0</v>
      </c>
      <c r="H175" s="152">
        <f t="shared" si="25"/>
        <v>0</v>
      </c>
      <c r="I175" s="157">
        <v>0</v>
      </c>
      <c r="J175" s="152">
        <f t="shared" si="22"/>
        <v>0</v>
      </c>
      <c r="K175" s="157">
        <v>0</v>
      </c>
      <c r="L175" s="152">
        <f t="shared" si="23"/>
        <v>0</v>
      </c>
      <c r="M175" s="157">
        <v>0</v>
      </c>
      <c r="N175" s="152">
        <f t="shared" si="24"/>
        <v>0</v>
      </c>
      <c r="O175" s="157">
        <v>0</v>
      </c>
      <c r="P175" s="152">
        <v>0</v>
      </c>
      <c r="Q175" s="157">
        <v>0</v>
      </c>
      <c r="R175" s="152">
        <v>0</v>
      </c>
      <c r="S175" s="157">
        <v>0</v>
      </c>
      <c r="T175" s="152">
        <v>0</v>
      </c>
      <c r="U175" s="157">
        <v>0</v>
      </c>
      <c r="V175" s="152">
        <v>0</v>
      </c>
      <c r="W175" s="157">
        <v>0</v>
      </c>
      <c r="X175" s="152">
        <v>0</v>
      </c>
      <c r="Y175" s="157">
        <v>0</v>
      </c>
      <c r="Z175" s="152">
        <v>0</v>
      </c>
      <c r="AA175" s="157">
        <v>0</v>
      </c>
      <c r="AB175" s="152">
        <v>0</v>
      </c>
      <c r="AC175" s="157">
        <v>0</v>
      </c>
      <c r="AD175" s="152">
        <v>0</v>
      </c>
      <c r="AE175" s="157">
        <v>0</v>
      </c>
      <c r="AF175" s="152">
        <v>0</v>
      </c>
      <c r="AG175" s="157">
        <v>0</v>
      </c>
      <c r="AH175" s="152">
        <v>0</v>
      </c>
      <c r="AI175" s="157">
        <v>0</v>
      </c>
      <c r="AJ175" s="152">
        <v>0</v>
      </c>
      <c r="AK175" s="157">
        <v>0</v>
      </c>
      <c r="AL175" s="152">
        <v>0</v>
      </c>
      <c r="AM175" s="89" t="s">
        <v>206</v>
      </c>
      <c r="AN175" s="89"/>
      <c r="AO175" s="93">
        <v>1</v>
      </c>
      <c r="AP175" s="94" t="s">
        <v>206</v>
      </c>
      <c r="AQ175" s="95">
        <v>13</v>
      </c>
      <c r="AR175" s="94"/>
      <c r="AS175" s="97"/>
      <c r="AT175" s="96"/>
      <c r="AU175" s="97"/>
      <c r="AV175" s="107">
        <f t="shared" si="19"/>
        <v>13</v>
      </c>
      <c r="AW175" s="98">
        <f t="shared" si="20"/>
        <v>1</v>
      </c>
      <c r="AX175" s="99" t="s">
        <v>206</v>
      </c>
      <c r="AY175" s="100">
        <v>15</v>
      </c>
      <c r="AZ175" s="107">
        <f t="shared" si="21"/>
        <v>28</v>
      </c>
    </row>
    <row r="176" spans="1:52">
      <c r="A176" s="77">
        <v>212</v>
      </c>
      <c r="B176" s="77" t="s">
        <v>203</v>
      </c>
      <c r="C176" s="77" t="s">
        <v>303</v>
      </c>
      <c r="D176" s="77" t="s">
        <v>14</v>
      </c>
      <c r="E176" s="157">
        <v>1</v>
      </c>
      <c r="F176" s="152">
        <v>75</v>
      </c>
      <c r="G176" s="157">
        <v>0</v>
      </c>
      <c r="H176" s="152">
        <f t="shared" si="25"/>
        <v>0</v>
      </c>
      <c r="I176" s="157">
        <v>0</v>
      </c>
      <c r="J176" s="152">
        <f t="shared" si="22"/>
        <v>0</v>
      </c>
      <c r="K176" s="157">
        <v>0</v>
      </c>
      <c r="L176" s="152">
        <f t="shared" si="23"/>
        <v>0</v>
      </c>
      <c r="M176" s="157">
        <v>0</v>
      </c>
      <c r="N176" s="152">
        <f t="shared" si="24"/>
        <v>0</v>
      </c>
      <c r="O176" s="157">
        <v>0</v>
      </c>
      <c r="P176" s="152">
        <v>0</v>
      </c>
      <c r="Q176" s="157">
        <v>0</v>
      </c>
      <c r="R176" s="152">
        <v>0</v>
      </c>
      <c r="S176" s="157">
        <v>0</v>
      </c>
      <c r="T176" s="152">
        <v>0</v>
      </c>
      <c r="U176" s="157">
        <v>0</v>
      </c>
      <c r="V176" s="152">
        <v>0</v>
      </c>
      <c r="W176" s="157">
        <v>0</v>
      </c>
      <c r="X176" s="152">
        <v>0</v>
      </c>
      <c r="Y176" s="157">
        <v>0</v>
      </c>
      <c r="Z176" s="152">
        <v>0</v>
      </c>
      <c r="AA176" s="157">
        <v>0</v>
      </c>
      <c r="AB176" s="152">
        <v>0</v>
      </c>
      <c r="AC176" s="157">
        <v>0</v>
      </c>
      <c r="AD176" s="152">
        <v>0</v>
      </c>
      <c r="AE176" s="157">
        <v>0</v>
      </c>
      <c r="AF176" s="152">
        <v>0</v>
      </c>
      <c r="AG176" s="157">
        <v>0</v>
      </c>
      <c r="AH176" s="152">
        <v>0</v>
      </c>
      <c r="AI176" s="157">
        <v>0</v>
      </c>
      <c r="AJ176" s="152">
        <v>0</v>
      </c>
      <c r="AK176" s="157">
        <v>0</v>
      </c>
      <c r="AL176" s="152">
        <v>0</v>
      </c>
      <c r="AM176" s="89" t="s">
        <v>206</v>
      </c>
      <c r="AN176" s="89"/>
      <c r="AO176" s="93">
        <f t="shared" ref="AO176:AO209" si="26">IF(SUM(AQ176+AS176+AU176+AY176)&gt;0,1,0)</f>
        <v>1</v>
      </c>
      <c r="AP176" s="94" t="s">
        <v>206</v>
      </c>
      <c r="AQ176" s="95">
        <v>75</v>
      </c>
      <c r="AR176" s="94"/>
      <c r="AS176" s="97"/>
      <c r="AT176" s="96"/>
      <c r="AU176" s="97"/>
      <c r="AV176" s="107">
        <f t="shared" si="19"/>
        <v>75</v>
      </c>
      <c r="AW176" s="98">
        <f t="shared" si="20"/>
        <v>0</v>
      </c>
      <c r="AX176" s="99"/>
      <c r="AY176" s="100"/>
      <c r="AZ176" s="107">
        <f t="shared" si="21"/>
        <v>75</v>
      </c>
    </row>
    <row r="177" spans="1:52">
      <c r="A177" s="77">
        <v>213</v>
      </c>
      <c r="B177" s="77" t="s">
        <v>203</v>
      </c>
      <c r="C177" s="77" t="s">
        <v>303</v>
      </c>
      <c r="D177" s="77" t="s">
        <v>14</v>
      </c>
      <c r="E177" s="157">
        <v>1</v>
      </c>
      <c r="F177" s="152">
        <v>1</v>
      </c>
      <c r="G177" s="157">
        <v>0</v>
      </c>
      <c r="H177" s="152">
        <f t="shared" si="25"/>
        <v>0</v>
      </c>
      <c r="I177" s="157">
        <v>0</v>
      </c>
      <c r="J177" s="152">
        <f t="shared" si="22"/>
        <v>0</v>
      </c>
      <c r="K177" s="157">
        <v>0</v>
      </c>
      <c r="L177" s="152">
        <f t="shared" si="23"/>
        <v>0</v>
      </c>
      <c r="M177" s="157">
        <v>0</v>
      </c>
      <c r="N177" s="152">
        <f t="shared" si="24"/>
        <v>0</v>
      </c>
      <c r="O177" s="157">
        <v>0</v>
      </c>
      <c r="P177" s="152">
        <v>0</v>
      </c>
      <c r="Q177" s="157">
        <v>0</v>
      </c>
      <c r="R177" s="152">
        <v>0</v>
      </c>
      <c r="S177" s="157">
        <v>0</v>
      </c>
      <c r="T177" s="152">
        <v>0</v>
      </c>
      <c r="U177" s="157">
        <v>0</v>
      </c>
      <c r="V177" s="152">
        <v>0</v>
      </c>
      <c r="W177" s="157">
        <v>0</v>
      </c>
      <c r="X177" s="152">
        <v>0</v>
      </c>
      <c r="Y177" s="157">
        <v>0</v>
      </c>
      <c r="Z177" s="152">
        <v>0</v>
      </c>
      <c r="AA177" s="157">
        <v>0</v>
      </c>
      <c r="AB177" s="152">
        <v>0</v>
      </c>
      <c r="AC177" s="157">
        <v>0</v>
      </c>
      <c r="AD177" s="152">
        <v>0</v>
      </c>
      <c r="AE177" s="157">
        <v>0</v>
      </c>
      <c r="AF177" s="152">
        <v>0</v>
      </c>
      <c r="AG177" s="157">
        <v>0</v>
      </c>
      <c r="AH177" s="152">
        <v>0</v>
      </c>
      <c r="AI177" s="157">
        <v>0</v>
      </c>
      <c r="AJ177" s="152">
        <v>0</v>
      </c>
      <c r="AK177" s="157">
        <v>0</v>
      </c>
      <c r="AL177" s="152">
        <v>0</v>
      </c>
      <c r="AM177" s="89"/>
      <c r="AN177" s="89"/>
      <c r="AO177" s="93">
        <f t="shared" si="26"/>
        <v>1</v>
      </c>
      <c r="AP177" s="94" t="s">
        <v>206</v>
      </c>
      <c r="AQ177" s="95">
        <v>1</v>
      </c>
      <c r="AR177" s="94"/>
      <c r="AS177" s="97"/>
      <c r="AT177" s="96"/>
      <c r="AU177" s="97"/>
      <c r="AV177" s="107">
        <f t="shared" si="19"/>
        <v>1</v>
      </c>
      <c r="AW177" s="98">
        <f t="shared" si="20"/>
        <v>0</v>
      </c>
      <c r="AX177" s="99"/>
      <c r="AY177" s="100"/>
      <c r="AZ177" s="107">
        <f t="shared" si="21"/>
        <v>1</v>
      </c>
    </row>
    <row r="178" spans="1:52">
      <c r="A178" s="77">
        <v>214</v>
      </c>
      <c r="B178" s="77" t="s">
        <v>203</v>
      </c>
      <c r="C178" s="77" t="s">
        <v>303</v>
      </c>
      <c r="D178" s="77" t="s">
        <v>15</v>
      </c>
      <c r="E178" s="157">
        <v>1</v>
      </c>
      <c r="F178" s="152">
        <v>10</v>
      </c>
      <c r="G178" s="157">
        <v>0</v>
      </c>
      <c r="H178" s="152">
        <f t="shared" si="25"/>
        <v>0</v>
      </c>
      <c r="I178" s="157">
        <v>0</v>
      </c>
      <c r="J178" s="152">
        <f t="shared" si="22"/>
        <v>0</v>
      </c>
      <c r="K178" s="157">
        <v>0</v>
      </c>
      <c r="L178" s="152">
        <f t="shared" si="23"/>
        <v>0</v>
      </c>
      <c r="M178" s="157">
        <v>0</v>
      </c>
      <c r="N178" s="152">
        <f t="shared" si="24"/>
        <v>0</v>
      </c>
      <c r="O178" s="157">
        <v>0</v>
      </c>
      <c r="P178" s="152">
        <v>0</v>
      </c>
      <c r="Q178" s="157">
        <v>0</v>
      </c>
      <c r="R178" s="152">
        <v>0</v>
      </c>
      <c r="S178" s="157">
        <v>0</v>
      </c>
      <c r="T178" s="152">
        <v>0</v>
      </c>
      <c r="U178" s="157">
        <v>0</v>
      </c>
      <c r="V178" s="152">
        <v>0</v>
      </c>
      <c r="W178" s="157">
        <v>0</v>
      </c>
      <c r="X178" s="152">
        <v>0</v>
      </c>
      <c r="Y178" s="157">
        <v>0</v>
      </c>
      <c r="Z178" s="152">
        <v>0</v>
      </c>
      <c r="AA178" s="157">
        <v>0</v>
      </c>
      <c r="AB178" s="152">
        <v>0</v>
      </c>
      <c r="AC178" s="157">
        <v>0</v>
      </c>
      <c r="AD178" s="152">
        <v>0</v>
      </c>
      <c r="AE178" s="157">
        <v>0</v>
      </c>
      <c r="AF178" s="152">
        <v>0</v>
      </c>
      <c r="AG178" s="157">
        <v>0</v>
      </c>
      <c r="AH178" s="152">
        <v>0</v>
      </c>
      <c r="AI178" s="157">
        <v>0</v>
      </c>
      <c r="AJ178" s="152">
        <v>0</v>
      </c>
      <c r="AK178" s="157">
        <v>0</v>
      </c>
      <c r="AL178" s="152">
        <v>0</v>
      </c>
      <c r="AM178" s="89" t="s">
        <v>206</v>
      </c>
      <c r="AN178" s="89"/>
      <c r="AO178" s="93">
        <f t="shared" si="26"/>
        <v>1</v>
      </c>
      <c r="AP178" s="94" t="s">
        <v>206</v>
      </c>
      <c r="AQ178" s="95">
        <v>10</v>
      </c>
      <c r="AR178" s="94"/>
      <c r="AS178" s="97"/>
      <c r="AT178" s="96"/>
      <c r="AU178" s="97"/>
      <c r="AV178" s="107">
        <f t="shared" si="19"/>
        <v>10</v>
      </c>
      <c r="AW178" s="98">
        <f t="shared" si="20"/>
        <v>0</v>
      </c>
      <c r="AX178" s="99"/>
      <c r="AY178" s="100"/>
      <c r="AZ178" s="107">
        <f t="shared" si="21"/>
        <v>10</v>
      </c>
    </row>
    <row r="179" spans="1:52">
      <c r="A179" s="77">
        <v>215</v>
      </c>
      <c r="B179" s="77" t="s">
        <v>203</v>
      </c>
      <c r="C179" s="77" t="s">
        <v>303</v>
      </c>
      <c r="D179" s="77" t="s">
        <v>15</v>
      </c>
      <c r="E179" s="157">
        <v>1</v>
      </c>
      <c r="F179" s="152">
        <v>26</v>
      </c>
      <c r="G179" s="157">
        <v>0</v>
      </c>
      <c r="H179" s="152">
        <f t="shared" si="25"/>
        <v>0</v>
      </c>
      <c r="I179" s="157">
        <v>0</v>
      </c>
      <c r="J179" s="152">
        <f t="shared" si="22"/>
        <v>0</v>
      </c>
      <c r="K179" s="157">
        <v>0</v>
      </c>
      <c r="L179" s="152">
        <f t="shared" si="23"/>
        <v>0</v>
      </c>
      <c r="M179" s="157">
        <v>1</v>
      </c>
      <c r="N179" s="152">
        <v>1</v>
      </c>
      <c r="O179" s="157">
        <v>0</v>
      </c>
      <c r="P179" s="152">
        <v>0</v>
      </c>
      <c r="Q179" s="157">
        <v>0</v>
      </c>
      <c r="R179" s="152">
        <v>0</v>
      </c>
      <c r="S179" s="157">
        <v>0</v>
      </c>
      <c r="T179" s="152">
        <v>0</v>
      </c>
      <c r="U179" s="157">
        <v>0</v>
      </c>
      <c r="V179" s="152">
        <v>0</v>
      </c>
      <c r="W179" s="157">
        <v>0</v>
      </c>
      <c r="X179" s="152">
        <v>0</v>
      </c>
      <c r="Y179" s="157">
        <v>0</v>
      </c>
      <c r="Z179" s="152">
        <v>0</v>
      </c>
      <c r="AA179" s="157">
        <v>0</v>
      </c>
      <c r="AB179" s="152">
        <v>0</v>
      </c>
      <c r="AC179" s="157">
        <v>0</v>
      </c>
      <c r="AD179" s="152">
        <v>0</v>
      </c>
      <c r="AE179" s="157">
        <v>0</v>
      </c>
      <c r="AF179" s="152">
        <v>0</v>
      </c>
      <c r="AG179" s="157">
        <v>0</v>
      </c>
      <c r="AH179" s="152">
        <v>0</v>
      </c>
      <c r="AI179" s="157">
        <v>0</v>
      </c>
      <c r="AJ179" s="152">
        <v>0</v>
      </c>
      <c r="AK179" s="157">
        <v>0</v>
      </c>
      <c r="AL179" s="152">
        <v>0</v>
      </c>
      <c r="AM179" s="89" t="s">
        <v>206</v>
      </c>
      <c r="AN179" s="89"/>
      <c r="AO179" s="93">
        <f t="shared" si="26"/>
        <v>1</v>
      </c>
      <c r="AP179" s="110" t="s">
        <v>482</v>
      </c>
      <c r="AQ179" s="95">
        <v>1</v>
      </c>
      <c r="AR179" s="94" t="s">
        <v>206</v>
      </c>
      <c r="AS179" s="97">
        <v>26</v>
      </c>
      <c r="AT179" s="96"/>
      <c r="AU179" s="97"/>
      <c r="AV179" s="107">
        <f t="shared" si="19"/>
        <v>27</v>
      </c>
      <c r="AW179" s="98">
        <f t="shared" si="20"/>
        <v>0</v>
      </c>
      <c r="AX179" s="99"/>
      <c r="AY179" s="100"/>
      <c r="AZ179" s="107">
        <f t="shared" si="21"/>
        <v>27</v>
      </c>
    </row>
    <row r="180" spans="1:52">
      <c r="A180" s="77">
        <v>216</v>
      </c>
      <c r="B180" s="77" t="s">
        <v>203</v>
      </c>
      <c r="C180" s="77" t="s">
        <v>303</v>
      </c>
      <c r="D180" s="77" t="s">
        <v>11</v>
      </c>
      <c r="E180" s="157">
        <v>1</v>
      </c>
      <c r="F180" s="152">
        <v>58</v>
      </c>
      <c r="G180" s="157">
        <v>0</v>
      </c>
      <c r="H180" s="152">
        <f t="shared" si="25"/>
        <v>0</v>
      </c>
      <c r="I180" s="157">
        <v>0</v>
      </c>
      <c r="J180" s="152">
        <f t="shared" si="22"/>
        <v>0</v>
      </c>
      <c r="K180" s="157">
        <v>0</v>
      </c>
      <c r="L180" s="152">
        <f t="shared" si="23"/>
        <v>0</v>
      </c>
      <c r="M180" s="157">
        <v>0</v>
      </c>
      <c r="N180" s="152">
        <f t="shared" si="24"/>
        <v>0</v>
      </c>
      <c r="O180" s="157">
        <v>0</v>
      </c>
      <c r="P180" s="152">
        <v>0</v>
      </c>
      <c r="Q180" s="157">
        <v>0</v>
      </c>
      <c r="R180" s="152">
        <v>0</v>
      </c>
      <c r="S180" s="157">
        <v>0</v>
      </c>
      <c r="T180" s="152">
        <v>0</v>
      </c>
      <c r="U180" s="157">
        <v>0</v>
      </c>
      <c r="V180" s="152">
        <v>0</v>
      </c>
      <c r="W180" s="157">
        <v>0</v>
      </c>
      <c r="X180" s="152">
        <v>0</v>
      </c>
      <c r="Y180" s="157">
        <v>0</v>
      </c>
      <c r="Z180" s="152">
        <v>0</v>
      </c>
      <c r="AA180" s="157">
        <v>0</v>
      </c>
      <c r="AB180" s="152">
        <v>0</v>
      </c>
      <c r="AC180" s="157">
        <v>0</v>
      </c>
      <c r="AD180" s="152">
        <v>0</v>
      </c>
      <c r="AE180" s="157">
        <v>0</v>
      </c>
      <c r="AF180" s="152">
        <v>0</v>
      </c>
      <c r="AG180" s="157">
        <v>0</v>
      </c>
      <c r="AH180" s="152">
        <v>0</v>
      </c>
      <c r="AI180" s="157">
        <v>0</v>
      </c>
      <c r="AJ180" s="152">
        <v>0</v>
      </c>
      <c r="AK180" s="157">
        <v>0</v>
      </c>
      <c r="AL180" s="152">
        <v>0</v>
      </c>
      <c r="AM180" s="89" t="s">
        <v>206</v>
      </c>
      <c r="AN180" s="89"/>
      <c r="AO180" s="93">
        <f t="shared" si="26"/>
        <v>1</v>
      </c>
      <c r="AP180" s="94" t="s">
        <v>206</v>
      </c>
      <c r="AQ180" s="95">
        <v>58</v>
      </c>
      <c r="AR180" s="94"/>
      <c r="AS180" s="97"/>
      <c r="AT180" s="96"/>
      <c r="AU180" s="97"/>
      <c r="AV180" s="107">
        <f t="shared" si="19"/>
        <v>58</v>
      </c>
      <c r="AW180" s="98">
        <f t="shared" si="20"/>
        <v>0</v>
      </c>
      <c r="AX180" s="99"/>
      <c r="AY180" s="100"/>
      <c r="AZ180" s="107">
        <f t="shared" si="21"/>
        <v>58</v>
      </c>
    </row>
    <row r="181" spans="1:52">
      <c r="A181" s="77">
        <v>217</v>
      </c>
      <c r="B181" s="77" t="s">
        <v>203</v>
      </c>
      <c r="C181" s="77" t="s">
        <v>303</v>
      </c>
      <c r="D181" s="77" t="s">
        <v>11</v>
      </c>
      <c r="E181" s="157">
        <v>1</v>
      </c>
      <c r="F181" s="152">
        <v>98</v>
      </c>
      <c r="G181" s="157">
        <v>0</v>
      </c>
      <c r="H181" s="152">
        <f t="shared" si="25"/>
        <v>0</v>
      </c>
      <c r="I181" s="157">
        <v>0</v>
      </c>
      <c r="J181" s="152">
        <f t="shared" si="22"/>
        <v>0</v>
      </c>
      <c r="K181" s="157">
        <v>0</v>
      </c>
      <c r="L181" s="152">
        <f t="shared" si="23"/>
        <v>0</v>
      </c>
      <c r="M181" s="157">
        <v>0</v>
      </c>
      <c r="N181" s="152">
        <f t="shared" si="24"/>
        <v>0</v>
      </c>
      <c r="O181" s="157">
        <v>0</v>
      </c>
      <c r="P181" s="152">
        <v>0</v>
      </c>
      <c r="Q181" s="157">
        <v>0</v>
      </c>
      <c r="R181" s="152">
        <v>0</v>
      </c>
      <c r="S181" s="157">
        <v>0</v>
      </c>
      <c r="T181" s="152">
        <v>0</v>
      </c>
      <c r="U181" s="157">
        <v>0</v>
      </c>
      <c r="V181" s="152">
        <v>0</v>
      </c>
      <c r="W181" s="157">
        <v>0</v>
      </c>
      <c r="X181" s="152">
        <v>0</v>
      </c>
      <c r="Y181" s="157">
        <v>0</v>
      </c>
      <c r="Z181" s="152">
        <v>0</v>
      </c>
      <c r="AA181" s="157">
        <v>0</v>
      </c>
      <c r="AB181" s="152">
        <v>0</v>
      </c>
      <c r="AC181" s="157">
        <v>0</v>
      </c>
      <c r="AD181" s="152">
        <v>0</v>
      </c>
      <c r="AE181" s="157">
        <v>0</v>
      </c>
      <c r="AF181" s="152">
        <v>0</v>
      </c>
      <c r="AG181" s="157">
        <v>0</v>
      </c>
      <c r="AH181" s="152">
        <v>0</v>
      </c>
      <c r="AI181" s="157">
        <v>0</v>
      </c>
      <c r="AJ181" s="152">
        <v>0</v>
      </c>
      <c r="AK181" s="157">
        <v>0</v>
      </c>
      <c r="AL181" s="152">
        <v>0</v>
      </c>
      <c r="AM181" s="89" t="s">
        <v>206</v>
      </c>
      <c r="AN181" s="89"/>
      <c r="AO181" s="93">
        <f t="shared" si="26"/>
        <v>1</v>
      </c>
      <c r="AP181" s="94" t="s">
        <v>206</v>
      </c>
      <c r="AQ181" s="95">
        <v>98</v>
      </c>
      <c r="AR181" s="94"/>
      <c r="AS181" s="97"/>
      <c r="AT181" s="96"/>
      <c r="AU181" s="97"/>
      <c r="AV181" s="107">
        <f t="shared" si="19"/>
        <v>98</v>
      </c>
      <c r="AW181" s="98">
        <f t="shared" si="20"/>
        <v>1</v>
      </c>
      <c r="AX181" s="99" t="s">
        <v>206</v>
      </c>
      <c r="AY181" s="100">
        <v>1000</v>
      </c>
      <c r="AZ181" s="107">
        <f t="shared" si="21"/>
        <v>1098</v>
      </c>
    </row>
    <row r="182" spans="1:52">
      <c r="A182" s="77">
        <v>218</v>
      </c>
      <c r="B182" s="77" t="s">
        <v>203</v>
      </c>
      <c r="C182" s="77" t="s">
        <v>303</v>
      </c>
      <c r="D182" s="77" t="s">
        <v>12</v>
      </c>
      <c r="E182" s="157">
        <v>1</v>
      </c>
      <c r="F182" s="152">
        <v>74</v>
      </c>
      <c r="G182" s="157">
        <v>0</v>
      </c>
      <c r="H182" s="152">
        <f t="shared" si="25"/>
        <v>0</v>
      </c>
      <c r="I182" s="157">
        <v>0</v>
      </c>
      <c r="J182" s="152">
        <f t="shared" si="22"/>
        <v>0</v>
      </c>
      <c r="K182" s="157">
        <v>0</v>
      </c>
      <c r="L182" s="152">
        <f t="shared" si="23"/>
        <v>0</v>
      </c>
      <c r="M182" s="157">
        <v>0</v>
      </c>
      <c r="N182" s="152">
        <f t="shared" si="24"/>
        <v>0</v>
      </c>
      <c r="O182" s="157">
        <v>0</v>
      </c>
      <c r="P182" s="152">
        <v>0</v>
      </c>
      <c r="Q182" s="157">
        <v>0</v>
      </c>
      <c r="R182" s="152">
        <v>0</v>
      </c>
      <c r="S182" s="157">
        <v>0</v>
      </c>
      <c r="T182" s="152">
        <v>0</v>
      </c>
      <c r="U182" s="157">
        <v>0</v>
      </c>
      <c r="V182" s="152">
        <v>0</v>
      </c>
      <c r="W182" s="157">
        <v>0</v>
      </c>
      <c r="X182" s="152">
        <v>0</v>
      </c>
      <c r="Y182" s="157">
        <v>0</v>
      </c>
      <c r="Z182" s="152">
        <v>0</v>
      </c>
      <c r="AA182" s="157">
        <v>0</v>
      </c>
      <c r="AB182" s="152">
        <v>0</v>
      </c>
      <c r="AC182" s="157">
        <v>0</v>
      </c>
      <c r="AD182" s="152">
        <v>0</v>
      </c>
      <c r="AE182" s="157">
        <v>0</v>
      </c>
      <c r="AF182" s="152">
        <v>0</v>
      </c>
      <c r="AG182" s="157">
        <v>0</v>
      </c>
      <c r="AH182" s="152">
        <v>0</v>
      </c>
      <c r="AI182" s="157">
        <v>0</v>
      </c>
      <c r="AJ182" s="152">
        <v>0</v>
      </c>
      <c r="AK182" s="157">
        <v>0</v>
      </c>
      <c r="AL182" s="152">
        <v>0</v>
      </c>
      <c r="AM182" s="89" t="s">
        <v>206</v>
      </c>
      <c r="AN182" s="89"/>
      <c r="AO182" s="93">
        <f t="shared" si="26"/>
        <v>1</v>
      </c>
      <c r="AP182" s="94" t="s">
        <v>206</v>
      </c>
      <c r="AQ182" s="95">
        <v>74</v>
      </c>
      <c r="AR182" s="94"/>
      <c r="AS182" s="97"/>
      <c r="AT182" s="96"/>
      <c r="AU182" s="97"/>
      <c r="AV182" s="107">
        <f t="shared" si="19"/>
        <v>74</v>
      </c>
      <c r="AW182" s="98">
        <f t="shared" si="20"/>
        <v>0</v>
      </c>
      <c r="AX182" s="99"/>
      <c r="AY182" s="100"/>
      <c r="AZ182" s="107">
        <f t="shared" si="21"/>
        <v>74</v>
      </c>
    </row>
    <row r="183" spans="1:52">
      <c r="A183" s="77">
        <v>219</v>
      </c>
      <c r="B183" s="77" t="s">
        <v>203</v>
      </c>
      <c r="C183" s="77" t="s">
        <v>303</v>
      </c>
      <c r="D183" s="77" t="s">
        <v>12</v>
      </c>
      <c r="E183" s="157">
        <v>1</v>
      </c>
      <c r="F183" s="152">
        <v>0</v>
      </c>
      <c r="G183" s="157">
        <v>0</v>
      </c>
      <c r="H183" s="152">
        <f t="shared" si="25"/>
        <v>0</v>
      </c>
      <c r="I183" s="157">
        <v>0</v>
      </c>
      <c r="J183" s="152">
        <f t="shared" si="22"/>
        <v>0</v>
      </c>
      <c r="K183" s="157">
        <v>0</v>
      </c>
      <c r="L183" s="152">
        <f t="shared" si="23"/>
        <v>0</v>
      </c>
      <c r="M183" s="157">
        <v>0</v>
      </c>
      <c r="N183" s="152">
        <f t="shared" si="24"/>
        <v>0</v>
      </c>
      <c r="O183" s="157">
        <v>0</v>
      </c>
      <c r="P183" s="152">
        <v>0</v>
      </c>
      <c r="Q183" s="157">
        <v>0</v>
      </c>
      <c r="R183" s="152">
        <v>0</v>
      </c>
      <c r="S183" s="157">
        <v>0</v>
      </c>
      <c r="T183" s="152">
        <v>0</v>
      </c>
      <c r="U183" s="157">
        <v>0</v>
      </c>
      <c r="V183" s="152">
        <v>0</v>
      </c>
      <c r="W183" s="157">
        <v>0</v>
      </c>
      <c r="X183" s="152">
        <v>0</v>
      </c>
      <c r="Y183" s="157">
        <v>0</v>
      </c>
      <c r="Z183" s="152">
        <v>0</v>
      </c>
      <c r="AA183" s="157">
        <v>0</v>
      </c>
      <c r="AB183" s="152">
        <v>0</v>
      </c>
      <c r="AC183" s="157">
        <v>0</v>
      </c>
      <c r="AD183" s="152">
        <v>0</v>
      </c>
      <c r="AE183" s="157">
        <v>0</v>
      </c>
      <c r="AF183" s="152">
        <v>0</v>
      </c>
      <c r="AG183" s="157">
        <v>0</v>
      </c>
      <c r="AH183" s="152">
        <v>0</v>
      </c>
      <c r="AI183" s="157">
        <v>0</v>
      </c>
      <c r="AJ183" s="152">
        <v>0</v>
      </c>
      <c r="AK183" s="157">
        <v>0</v>
      </c>
      <c r="AL183" s="152">
        <v>0</v>
      </c>
      <c r="AM183" s="89" t="s">
        <v>206</v>
      </c>
      <c r="AN183" s="89"/>
      <c r="AO183" s="93">
        <f t="shared" si="26"/>
        <v>0</v>
      </c>
      <c r="AP183" s="94"/>
      <c r="AQ183" s="95"/>
      <c r="AR183" s="94"/>
      <c r="AS183" s="97"/>
      <c r="AT183" s="96"/>
      <c r="AU183" s="97"/>
      <c r="AV183" s="107">
        <f t="shared" si="19"/>
        <v>0</v>
      </c>
      <c r="AW183" s="98">
        <f t="shared" si="20"/>
        <v>0</v>
      </c>
      <c r="AX183" s="99"/>
      <c r="AY183" s="100"/>
      <c r="AZ183" s="107">
        <f t="shared" si="21"/>
        <v>0</v>
      </c>
    </row>
    <row r="184" spans="1:52">
      <c r="A184" s="77">
        <v>220</v>
      </c>
      <c r="B184" s="77" t="s">
        <v>203</v>
      </c>
      <c r="C184" s="77" t="s">
        <v>303</v>
      </c>
      <c r="D184" s="77" t="s">
        <v>10</v>
      </c>
      <c r="E184" s="157">
        <v>1</v>
      </c>
      <c r="F184" s="152">
        <v>1</v>
      </c>
      <c r="G184" s="157">
        <v>0</v>
      </c>
      <c r="H184" s="152">
        <f t="shared" si="25"/>
        <v>0</v>
      </c>
      <c r="I184" s="157">
        <v>0</v>
      </c>
      <c r="J184" s="152">
        <f t="shared" si="22"/>
        <v>0</v>
      </c>
      <c r="K184" s="157">
        <v>0</v>
      </c>
      <c r="L184" s="152">
        <f t="shared" si="23"/>
        <v>0</v>
      </c>
      <c r="M184" s="157">
        <v>0</v>
      </c>
      <c r="N184" s="152">
        <f t="shared" si="24"/>
        <v>0</v>
      </c>
      <c r="O184" s="157">
        <v>0</v>
      </c>
      <c r="P184" s="152">
        <v>0</v>
      </c>
      <c r="Q184" s="157">
        <v>0</v>
      </c>
      <c r="R184" s="152">
        <v>0</v>
      </c>
      <c r="S184" s="157">
        <v>0</v>
      </c>
      <c r="T184" s="152">
        <v>0</v>
      </c>
      <c r="U184" s="157">
        <v>0</v>
      </c>
      <c r="V184" s="152">
        <v>0</v>
      </c>
      <c r="W184" s="157">
        <v>0</v>
      </c>
      <c r="X184" s="152">
        <v>0</v>
      </c>
      <c r="Y184" s="157">
        <v>0</v>
      </c>
      <c r="Z184" s="152">
        <v>0</v>
      </c>
      <c r="AA184" s="157">
        <v>0</v>
      </c>
      <c r="AB184" s="152">
        <v>0</v>
      </c>
      <c r="AC184" s="157">
        <v>0</v>
      </c>
      <c r="AD184" s="152">
        <v>0</v>
      </c>
      <c r="AE184" s="157">
        <v>0</v>
      </c>
      <c r="AF184" s="152">
        <v>0</v>
      </c>
      <c r="AG184" s="157">
        <v>0</v>
      </c>
      <c r="AH184" s="152">
        <v>0</v>
      </c>
      <c r="AI184" s="157">
        <v>0</v>
      </c>
      <c r="AJ184" s="152">
        <v>0</v>
      </c>
      <c r="AK184" s="157">
        <v>0</v>
      </c>
      <c r="AL184" s="152">
        <v>0</v>
      </c>
      <c r="AM184" s="89" t="s">
        <v>206</v>
      </c>
      <c r="AN184" s="89"/>
      <c r="AO184" s="93">
        <f t="shared" si="26"/>
        <v>1</v>
      </c>
      <c r="AP184" s="94" t="s">
        <v>206</v>
      </c>
      <c r="AQ184" s="95">
        <v>1</v>
      </c>
      <c r="AR184" s="94"/>
      <c r="AS184" s="97"/>
      <c r="AT184" s="96"/>
      <c r="AU184" s="97"/>
      <c r="AV184" s="107">
        <f t="shared" si="19"/>
        <v>1</v>
      </c>
      <c r="AW184" s="98">
        <f t="shared" si="20"/>
        <v>0</v>
      </c>
      <c r="AX184" s="99"/>
      <c r="AY184" s="100"/>
      <c r="AZ184" s="107">
        <f t="shared" si="21"/>
        <v>1</v>
      </c>
    </row>
    <row r="185" spans="1:52">
      <c r="A185" s="77">
        <v>221</v>
      </c>
      <c r="B185" s="77" t="s">
        <v>203</v>
      </c>
      <c r="C185" s="77" t="s">
        <v>303</v>
      </c>
      <c r="D185" s="77" t="s">
        <v>10</v>
      </c>
      <c r="E185" s="157">
        <v>1</v>
      </c>
      <c r="F185" s="152">
        <v>0</v>
      </c>
      <c r="G185" s="157">
        <v>0</v>
      </c>
      <c r="H185" s="152">
        <f t="shared" si="25"/>
        <v>0</v>
      </c>
      <c r="I185" s="157">
        <v>0</v>
      </c>
      <c r="J185" s="152">
        <f t="shared" si="22"/>
        <v>0</v>
      </c>
      <c r="K185" s="157">
        <v>0</v>
      </c>
      <c r="L185" s="152">
        <f t="shared" si="23"/>
        <v>0</v>
      </c>
      <c r="M185" s="157">
        <v>0</v>
      </c>
      <c r="N185" s="152">
        <f t="shared" si="24"/>
        <v>0</v>
      </c>
      <c r="O185" s="157">
        <v>0</v>
      </c>
      <c r="P185" s="152">
        <v>0</v>
      </c>
      <c r="Q185" s="157">
        <v>0</v>
      </c>
      <c r="R185" s="152">
        <v>0</v>
      </c>
      <c r="S185" s="157">
        <v>0</v>
      </c>
      <c r="T185" s="152">
        <v>0</v>
      </c>
      <c r="U185" s="157">
        <v>0</v>
      </c>
      <c r="V185" s="152">
        <v>0</v>
      </c>
      <c r="W185" s="157">
        <v>0</v>
      </c>
      <c r="X185" s="152">
        <v>0</v>
      </c>
      <c r="Y185" s="157">
        <v>0</v>
      </c>
      <c r="Z185" s="152">
        <v>0</v>
      </c>
      <c r="AA185" s="157">
        <v>0</v>
      </c>
      <c r="AB185" s="152">
        <v>0</v>
      </c>
      <c r="AC185" s="157">
        <v>0</v>
      </c>
      <c r="AD185" s="152">
        <v>0</v>
      </c>
      <c r="AE185" s="157">
        <v>0</v>
      </c>
      <c r="AF185" s="152">
        <v>0</v>
      </c>
      <c r="AG185" s="157">
        <v>0</v>
      </c>
      <c r="AH185" s="152">
        <v>0</v>
      </c>
      <c r="AI185" s="157">
        <v>0</v>
      </c>
      <c r="AJ185" s="152">
        <v>0</v>
      </c>
      <c r="AK185" s="157">
        <v>0</v>
      </c>
      <c r="AL185" s="152">
        <v>0</v>
      </c>
      <c r="AM185" s="89" t="s">
        <v>206</v>
      </c>
      <c r="AN185" s="89"/>
      <c r="AO185" s="93">
        <f t="shared" si="26"/>
        <v>1</v>
      </c>
      <c r="AP185" s="94" t="s">
        <v>206</v>
      </c>
      <c r="AQ185" s="95"/>
      <c r="AR185" s="94"/>
      <c r="AS185" s="97"/>
      <c r="AT185" s="96"/>
      <c r="AU185" s="97"/>
      <c r="AV185" s="107">
        <f t="shared" si="19"/>
        <v>0</v>
      </c>
      <c r="AW185" s="98">
        <f t="shared" si="20"/>
        <v>1</v>
      </c>
      <c r="AX185" s="99" t="s">
        <v>206</v>
      </c>
      <c r="AY185" s="100">
        <v>150</v>
      </c>
      <c r="AZ185" s="107">
        <f t="shared" si="21"/>
        <v>150</v>
      </c>
    </row>
    <row r="186" spans="1:52">
      <c r="A186" s="77">
        <v>224</v>
      </c>
      <c r="B186" s="77" t="s">
        <v>203</v>
      </c>
      <c r="C186" s="77" t="s">
        <v>303</v>
      </c>
      <c r="D186" s="77" t="s">
        <v>7</v>
      </c>
      <c r="E186" s="157">
        <v>1</v>
      </c>
      <c r="F186" s="152">
        <v>24</v>
      </c>
      <c r="G186" s="157">
        <v>0</v>
      </c>
      <c r="H186" s="152">
        <f t="shared" si="25"/>
        <v>0</v>
      </c>
      <c r="I186" s="157">
        <v>0</v>
      </c>
      <c r="J186" s="152">
        <f t="shared" si="22"/>
        <v>0</v>
      </c>
      <c r="K186" s="157">
        <v>0</v>
      </c>
      <c r="L186" s="152">
        <f t="shared" si="23"/>
        <v>0</v>
      </c>
      <c r="M186" s="157">
        <v>0</v>
      </c>
      <c r="N186" s="152">
        <f t="shared" si="24"/>
        <v>0</v>
      </c>
      <c r="O186" s="157">
        <v>0</v>
      </c>
      <c r="P186" s="152">
        <v>0</v>
      </c>
      <c r="Q186" s="157">
        <v>0</v>
      </c>
      <c r="R186" s="152">
        <v>0</v>
      </c>
      <c r="S186" s="157">
        <v>0</v>
      </c>
      <c r="T186" s="152">
        <v>0</v>
      </c>
      <c r="U186" s="157">
        <v>0</v>
      </c>
      <c r="V186" s="152">
        <v>0</v>
      </c>
      <c r="W186" s="157">
        <v>0</v>
      </c>
      <c r="X186" s="152">
        <v>0</v>
      </c>
      <c r="Y186" s="157">
        <v>0</v>
      </c>
      <c r="Z186" s="152">
        <v>0</v>
      </c>
      <c r="AA186" s="157">
        <v>0</v>
      </c>
      <c r="AB186" s="152">
        <v>0</v>
      </c>
      <c r="AC186" s="157">
        <v>0</v>
      </c>
      <c r="AD186" s="152">
        <v>0</v>
      </c>
      <c r="AE186" s="157">
        <v>0</v>
      </c>
      <c r="AF186" s="152">
        <v>0</v>
      </c>
      <c r="AG186" s="157">
        <v>0</v>
      </c>
      <c r="AH186" s="152">
        <v>0</v>
      </c>
      <c r="AI186" s="157">
        <v>0</v>
      </c>
      <c r="AJ186" s="152">
        <v>0</v>
      </c>
      <c r="AK186" s="157">
        <v>0</v>
      </c>
      <c r="AL186" s="152">
        <v>0</v>
      </c>
      <c r="AM186" s="89" t="s">
        <v>206</v>
      </c>
      <c r="AN186" s="89"/>
      <c r="AO186" s="93">
        <f t="shared" si="26"/>
        <v>1</v>
      </c>
      <c r="AP186" s="94" t="s">
        <v>206</v>
      </c>
      <c r="AQ186" s="95">
        <v>24</v>
      </c>
      <c r="AR186" s="94"/>
      <c r="AS186" s="97"/>
      <c r="AT186" s="96"/>
      <c r="AU186" s="97"/>
      <c r="AV186" s="107">
        <f t="shared" si="19"/>
        <v>24</v>
      </c>
      <c r="AW186" s="98">
        <f t="shared" si="20"/>
        <v>0</v>
      </c>
      <c r="AX186" s="99"/>
      <c r="AY186" s="100"/>
      <c r="AZ186" s="107">
        <f t="shared" si="21"/>
        <v>24</v>
      </c>
    </row>
    <row r="187" spans="1:52">
      <c r="A187" s="77">
        <v>225</v>
      </c>
      <c r="B187" s="77" t="s">
        <v>203</v>
      </c>
      <c r="C187" s="77" t="s">
        <v>303</v>
      </c>
      <c r="D187" s="77" t="s">
        <v>7</v>
      </c>
      <c r="E187" s="157">
        <v>1</v>
      </c>
      <c r="F187" s="152">
        <v>7</v>
      </c>
      <c r="G187" s="157">
        <v>0</v>
      </c>
      <c r="H187" s="152">
        <f t="shared" si="25"/>
        <v>0</v>
      </c>
      <c r="I187" s="157">
        <v>0</v>
      </c>
      <c r="J187" s="152">
        <f t="shared" si="22"/>
        <v>0</v>
      </c>
      <c r="K187" s="157">
        <v>0</v>
      </c>
      <c r="L187" s="152">
        <f t="shared" si="23"/>
        <v>0</v>
      </c>
      <c r="M187" s="157">
        <v>0</v>
      </c>
      <c r="N187" s="152">
        <f t="shared" si="24"/>
        <v>0</v>
      </c>
      <c r="O187" s="157">
        <v>0</v>
      </c>
      <c r="P187" s="152">
        <v>0</v>
      </c>
      <c r="Q187" s="157">
        <v>0</v>
      </c>
      <c r="R187" s="152">
        <v>0</v>
      </c>
      <c r="S187" s="157">
        <v>0</v>
      </c>
      <c r="T187" s="152">
        <v>0</v>
      </c>
      <c r="U187" s="157">
        <v>0</v>
      </c>
      <c r="V187" s="152">
        <v>0</v>
      </c>
      <c r="W187" s="157">
        <v>0</v>
      </c>
      <c r="X187" s="152">
        <v>0</v>
      </c>
      <c r="Y187" s="157">
        <v>0</v>
      </c>
      <c r="Z187" s="152">
        <v>0</v>
      </c>
      <c r="AA187" s="157">
        <v>0</v>
      </c>
      <c r="AB187" s="152">
        <v>0</v>
      </c>
      <c r="AC187" s="157">
        <v>0</v>
      </c>
      <c r="AD187" s="152">
        <v>0</v>
      </c>
      <c r="AE187" s="157">
        <v>0</v>
      </c>
      <c r="AF187" s="152">
        <v>0</v>
      </c>
      <c r="AG187" s="157">
        <v>0</v>
      </c>
      <c r="AH187" s="152">
        <v>0</v>
      </c>
      <c r="AI187" s="157">
        <v>0</v>
      </c>
      <c r="AJ187" s="152">
        <v>0</v>
      </c>
      <c r="AK187" s="157">
        <v>0</v>
      </c>
      <c r="AL187" s="152">
        <v>0</v>
      </c>
      <c r="AM187" s="89" t="s">
        <v>206</v>
      </c>
      <c r="AN187" s="89"/>
      <c r="AO187" s="93">
        <f t="shared" si="26"/>
        <v>1</v>
      </c>
      <c r="AP187" s="94" t="s">
        <v>206</v>
      </c>
      <c r="AQ187" s="95">
        <v>7</v>
      </c>
      <c r="AR187" s="94"/>
      <c r="AS187" s="97"/>
      <c r="AT187" s="96"/>
      <c r="AU187" s="97"/>
      <c r="AV187" s="107">
        <f t="shared" si="19"/>
        <v>7</v>
      </c>
      <c r="AW187" s="98">
        <f t="shared" si="20"/>
        <v>0</v>
      </c>
      <c r="AX187" s="99"/>
      <c r="AY187" s="100"/>
      <c r="AZ187" s="107">
        <f t="shared" si="21"/>
        <v>7</v>
      </c>
    </row>
    <row r="188" spans="1:52">
      <c r="A188" s="77">
        <v>226</v>
      </c>
      <c r="B188" s="77" t="s">
        <v>203</v>
      </c>
      <c r="C188" s="77" t="s">
        <v>303</v>
      </c>
      <c r="D188" s="77" t="s">
        <v>6</v>
      </c>
      <c r="E188" s="157">
        <v>1</v>
      </c>
      <c r="F188" s="152">
        <v>3</v>
      </c>
      <c r="G188" s="157">
        <v>0</v>
      </c>
      <c r="H188" s="152">
        <f t="shared" si="25"/>
        <v>0</v>
      </c>
      <c r="I188" s="157">
        <v>0</v>
      </c>
      <c r="J188" s="152">
        <f t="shared" si="22"/>
        <v>0</v>
      </c>
      <c r="K188" s="157">
        <v>0</v>
      </c>
      <c r="L188" s="152">
        <f t="shared" si="23"/>
        <v>0</v>
      </c>
      <c r="M188" s="157">
        <v>0</v>
      </c>
      <c r="N188" s="152">
        <f t="shared" si="24"/>
        <v>0</v>
      </c>
      <c r="O188" s="157">
        <v>0</v>
      </c>
      <c r="P188" s="152">
        <v>0</v>
      </c>
      <c r="Q188" s="157">
        <v>0</v>
      </c>
      <c r="R188" s="152">
        <v>0</v>
      </c>
      <c r="S188" s="157">
        <v>0</v>
      </c>
      <c r="T188" s="152">
        <v>0</v>
      </c>
      <c r="U188" s="157">
        <v>0</v>
      </c>
      <c r="V188" s="152">
        <v>0</v>
      </c>
      <c r="W188" s="157">
        <v>0</v>
      </c>
      <c r="X188" s="152">
        <v>0</v>
      </c>
      <c r="Y188" s="157">
        <v>0</v>
      </c>
      <c r="Z188" s="152">
        <v>0</v>
      </c>
      <c r="AA188" s="157">
        <v>0</v>
      </c>
      <c r="AB188" s="152">
        <v>0</v>
      </c>
      <c r="AC188" s="157">
        <v>0</v>
      </c>
      <c r="AD188" s="152">
        <v>0</v>
      </c>
      <c r="AE188" s="157">
        <v>0</v>
      </c>
      <c r="AF188" s="152">
        <v>0</v>
      </c>
      <c r="AG188" s="157">
        <v>0</v>
      </c>
      <c r="AH188" s="152">
        <v>0</v>
      </c>
      <c r="AI188" s="157">
        <v>0</v>
      </c>
      <c r="AJ188" s="152">
        <v>0</v>
      </c>
      <c r="AK188" s="157">
        <v>0</v>
      </c>
      <c r="AL188" s="152">
        <v>0</v>
      </c>
      <c r="AM188" s="89" t="s">
        <v>206</v>
      </c>
      <c r="AN188" s="89"/>
      <c r="AO188" s="93">
        <f t="shared" si="26"/>
        <v>1</v>
      </c>
      <c r="AP188" s="94" t="s">
        <v>206</v>
      </c>
      <c r="AQ188" s="95">
        <v>3</v>
      </c>
      <c r="AR188" s="94"/>
      <c r="AS188" s="97"/>
      <c r="AT188" s="96"/>
      <c r="AU188" s="97"/>
      <c r="AV188" s="107">
        <f t="shared" si="19"/>
        <v>3</v>
      </c>
      <c r="AW188" s="98">
        <f t="shared" si="20"/>
        <v>0</v>
      </c>
      <c r="AX188" s="99"/>
      <c r="AY188" s="100"/>
      <c r="AZ188" s="107">
        <f t="shared" si="21"/>
        <v>3</v>
      </c>
    </row>
    <row r="189" spans="1:52">
      <c r="A189" s="77">
        <v>227</v>
      </c>
      <c r="B189" s="77" t="s">
        <v>203</v>
      </c>
      <c r="C189" s="77" t="s">
        <v>303</v>
      </c>
      <c r="D189" s="77" t="s">
        <v>4</v>
      </c>
      <c r="E189" s="157">
        <v>1</v>
      </c>
      <c r="F189" s="152">
        <v>54</v>
      </c>
      <c r="G189" s="157">
        <v>0</v>
      </c>
      <c r="H189" s="152">
        <f t="shared" si="25"/>
        <v>0</v>
      </c>
      <c r="I189" s="157">
        <v>0</v>
      </c>
      <c r="J189" s="152">
        <f t="shared" si="22"/>
        <v>0</v>
      </c>
      <c r="K189" s="157">
        <v>0</v>
      </c>
      <c r="L189" s="152">
        <f t="shared" si="23"/>
        <v>0</v>
      </c>
      <c r="M189" s="157">
        <v>0</v>
      </c>
      <c r="N189" s="152">
        <f t="shared" si="24"/>
        <v>0</v>
      </c>
      <c r="O189" s="157">
        <v>0</v>
      </c>
      <c r="P189" s="152">
        <v>0</v>
      </c>
      <c r="Q189" s="157">
        <v>0</v>
      </c>
      <c r="R189" s="152">
        <v>0</v>
      </c>
      <c r="S189" s="157">
        <v>0</v>
      </c>
      <c r="T189" s="152">
        <v>0</v>
      </c>
      <c r="U189" s="157">
        <v>0</v>
      </c>
      <c r="V189" s="152">
        <v>0</v>
      </c>
      <c r="W189" s="157">
        <v>0</v>
      </c>
      <c r="X189" s="152">
        <v>0</v>
      </c>
      <c r="Y189" s="157">
        <v>0</v>
      </c>
      <c r="Z189" s="152">
        <v>0</v>
      </c>
      <c r="AA189" s="157">
        <v>0</v>
      </c>
      <c r="AB189" s="152">
        <v>0</v>
      </c>
      <c r="AC189" s="157">
        <v>0</v>
      </c>
      <c r="AD189" s="152">
        <v>0</v>
      </c>
      <c r="AE189" s="157">
        <v>0</v>
      </c>
      <c r="AF189" s="152">
        <v>0</v>
      </c>
      <c r="AG189" s="157">
        <v>0</v>
      </c>
      <c r="AH189" s="152">
        <v>0</v>
      </c>
      <c r="AI189" s="157">
        <v>0</v>
      </c>
      <c r="AJ189" s="152">
        <v>0</v>
      </c>
      <c r="AK189" s="157">
        <v>0</v>
      </c>
      <c r="AL189" s="152">
        <v>0</v>
      </c>
      <c r="AM189" s="89" t="s">
        <v>206</v>
      </c>
      <c r="AN189" s="89"/>
      <c r="AO189" s="93">
        <f t="shared" si="26"/>
        <v>1</v>
      </c>
      <c r="AP189" s="94" t="s">
        <v>206</v>
      </c>
      <c r="AQ189" s="95">
        <v>54</v>
      </c>
      <c r="AR189" s="94"/>
      <c r="AS189" s="97"/>
      <c r="AT189" s="96"/>
      <c r="AU189" s="97"/>
      <c r="AV189" s="107">
        <f t="shared" si="19"/>
        <v>54</v>
      </c>
      <c r="AW189" s="98">
        <f t="shared" si="20"/>
        <v>1</v>
      </c>
      <c r="AX189" s="99" t="s">
        <v>206</v>
      </c>
      <c r="AY189" s="100">
        <v>100</v>
      </c>
      <c r="AZ189" s="107">
        <f t="shared" si="21"/>
        <v>154</v>
      </c>
    </row>
    <row r="190" spans="1:52">
      <c r="A190" s="77">
        <v>228</v>
      </c>
      <c r="B190" s="77" t="s">
        <v>203</v>
      </c>
      <c r="C190" s="77" t="s">
        <v>303</v>
      </c>
      <c r="D190" s="77" t="s">
        <v>15</v>
      </c>
      <c r="E190" s="157">
        <v>1</v>
      </c>
      <c r="F190" s="152">
        <v>0</v>
      </c>
      <c r="G190" s="157">
        <v>0</v>
      </c>
      <c r="H190" s="152">
        <f t="shared" si="25"/>
        <v>0</v>
      </c>
      <c r="I190" s="157">
        <v>1</v>
      </c>
      <c r="J190" s="152">
        <v>3</v>
      </c>
      <c r="K190" s="157">
        <v>0</v>
      </c>
      <c r="L190" s="152">
        <f t="shared" si="23"/>
        <v>0</v>
      </c>
      <c r="M190" s="157">
        <v>0</v>
      </c>
      <c r="N190" s="152">
        <f t="shared" si="24"/>
        <v>0</v>
      </c>
      <c r="O190" s="157">
        <v>0</v>
      </c>
      <c r="P190" s="152">
        <v>0</v>
      </c>
      <c r="Q190" s="157">
        <v>0</v>
      </c>
      <c r="R190" s="152">
        <v>0</v>
      </c>
      <c r="S190" s="157">
        <v>0</v>
      </c>
      <c r="T190" s="152">
        <v>0</v>
      </c>
      <c r="U190" s="157">
        <v>0</v>
      </c>
      <c r="V190" s="152">
        <v>0</v>
      </c>
      <c r="W190" s="157">
        <v>0</v>
      </c>
      <c r="X190" s="152">
        <v>0</v>
      </c>
      <c r="Y190" s="157">
        <v>0</v>
      </c>
      <c r="Z190" s="152">
        <v>0</v>
      </c>
      <c r="AA190" s="157">
        <v>0</v>
      </c>
      <c r="AB190" s="152">
        <v>0</v>
      </c>
      <c r="AC190" s="157">
        <v>0</v>
      </c>
      <c r="AD190" s="152">
        <v>0</v>
      </c>
      <c r="AE190" s="157">
        <v>0</v>
      </c>
      <c r="AF190" s="152">
        <v>0</v>
      </c>
      <c r="AG190" s="157">
        <v>0</v>
      </c>
      <c r="AH190" s="152">
        <v>0</v>
      </c>
      <c r="AI190" s="157">
        <v>0</v>
      </c>
      <c r="AJ190" s="152">
        <v>0</v>
      </c>
      <c r="AK190" s="157">
        <v>0</v>
      </c>
      <c r="AL190" s="152">
        <v>0</v>
      </c>
      <c r="AM190" s="89" t="s">
        <v>206</v>
      </c>
      <c r="AN190" s="89"/>
      <c r="AO190" s="93">
        <f t="shared" si="26"/>
        <v>1</v>
      </c>
      <c r="AP190" s="110" t="s">
        <v>348</v>
      </c>
      <c r="AQ190" s="95">
        <v>3</v>
      </c>
      <c r="AR190" s="94"/>
      <c r="AS190" s="97"/>
      <c r="AT190" s="96"/>
      <c r="AU190" s="97"/>
      <c r="AV190" s="107">
        <f t="shared" si="19"/>
        <v>3</v>
      </c>
      <c r="AW190" s="98">
        <f t="shared" si="20"/>
        <v>0</v>
      </c>
      <c r="AX190" s="99"/>
      <c r="AY190" s="100"/>
      <c r="AZ190" s="107">
        <f t="shared" si="21"/>
        <v>3</v>
      </c>
    </row>
    <row r="191" spans="1:52">
      <c r="A191" s="77">
        <v>229</v>
      </c>
      <c r="B191" s="77" t="s">
        <v>203</v>
      </c>
      <c r="C191" s="77" t="s">
        <v>336</v>
      </c>
      <c r="D191" s="77" t="s">
        <v>4</v>
      </c>
      <c r="E191" s="157">
        <v>0</v>
      </c>
      <c r="F191" s="152">
        <v>0</v>
      </c>
      <c r="G191" s="157">
        <v>0</v>
      </c>
      <c r="H191" s="152">
        <f t="shared" si="25"/>
        <v>0</v>
      </c>
      <c r="I191" s="157">
        <v>0</v>
      </c>
      <c r="J191" s="152">
        <f t="shared" si="22"/>
        <v>0</v>
      </c>
      <c r="K191" s="157">
        <v>0</v>
      </c>
      <c r="L191" s="152">
        <f t="shared" si="23"/>
        <v>0</v>
      </c>
      <c r="M191" s="157">
        <v>0</v>
      </c>
      <c r="N191" s="152">
        <f t="shared" si="24"/>
        <v>0</v>
      </c>
      <c r="O191" s="157">
        <v>0</v>
      </c>
      <c r="P191" s="152">
        <v>0</v>
      </c>
      <c r="Q191" s="157">
        <v>0</v>
      </c>
      <c r="R191" s="152">
        <v>0</v>
      </c>
      <c r="S191" s="157">
        <v>0</v>
      </c>
      <c r="T191" s="152">
        <v>0</v>
      </c>
      <c r="U191" s="157">
        <v>0</v>
      </c>
      <c r="V191" s="152">
        <v>0</v>
      </c>
      <c r="W191" s="157">
        <v>0</v>
      </c>
      <c r="X191" s="152">
        <v>0</v>
      </c>
      <c r="Y191" s="157">
        <v>0</v>
      </c>
      <c r="Z191" s="152">
        <v>0</v>
      </c>
      <c r="AA191" s="157">
        <v>0</v>
      </c>
      <c r="AB191" s="152">
        <v>0</v>
      </c>
      <c r="AC191" s="157">
        <v>0</v>
      </c>
      <c r="AD191" s="152">
        <v>0</v>
      </c>
      <c r="AE191" s="157">
        <v>0</v>
      </c>
      <c r="AF191" s="152">
        <v>0</v>
      </c>
      <c r="AG191" s="157">
        <v>1</v>
      </c>
      <c r="AH191" s="152">
        <v>4</v>
      </c>
      <c r="AI191" s="157">
        <v>1</v>
      </c>
      <c r="AJ191" s="152">
        <v>0</v>
      </c>
      <c r="AK191" s="157">
        <v>0</v>
      </c>
      <c r="AL191" s="152">
        <v>0</v>
      </c>
      <c r="AM191" s="109" t="s">
        <v>352</v>
      </c>
      <c r="AN191" s="89"/>
      <c r="AO191" s="93">
        <f t="shared" si="26"/>
        <v>1</v>
      </c>
      <c r="AP191" s="110" t="s">
        <v>353</v>
      </c>
      <c r="AQ191" s="95">
        <v>4</v>
      </c>
      <c r="AR191" s="94"/>
      <c r="AS191" s="97"/>
      <c r="AT191" s="96"/>
      <c r="AU191" s="97"/>
      <c r="AV191" s="107">
        <f t="shared" si="19"/>
        <v>4</v>
      </c>
      <c r="AW191" s="98">
        <f t="shared" si="20"/>
        <v>0</v>
      </c>
      <c r="AX191" s="99"/>
      <c r="AY191" s="100"/>
      <c r="AZ191" s="107">
        <f t="shared" si="21"/>
        <v>4</v>
      </c>
    </row>
    <row r="192" spans="1:52">
      <c r="A192" s="77">
        <v>230</v>
      </c>
      <c r="B192" s="77" t="s">
        <v>203</v>
      </c>
      <c r="C192" s="77" t="s">
        <v>336</v>
      </c>
      <c r="D192" s="77" t="s">
        <v>4</v>
      </c>
      <c r="E192" s="157">
        <v>0</v>
      </c>
      <c r="F192" s="152">
        <v>0</v>
      </c>
      <c r="G192" s="157">
        <v>0</v>
      </c>
      <c r="H192" s="152">
        <f t="shared" si="25"/>
        <v>0</v>
      </c>
      <c r="I192" s="157">
        <v>1</v>
      </c>
      <c r="J192" s="152">
        <v>1</v>
      </c>
      <c r="K192" s="157">
        <v>0</v>
      </c>
      <c r="L192" s="152">
        <f t="shared" si="23"/>
        <v>0</v>
      </c>
      <c r="M192" s="157">
        <v>0</v>
      </c>
      <c r="N192" s="152">
        <f t="shared" si="24"/>
        <v>0</v>
      </c>
      <c r="O192" s="157">
        <v>0</v>
      </c>
      <c r="P192" s="152">
        <v>0</v>
      </c>
      <c r="Q192" s="157">
        <v>1</v>
      </c>
      <c r="R192" s="152">
        <v>2</v>
      </c>
      <c r="S192" s="157">
        <v>0</v>
      </c>
      <c r="T192" s="152">
        <v>0</v>
      </c>
      <c r="U192" s="157">
        <v>0</v>
      </c>
      <c r="V192" s="152">
        <v>0</v>
      </c>
      <c r="W192" s="157">
        <v>0</v>
      </c>
      <c r="X192" s="152">
        <v>0</v>
      </c>
      <c r="Y192" s="157">
        <v>0</v>
      </c>
      <c r="Z192" s="152">
        <v>0</v>
      </c>
      <c r="AA192" s="157">
        <v>0</v>
      </c>
      <c r="AB192" s="152">
        <v>0</v>
      </c>
      <c r="AC192" s="157">
        <v>0</v>
      </c>
      <c r="AD192" s="152">
        <v>0</v>
      </c>
      <c r="AE192" s="157">
        <v>0</v>
      </c>
      <c r="AF192" s="152">
        <v>0</v>
      </c>
      <c r="AG192" s="157">
        <v>0</v>
      </c>
      <c r="AH192" s="152">
        <v>0</v>
      </c>
      <c r="AI192" s="157">
        <v>0</v>
      </c>
      <c r="AJ192" s="152">
        <v>0</v>
      </c>
      <c r="AK192" s="157">
        <v>0</v>
      </c>
      <c r="AL192" s="152">
        <v>0</v>
      </c>
      <c r="AM192" s="109" t="s">
        <v>386</v>
      </c>
      <c r="AN192" s="89"/>
      <c r="AO192" s="93">
        <f t="shared" si="26"/>
        <v>1</v>
      </c>
      <c r="AP192" s="110" t="s">
        <v>333</v>
      </c>
      <c r="AQ192" s="95">
        <v>2</v>
      </c>
      <c r="AR192" s="110" t="s">
        <v>348</v>
      </c>
      <c r="AS192" s="97">
        <v>1</v>
      </c>
      <c r="AT192" s="96"/>
      <c r="AU192" s="97"/>
      <c r="AV192" s="107">
        <f t="shared" si="19"/>
        <v>3</v>
      </c>
      <c r="AW192" s="98">
        <f t="shared" si="20"/>
        <v>0</v>
      </c>
      <c r="AX192" s="99"/>
      <c r="AY192" s="100"/>
      <c r="AZ192" s="107">
        <f t="shared" si="21"/>
        <v>3</v>
      </c>
    </row>
    <row r="193" spans="1:52">
      <c r="A193" s="77">
        <v>231</v>
      </c>
      <c r="B193" s="77" t="s">
        <v>203</v>
      </c>
      <c r="C193" s="77" t="s">
        <v>336</v>
      </c>
      <c r="D193" s="77" t="s">
        <v>8</v>
      </c>
      <c r="E193" s="157">
        <v>0</v>
      </c>
      <c r="F193" s="152">
        <v>0</v>
      </c>
      <c r="G193" s="157">
        <v>0</v>
      </c>
      <c r="H193" s="152">
        <f t="shared" si="25"/>
        <v>0</v>
      </c>
      <c r="I193" s="157">
        <v>0</v>
      </c>
      <c r="J193" s="152">
        <f t="shared" si="22"/>
        <v>0</v>
      </c>
      <c r="K193" s="157">
        <v>0</v>
      </c>
      <c r="L193" s="152">
        <f t="shared" si="23"/>
        <v>0</v>
      </c>
      <c r="M193" s="157">
        <v>0</v>
      </c>
      <c r="N193" s="152">
        <f t="shared" si="24"/>
        <v>0</v>
      </c>
      <c r="O193" s="157">
        <v>0</v>
      </c>
      <c r="P193" s="152">
        <v>0</v>
      </c>
      <c r="Q193" s="157">
        <v>1</v>
      </c>
      <c r="R193" s="152">
        <v>1</v>
      </c>
      <c r="S193" s="157">
        <v>0</v>
      </c>
      <c r="T193" s="152">
        <v>0</v>
      </c>
      <c r="U193" s="157">
        <v>0</v>
      </c>
      <c r="V193" s="152">
        <v>0</v>
      </c>
      <c r="W193" s="157">
        <v>0</v>
      </c>
      <c r="X193" s="152">
        <v>0</v>
      </c>
      <c r="Y193" s="157">
        <v>0</v>
      </c>
      <c r="Z193" s="152">
        <v>0</v>
      </c>
      <c r="AA193" s="157">
        <v>0</v>
      </c>
      <c r="AB193" s="152">
        <v>0</v>
      </c>
      <c r="AC193" s="157">
        <v>0</v>
      </c>
      <c r="AD193" s="152">
        <v>0</v>
      </c>
      <c r="AE193" s="157">
        <v>0</v>
      </c>
      <c r="AF193" s="152">
        <v>0</v>
      </c>
      <c r="AG193" s="157">
        <v>0</v>
      </c>
      <c r="AH193" s="152">
        <v>0</v>
      </c>
      <c r="AI193" s="157">
        <v>0</v>
      </c>
      <c r="AJ193" s="152">
        <v>0</v>
      </c>
      <c r="AK193" s="157">
        <v>0</v>
      </c>
      <c r="AL193" s="152">
        <v>0</v>
      </c>
      <c r="AM193" s="89"/>
      <c r="AN193" s="89"/>
      <c r="AO193" s="93">
        <f t="shared" si="26"/>
        <v>1</v>
      </c>
      <c r="AP193" s="110" t="s">
        <v>333</v>
      </c>
      <c r="AQ193" s="95">
        <v>1</v>
      </c>
      <c r="AR193" s="94"/>
      <c r="AS193" s="97"/>
      <c r="AT193" s="96"/>
      <c r="AU193" s="97"/>
      <c r="AV193" s="107">
        <f t="shared" si="19"/>
        <v>1</v>
      </c>
      <c r="AW193" s="98">
        <f t="shared" si="20"/>
        <v>0</v>
      </c>
      <c r="AX193" s="99"/>
      <c r="AY193" s="100"/>
      <c r="AZ193" s="107">
        <f t="shared" si="21"/>
        <v>1</v>
      </c>
    </row>
    <row r="194" spans="1:52">
      <c r="A194" s="77">
        <v>232</v>
      </c>
      <c r="B194" s="77" t="s">
        <v>203</v>
      </c>
      <c r="C194" s="77" t="s">
        <v>336</v>
      </c>
      <c r="D194" s="77" t="s">
        <v>8</v>
      </c>
      <c r="E194" s="157">
        <v>0</v>
      </c>
      <c r="F194" s="152">
        <v>0</v>
      </c>
      <c r="G194" s="157">
        <v>0</v>
      </c>
      <c r="H194" s="152">
        <f t="shared" si="25"/>
        <v>0</v>
      </c>
      <c r="I194" s="157">
        <v>0</v>
      </c>
      <c r="J194" s="152">
        <f t="shared" si="22"/>
        <v>0</v>
      </c>
      <c r="K194" s="157">
        <v>0</v>
      </c>
      <c r="L194" s="152">
        <f t="shared" si="23"/>
        <v>0</v>
      </c>
      <c r="M194" s="157">
        <v>0</v>
      </c>
      <c r="N194" s="152">
        <f t="shared" si="24"/>
        <v>0</v>
      </c>
      <c r="O194" s="157">
        <v>0</v>
      </c>
      <c r="P194" s="152">
        <v>0</v>
      </c>
      <c r="Q194" s="157">
        <v>0</v>
      </c>
      <c r="R194" s="152">
        <v>0</v>
      </c>
      <c r="S194" s="157">
        <v>0</v>
      </c>
      <c r="T194" s="152">
        <v>0</v>
      </c>
      <c r="U194" s="157">
        <v>0</v>
      </c>
      <c r="V194" s="152">
        <v>0</v>
      </c>
      <c r="W194" s="157">
        <v>0</v>
      </c>
      <c r="X194" s="152">
        <v>0</v>
      </c>
      <c r="Y194" s="157">
        <v>0</v>
      </c>
      <c r="Z194" s="152">
        <v>0</v>
      </c>
      <c r="AA194" s="157">
        <v>0</v>
      </c>
      <c r="AB194" s="152">
        <v>0</v>
      </c>
      <c r="AC194" s="157">
        <v>0</v>
      </c>
      <c r="AD194" s="152">
        <v>0</v>
      </c>
      <c r="AE194" s="157">
        <v>0</v>
      </c>
      <c r="AF194" s="152">
        <v>0</v>
      </c>
      <c r="AG194" s="157">
        <v>0</v>
      </c>
      <c r="AH194" s="152">
        <v>0</v>
      </c>
      <c r="AI194" s="157">
        <v>0</v>
      </c>
      <c r="AJ194" s="152">
        <v>0</v>
      </c>
      <c r="AK194" s="157">
        <v>0</v>
      </c>
      <c r="AL194" s="152">
        <v>0</v>
      </c>
      <c r="AM194" s="89"/>
      <c r="AN194" s="89"/>
      <c r="AO194" s="93">
        <f t="shared" si="26"/>
        <v>0</v>
      </c>
      <c r="AP194" s="94"/>
      <c r="AQ194" s="95"/>
      <c r="AR194" s="94"/>
      <c r="AS194" s="97"/>
      <c r="AT194" s="96"/>
      <c r="AU194" s="97"/>
      <c r="AV194" s="107">
        <f t="shared" ref="AV194:AV209" si="27">SUM(AQ194,AS194,AU194)</f>
        <v>0</v>
      </c>
      <c r="AW194" s="98">
        <f t="shared" ref="AW194:AW209" si="28">IF(AY194&gt;0,1,0)</f>
        <v>0</v>
      </c>
      <c r="AX194" s="99"/>
      <c r="AY194" s="100"/>
      <c r="AZ194" s="107">
        <f t="shared" ref="AZ194:AZ209" si="29">SUM(AY194,AV194)</f>
        <v>0</v>
      </c>
    </row>
    <row r="195" spans="1:52">
      <c r="A195" s="77">
        <v>234</v>
      </c>
      <c r="B195" s="77" t="s">
        <v>203</v>
      </c>
      <c r="C195" s="77" t="s">
        <v>336</v>
      </c>
      <c r="D195" s="77" t="s">
        <v>5</v>
      </c>
      <c r="E195" s="157">
        <v>0</v>
      </c>
      <c r="F195" s="152">
        <v>0</v>
      </c>
      <c r="G195" s="157">
        <v>0</v>
      </c>
      <c r="H195" s="152">
        <f t="shared" si="25"/>
        <v>0</v>
      </c>
      <c r="I195" s="157">
        <v>0</v>
      </c>
      <c r="J195" s="152">
        <f t="shared" ref="J195:J209" si="30">IF(I195=0,0,"check")</f>
        <v>0</v>
      </c>
      <c r="K195" s="157">
        <v>0</v>
      </c>
      <c r="L195" s="152">
        <f t="shared" ref="L195:L208" si="31">IF(K195=0,0,"check")</f>
        <v>0</v>
      </c>
      <c r="M195" s="157">
        <v>0</v>
      </c>
      <c r="N195" s="152">
        <f t="shared" ref="N195:N209" si="32">IF(M195=0,0,"check")</f>
        <v>0</v>
      </c>
      <c r="O195" s="157">
        <v>0</v>
      </c>
      <c r="P195" s="152">
        <v>0</v>
      </c>
      <c r="Q195" s="157">
        <v>0</v>
      </c>
      <c r="R195" s="152">
        <v>0</v>
      </c>
      <c r="S195" s="157">
        <v>0</v>
      </c>
      <c r="T195" s="152">
        <v>0</v>
      </c>
      <c r="U195" s="157">
        <v>0</v>
      </c>
      <c r="V195" s="152">
        <v>0</v>
      </c>
      <c r="W195" s="157">
        <v>0</v>
      </c>
      <c r="X195" s="152">
        <v>0</v>
      </c>
      <c r="Y195" s="157">
        <v>0</v>
      </c>
      <c r="Z195" s="152">
        <v>0</v>
      </c>
      <c r="AA195" s="157">
        <v>0</v>
      </c>
      <c r="AB195" s="152">
        <v>0</v>
      </c>
      <c r="AC195" s="157">
        <v>0</v>
      </c>
      <c r="AD195" s="152">
        <v>0</v>
      </c>
      <c r="AE195" s="157">
        <v>0</v>
      </c>
      <c r="AF195" s="152">
        <v>0</v>
      </c>
      <c r="AG195" s="157">
        <v>0</v>
      </c>
      <c r="AH195" s="152">
        <v>0</v>
      </c>
      <c r="AI195" s="157">
        <v>0</v>
      </c>
      <c r="AJ195" s="152">
        <v>0</v>
      </c>
      <c r="AK195" s="157">
        <v>0</v>
      </c>
      <c r="AL195" s="152">
        <v>0</v>
      </c>
      <c r="AM195" s="89"/>
      <c r="AN195" s="89"/>
      <c r="AO195" s="93">
        <f t="shared" si="26"/>
        <v>0</v>
      </c>
      <c r="AP195" s="94"/>
      <c r="AQ195" s="95"/>
      <c r="AR195" s="94"/>
      <c r="AS195" s="97"/>
      <c r="AT195" s="96"/>
      <c r="AU195" s="97"/>
      <c r="AV195" s="107">
        <f t="shared" si="27"/>
        <v>0</v>
      </c>
      <c r="AW195" s="98">
        <f t="shared" si="28"/>
        <v>0</v>
      </c>
      <c r="AX195" s="99"/>
      <c r="AY195" s="100"/>
      <c r="AZ195" s="107">
        <f t="shared" si="29"/>
        <v>0</v>
      </c>
    </row>
    <row r="196" spans="1:52">
      <c r="A196" s="77">
        <v>235</v>
      </c>
      <c r="B196" s="77" t="s">
        <v>203</v>
      </c>
      <c r="C196" s="77" t="s">
        <v>336</v>
      </c>
      <c r="D196" s="77" t="s">
        <v>5</v>
      </c>
      <c r="E196" s="157">
        <v>0</v>
      </c>
      <c r="F196" s="152">
        <v>0</v>
      </c>
      <c r="G196" s="157">
        <v>0</v>
      </c>
      <c r="H196" s="152">
        <f t="shared" ref="H196:H209" si="33">IF(G196=0,0,"check")</f>
        <v>0</v>
      </c>
      <c r="I196" s="157">
        <v>1</v>
      </c>
      <c r="J196" s="152">
        <v>0</v>
      </c>
      <c r="K196" s="157">
        <v>0</v>
      </c>
      <c r="L196" s="152">
        <f t="shared" si="31"/>
        <v>0</v>
      </c>
      <c r="M196" s="157">
        <v>0</v>
      </c>
      <c r="N196" s="152">
        <f t="shared" si="32"/>
        <v>0</v>
      </c>
      <c r="O196" s="157">
        <v>0</v>
      </c>
      <c r="P196" s="152">
        <v>0</v>
      </c>
      <c r="Q196" s="157">
        <v>0</v>
      </c>
      <c r="R196" s="152">
        <v>0</v>
      </c>
      <c r="S196" s="157">
        <v>0</v>
      </c>
      <c r="T196" s="152">
        <v>0</v>
      </c>
      <c r="U196" s="157">
        <v>0</v>
      </c>
      <c r="V196" s="152">
        <v>0</v>
      </c>
      <c r="W196" s="157">
        <v>0</v>
      </c>
      <c r="X196" s="152">
        <v>0</v>
      </c>
      <c r="Y196" s="157">
        <v>0</v>
      </c>
      <c r="Z196" s="152">
        <v>0</v>
      </c>
      <c r="AA196" s="157">
        <v>0</v>
      </c>
      <c r="AB196" s="152">
        <v>0</v>
      </c>
      <c r="AC196" s="157">
        <v>0</v>
      </c>
      <c r="AD196" s="152">
        <v>0</v>
      </c>
      <c r="AE196" s="157">
        <v>0</v>
      </c>
      <c r="AF196" s="152">
        <v>0</v>
      </c>
      <c r="AG196" s="157">
        <v>0</v>
      </c>
      <c r="AH196" s="152">
        <v>0</v>
      </c>
      <c r="AI196" s="157">
        <v>0</v>
      </c>
      <c r="AJ196" s="152">
        <v>0</v>
      </c>
      <c r="AK196" s="157">
        <v>0</v>
      </c>
      <c r="AL196" s="152">
        <v>0</v>
      </c>
      <c r="AM196" s="89"/>
      <c r="AN196" s="89"/>
      <c r="AO196" s="93">
        <f t="shared" si="26"/>
        <v>1</v>
      </c>
      <c r="AP196" s="110" t="s">
        <v>348</v>
      </c>
      <c r="AQ196" s="95"/>
      <c r="AR196" s="94"/>
      <c r="AS196" s="97"/>
      <c r="AT196" s="96"/>
      <c r="AU196" s="97"/>
      <c r="AV196" s="107">
        <f t="shared" si="27"/>
        <v>0</v>
      </c>
      <c r="AW196" s="98">
        <f t="shared" si="28"/>
        <v>1</v>
      </c>
      <c r="AX196" s="109" t="s">
        <v>348</v>
      </c>
      <c r="AY196" s="100">
        <v>100</v>
      </c>
      <c r="AZ196" s="107">
        <f t="shared" si="29"/>
        <v>100</v>
      </c>
    </row>
    <row r="197" spans="1:52">
      <c r="A197" s="77">
        <v>236</v>
      </c>
      <c r="B197" s="77" t="s">
        <v>203</v>
      </c>
      <c r="C197" s="77" t="s">
        <v>336</v>
      </c>
      <c r="D197" s="77" t="s">
        <v>7</v>
      </c>
      <c r="E197" s="157">
        <v>0</v>
      </c>
      <c r="F197" s="152">
        <v>0</v>
      </c>
      <c r="G197" s="157">
        <v>0</v>
      </c>
      <c r="H197" s="152">
        <f t="shared" si="33"/>
        <v>0</v>
      </c>
      <c r="I197" s="157">
        <v>1</v>
      </c>
      <c r="J197" s="152">
        <v>6</v>
      </c>
      <c r="K197" s="157">
        <v>0</v>
      </c>
      <c r="L197" s="152">
        <f t="shared" si="31"/>
        <v>0</v>
      </c>
      <c r="M197" s="157">
        <v>0</v>
      </c>
      <c r="N197" s="152">
        <f t="shared" si="32"/>
        <v>0</v>
      </c>
      <c r="O197" s="157">
        <v>0</v>
      </c>
      <c r="P197" s="152">
        <v>0</v>
      </c>
      <c r="Q197" s="157">
        <v>0</v>
      </c>
      <c r="R197" s="152">
        <v>0</v>
      </c>
      <c r="S197" s="157">
        <v>0</v>
      </c>
      <c r="T197" s="152">
        <v>0</v>
      </c>
      <c r="U197" s="157">
        <v>0</v>
      </c>
      <c r="V197" s="152">
        <v>0</v>
      </c>
      <c r="W197" s="157">
        <v>0</v>
      </c>
      <c r="X197" s="152">
        <v>0</v>
      </c>
      <c r="Y197" s="157">
        <v>0</v>
      </c>
      <c r="Z197" s="152">
        <v>0</v>
      </c>
      <c r="AA197" s="157">
        <v>0</v>
      </c>
      <c r="AB197" s="152">
        <v>0</v>
      </c>
      <c r="AC197" s="157">
        <v>0</v>
      </c>
      <c r="AD197" s="152">
        <v>0</v>
      </c>
      <c r="AE197" s="157">
        <v>0</v>
      </c>
      <c r="AF197" s="152">
        <v>0</v>
      </c>
      <c r="AG197" s="157">
        <v>0</v>
      </c>
      <c r="AH197" s="152">
        <v>0</v>
      </c>
      <c r="AI197" s="157">
        <v>0</v>
      </c>
      <c r="AJ197" s="152">
        <v>0</v>
      </c>
      <c r="AK197" s="157">
        <v>0</v>
      </c>
      <c r="AL197" s="152">
        <v>0</v>
      </c>
      <c r="AM197" s="109" t="s">
        <v>348</v>
      </c>
      <c r="AN197" s="89"/>
      <c r="AO197" s="93">
        <f t="shared" si="26"/>
        <v>1</v>
      </c>
      <c r="AP197" s="110" t="s">
        <v>348</v>
      </c>
      <c r="AQ197" s="95">
        <v>6</v>
      </c>
      <c r="AR197" s="94"/>
      <c r="AS197" s="97"/>
      <c r="AT197" s="96"/>
      <c r="AU197" s="97"/>
      <c r="AV197" s="107">
        <f t="shared" si="27"/>
        <v>6</v>
      </c>
      <c r="AW197" s="98">
        <f t="shared" si="28"/>
        <v>0</v>
      </c>
      <c r="AX197" s="99"/>
      <c r="AY197" s="100"/>
      <c r="AZ197" s="107">
        <f t="shared" si="29"/>
        <v>6</v>
      </c>
    </row>
    <row r="198" spans="1:52">
      <c r="A198" s="77">
        <v>237</v>
      </c>
      <c r="B198" s="77" t="s">
        <v>203</v>
      </c>
      <c r="C198" s="77" t="s">
        <v>336</v>
      </c>
      <c r="D198" s="77" t="s">
        <v>7</v>
      </c>
      <c r="E198" s="157">
        <v>0</v>
      </c>
      <c r="F198" s="152">
        <v>0</v>
      </c>
      <c r="G198" s="157">
        <v>0</v>
      </c>
      <c r="H198" s="152">
        <f t="shared" si="33"/>
        <v>0</v>
      </c>
      <c r="I198" s="157">
        <v>0</v>
      </c>
      <c r="J198" s="152">
        <f t="shared" si="30"/>
        <v>0</v>
      </c>
      <c r="K198" s="157">
        <v>0</v>
      </c>
      <c r="L198" s="152">
        <f t="shared" si="31"/>
        <v>0</v>
      </c>
      <c r="M198" s="157">
        <v>0</v>
      </c>
      <c r="N198" s="152">
        <f t="shared" si="32"/>
        <v>0</v>
      </c>
      <c r="O198" s="157">
        <v>0</v>
      </c>
      <c r="P198" s="152">
        <v>0</v>
      </c>
      <c r="Q198" s="157">
        <v>1</v>
      </c>
      <c r="R198" s="152">
        <v>2</v>
      </c>
      <c r="S198" s="157">
        <v>0</v>
      </c>
      <c r="T198" s="152">
        <v>0</v>
      </c>
      <c r="U198" s="157">
        <v>0</v>
      </c>
      <c r="V198" s="152">
        <v>0</v>
      </c>
      <c r="W198" s="157">
        <v>0</v>
      </c>
      <c r="X198" s="152">
        <v>0</v>
      </c>
      <c r="Y198" s="157">
        <v>0</v>
      </c>
      <c r="Z198" s="152">
        <v>0</v>
      </c>
      <c r="AA198" s="157">
        <v>0</v>
      </c>
      <c r="AB198" s="152">
        <v>0</v>
      </c>
      <c r="AC198" s="157">
        <v>0</v>
      </c>
      <c r="AD198" s="152">
        <v>0</v>
      </c>
      <c r="AE198" s="157">
        <v>0</v>
      </c>
      <c r="AF198" s="152">
        <v>0</v>
      </c>
      <c r="AG198" s="157">
        <v>0</v>
      </c>
      <c r="AH198" s="152">
        <v>0</v>
      </c>
      <c r="AI198" s="157">
        <v>0</v>
      </c>
      <c r="AJ198" s="152">
        <v>0</v>
      </c>
      <c r="AK198" s="157">
        <v>0</v>
      </c>
      <c r="AL198" s="152">
        <v>0</v>
      </c>
      <c r="AM198" s="89"/>
      <c r="AN198" s="89"/>
      <c r="AO198" s="93">
        <f t="shared" si="26"/>
        <v>1</v>
      </c>
      <c r="AP198" s="110" t="s">
        <v>333</v>
      </c>
      <c r="AQ198" s="95">
        <v>2</v>
      </c>
      <c r="AR198" s="94"/>
      <c r="AS198" s="97"/>
      <c r="AT198" s="96"/>
      <c r="AU198" s="97"/>
      <c r="AV198" s="107">
        <f t="shared" si="27"/>
        <v>2</v>
      </c>
      <c r="AW198" s="98">
        <f t="shared" si="28"/>
        <v>0</v>
      </c>
      <c r="AX198" s="99"/>
      <c r="AY198" s="100"/>
      <c r="AZ198" s="107">
        <f t="shared" si="29"/>
        <v>2</v>
      </c>
    </row>
    <row r="199" spans="1:52">
      <c r="A199" s="77">
        <v>238</v>
      </c>
      <c r="B199" s="77" t="s">
        <v>203</v>
      </c>
      <c r="C199" s="77" t="s">
        <v>336</v>
      </c>
      <c r="D199" s="77" t="s">
        <v>14</v>
      </c>
      <c r="E199" s="157">
        <v>0</v>
      </c>
      <c r="F199" s="152">
        <v>0</v>
      </c>
      <c r="G199" s="157">
        <v>0</v>
      </c>
      <c r="H199" s="152">
        <f t="shared" si="33"/>
        <v>0</v>
      </c>
      <c r="I199" s="157">
        <v>0</v>
      </c>
      <c r="J199" s="152">
        <f t="shared" si="30"/>
        <v>0</v>
      </c>
      <c r="K199" s="157">
        <v>0</v>
      </c>
      <c r="L199" s="152">
        <f t="shared" si="31"/>
        <v>0</v>
      </c>
      <c r="M199" s="157">
        <v>0</v>
      </c>
      <c r="N199" s="152">
        <f t="shared" si="32"/>
        <v>0</v>
      </c>
      <c r="O199" s="157">
        <v>0</v>
      </c>
      <c r="P199" s="152">
        <v>0</v>
      </c>
      <c r="Q199" s="157">
        <v>0</v>
      </c>
      <c r="R199" s="152">
        <v>0</v>
      </c>
      <c r="S199" s="157">
        <v>0</v>
      </c>
      <c r="T199" s="152">
        <v>0</v>
      </c>
      <c r="U199" s="157">
        <v>0</v>
      </c>
      <c r="V199" s="152">
        <v>0</v>
      </c>
      <c r="W199" s="157">
        <v>0</v>
      </c>
      <c r="X199" s="152">
        <v>0</v>
      </c>
      <c r="Y199" s="157">
        <v>0</v>
      </c>
      <c r="Z199" s="152">
        <v>0</v>
      </c>
      <c r="AA199" s="157">
        <v>0</v>
      </c>
      <c r="AB199" s="152">
        <v>0</v>
      </c>
      <c r="AC199" s="157">
        <v>0</v>
      </c>
      <c r="AD199" s="152">
        <v>0</v>
      </c>
      <c r="AE199" s="157">
        <v>0</v>
      </c>
      <c r="AF199" s="152">
        <v>0</v>
      </c>
      <c r="AG199" s="157">
        <v>0</v>
      </c>
      <c r="AH199" s="152">
        <v>0</v>
      </c>
      <c r="AI199" s="157">
        <v>0</v>
      </c>
      <c r="AJ199" s="152">
        <v>0</v>
      </c>
      <c r="AK199" s="157">
        <v>1</v>
      </c>
      <c r="AL199" s="152">
        <v>0</v>
      </c>
      <c r="AM199" s="109" t="s">
        <v>360</v>
      </c>
      <c r="AN199" s="89"/>
      <c r="AO199" s="93">
        <f t="shared" si="26"/>
        <v>1</v>
      </c>
      <c r="AP199" s="110" t="s">
        <v>348</v>
      </c>
      <c r="AQ199" s="95">
        <v>1</v>
      </c>
      <c r="AR199" s="94"/>
      <c r="AS199" s="97"/>
      <c r="AT199" s="96"/>
      <c r="AU199" s="97"/>
      <c r="AV199" s="107">
        <f t="shared" si="27"/>
        <v>1</v>
      </c>
      <c r="AW199" s="98">
        <f t="shared" si="28"/>
        <v>0</v>
      </c>
      <c r="AX199" s="99"/>
      <c r="AY199" s="100"/>
      <c r="AZ199" s="107">
        <f t="shared" si="29"/>
        <v>1</v>
      </c>
    </row>
    <row r="200" spans="1:52">
      <c r="A200" s="77">
        <v>239</v>
      </c>
      <c r="B200" s="77" t="s">
        <v>203</v>
      </c>
      <c r="C200" s="77" t="s">
        <v>336</v>
      </c>
      <c r="D200" s="77" t="s">
        <v>14</v>
      </c>
      <c r="E200" s="157">
        <v>0</v>
      </c>
      <c r="F200" s="152">
        <v>0</v>
      </c>
      <c r="G200" s="157">
        <v>0</v>
      </c>
      <c r="H200" s="152">
        <f t="shared" si="33"/>
        <v>0</v>
      </c>
      <c r="I200" s="157">
        <v>0</v>
      </c>
      <c r="J200" s="152">
        <f t="shared" si="30"/>
        <v>0</v>
      </c>
      <c r="K200" s="157">
        <v>0</v>
      </c>
      <c r="L200" s="152">
        <f t="shared" si="31"/>
        <v>0</v>
      </c>
      <c r="M200" s="157">
        <v>0</v>
      </c>
      <c r="N200" s="152">
        <f t="shared" si="32"/>
        <v>0</v>
      </c>
      <c r="O200" s="157">
        <v>0</v>
      </c>
      <c r="P200" s="152">
        <v>0</v>
      </c>
      <c r="Q200" s="157">
        <v>1</v>
      </c>
      <c r="R200" s="152">
        <v>1</v>
      </c>
      <c r="S200" s="157">
        <v>0</v>
      </c>
      <c r="T200" s="152">
        <v>0</v>
      </c>
      <c r="U200" s="157">
        <v>0</v>
      </c>
      <c r="V200" s="152">
        <v>0</v>
      </c>
      <c r="W200" s="157">
        <v>0</v>
      </c>
      <c r="X200" s="152">
        <v>0</v>
      </c>
      <c r="Y200" s="157">
        <v>0</v>
      </c>
      <c r="Z200" s="152">
        <v>0</v>
      </c>
      <c r="AA200" s="157">
        <v>0</v>
      </c>
      <c r="AB200" s="152">
        <v>0</v>
      </c>
      <c r="AC200" s="157">
        <v>0</v>
      </c>
      <c r="AD200" s="152">
        <v>0</v>
      </c>
      <c r="AE200" s="157">
        <v>0</v>
      </c>
      <c r="AF200" s="152">
        <v>0</v>
      </c>
      <c r="AG200" s="157">
        <v>0</v>
      </c>
      <c r="AH200" s="152">
        <v>0</v>
      </c>
      <c r="AI200" s="157">
        <v>0</v>
      </c>
      <c r="AJ200" s="152">
        <v>0</v>
      </c>
      <c r="AK200" s="157">
        <v>0</v>
      </c>
      <c r="AL200" s="152">
        <v>0</v>
      </c>
      <c r="AM200" s="89"/>
      <c r="AN200" s="89"/>
      <c r="AO200" s="93">
        <f t="shared" si="26"/>
        <v>1</v>
      </c>
      <c r="AP200" s="110" t="s">
        <v>333</v>
      </c>
      <c r="AQ200" s="95">
        <v>1</v>
      </c>
      <c r="AR200" s="110" t="s">
        <v>348</v>
      </c>
      <c r="AS200" s="97">
        <v>1</v>
      </c>
      <c r="AT200" s="96"/>
      <c r="AU200" s="97"/>
      <c r="AV200" s="107">
        <f t="shared" si="27"/>
        <v>2</v>
      </c>
      <c r="AW200" s="98">
        <f t="shared" si="28"/>
        <v>0</v>
      </c>
      <c r="AX200" s="99"/>
      <c r="AY200" s="100"/>
      <c r="AZ200" s="107">
        <f t="shared" si="29"/>
        <v>2</v>
      </c>
    </row>
    <row r="201" spans="1:52">
      <c r="A201" s="77">
        <v>240</v>
      </c>
      <c r="B201" s="77" t="s">
        <v>203</v>
      </c>
      <c r="C201" s="77" t="s">
        <v>336</v>
      </c>
      <c r="D201" s="77" t="s">
        <v>15</v>
      </c>
      <c r="E201" s="157">
        <v>0</v>
      </c>
      <c r="F201" s="152">
        <v>0</v>
      </c>
      <c r="G201" s="157">
        <v>0</v>
      </c>
      <c r="H201" s="152">
        <f t="shared" si="33"/>
        <v>0</v>
      </c>
      <c r="I201" s="157">
        <v>0</v>
      </c>
      <c r="J201" s="152">
        <f t="shared" si="30"/>
        <v>0</v>
      </c>
      <c r="K201" s="157">
        <v>0</v>
      </c>
      <c r="L201" s="152">
        <f t="shared" si="31"/>
        <v>0</v>
      </c>
      <c r="M201" s="157">
        <v>0</v>
      </c>
      <c r="N201" s="152">
        <f t="shared" si="32"/>
        <v>0</v>
      </c>
      <c r="O201" s="157">
        <v>0</v>
      </c>
      <c r="P201" s="152">
        <v>0</v>
      </c>
      <c r="Q201" s="157">
        <v>0</v>
      </c>
      <c r="R201" s="152">
        <v>0</v>
      </c>
      <c r="S201" s="157">
        <v>0</v>
      </c>
      <c r="T201" s="152">
        <v>0</v>
      </c>
      <c r="U201" s="157">
        <v>0</v>
      </c>
      <c r="V201" s="152">
        <v>0</v>
      </c>
      <c r="W201" s="157">
        <v>0</v>
      </c>
      <c r="X201" s="152">
        <v>0</v>
      </c>
      <c r="Y201" s="157">
        <v>0</v>
      </c>
      <c r="Z201" s="152">
        <v>0</v>
      </c>
      <c r="AA201" s="157">
        <v>0</v>
      </c>
      <c r="AB201" s="152">
        <v>0</v>
      </c>
      <c r="AC201" s="157">
        <v>0</v>
      </c>
      <c r="AD201" s="152">
        <v>0</v>
      </c>
      <c r="AE201" s="157">
        <v>0</v>
      </c>
      <c r="AF201" s="152">
        <v>0</v>
      </c>
      <c r="AG201" s="157">
        <v>0</v>
      </c>
      <c r="AH201" s="152">
        <v>0</v>
      </c>
      <c r="AI201" s="157">
        <v>0</v>
      </c>
      <c r="AJ201" s="152">
        <v>0</v>
      </c>
      <c r="AK201" s="157">
        <v>0</v>
      </c>
      <c r="AL201" s="152">
        <v>0</v>
      </c>
      <c r="AM201" s="89"/>
      <c r="AN201" s="89"/>
      <c r="AO201" s="93">
        <f t="shared" si="26"/>
        <v>1</v>
      </c>
      <c r="AP201" s="110" t="s">
        <v>348</v>
      </c>
      <c r="AQ201" s="95">
        <v>1</v>
      </c>
      <c r="AR201" s="94"/>
      <c r="AS201" s="97"/>
      <c r="AT201" s="96"/>
      <c r="AU201" s="97"/>
      <c r="AV201" s="107">
        <f t="shared" si="27"/>
        <v>1</v>
      </c>
      <c r="AW201" s="98">
        <f t="shared" si="28"/>
        <v>0</v>
      </c>
      <c r="AX201" s="99"/>
      <c r="AY201" s="100"/>
      <c r="AZ201" s="107">
        <f t="shared" si="29"/>
        <v>1</v>
      </c>
    </row>
    <row r="202" spans="1:52">
      <c r="A202" s="77">
        <v>241</v>
      </c>
      <c r="B202" s="77" t="s">
        <v>203</v>
      </c>
      <c r="C202" s="77" t="s">
        <v>336</v>
      </c>
      <c r="D202" s="77" t="s">
        <v>15</v>
      </c>
      <c r="E202" s="157">
        <v>0</v>
      </c>
      <c r="F202" s="152">
        <v>0</v>
      </c>
      <c r="G202" s="157">
        <v>0</v>
      </c>
      <c r="H202" s="152">
        <f t="shared" si="33"/>
        <v>0</v>
      </c>
      <c r="I202" s="157">
        <v>0</v>
      </c>
      <c r="J202" s="152">
        <f t="shared" si="30"/>
        <v>0</v>
      </c>
      <c r="K202" s="157">
        <v>0</v>
      </c>
      <c r="L202" s="152">
        <f t="shared" si="31"/>
        <v>0</v>
      </c>
      <c r="M202" s="157">
        <v>0</v>
      </c>
      <c r="N202" s="152">
        <f t="shared" si="32"/>
        <v>0</v>
      </c>
      <c r="O202" s="157">
        <v>0</v>
      </c>
      <c r="P202" s="152">
        <v>0</v>
      </c>
      <c r="Q202" s="157">
        <v>0</v>
      </c>
      <c r="R202" s="152">
        <v>0</v>
      </c>
      <c r="S202" s="157">
        <v>0</v>
      </c>
      <c r="T202" s="152">
        <v>0</v>
      </c>
      <c r="U202" s="157">
        <v>0</v>
      </c>
      <c r="V202" s="152">
        <v>0</v>
      </c>
      <c r="W202" s="157">
        <v>0</v>
      </c>
      <c r="X202" s="152">
        <v>0</v>
      </c>
      <c r="Y202" s="157">
        <v>0</v>
      </c>
      <c r="Z202" s="152">
        <v>0</v>
      </c>
      <c r="AA202" s="157">
        <v>0</v>
      </c>
      <c r="AB202" s="152">
        <v>0</v>
      </c>
      <c r="AC202" s="157">
        <v>0</v>
      </c>
      <c r="AD202" s="152">
        <v>0</v>
      </c>
      <c r="AE202" s="157">
        <v>0</v>
      </c>
      <c r="AF202" s="152">
        <v>0</v>
      </c>
      <c r="AG202" s="157">
        <v>0</v>
      </c>
      <c r="AH202" s="152">
        <v>0</v>
      </c>
      <c r="AI202" s="157">
        <v>0</v>
      </c>
      <c r="AJ202" s="152">
        <v>0</v>
      </c>
      <c r="AK202" s="157">
        <v>0</v>
      </c>
      <c r="AL202" s="152">
        <v>0</v>
      </c>
      <c r="AM202" s="89"/>
      <c r="AN202" s="89"/>
      <c r="AO202" s="93">
        <f t="shared" si="26"/>
        <v>0</v>
      </c>
      <c r="AP202" s="94"/>
      <c r="AQ202" s="95"/>
      <c r="AR202" s="94"/>
      <c r="AS202" s="97"/>
      <c r="AT202" s="96"/>
      <c r="AU202" s="97"/>
      <c r="AV202" s="107">
        <f t="shared" si="27"/>
        <v>0</v>
      </c>
      <c r="AW202" s="98">
        <f t="shared" si="28"/>
        <v>0</v>
      </c>
      <c r="AX202" s="99"/>
      <c r="AY202" s="100"/>
      <c r="AZ202" s="107">
        <f t="shared" si="29"/>
        <v>0</v>
      </c>
    </row>
    <row r="203" spans="1:52">
      <c r="A203" s="77">
        <v>246</v>
      </c>
      <c r="B203" s="77" t="s">
        <v>203</v>
      </c>
      <c r="C203" s="77" t="s">
        <v>336</v>
      </c>
      <c r="D203" s="77" t="s">
        <v>17</v>
      </c>
      <c r="E203" s="157">
        <v>0</v>
      </c>
      <c r="F203" s="152">
        <v>0</v>
      </c>
      <c r="G203" s="157">
        <v>0</v>
      </c>
      <c r="H203" s="152">
        <f t="shared" si="33"/>
        <v>0</v>
      </c>
      <c r="I203" s="157">
        <v>1</v>
      </c>
      <c r="J203" s="152">
        <v>4</v>
      </c>
      <c r="K203" s="157">
        <v>0</v>
      </c>
      <c r="L203" s="152">
        <f t="shared" si="31"/>
        <v>0</v>
      </c>
      <c r="M203" s="157">
        <v>0</v>
      </c>
      <c r="N203" s="152">
        <f t="shared" si="32"/>
        <v>0</v>
      </c>
      <c r="O203" s="157">
        <v>0</v>
      </c>
      <c r="P203" s="152">
        <v>0</v>
      </c>
      <c r="Q203" s="157">
        <v>0</v>
      </c>
      <c r="R203" s="152">
        <v>0</v>
      </c>
      <c r="S203" s="157">
        <v>0</v>
      </c>
      <c r="T203" s="152">
        <v>0</v>
      </c>
      <c r="U203" s="157">
        <v>0</v>
      </c>
      <c r="V203" s="152">
        <v>0</v>
      </c>
      <c r="W203" s="157">
        <v>0</v>
      </c>
      <c r="X203" s="152">
        <v>0</v>
      </c>
      <c r="Y203" s="157">
        <v>0</v>
      </c>
      <c r="Z203" s="152">
        <v>0</v>
      </c>
      <c r="AA203" s="157">
        <v>0</v>
      </c>
      <c r="AB203" s="152">
        <v>0</v>
      </c>
      <c r="AC203" s="157">
        <v>0</v>
      </c>
      <c r="AD203" s="152">
        <v>0</v>
      </c>
      <c r="AE203" s="157">
        <v>0</v>
      </c>
      <c r="AF203" s="152">
        <v>0</v>
      </c>
      <c r="AG203" s="157">
        <v>0</v>
      </c>
      <c r="AH203" s="152">
        <v>0</v>
      </c>
      <c r="AI203" s="157">
        <v>0</v>
      </c>
      <c r="AJ203" s="152">
        <v>0</v>
      </c>
      <c r="AK203" s="157">
        <v>0</v>
      </c>
      <c r="AL203" s="152">
        <v>0</v>
      </c>
      <c r="AM203" s="89"/>
      <c r="AN203" s="89"/>
      <c r="AO203" s="93">
        <f t="shared" si="26"/>
        <v>1</v>
      </c>
      <c r="AP203" s="110" t="s">
        <v>348</v>
      </c>
      <c r="AQ203" s="95">
        <v>4</v>
      </c>
      <c r="AR203" s="94"/>
      <c r="AS203" s="97"/>
      <c r="AT203" s="96"/>
      <c r="AU203" s="97"/>
      <c r="AV203" s="107">
        <f t="shared" si="27"/>
        <v>4</v>
      </c>
      <c r="AW203" s="98">
        <f t="shared" si="28"/>
        <v>0</v>
      </c>
      <c r="AX203" s="99"/>
      <c r="AY203" s="100"/>
      <c r="AZ203" s="107">
        <f t="shared" si="29"/>
        <v>4</v>
      </c>
    </row>
    <row r="204" spans="1:52">
      <c r="A204" s="77">
        <v>247</v>
      </c>
      <c r="B204" s="77" t="s">
        <v>203</v>
      </c>
      <c r="C204" s="77" t="s">
        <v>336</v>
      </c>
      <c r="D204" s="77" t="s">
        <v>17</v>
      </c>
      <c r="E204" s="157">
        <v>0</v>
      </c>
      <c r="F204" s="152">
        <v>0</v>
      </c>
      <c r="G204" s="157">
        <v>0</v>
      </c>
      <c r="H204" s="152">
        <f t="shared" si="33"/>
        <v>0</v>
      </c>
      <c r="I204" s="157">
        <v>1</v>
      </c>
      <c r="J204" s="152">
        <v>7</v>
      </c>
      <c r="K204" s="157">
        <v>0</v>
      </c>
      <c r="L204" s="152">
        <f t="shared" si="31"/>
        <v>0</v>
      </c>
      <c r="M204" s="157">
        <v>1</v>
      </c>
      <c r="N204" s="152">
        <v>0</v>
      </c>
      <c r="O204" s="157">
        <v>0</v>
      </c>
      <c r="P204" s="152">
        <v>0</v>
      </c>
      <c r="Q204" s="157">
        <v>0</v>
      </c>
      <c r="R204" s="152">
        <v>0</v>
      </c>
      <c r="S204" s="157">
        <v>0</v>
      </c>
      <c r="T204" s="152">
        <v>0</v>
      </c>
      <c r="U204" s="157">
        <v>0</v>
      </c>
      <c r="V204" s="152">
        <v>0</v>
      </c>
      <c r="W204" s="157">
        <v>0</v>
      </c>
      <c r="X204" s="152">
        <v>0</v>
      </c>
      <c r="Y204" s="157">
        <v>0</v>
      </c>
      <c r="Z204" s="152">
        <v>0</v>
      </c>
      <c r="AA204" s="157">
        <v>0</v>
      </c>
      <c r="AB204" s="152">
        <v>0</v>
      </c>
      <c r="AC204" s="157">
        <v>0</v>
      </c>
      <c r="AD204" s="152">
        <v>0</v>
      </c>
      <c r="AE204" s="157">
        <v>0</v>
      </c>
      <c r="AF204" s="152">
        <v>0</v>
      </c>
      <c r="AG204" s="157">
        <v>0</v>
      </c>
      <c r="AH204" s="152">
        <v>0</v>
      </c>
      <c r="AI204" s="157">
        <v>0</v>
      </c>
      <c r="AJ204" s="152">
        <v>0</v>
      </c>
      <c r="AK204" s="157">
        <v>0</v>
      </c>
      <c r="AL204" s="152">
        <v>0</v>
      </c>
      <c r="AM204" s="109" t="s">
        <v>577</v>
      </c>
      <c r="AN204" s="89"/>
      <c r="AO204" s="93">
        <f t="shared" si="26"/>
        <v>1</v>
      </c>
      <c r="AP204" s="110" t="s">
        <v>348</v>
      </c>
      <c r="AQ204" s="95">
        <v>7</v>
      </c>
      <c r="AR204" s="94"/>
      <c r="AS204" s="97"/>
      <c r="AT204" s="96"/>
      <c r="AU204" s="97"/>
      <c r="AV204" s="107">
        <f t="shared" si="27"/>
        <v>7</v>
      </c>
      <c r="AW204" s="98">
        <f t="shared" si="28"/>
        <v>0</v>
      </c>
      <c r="AX204" s="99"/>
      <c r="AY204" s="100"/>
      <c r="AZ204" s="107">
        <f t="shared" si="29"/>
        <v>7</v>
      </c>
    </row>
    <row r="205" spans="1:52">
      <c r="A205" s="77">
        <v>248</v>
      </c>
      <c r="B205" s="77" t="s">
        <v>203</v>
      </c>
      <c r="C205" s="77" t="s">
        <v>336</v>
      </c>
      <c r="D205" s="77" t="s">
        <v>9</v>
      </c>
      <c r="E205" s="157">
        <v>0</v>
      </c>
      <c r="F205" s="152">
        <v>0</v>
      </c>
      <c r="G205" s="157">
        <v>0</v>
      </c>
      <c r="H205" s="152">
        <f t="shared" si="33"/>
        <v>0</v>
      </c>
      <c r="I205" s="157">
        <v>0</v>
      </c>
      <c r="J205" s="152">
        <f t="shared" si="30"/>
        <v>0</v>
      </c>
      <c r="K205" s="157">
        <v>0</v>
      </c>
      <c r="L205" s="152">
        <f t="shared" si="31"/>
        <v>0</v>
      </c>
      <c r="M205" s="157">
        <v>0</v>
      </c>
      <c r="N205" s="152">
        <f t="shared" si="32"/>
        <v>0</v>
      </c>
      <c r="O205" s="157">
        <v>0</v>
      </c>
      <c r="P205" s="152">
        <v>0</v>
      </c>
      <c r="Q205" s="157">
        <v>0</v>
      </c>
      <c r="R205" s="152">
        <v>0</v>
      </c>
      <c r="S205" s="157">
        <v>0</v>
      </c>
      <c r="T205" s="152">
        <v>0</v>
      </c>
      <c r="U205" s="157">
        <v>0</v>
      </c>
      <c r="V205" s="152">
        <v>0</v>
      </c>
      <c r="W205" s="157">
        <v>0</v>
      </c>
      <c r="X205" s="152">
        <v>0</v>
      </c>
      <c r="Y205" s="157">
        <v>0</v>
      </c>
      <c r="Z205" s="152">
        <v>0</v>
      </c>
      <c r="AA205" s="157">
        <v>0</v>
      </c>
      <c r="AB205" s="152">
        <v>0</v>
      </c>
      <c r="AC205" s="157">
        <v>0</v>
      </c>
      <c r="AD205" s="152">
        <v>0</v>
      </c>
      <c r="AE205" s="157">
        <v>0</v>
      </c>
      <c r="AF205" s="152">
        <v>0</v>
      </c>
      <c r="AG205" s="157">
        <v>0</v>
      </c>
      <c r="AH205" s="152">
        <v>0</v>
      </c>
      <c r="AI205" s="157">
        <v>0</v>
      </c>
      <c r="AJ205" s="152">
        <v>0</v>
      </c>
      <c r="AK205" s="157">
        <v>0</v>
      </c>
      <c r="AL205" s="152">
        <v>0</v>
      </c>
      <c r="AM205" s="89"/>
      <c r="AN205" s="89"/>
      <c r="AO205" s="93">
        <f t="shared" si="26"/>
        <v>0</v>
      </c>
      <c r="AP205" s="94"/>
      <c r="AQ205" s="95"/>
      <c r="AR205" s="94"/>
      <c r="AS205" s="97"/>
      <c r="AT205" s="96"/>
      <c r="AU205" s="97"/>
      <c r="AV205" s="107">
        <f t="shared" si="27"/>
        <v>0</v>
      </c>
      <c r="AW205" s="98">
        <f t="shared" si="28"/>
        <v>0</v>
      </c>
      <c r="AX205" s="99"/>
      <c r="AY205" s="100"/>
      <c r="AZ205" s="107">
        <f t="shared" si="29"/>
        <v>0</v>
      </c>
    </row>
    <row r="206" spans="1:52">
      <c r="A206" s="77">
        <v>249</v>
      </c>
      <c r="B206" s="77" t="s">
        <v>203</v>
      </c>
      <c r="C206" s="77" t="s">
        <v>336</v>
      </c>
      <c r="D206" s="77" t="s">
        <v>15</v>
      </c>
      <c r="E206" s="157">
        <v>0</v>
      </c>
      <c r="F206" s="152">
        <v>0</v>
      </c>
      <c r="G206" s="157">
        <v>0</v>
      </c>
      <c r="H206" s="152">
        <f t="shared" si="33"/>
        <v>0</v>
      </c>
      <c r="I206" s="157">
        <v>1</v>
      </c>
      <c r="J206" s="152">
        <v>1</v>
      </c>
      <c r="K206" s="157">
        <v>0</v>
      </c>
      <c r="L206" s="152">
        <f t="shared" si="31"/>
        <v>0</v>
      </c>
      <c r="M206" s="157">
        <v>0</v>
      </c>
      <c r="N206" s="152">
        <f t="shared" si="32"/>
        <v>0</v>
      </c>
      <c r="O206" s="157">
        <v>0</v>
      </c>
      <c r="P206" s="152">
        <v>0</v>
      </c>
      <c r="Q206" s="157">
        <v>0</v>
      </c>
      <c r="R206" s="152">
        <v>0</v>
      </c>
      <c r="S206" s="157">
        <v>0</v>
      </c>
      <c r="T206" s="152">
        <v>0</v>
      </c>
      <c r="U206" s="157">
        <v>0</v>
      </c>
      <c r="V206" s="152">
        <v>0</v>
      </c>
      <c r="W206" s="157">
        <v>0</v>
      </c>
      <c r="X206" s="152">
        <v>0</v>
      </c>
      <c r="Y206" s="157">
        <v>0</v>
      </c>
      <c r="Z206" s="152">
        <v>0</v>
      </c>
      <c r="AA206" s="157">
        <v>0</v>
      </c>
      <c r="AB206" s="152">
        <v>0</v>
      </c>
      <c r="AC206" s="157">
        <v>0</v>
      </c>
      <c r="AD206" s="152">
        <v>0</v>
      </c>
      <c r="AE206" s="157">
        <v>0</v>
      </c>
      <c r="AF206" s="152">
        <v>0</v>
      </c>
      <c r="AG206" s="157">
        <v>0</v>
      </c>
      <c r="AH206" s="152">
        <v>0</v>
      </c>
      <c r="AI206" s="157">
        <v>0</v>
      </c>
      <c r="AJ206" s="152">
        <v>0</v>
      </c>
      <c r="AK206" s="157">
        <v>0</v>
      </c>
      <c r="AL206" s="152">
        <v>0</v>
      </c>
      <c r="AM206" s="109" t="s">
        <v>348</v>
      </c>
      <c r="AN206" s="89"/>
      <c r="AO206" s="93">
        <f t="shared" si="26"/>
        <v>1</v>
      </c>
      <c r="AP206" s="110" t="s">
        <v>348</v>
      </c>
      <c r="AQ206" s="95">
        <v>1</v>
      </c>
      <c r="AR206" s="94"/>
      <c r="AS206" s="97"/>
      <c r="AT206" s="96"/>
      <c r="AU206" s="97"/>
      <c r="AV206" s="107">
        <f t="shared" si="27"/>
        <v>1</v>
      </c>
      <c r="AW206" s="98">
        <f t="shared" si="28"/>
        <v>0</v>
      </c>
      <c r="AX206" s="99"/>
      <c r="AY206" s="100"/>
      <c r="AZ206" s="107">
        <f t="shared" si="29"/>
        <v>1</v>
      </c>
    </row>
    <row r="207" spans="1:52">
      <c r="A207" s="77">
        <v>250</v>
      </c>
      <c r="B207" s="77" t="s">
        <v>203</v>
      </c>
      <c r="C207" s="77" t="s">
        <v>336</v>
      </c>
      <c r="D207" s="77" t="s">
        <v>7</v>
      </c>
      <c r="E207" s="157">
        <v>0</v>
      </c>
      <c r="F207" s="152">
        <v>0</v>
      </c>
      <c r="G207" s="157">
        <v>0</v>
      </c>
      <c r="H207" s="152">
        <f t="shared" si="33"/>
        <v>0</v>
      </c>
      <c r="I207" s="157">
        <v>1</v>
      </c>
      <c r="J207" s="152">
        <v>0</v>
      </c>
      <c r="K207" s="157">
        <v>1</v>
      </c>
      <c r="L207" s="152">
        <v>1</v>
      </c>
      <c r="M207" s="157">
        <v>0</v>
      </c>
      <c r="N207" s="152">
        <f t="shared" si="32"/>
        <v>0</v>
      </c>
      <c r="O207" s="157">
        <v>1</v>
      </c>
      <c r="P207" s="152">
        <v>1</v>
      </c>
      <c r="Q207" s="157">
        <v>1</v>
      </c>
      <c r="R207" s="152">
        <v>1</v>
      </c>
      <c r="S207" s="157">
        <v>0</v>
      </c>
      <c r="T207" s="152">
        <v>0</v>
      </c>
      <c r="U207" s="157">
        <v>0</v>
      </c>
      <c r="V207" s="152">
        <v>0</v>
      </c>
      <c r="W207" s="157">
        <v>0</v>
      </c>
      <c r="X207" s="152">
        <v>0</v>
      </c>
      <c r="Y207" s="157">
        <v>0</v>
      </c>
      <c r="Z207" s="152">
        <v>0</v>
      </c>
      <c r="AA207" s="157">
        <v>0</v>
      </c>
      <c r="AB207" s="152">
        <v>0</v>
      </c>
      <c r="AC207" s="157">
        <v>0</v>
      </c>
      <c r="AD207" s="152">
        <v>0</v>
      </c>
      <c r="AE207" s="157">
        <v>0</v>
      </c>
      <c r="AF207" s="152">
        <v>0</v>
      </c>
      <c r="AG207" s="157">
        <v>0</v>
      </c>
      <c r="AH207" s="152">
        <v>0</v>
      </c>
      <c r="AI207" s="157">
        <v>0</v>
      </c>
      <c r="AJ207" s="152">
        <v>0</v>
      </c>
      <c r="AK207" s="157">
        <v>0</v>
      </c>
      <c r="AL207" s="152">
        <v>0</v>
      </c>
      <c r="AM207" s="109" t="s">
        <v>348</v>
      </c>
      <c r="AN207" s="89"/>
      <c r="AO207" s="93">
        <f t="shared" si="26"/>
        <v>1</v>
      </c>
      <c r="AP207" s="110" t="s">
        <v>333</v>
      </c>
      <c r="AQ207" s="95">
        <v>1</v>
      </c>
      <c r="AR207" s="110" t="s">
        <v>512</v>
      </c>
      <c r="AS207" s="97">
        <v>1</v>
      </c>
      <c r="AT207" s="109" t="s">
        <v>560</v>
      </c>
      <c r="AU207" s="97">
        <v>1</v>
      </c>
      <c r="AV207" s="107">
        <f t="shared" si="27"/>
        <v>3</v>
      </c>
      <c r="AW207" s="98">
        <f t="shared" si="28"/>
        <v>0</v>
      </c>
      <c r="AX207" s="99"/>
      <c r="AY207" s="100"/>
      <c r="AZ207" s="107">
        <f t="shared" si="29"/>
        <v>3</v>
      </c>
    </row>
    <row r="208" spans="1:52">
      <c r="A208" s="77">
        <v>251</v>
      </c>
      <c r="B208" s="77" t="s">
        <v>203</v>
      </c>
      <c r="C208" s="77" t="s">
        <v>336</v>
      </c>
      <c r="D208" s="77" t="s">
        <v>5</v>
      </c>
      <c r="E208" s="157">
        <v>0</v>
      </c>
      <c r="F208" s="152">
        <v>0</v>
      </c>
      <c r="G208" s="157">
        <v>0</v>
      </c>
      <c r="H208" s="152">
        <f t="shared" si="33"/>
        <v>0</v>
      </c>
      <c r="I208" s="157">
        <v>0</v>
      </c>
      <c r="J208" s="152">
        <f t="shared" si="30"/>
        <v>0</v>
      </c>
      <c r="K208" s="157">
        <v>0</v>
      </c>
      <c r="L208" s="152">
        <f t="shared" si="31"/>
        <v>0</v>
      </c>
      <c r="M208" s="157">
        <v>0</v>
      </c>
      <c r="N208" s="152">
        <f t="shared" si="32"/>
        <v>0</v>
      </c>
      <c r="O208" s="157">
        <v>0</v>
      </c>
      <c r="P208" s="152">
        <v>0</v>
      </c>
      <c r="Q208" s="157">
        <v>0</v>
      </c>
      <c r="R208" s="152">
        <v>0</v>
      </c>
      <c r="S208" s="157">
        <v>0</v>
      </c>
      <c r="T208" s="152">
        <v>0</v>
      </c>
      <c r="U208" s="157">
        <v>0</v>
      </c>
      <c r="V208" s="152">
        <v>0</v>
      </c>
      <c r="W208" s="157">
        <v>0</v>
      </c>
      <c r="X208" s="152">
        <v>0</v>
      </c>
      <c r="Y208" s="157">
        <v>0</v>
      </c>
      <c r="Z208" s="152">
        <v>0</v>
      </c>
      <c r="AA208" s="157">
        <v>0</v>
      </c>
      <c r="AB208" s="152">
        <v>0</v>
      </c>
      <c r="AC208" s="157">
        <v>0</v>
      </c>
      <c r="AD208" s="152">
        <v>0</v>
      </c>
      <c r="AE208" s="157">
        <v>0</v>
      </c>
      <c r="AF208" s="152">
        <v>0</v>
      </c>
      <c r="AG208" s="157">
        <v>0</v>
      </c>
      <c r="AH208" s="152">
        <v>0</v>
      </c>
      <c r="AI208" s="157">
        <v>0</v>
      </c>
      <c r="AJ208" s="152">
        <v>0</v>
      </c>
      <c r="AK208" s="157">
        <v>0</v>
      </c>
      <c r="AL208" s="152">
        <v>0</v>
      </c>
      <c r="AM208" s="89"/>
      <c r="AN208" s="89"/>
      <c r="AO208" s="93">
        <f t="shared" si="26"/>
        <v>0</v>
      </c>
      <c r="AP208" s="94"/>
      <c r="AQ208" s="95"/>
      <c r="AR208" s="94"/>
      <c r="AS208" s="97"/>
      <c r="AT208" s="96"/>
      <c r="AU208" s="97"/>
      <c r="AV208" s="107">
        <f t="shared" si="27"/>
        <v>0</v>
      </c>
      <c r="AW208" s="98">
        <f t="shared" si="28"/>
        <v>0</v>
      </c>
      <c r="AX208" s="99"/>
      <c r="AY208" s="100"/>
      <c r="AZ208" s="107">
        <f t="shared" si="29"/>
        <v>0</v>
      </c>
    </row>
    <row r="209" spans="1:52">
      <c r="A209" s="77">
        <v>252</v>
      </c>
      <c r="B209" s="77" t="s">
        <v>203</v>
      </c>
      <c r="C209" s="77" t="s">
        <v>336</v>
      </c>
      <c r="D209" s="77" t="s">
        <v>7</v>
      </c>
      <c r="E209" s="157">
        <v>0</v>
      </c>
      <c r="F209" s="152">
        <v>0</v>
      </c>
      <c r="G209" s="157">
        <v>0</v>
      </c>
      <c r="H209" s="152">
        <f t="shared" si="33"/>
        <v>0</v>
      </c>
      <c r="I209" s="157">
        <v>0</v>
      </c>
      <c r="J209" s="152">
        <f t="shared" si="30"/>
        <v>0</v>
      </c>
      <c r="K209" s="157">
        <v>1</v>
      </c>
      <c r="L209" s="152">
        <v>1</v>
      </c>
      <c r="M209" s="157">
        <v>0</v>
      </c>
      <c r="N209" s="152">
        <f t="shared" si="32"/>
        <v>0</v>
      </c>
      <c r="O209" s="157">
        <v>1</v>
      </c>
      <c r="P209" s="152">
        <v>0</v>
      </c>
      <c r="Q209" s="157">
        <v>1</v>
      </c>
      <c r="R209" s="152">
        <v>1</v>
      </c>
      <c r="S209" s="157">
        <v>0</v>
      </c>
      <c r="T209" s="152">
        <v>0</v>
      </c>
      <c r="U209" s="157">
        <v>0</v>
      </c>
      <c r="V209" s="152">
        <v>0</v>
      </c>
      <c r="W209" s="157">
        <v>0</v>
      </c>
      <c r="X209" s="152">
        <v>0</v>
      </c>
      <c r="Y209" s="157">
        <v>0</v>
      </c>
      <c r="Z209" s="152">
        <v>0</v>
      </c>
      <c r="AA209" s="157">
        <v>0</v>
      </c>
      <c r="AB209" s="152">
        <v>0</v>
      </c>
      <c r="AC209" s="157">
        <v>0</v>
      </c>
      <c r="AD209" s="152">
        <v>0</v>
      </c>
      <c r="AE209" s="157">
        <v>0</v>
      </c>
      <c r="AF209" s="152">
        <v>0</v>
      </c>
      <c r="AG209" s="157">
        <v>0</v>
      </c>
      <c r="AH209" s="152">
        <v>0</v>
      </c>
      <c r="AI209" s="157">
        <v>0</v>
      </c>
      <c r="AJ209" s="152">
        <v>0</v>
      </c>
      <c r="AK209" s="157">
        <v>0</v>
      </c>
      <c r="AL209" s="152">
        <v>0</v>
      </c>
      <c r="AM209" s="109" t="s">
        <v>560</v>
      </c>
      <c r="AN209" s="89"/>
      <c r="AO209" s="93">
        <f t="shared" si="26"/>
        <v>1</v>
      </c>
      <c r="AP209" s="110" t="s">
        <v>333</v>
      </c>
      <c r="AQ209" s="95">
        <v>1</v>
      </c>
      <c r="AR209" s="110" t="s">
        <v>512</v>
      </c>
      <c r="AS209" s="97">
        <v>1</v>
      </c>
      <c r="AT209" s="96"/>
      <c r="AU209" s="97"/>
      <c r="AV209" s="107">
        <f t="shared" si="27"/>
        <v>2</v>
      </c>
      <c r="AW209" s="98">
        <f t="shared" si="28"/>
        <v>0</v>
      </c>
      <c r="AX209" s="99"/>
      <c r="AY209" s="100"/>
      <c r="AZ209" s="107">
        <f t="shared" si="29"/>
        <v>2</v>
      </c>
    </row>
  </sheetData>
  <sortState ref="A2:T209">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09"/>
  <sheetViews>
    <sheetView tabSelected="1" topLeftCell="G80" zoomScale="70" zoomScaleNormal="70" zoomScalePageLayoutView="70" workbookViewId="0">
      <selection activeCell="AB99" sqref="AB99"/>
    </sheetView>
  </sheetViews>
  <sheetFormatPr baseColWidth="10" defaultColWidth="8.83203125" defaultRowHeight="14" x14ac:dyDescent="0"/>
  <cols>
    <col min="2" max="2" width="13.6640625" bestFit="1" customWidth="1"/>
    <col min="6" max="11" width="8.83203125" customWidth="1"/>
    <col min="12" max="13" width="9.1640625" customWidth="1"/>
    <col min="14" max="14" width="31.5" customWidth="1"/>
    <col min="15" max="16" width="19.5" customWidth="1"/>
    <col min="17" max="26" width="9.1640625" customWidth="1"/>
    <col min="27" max="27" width="9.1640625" style="108" customWidth="1"/>
    <col min="28" max="28" width="9.1640625" customWidth="1"/>
    <col min="29" max="30" width="19.5" customWidth="1"/>
    <col min="31" max="35" width="9.1640625" customWidth="1"/>
    <col min="36" max="36" width="27.1640625" bestFit="1" customWidth="1"/>
    <col min="37" max="37" width="14" bestFit="1" customWidth="1"/>
    <col min="38" max="38" width="19.5" bestFit="1" customWidth="1"/>
    <col min="39" max="41" width="9.1640625" customWidth="1"/>
    <col min="42" max="42" width="9.1640625" style="108" customWidth="1"/>
    <col min="44" max="44" width="25" bestFit="1" customWidth="1"/>
    <col min="46" max="46" width="8.83203125" style="108"/>
  </cols>
  <sheetData>
    <row r="1" spans="1:47">
      <c r="A1" s="58" t="s">
        <v>21</v>
      </c>
      <c r="B1" s="59" t="s">
        <v>55</v>
      </c>
      <c r="C1" s="58" t="s">
        <v>179</v>
      </c>
      <c r="D1" s="58" t="s">
        <v>3</v>
      </c>
      <c r="E1" s="58" t="s">
        <v>0</v>
      </c>
      <c r="F1" s="60" t="s">
        <v>1</v>
      </c>
      <c r="G1" s="58" t="s">
        <v>24</v>
      </c>
      <c r="H1" s="60" t="s">
        <v>2</v>
      </c>
      <c r="I1" s="60" t="s">
        <v>587</v>
      </c>
      <c r="J1" s="61" t="s">
        <v>71</v>
      </c>
      <c r="K1" s="61" t="s">
        <v>27</v>
      </c>
      <c r="L1" s="62" t="s">
        <v>542</v>
      </c>
      <c r="M1" s="63" t="s">
        <v>588</v>
      </c>
      <c r="N1" s="63" t="s">
        <v>465</v>
      </c>
      <c r="O1" s="63" t="s">
        <v>589</v>
      </c>
      <c r="P1" s="63" t="s">
        <v>464</v>
      </c>
      <c r="Q1" s="64" t="s">
        <v>41</v>
      </c>
      <c r="R1" s="65" t="s">
        <v>40</v>
      </c>
      <c r="S1" s="64" t="s">
        <v>43</v>
      </c>
      <c r="T1" s="66" t="s">
        <v>42</v>
      </c>
      <c r="U1" s="64" t="s">
        <v>118</v>
      </c>
      <c r="V1" s="66" t="s">
        <v>117</v>
      </c>
      <c r="W1" s="67" t="s">
        <v>193</v>
      </c>
      <c r="X1" s="68" t="s">
        <v>194</v>
      </c>
      <c r="Y1" s="68" t="s">
        <v>196</v>
      </c>
      <c r="Z1" s="68" t="s">
        <v>197</v>
      </c>
      <c r="AA1" s="106" t="s">
        <v>590</v>
      </c>
      <c r="AB1" s="69" t="s">
        <v>591</v>
      </c>
      <c r="AC1" s="70" t="s">
        <v>92</v>
      </c>
      <c r="AD1" s="70" t="s">
        <v>95</v>
      </c>
      <c r="AE1" s="70" t="s">
        <v>51</v>
      </c>
      <c r="AF1" s="71" t="s">
        <v>28</v>
      </c>
      <c r="AG1" s="71" t="s">
        <v>592</v>
      </c>
      <c r="AH1" s="71" t="s">
        <v>593</v>
      </c>
      <c r="AI1" s="72" t="s">
        <v>594</v>
      </c>
      <c r="AJ1" s="73" t="s">
        <v>98</v>
      </c>
      <c r="AK1" s="74" t="s">
        <v>100</v>
      </c>
      <c r="AL1" s="73" t="s">
        <v>99</v>
      </c>
      <c r="AM1" s="73" t="s">
        <v>102</v>
      </c>
      <c r="AN1" s="73" t="s">
        <v>107</v>
      </c>
      <c r="AO1" s="73" t="s">
        <v>108</v>
      </c>
      <c r="AP1" s="106" t="s">
        <v>538</v>
      </c>
      <c r="AQ1" s="75" t="s">
        <v>595</v>
      </c>
      <c r="AR1" s="76" t="s">
        <v>596</v>
      </c>
      <c r="AS1" s="76" t="s">
        <v>597</v>
      </c>
      <c r="AT1" s="106" t="s">
        <v>598</v>
      </c>
      <c r="AU1" s="68" t="s">
        <v>29</v>
      </c>
    </row>
    <row r="2" spans="1:47">
      <c r="A2" s="77">
        <v>7</v>
      </c>
      <c r="B2" s="78">
        <v>41688</v>
      </c>
      <c r="C2" s="101" t="s">
        <v>180</v>
      </c>
      <c r="D2" s="77" t="s">
        <v>18</v>
      </c>
      <c r="E2" s="77" t="s">
        <v>5</v>
      </c>
      <c r="F2" s="79">
        <v>14108</v>
      </c>
      <c r="G2" s="77"/>
      <c r="H2" s="79" t="s">
        <v>30</v>
      </c>
      <c r="I2" s="79">
        <v>10</v>
      </c>
      <c r="J2" s="80" t="s">
        <v>37</v>
      </c>
      <c r="K2" s="80">
        <v>41</v>
      </c>
      <c r="L2" s="81">
        <f>IF(SUM(R2,T2,V2)&gt;0,1,0)</f>
        <v>0</v>
      </c>
      <c r="M2" s="82">
        <v>0</v>
      </c>
      <c r="N2" s="82">
        <v>0</v>
      </c>
      <c r="O2" s="82"/>
      <c r="P2" s="82">
        <f>O2/K2</f>
        <v>0</v>
      </c>
      <c r="Q2" s="83"/>
      <c r="R2" s="84"/>
      <c r="S2" s="83"/>
      <c r="T2" s="85"/>
      <c r="U2" s="83"/>
      <c r="V2" s="85"/>
      <c r="W2" s="86"/>
      <c r="X2" s="87"/>
      <c r="Y2" s="87"/>
      <c r="Z2" s="87"/>
      <c r="AA2" s="107">
        <f>IF(AB2+AI2&gt;0,1,0)</f>
        <v>1</v>
      </c>
      <c r="AB2" s="88">
        <f>IF(AC2="",0,1)</f>
        <v>1</v>
      </c>
      <c r="AC2" s="89" t="s">
        <v>172</v>
      </c>
      <c r="AD2" s="89"/>
      <c r="AE2" s="90">
        <v>0</v>
      </c>
      <c r="AF2" s="91" t="s">
        <v>46</v>
      </c>
      <c r="AG2" s="91"/>
      <c r="AH2" s="92"/>
      <c r="AI2" s="93">
        <f>IF(SUM(AK2+AM2+AO2)&gt;0,1,0)</f>
        <v>0</v>
      </c>
      <c r="AJ2" s="94"/>
      <c r="AK2" s="95"/>
      <c r="AL2" s="96"/>
      <c r="AM2" s="97"/>
      <c r="AN2" s="96"/>
      <c r="AO2" s="97"/>
      <c r="AP2" s="107">
        <f>SUM(AK2,AM2,AO2)</f>
        <v>0</v>
      </c>
      <c r="AQ2" s="98">
        <f>IF(AS2&gt;0,1,0)</f>
        <v>0</v>
      </c>
      <c r="AR2" s="99"/>
      <c r="AS2" s="100"/>
      <c r="AT2" s="107">
        <f>SUM(AS2,AP2)</f>
        <v>0</v>
      </c>
      <c r="AU2" s="87"/>
    </row>
    <row r="3" spans="1:47">
      <c r="A3" s="77">
        <v>9</v>
      </c>
      <c r="B3" s="78">
        <v>41689</v>
      </c>
      <c r="C3" s="101" t="s">
        <v>180</v>
      </c>
      <c r="D3" s="77" t="s">
        <v>19</v>
      </c>
      <c r="E3" s="77" t="s">
        <v>5</v>
      </c>
      <c r="F3" s="79">
        <v>6678</v>
      </c>
      <c r="G3" s="77"/>
      <c r="H3" s="79">
        <v>78</v>
      </c>
      <c r="I3" s="79">
        <v>7.5</v>
      </c>
      <c r="J3" s="80">
        <v>10</v>
      </c>
      <c r="K3" s="80">
        <v>74</v>
      </c>
      <c r="L3" s="81">
        <f>IF(SUM(R3,T3,V3)&gt;0,1,0)</f>
        <v>1</v>
      </c>
      <c r="M3" s="82">
        <v>1</v>
      </c>
      <c r="N3" s="82">
        <v>0</v>
      </c>
      <c r="O3" s="82">
        <v>1</v>
      </c>
      <c r="P3" s="82">
        <f>O3/K3</f>
        <v>1.3513513513513514E-2</v>
      </c>
      <c r="Q3" s="83" t="s">
        <v>602</v>
      </c>
      <c r="R3" s="84">
        <v>1</v>
      </c>
      <c r="S3" s="83"/>
      <c r="T3" s="85"/>
      <c r="U3" s="83"/>
      <c r="V3" s="85"/>
      <c r="W3" s="86"/>
      <c r="X3" s="87"/>
      <c r="Y3" s="87"/>
      <c r="Z3" s="87"/>
      <c r="AA3" s="107">
        <f>IF(AB3+AI3&gt;0,1,0)</f>
        <v>1</v>
      </c>
      <c r="AB3" s="88">
        <f>IF(AC3="",0,1)</f>
        <v>1</v>
      </c>
      <c r="AC3" s="89" t="s">
        <v>174</v>
      </c>
      <c r="AD3" s="89"/>
      <c r="AE3" s="90">
        <v>0</v>
      </c>
      <c r="AF3" s="91" t="s">
        <v>47</v>
      </c>
      <c r="AG3" s="91" t="s">
        <v>52</v>
      </c>
      <c r="AH3" s="92">
        <v>0</v>
      </c>
      <c r="AI3" s="93">
        <f>IF(SUM(AK3+AM3+AO3)&gt;0,1,0)</f>
        <v>0</v>
      </c>
      <c r="AJ3" s="94"/>
      <c r="AK3" s="95"/>
      <c r="AL3" s="96"/>
      <c r="AM3" s="97"/>
      <c r="AN3" s="96"/>
      <c r="AO3" s="97"/>
      <c r="AP3" s="107">
        <f>SUM(AK3,AM3,AO3)</f>
        <v>0</v>
      </c>
      <c r="AQ3" s="98">
        <f>IF(AS3&gt;0,1,0)</f>
        <v>0</v>
      </c>
      <c r="AR3" s="99"/>
      <c r="AS3" s="100"/>
      <c r="AT3" s="107">
        <f>SUM(AS3,AP3)</f>
        <v>0</v>
      </c>
      <c r="AU3" s="87"/>
    </row>
    <row r="4" spans="1:47">
      <c r="A4" s="77">
        <v>11</v>
      </c>
      <c r="B4" s="78">
        <v>41689</v>
      </c>
      <c r="C4" s="101" t="s">
        <v>180</v>
      </c>
      <c r="D4" s="77" t="s">
        <v>19</v>
      </c>
      <c r="E4" s="77" t="s">
        <v>6</v>
      </c>
      <c r="F4" s="79">
        <v>9152</v>
      </c>
      <c r="G4" s="77"/>
      <c r="H4" s="79">
        <v>81</v>
      </c>
      <c r="I4" s="79">
        <v>10</v>
      </c>
      <c r="J4" s="80" t="s">
        <v>37</v>
      </c>
      <c r="K4" s="80">
        <v>14</v>
      </c>
      <c r="L4" s="81">
        <f>IF(SUM(R4,T4,V4)&gt;0,1,0)</f>
        <v>1</v>
      </c>
      <c r="M4" s="82">
        <v>0</v>
      </c>
      <c r="N4" s="82">
        <v>0</v>
      </c>
      <c r="O4" s="82"/>
      <c r="P4" s="82">
        <f>O4/K4</f>
        <v>0</v>
      </c>
      <c r="Q4" s="83" t="s">
        <v>398</v>
      </c>
      <c r="R4" s="84">
        <v>3</v>
      </c>
      <c r="S4" s="83"/>
      <c r="T4" s="85"/>
      <c r="U4" s="83"/>
      <c r="V4" s="85"/>
      <c r="W4" s="86"/>
      <c r="X4" s="87"/>
      <c r="Y4" s="87"/>
      <c r="Z4" s="87"/>
      <c r="AA4" s="107">
        <f>IF(AB4+AI4&gt;0,1,0)</f>
        <v>1</v>
      </c>
      <c r="AB4" s="88">
        <f>IF(AC4="",0,1)</f>
        <v>1</v>
      </c>
      <c r="AC4" s="89" t="s">
        <v>94</v>
      </c>
      <c r="AD4" s="89"/>
      <c r="AE4" s="90">
        <v>0</v>
      </c>
      <c r="AF4" s="91" t="s">
        <v>46</v>
      </c>
      <c r="AG4" s="91"/>
      <c r="AH4" s="92"/>
      <c r="AI4" s="93">
        <f>IF(SUM(AK4+AM4+AO4)&gt;0,1,0)</f>
        <v>1</v>
      </c>
      <c r="AJ4" s="94" t="s">
        <v>174</v>
      </c>
      <c r="AK4" s="95">
        <v>1</v>
      </c>
      <c r="AL4" s="96" t="s">
        <v>94</v>
      </c>
      <c r="AM4" s="97">
        <v>4</v>
      </c>
      <c r="AN4" s="96"/>
      <c r="AO4" s="97"/>
      <c r="AP4" s="107">
        <f>SUM(AK4,AM4,AO4)</f>
        <v>5</v>
      </c>
      <c r="AQ4" s="98">
        <f>IF(AS4&gt;0,1,0)</f>
        <v>0</v>
      </c>
      <c r="AR4" s="99"/>
      <c r="AS4" s="100"/>
      <c r="AT4" s="107">
        <f>SUM(AS4,AP4)</f>
        <v>5</v>
      </c>
      <c r="AU4" s="87"/>
    </row>
    <row r="5" spans="1:47">
      <c r="A5" s="77">
        <v>27</v>
      </c>
      <c r="B5" s="78">
        <v>41689</v>
      </c>
      <c r="C5" s="101" t="s">
        <v>180</v>
      </c>
      <c r="D5" s="77" t="s">
        <v>19</v>
      </c>
      <c r="E5" s="77" t="s">
        <v>10</v>
      </c>
      <c r="F5" s="79">
        <v>9141</v>
      </c>
      <c r="G5" s="77"/>
      <c r="H5" s="79" t="s">
        <v>56</v>
      </c>
      <c r="I5" s="79">
        <v>8</v>
      </c>
      <c r="J5" s="80">
        <v>11</v>
      </c>
      <c r="K5" s="80">
        <v>34</v>
      </c>
      <c r="L5" s="81">
        <f>IF(SUM(R5,T5,V5)&gt;0,1,0)</f>
        <v>1</v>
      </c>
      <c r="M5" s="82">
        <v>0</v>
      </c>
      <c r="N5" s="82">
        <v>0</v>
      </c>
      <c r="O5" s="82"/>
      <c r="P5" s="82">
        <f>O5/K5</f>
        <v>0</v>
      </c>
      <c r="Q5" s="83" t="s">
        <v>398</v>
      </c>
      <c r="R5" s="84">
        <v>1</v>
      </c>
      <c r="S5" s="83"/>
      <c r="T5" s="85"/>
      <c r="U5" s="83"/>
      <c r="V5" s="85"/>
      <c r="W5" s="86"/>
      <c r="X5" s="87"/>
      <c r="Y5" s="87"/>
      <c r="Z5" s="87"/>
      <c r="AA5" s="107">
        <f>IF(AB5+AI5&gt;0,1,0)</f>
        <v>1</v>
      </c>
      <c r="AB5" s="88">
        <f>IF(AC5="",0,1)</f>
        <v>1</v>
      </c>
      <c r="AC5" s="89" t="s">
        <v>94</v>
      </c>
      <c r="AD5" s="89"/>
      <c r="AE5" s="90">
        <v>0</v>
      </c>
      <c r="AF5" s="91" t="s">
        <v>46</v>
      </c>
      <c r="AG5" s="91"/>
      <c r="AH5" s="92"/>
      <c r="AI5" s="93">
        <f>IF(SUM(AK5+AM5+AO5)&gt;0,1,0)</f>
        <v>0</v>
      </c>
      <c r="AJ5" s="94"/>
      <c r="AK5" s="95"/>
      <c r="AL5" s="96"/>
      <c r="AM5" s="97"/>
      <c r="AN5" s="96"/>
      <c r="AO5" s="97"/>
      <c r="AP5" s="107">
        <f>SUM(AK5,AM5,AO5)</f>
        <v>0</v>
      </c>
      <c r="AQ5" s="98">
        <f>IF(AS5&gt;0,1,0)</f>
        <v>0</v>
      </c>
      <c r="AR5" s="99"/>
      <c r="AS5" s="100"/>
      <c r="AT5" s="107">
        <f>SUM(AS5,AP5)</f>
        <v>0</v>
      </c>
      <c r="AU5" s="87"/>
    </row>
    <row r="6" spans="1:47">
      <c r="A6" s="77">
        <v>28</v>
      </c>
      <c r="B6" s="78">
        <v>41688</v>
      </c>
      <c r="C6" s="101" t="s">
        <v>180</v>
      </c>
      <c r="D6" s="77" t="s">
        <v>18</v>
      </c>
      <c r="E6" s="77" t="s">
        <v>10</v>
      </c>
      <c r="F6" s="79">
        <v>14002</v>
      </c>
      <c r="G6" s="77"/>
      <c r="H6" s="79">
        <v>119</v>
      </c>
      <c r="I6" s="79">
        <v>7</v>
      </c>
      <c r="J6" s="80">
        <v>11</v>
      </c>
      <c r="K6" s="80">
        <v>27</v>
      </c>
      <c r="L6" s="81">
        <f>IF(SUM(R6,T6,V6)&gt;0,1,0)</f>
        <v>1</v>
      </c>
      <c r="M6" s="82">
        <v>1</v>
      </c>
      <c r="N6" s="82">
        <v>1</v>
      </c>
      <c r="O6" s="82">
        <v>1</v>
      </c>
      <c r="P6" s="82">
        <f>O6/K6</f>
        <v>3.7037037037037035E-2</v>
      </c>
      <c r="Q6" s="83" t="s">
        <v>45</v>
      </c>
      <c r="R6" s="84">
        <v>1</v>
      </c>
      <c r="S6" s="83"/>
      <c r="T6" s="85"/>
      <c r="U6" s="83"/>
      <c r="V6" s="85"/>
      <c r="W6" s="86"/>
      <c r="X6" s="87"/>
      <c r="Y6" s="87"/>
      <c r="Z6" s="87"/>
      <c r="AA6" s="107">
        <f>IF(AB6+AI6&gt;0,1,0)</f>
        <v>1</v>
      </c>
      <c r="AB6" s="88">
        <f>IF(AC6="",0,1)</f>
        <v>1</v>
      </c>
      <c r="AC6" s="89" t="s">
        <v>178</v>
      </c>
      <c r="AD6" s="89"/>
      <c r="AE6" s="90">
        <v>0</v>
      </c>
      <c r="AF6" s="91" t="s">
        <v>49</v>
      </c>
      <c r="AG6" s="91" t="s">
        <v>52</v>
      </c>
      <c r="AH6" s="92">
        <v>0</v>
      </c>
      <c r="AI6" s="93">
        <f>IF(SUM(AK6+AM6+AO6)&gt;0,1,0)</f>
        <v>1</v>
      </c>
      <c r="AJ6" s="94" t="s">
        <v>101</v>
      </c>
      <c r="AK6" s="95">
        <v>3</v>
      </c>
      <c r="AL6" s="96"/>
      <c r="AM6" s="97"/>
      <c r="AN6" s="96"/>
      <c r="AO6" s="97"/>
      <c r="AP6" s="107">
        <f>SUM(AK6,AM6,AO6)</f>
        <v>3</v>
      </c>
      <c r="AQ6" s="98">
        <f>IF(AS6&gt;0,1,0)</f>
        <v>0</v>
      </c>
      <c r="AR6" s="99"/>
      <c r="AS6" s="100"/>
      <c r="AT6" s="107">
        <f>SUM(AS6,AP6)</f>
        <v>3</v>
      </c>
      <c r="AU6" s="87"/>
    </row>
    <row r="7" spans="1:47">
      <c r="A7" s="77">
        <v>30</v>
      </c>
      <c r="B7" s="78">
        <v>41688</v>
      </c>
      <c r="C7" s="101" t="s">
        <v>180</v>
      </c>
      <c r="D7" s="77" t="s">
        <v>20</v>
      </c>
      <c r="E7" s="77" t="s">
        <v>11</v>
      </c>
      <c r="F7" s="79" t="s">
        <v>23</v>
      </c>
      <c r="G7" s="77" t="s">
        <v>26</v>
      </c>
      <c r="H7" s="79">
        <v>34</v>
      </c>
      <c r="I7" s="79">
        <v>4.5</v>
      </c>
      <c r="J7" s="80" t="s">
        <v>37</v>
      </c>
      <c r="K7" s="80">
        <v>11</v>
      </c>
      <c r="L7" s="81">
        <f>IF(SUM(R7,T7,V7)&gt;0,1,0)</f>
        <v>0</v>
      </c>
      <c r="M7" s="82">
        <v>0</v>
      </c>
      <c r="N7" s="82">
        <v>0</v>
      </c>
      <c r="O7" s="82"/>
      <c r="P7" s="82">
        <f>O7/K7</f>
        <v>0</v>
      </c>
      <c r="Q7" s="83"/>
      <c r="R7" s="84"/>
      <c r="S7" s="83"/>
      <c r="T7" s="85"/>
      <c r="U7" s="83"/>
      <c r="V7" s="85"/>
      <c r="W7" s="86"/>
      <c r="X7" s="87"/>
      <c r="Y7" s="87"/>
      <c r="Z7" s="87"/>
      <c r="AA7" s="107">
        <f>IF(AB7+AI7&gt;0,1,0)</f>
        <v>1</v>
      </c>
      <c r="AB7" s="88">
        <f>IF(AC7="",0,1)</f>
        <v>1</v>
      </c>
      <c r="AC7" s="89" t="s">
        <v>96</v>
      </c>
      <c r="AD7" s="89" t="s">
        <v>97</v>
      </c>
      <c r="AE7" s="90">
        <v>0</v>
      </c>
      <c r="AF7" s="91" t="s">
        <v>46</v>
      </c>
      <c r="AG7" s="91"/>
      <c r="AH7" s="92"/>
      <c r="AI7" s="93">
        <f>IF(SUM(AK7+AM7+AO7)&gt;0,1,0)</f>
        <v>0</v>
      </c>
      <c r="AJ7" s="94"/>
      <c r="AK7" s="95"/>
      <c r="AL7" s="96"/>
      <c r="AM7" s="97"/>
      <c r="AN7" s="96"/>
      <c r="AO7" s="97"/>
      <c r="AP7" s="107">
        <f>SUM(AK7,AM7,AO7)</f>
        <v>0</v>
      </c>
      <c r="AQ7" s="98">
        <f>IF(AS7&gt;0,1,0)</f>
        <v>0</v>
      </c>
      <c r="AR7" s="99"/>
      <c r="AS7" s="100"/>
      <c r="AT7" s="107">
        <f>SUM(AS7,AP7)</f>
        <v>0</v>
      </c>
      <c r="AU7" s="87"/>
    </row>
    <row r="8" spans="1:47">
      <c r="A8" s="77">
        <v>34</v>
      </c>
      <c r="B8" s="78">
        <v>41689</v>
      </c>
      <c r="C8" s="101" t="s">
        <v>180</v>
      </c>
      <c r="D8" s="77" t="s">
        <v>19</v>
      </c>
      <c r="E8" s="77" t="s">
        <v>12</v>
      </c>
      <c r="F8" s="79" t="s">
        <v>23</v>
      </c>
      <c r="G8" s="77" t="s">
        <v>25</v>
      </c>
      <c r="H8" s="79">
        <v>134</v>
      </c>
      <c r="I8" s="79">
        <v>6</v>
      </c>
      <c r="J8" s="80">
        <v>16</v>
      </c>
      <c r="K8" s="80">
        <v>51</v>
      </c>
      <c r="L8" s="81">
        <f>IF(SUM(R8,T8,V8)&gt;0,1,0)</f>
        <v>1</v>
      </c>
      <c r="M8" s="82">
        <v>0</v>
      </c>
      <c r="N8" s="82">
        <v>0</v>
      </c>
      <c r="O8" s="82"/>
      <c r="P8" s="82">
        <f>O8/K8</f>
        <v>0</v>
      </c>
      <c r="Q8" s="83" t="s">
        <v>398</v>
      </c>
      <c r="R8" s="84">
        <v>1</v>
      </c>
      <c r="S8" s="83"/>
      <c r="T8" s="85"/>
      <c r="U8" s="83"/>
      <c r="V8" s="85"/>
      <c r="W8" s="86"/>
      <c r="X8" s="87"/>
      <c r="Y8" s="87"/>
      <c r="Z8" s="87"/>
      <c r="AA8" s="107">
        <f>IF(AB8+AI8&gt;0,1,0)</f>
        <v>1</v>
      </c>
      <c r="AB8" s="88">
        <f>IF(AC8="",0,1)</f>
        <v>1</v>
      </c>
      <c r="AC8" s="89" t="s">
        <v>174</v>
      </c>
      <c r="AD8" s="89"/>
      <c r="AE8" s="90">
        <v>0</v>
      </c>
      <c r="AF8" s="91" t="s">
        <v>46</v>
      </c>
      <c r="AG8" s="91"/>
      <c r="AH8" s="92"/>
      <c r="AI8" s="93">
        <f>IF(SUM(AK8+AM8+AO8)&gt;0,1,0)</f>
        <v>0</v>
      </c>
      <c r="AJ8" s="94"/>
      <c r="AK8" s="95"/>
      <c r="AL8" s="96"/>
      <c r="AM8" s="97"/>
      <c r="AN8" s="96"/>
      <c r="AO8" s="97"/>
      <c r="AP8" s="107">
        <f>SUM(AK8,AM8,AO8)</f>
        <v>0</v>
      </c>
      <c r="AQ8" s="98">
        <f>IF(AS8&gt;0,1,0)</f>
        <v>0</v>
      </c>
      <c r="AR8" s="99"/>
      <c r="AS8" s="100"/>
      <c r="AT8" s="107">
        <f>SUM(AS8,AP8)</f>
        <v>0</v>
      </c>
      <c r="AU8" s="87"/>
    </row>
    <row r="9" spans="1:47">
      <c r="A9" s="77">
        <v>42</v>
      </c>
      <c r="B9" s="78">
        <v>41688</v>
      </c>
      <c r="C9" s="101" t="s">
        <v>180</v>
      </c>
      <c r="D9" s="77" t="s">
        <v>18</v>
      </c>
      <c r="E9" s="77" t="s">
        <v>14</v>
      </c>
      <c r="F9" s="79">
        <v>14021</v>
      </c>
      <c r="G9" s="77"/>
      <c r="H9" s="79" t="s">
        <v>34</v>
      </c>
      <c r="I9" s="79">
        <v>8</v>
      </c>
      <c r="J9" s="80">
        <v>13</v>
      </c>
      <c r="K9" s="80">
        <v>29</v>
      </c>
      <c r="L9" s="81">
        <f>IF(SUM(R9,T9,V9)&gt;0,1,0)</f>
        <v>1</v>
      </c>
      <c r="M9" s="82">
        <v>1</v>
      </c>
      <c r="N9" s="82">
        <v>1</v>
      </c>
      <c r="O9" s="82">
        <v>10</v>
      </c>
      <c r="P9" s="82">
        <f>O9/K9</f>
        <v>0.34482758620689657</v>
      </c>
      <c r="Q9" s="83" t="s">
        <v>44</v>
      </c>
      <c r="R9" s="84">
        <v>10</v>
      </c>
      <c r="S9" s="83"/>
      <c r="T9" s="85"/>
      <c r="U9" s="83"/>
      <c r="V9" s="85"/>
      <c r="W9" s="86"/>
      <c r="X9" s="87"/>
      <c r="Y9" s="87"/>
      <c r="Z9" s="87"/>
      <c r="AA9" s="107">
        <f>IF(AB9+AI9&gt;0,1,0)</f>
        <v>1</v>
      </c>
      <c r="AB9" s="88">
        <f>IF(AC9="",0,1)</f>
        <v>1</v>
      </c>
      <c r="AC9" s="89" t="s">
        <v>172</v>
      </c>
      <c r="AD9" s="89"/>
      <c r="AE9" s="90">
        <v>0</v>
      </c>
      <c r="AF9" s="91" t="s">
        <v>46</v>
      </c>
      <c r="AG9" s="91"/>
      <c r="AH9" s="92"/>
      <c r="AI9" s="93">
        <f>IF(SUM(AK9+AM9+AO9)&gt;0,1,0)</f>
        <v>1</v>
      </c>
      <c r="AJ9" s="94" t="s">
        <v>485</v>
      </c>
      <c r="AK9" s="95">
        <v>7</v>
      </c>
      <c r="AL9" s="96"/>
      <c r="AM9" s="97"/>
      <c r="AN9" s="96"/>
      <c r="AO9" s="97"/>
      <c r="AP9" s="107">
        <f>SUM(AK9,AM9,AO9)</f>
        <v>7</v>
      </c>
      <c r="AQ9" s="98">
        <f>IF(AS9&gt;0,1,0)</f>
        <v>0</v>
      </c>
      <c r="AR9" s="99"/>
      <c r="AS9" s="100"/>
      <c r="AT9" s="107">
        <f>SUM(AS9,AP9)</f>
        <v>7</v>
      </c>
      <c r="AU9" s="87"/>
    </row>
    <row r="10" spans="1:47">
      <c r="A10" s="77">
        <v>49</v>
      </c>
      <c r="B10" s="78">
        <v>41689</v>
      </c>
      <c r="C10" s="101" t="s">
        <v>180</v>
      </c>
      <c r="D10" s="77" t="s">
        <v>19</v>
      </c>
      <c r="E10" s="77" t="s">
        <v>15</v>
      </c>
      <c r="F10" s="79">
        <v>9242</v>
      </c>
      <c r="G10" s="77"/>
      <c r="H10" s="79" t="s">
        <v>60</v>
      </c>
      <c r="I10" s="79">
        <v>16</v>
      </c>
      <c r="J10" s="80">
        <v>12</v>
      </c>
      <c r="K10" s="80">
        <v>23</v>
      </c>
      <c r="L10" s="81">
        <f>IF(SUM(R10,T10,V10)&gt;0,1,0)</f>
        <v>0</v>
      </c>
      <c r="M10" s="82">
        <v>0</v>
      </c>
      <c r="N10" s="82">
        <v>0</v>
      </c>
      <c r="O10" s="82"/>
      <c r="P10" s="82">
        <f>O10/K10</f>
        <v>0</v>
      </c>
      <c r="Q10" s="83"/>
      <c r="R10" s="84"/>
      <c r="S10" s="83"/>
      <c r="T10" s="85"/>
      <c r="U10" s="83"/>
      <c r="V10" s="85"/>
      <c r="W10" s="86"/>
      <c r="X10" s="87"/>
      <c r="Y10" s="87"/>
      <c r="Z10" s="87"/>
      <c r="AA10" s="107">
        <f>IF(AB10+AI10&gt;0,1,0)</f>
        <v>1</v>
      </c>
      <c r="AB10" s="88">
        <f>IF(AC10="",0,1)</f>
        <v>1</v>
      </c>
      <c r="AC10" s="89" t="s">
        <v>178</v>
      </c>
      <c r="AD10" s="89" t="s">
        <v>172</v>
      </c>
      <c r="AE10" s="90">
        <v>0</v>
      </c>
      <c r="AF10" s="91" t="s">
        <v>49</v>
      </c>
      <c r="AG10" s="91" t="s">
        <v>114</v>
      </c>
      <c r="AH10" s="92"/>
      <c r="AI10" s="93">
        <f>IF(SUM(AK10+AM10+AO10)&gt;0,1,0)</f>
        <v>1</v>
      </c>
      <c r="AJ10" s="94" t="s">
        <v>94</v>
      </c>
      <c r="AK10" s="95">
        <v>1</v>
      </c>
      <c r="AL10" s="96" t="s">
        <v>174</v>
      </c>
      <c r="AM10" s="97">
        <v>1</v>
      </c>
      <c r="AN10" s="96" t="s">
        <v>175</v>
      </c>
      <c r="AO10" s="97">
        <v>1</v>
      </c>
      <c r="AP10" s="107">
        <f>SUM(AK10,AM10,AO10)</f>
        <v>3</v>
      </c>
      <c r="AQ10" s="98">
        <f>IF(AS10&gt;0,1,0)</f>
        <v>0</v>
      </c>
      <c r="AR10" s="99"/>
      <c r="AS10" s="100"/>
      <c r="AT10" s="107">
        <f>SUM(AS10,AP10)</f>
        <v>3</v>
      </c>
      <c r="AU10" s="87"/>
    </row>
    <row r="11" spans="1:47">
      <c r="A11" s="77">
        <v>58</v>
      </c>
      <c r="B11" s="78">
        <v>41703</v>
      </c>
      <c r="C11" s="101" t="s">
        <v>181</v>
      </c>
      <c r="D11" s="77" t="s">
        <v>63</v>
      </c>
      <c r="E11" s="77" t="s">
        <v>4</v>
      </c>
      <c r="F11" s="79">
        <v>2295</v>
      </c>
      <c r="G11" s="77"/>
      <c r="H11" s="79" t="s">
        <v>64</v>
      </c>
      <c r="I11" s="79">
        <v>5.5</v>
      </c>
      <c r="J11" s="80" t="s">
        <v>37</v>
      </c>
      <c r="K11" s="80">
        <v>9</v>
      </c>
      <c r="L11" s="81">
        <f>IF(SUM(R11,T11,V11)&gt;0,1,0)</f>
        <v>1</v>
      </c>
      <c r="M11" s="82">
        <v>0</v>
      </c>
      <c r="N11" s="82">
        <v>0</v>
      </c>
      <c r="O11" s="82"/>
      <c r="P11" s="82">
        <f>O11/K11</f>
        <v>0</v>
      </c>
      <c r="Q11" s="83" t="s">
        <v>398</v>
      </c>
      <c r="R11" s="84">
        <v>7</v>
      </c>
      <c r="S11" s="83"/>
      <c r="T11" s="85"/>
      <c r="U11" s="83"/>
      <c r="V11" s="85"/>
      <c r="W11" s="86"/>
      <c r="X11" s="87"/>
      <c r="Y11" s="87"/>
      <c r="Z11" s="87"/>
      <c r="AA11" s="107">
        <f>IF(AB11+AI11&gt;0,1,0)</f>
        <v>1</v>
      </c>
      <c r="AB11" s="88">
        <f>IF(AC11="",0,1)</f>
        <v>1</v>
      </c>
      <c r="AC11" s="89" t="s">
        <v>518</v>
      </c>
      <c r="AD11" s="89"/>
      <c r="AE11" s="90">
        <v>0</v>
      </c>
      <c r="AF11" s="91" t="s">
        <v>47</v>
      </c>
      <c r="AG11" s="91" t="s">
        <v>52</v>
      </c>
      <c r="AH11" s="92">
        <v>0</v>
      </c>
      <c r="AI11" s="93">
        <f>IF(SUM(AK11+AM11+AO11)&gt;0,1,0)</f>
        <v>0</v>
      </c>
      <c r="AJ11" s="94" t="s">
        <v>512</v>
      </c>
      <c r="AK11" s="95"/>
      <c r="AL11" s="96"/>
      <c r="AM11" s="97"/>
      <c r="AN11" s="96"/>
      <c r="AO11" s="97"/>
      <c r="AP11" s="107">
        <f>SUM(AK11,AM11,AO11)</f>
        <v>0</v>
      </c>
      <c r="AQ11" s="98">
        <f>IF(AS11&gt;0,1,0)</f>
        <v>1</v>
      </c>
      <c r="AR11" s="99" t="s">
        <v>512</v>
      </c>
      <c r="AS11" s="100">
        <v>20</v>
      </c>
      <c r="AT11" s="107">
        <f>SUM(AS11,AP11)</f>
        <v>20</v>
      </c>
      <c r="AU11" s="87" t="s">
        <v>513</v>
      </c>
    </row>
    <row r="12" spans="1:47">
      <c r="A12" s="77">
        <v>58</v>
      </c>
      <c r="B12" s="78">
        <v>41689</v>
      </c>
      <c r="C12" s="101" t="s">
        <v>180</v>
      </c>
      <c r="D12" s="77" t="s">
        <v>19</v>
      </c>
      <c r="E12" s="77" t="s">
        <v>17</v>
      </c>
      <c r="F12" s="79">
        <v>6739</v>
      </c>
      <c r="G12" s="77"/>
      <c r="H12" s="79">
        <v>12</v>
      </c>
      <c r="I12" s="79">
        <v>2</v>
      </c>
      <c r="J12" s="80" t="s">
        <v>37</v>
      </c>
      <c r="K12" s="80">
        <v>8</v>
      </c>
      <c r="L12" s="81">
        <f>IF(SUM(R12,T12,V12)&gt;0,1,0)</f>
        <v>1</v>
      </c>
      <c r="M12" s="82">
        <v>0</v>
      </c>
      <c r="N12" s="82">
        <v>0</v>
      </c>
      <c r="O12" s="82"/>
      <c r="P12" s="82">
        <f>O12/K12</f>
        <v>0</v>
      </c>
      <c r="Q12" s="83" t="s">
        <v>398</v>
      </c>
      <c r="R12" s="84">
        <v>2</v>
      </c>
      <c r="S12" s="83"/>
      <c r="T12" s="85"/>
      <c r="U12" s="83"/>
      <c r="V12" s="85"/>
      <c r="W12" s="86"/>
      <c r="X12" s="87"/>
      <c r="Y12" s="87"/>
      <c r="Z12" s="87"/>
      <c r="AA12" s="107">
        <f>IF(AB12+AI12&gt;0,1,0)</f>
        <v>1</v>
      </c>
      <c r="AB12" s="88">
        <f>IF(AC12="",0,1)</f>
        <v>1</v>
      </c>
      <c r="AC12" s="89" t="s">
        <v>174</v>
      </c>
      <c r="AD12" s="89"/>
      <c r="AE12" s="90">
        <v>0</v>
      </c>
      <c r="AF12" s="91" t="s">
        <v>48</v>
      </c>
      <c r="AG12" s="91" t="s">
        <v>52</v>
      </c>
      <c r="AH12" s="92">
        <v>0</v>
      </c>
      <c r="AI12" s="93">
        <v>0</v>
      </c>
      <c r="AJ12" s="94"/>
      <c r="AK12" s="95"/>
      <c r="AL12" s="96"/>
      <c r="AM12" s="97"/>
      <c r="AN12" s="96"/>
      <c r="AO12" s="97"/>
      <c r="AP12" s="107">
        <f>SUM(AK12,AM12,AO12)</f>
        <v>0</v>
      </c>
      <c r="AQ12" s="98">
        <f>IF(AS12&gt;0,1,0)</f>
        <v>0</v>
      </c>
      <c r="AR12" s="99"/>
      <c r="AS12" s="100"/>
      <c r="AT12" s="107">
        <f>SUM(AS12,AP12)</f>
        <v>0</v>
      </c>
      <c r="AU12" s="87"/>
    </row>
    <row r="13" spans="1:47">
      <c r="A13" s="77">
        <v>59</v>
      </c>
      <c r="B13" s="78">
        <v>41703</v>
      </c>
      <c r="C13" s="101" t="s">
        <v>181</v>
      </c>
      <c r="D13" s="77" t="s">
        <v>63</v>
      </c>
      <c r="E13" s="77" t="s">
        <v>4</v>
      </c>
      <c r="F13" s="79">
        <v>1984</v>
      </c>
      <c r="G13" s="77"/>
      <c r="H13" s="79" t="s">
        <v>64</v>
      </c>
      <c r="I13" s="79">
        <v>7.5</v>
      </c>
      <c r="J13" s="80">
        <v>12</v>
      </c>
      <c r="K13" s="80">
        <v>11</v>
      </c>
      <c r="L13" s="81">
        <f>IF(SUM(R13,T13,V13)&gt;0,1,0)</f>
        <v>1</v>
      </c>
      <c r="M13" s="82">
        <v>0</v>
      </c>
      <c r="N13" s="82">
        <v>0</v>
      </c>
      <c r="O13" s="82"/>
      <c r="P13" s="82">
        <f>O13/K13</f>
        <v>0</v>
      </c>
      <c r="Q13" s="83" t="s">
        <v>398</v>
      </c>
      <c r="R13" s="84">
        <v>1</v>
      </c>
      <c r="S13" s="83" t="s">
        <v>67</v>
      </c>
      <c r="T13" s="85">
        <v>2</v>
      </c>
      <c r="U13" s="83"/>
      <c r="V13" s="85"/>
      <c r="W13" s="86"/>
      <c r="X13" s="87"/>
      <c r="Y13" s="87"/>
      <c r="Z13" s="87"/>
      <c r="AA13" s="107">
        <f>IF(AB13+AI13&gt;0,1,0)</f>
        <v>1</v>
      </c>
      <c r="AB13" s="88">
        <f>IF(AC13="",0,1)</f>
        <v>1</v>
      </c>
      <c r="AC13" s="89" t="s">
        <v>512</v>
      </c>
      <c r="AD13" s="89"/>
      <c r="AE13" s="90">
        <v>0</v>
      </c>
      <c r="AF13" s="91" t="s">
        <v>46</v>
      </c>
      <c r="AG13" s="91"/>
      <c r="AH13" s="92"/>
      <c r="AI13" s="93">
        <f>IF(SUM(AK13+AM13+AO13)&gt;0,1,0)</f>
        <v>0</v>
      </c>
      <c r="AJ13" s="94"/>
      <c r="AK13" s="95"/>
      <c r="AL13" s="96"/>
      <c r="AM13" s="97"/>
      <c r="AN13" s="96"/>
      <c r="AO13" s="97"/>
      <c r="AP13" s="107">
        <f>SUM(AK13,AM13,AO13)</f>
        <v>0</v>
      </c>
      <c r="AQ13" s="98">
        <f>IF(AS13&gt;0,1,0)</f>
        <v>0</v>
      </c>
      <c r="AR13" s="99"/>
      <c r="AS13" s="100"/>
      <c r="AT13" s="107">
        <f>SUM(AS13,AP13)</f>
        <v>0</v>
      </c>
      <c r="AU13" s="87" t="s">
        <v>69</v>
      </c>
    </row>
    <row r="14" spans="1:47">
      <c r="A14" s="77">
        <v>66</v>
      </c>
      <c r="B14" s="78">
        <v>41704</v>
      </c>
      <c r="C14" s="101" t="s">
        <v>181</v>
      </c>
      <c r="D14" s="77" t="s">
        <v>83</v>
      </c>
      <c r="E14" s="77" t="s">
        <v>5</v>
      </c>
      <c r="F14" s="79">
        <v>8670</v>
      </c>
      <c r="G14" s="77"/>
      <c r="H14" s="79" t="s">
        <v>64</v>
      </c>
      <c r="I14" s="79">
        <v>4</v>
      </c>
      <c r="J14" s="80">
        <v>11</v>
      </c>
      <c r="K14" s="80">
        <v>116</v>
      </c>
      <c r="L14" s="81">
        <f>IF(SUM(R14,T14,V14)&gt;0,1,0)</f>
        <v>1</v>
      </c>
      <c r="M14" s="82">
        <v>0</v>
      </c>
      <c r="N14" s="82">
        <v>0</v>
      </c>
      <c r="O14" s="82"/>
      <c r="P14" s="82">
        <f>O14/K14</f>
        <v>0</v>
      </c>
      <c r="Q14" s="83" t="s">
        <v>80</v>
      </c>
      <c r="R14" s="84">
        <v>6</v>
      </c>
      <c r="S14" s="83" t="s">
        <v>158</v>
      </c>
      <c r="T14" s="84">
        <v>1</v>
      </c>
      <c r="U14" s="83"/>
      <c r="V14" s="85"/>
      <c r="W14" s="86"/>
      <c r="X14" s="87"/>
      <c r="Y14" s="87"/>
      <c r="Z14" s="87"/>
      <c r="AA14" s="107">
        <f>IF(AB14+AI14&gt;0,1,0)</f>
        <v>1</v>
      </c>
      <c r="AB14" s="88">
        <f>IF(AC14="",0,1)</f>
        <v>1</v>
      </c>
      <c r="AC14" s="89" t="s">
        <v>515</v>
      </c>
      <c r="AD14" s="89"/>
      <c r="AE14" s="90">
        <v>0</v>
      </c>
      <c r="AF14" s="91" t="s">
        <v>46</v>
      </c>
      <c r="AG14" s="91"/>
      <c r="AH14" s="92"/>
      <c r="AI14" s="93">
        <f>IF(SUM(AK14+AM14+AO14)&gt;0,1,0)</f>
        <v>1</v>
      </c>
      <c r="AJ14" s="94" t="s">
        <v>515</v>
      </c>
      <c r="AK14" s="95">
        <v>1</v>
      </c>
      <c r="AL14" s="96"/>
      <c r="AM14" s="97"/>
      <c r="AN14" s="96"/>
      <c r="AO14" s="97"/>
      <c r="AP14" s="107">
        <f>SUM(AK14,AM14,AO14)</f>
        <v>1</v>
      </c>
      <c r="AQ14" s="98">
        <f>IF(AS14&gt;0,1,0)</f>
        <v>0</v>
      </c>
      <c r="AR14" s="99"/>
      <c r="AS14" s="100"/>
      <c r="AT14" s="107">
        <f>SUM(AS14,AP14)</f>
        <v>1</v>
      </c>
      <c r="AU14" s="87" t="s">
        <v>187</v>
      </c>
    </row>
    <row r="15" spans="1:47">
      <c r="A15" s="77">
        <v>69</v>
      </c>
      <c r="B15" s="78">
        <v>41703</v>
      </c>
      <c r="C15" s="101" t="s">
        <v>181</v>
      </c>
      <c r="D15" s="77" t="s">
        <v>63</v>
      </c>
      <c r="E15" s="77" t="s">
        <v>6</v>
      </c>
      <c r="F15" s="79">
        <v>2206</v>
      </c>
      <c r="G15" s="77"/>
      <c r="H15" s="79" t="s">
        <v>64</v>
      </c>
      <c r="I15" s="79">
        <v>8</v>
      </c>
      <c r="J15" s="80">
        <v>11</v>
      </c>
      <c r="K15" s="80">
        <v>35</v>
      </c>
      <c r="L15" s="81">
        <f>IF(SUM(R15,T15,V15)&gt;0,1,0)</f>
        <v>0</v>
      </c>
      <c r="M15" s="82">
        <v>0</v>
      </c>
      <c r="N15" s="82">
        <v>0</v>
      </c>
      <c r="O15" s="82"/>
      <c r="P15" s="82">
        <f>O15/K15</f>
        <v>0</v>
      </c>
      <c r="Q15" s="83"/>
      <c r="R15" s="84"/>
      <c r="S15" s="83"/>
      <c r="T15" s="84"/>
      <c r="U15" s="83"/>
      <c r="V15" s="85"/>
      <c r="W15" s="86"/>
      <c r="X15" s="87"/>
      <c r="Y15" s="87"/>
      <c r="Z15" s="87"/>
      <c r="AA15" s="107">
        <f>IF(AB15+AI15&gt;0,1,0)</f>
        <v>1</v>
      </c>
      <c r="AB15" s="88">
        <f>IF(AC15="",0,1)</f>
        <v>1</v>
      </c>
      <c r="AC15" s="89" t="s">
        <v>512</v>
      </c>
      <c r="AD15" s="89"/>
      <c r="AE15" s="90">
        <v>0</v>
      </c>
      <c r="AF15" s="91" t="s">
        <v>46</v>
      </c>
      <c r="AG15" s="91"/>
      <c r="AH15" s="92"/>
      <c r="AI15" s="93">
        <f>IF(SUM(AK15+AM15+AO15)&gt;0,1,0)</f>
        <v>0</v>
      </c>
      <c r="AJ15" s="94"/>
      <c r="AK15" s="95"/>
      <c r="AL15" s="96"/>
      <c r="AM15" s="97"/>
      <c r="AN15" s="96"/>
      <c r="AO15" s="97"/>
      <c r="AP15" s="107">
        <f>SUM(AK15,AM15,AO15)</f>
        <v>0</v>
      </c>
      <c r="AQ15" s="98">
        <f>IF(AS15&gt;0,1,0)</f>
        <v>0</v>
      </c>
      <c r="AR15" s="99"/>
      <c r="AS15" s="100"/>
      <c r="AT15" s="107">
        <f>SUM(AS15,AP15)</f>
        <v>0</v>
      </c>
      <c r="AU15" s="87"/>
    </row>
    <row r="16" spans="1:47">
      <c r="A16" s="77">
        <v>71</v>
      </c>
      <c r="B16" s="78">
        <v>41704</v>
      </c>
      <c r="C16" s="101" t="s">
        <v>181</v>
      </c>
      <c r="D16" s="77" t="s">
        <v>83</v>
      </c>
      <c r="E16" s="77" t="s">
        <v>6</v>
      </c>
      <c r="F16" s="79">
        <v>8496</v>
      </c>
      <c r="G16" s="77"/>
      <c r="H16" s="79" t="s">
        <v>64</v>
      </c>
      <c r="I16" s="79">
        <v>10</v>
      </c>
      <c r="J16" s="80">
        <v>12</v>
      </c>
      <c r="K16" s="80">
        <v>31</v>
      </c>
      <c r="L16" s="81">
        <f>IF(SUM(R16,T16,V16)&gt;0,1,0)</f>
        <v>1</v>
      </c>
      <c r="M16" s="82">
        <v>1</v>
      </c>
      <c r="N16" s="82">
        <v>0</v>
      </c>
      <c r="O16" s="82">
        <v>1</v>
      </c>
      <c r="P16" s="82">
        <f>O16/K16</f>
        <v>3.2258064516129031E-2</v>
      </c>
      <c r="Q16" s="83" t="s">
        <v>140</v>
      </c>
      <c r="R16" s="84">
        <v>1</v>
      </c>
      <c r="S16" s="83"/>
      <c r="T16" s="84"/>
      <c r="U16" s="83"/>
      <c r="V16" s="85"/>
      <c r="W16" s="86"/>
      <c r="X16" s="87"/>
      <c r="Y16" s="87"/>
      <c r="Z16" s="87"/>
      <c r="AA16" s="107">
        <f>IF(AB16+AI16&gt;0,1,0)</f>
        <v>1</v>
      </c>
      <c r="AB16" s="88">
        <f>IF(AC16="",0,1)</f>
        <v>1</v>
      </c>
      <c r="AC16" s="89" t="s">
        <v>512</v>
      </c>
      <c r="AD16" s="89"/>
      <c r="AE16" s="90">
        <v>0</v>
      </c>
      <c r="AF16" s="91" t="s">
        <v>46</v>
      </c>
      <c r="AG16" s="91"/>
      <c r="AH16" s="92"/>
      <c r="AI16" s="93">
        <f>IF(SUM(AK16+AM16+AO16)&gt;0,1,0)</f>
        <v>1</v>
      </c>
      <c r="AJ16" s="94" t="s">
        <v>515</v>
      </c>
      <c r="AK16" s="95">
        <v>8</v>
      </c>
      <c r="AL16" s="96"/>
      <c r="AM16" s="97"/>
      <c r="AN16" s="96"/>
      <c r="AO16" s="97"/>
      <c r="AP16" s="107">
        <f>SUM(AK16,AM16,AO16)</f>
        <v>8</v>
      </c>
      <c r="AQ16" s="98">
        <f>IF(AS16&gt;0,1,0)</f>
        <v>0</v>
      </c>
      <c r="AR16" s="99"/>
      <c r="AS16" s="100"/>
      <c r="AT16" s="107">
        <f>SUM(AS16,AP16)</f>
        <v>8</v>
      </c>
      <c r="AU16" s="87" t="s">
        <v>188</v>
      </c>
    </row>
    <row r="17" spans="1:47">
      <c r="A17" s="77">
        <v>77</v>
      </c>
      <c r="B17" s="78">
        <v>41703</v>
      </c>
      <c r="C17" s="101" t="s">
        <v>181</v>
      </c>
      <c r="D17" s="77" t="s">
        <v>63</v>
      </c>
      <c r="E17" s="77" t="s">
        <v>584</v>
      </c>
      <c r="F17" s="79">
        <v>2915</v>
      </c>
      <c r="G17" s="77"/>
      <c r="H17" s="79" t="s">
        <v>64</v>
      </c>
      <c r="I17" s="79">
        <v>4</v>
      </c>
      <c r="J17" s="80" t="s">
        <v>37</v>
      </c>
      <c r="K17" s="80">
        <v>28</v>
      </c>
      <c r="L17" s="81">
        <f>IF(SUM(R17,T17,V17)&gt;0,1,0)</f>
        <v>1</v>
      </c>
      <c r="M17" s="82">
        <v>1</v>
      </c>
      <c r="N17" s="82">
        <v>1</v>
      </c>
      <c r="O17" s="82">
        <v>1</v>
      </c>
      <c r="P17" s="82">
        <f>O17/K17</f>
        <v>3.5714285714285712E-2</v>
      </c>
      <c r="Q17" s="83" t="s">
        <v>45</v>
      </c>
      <c r="R17" s="84">
        <v>1</v>
      </c>
      <c r="S17" s="83" t="s">
        <v>122</v>
      </c>
      <c r="T17" s="84">
        <v>1</v>
      </c>
      <c r="U17" s="83"/>
      <c r="V17" s="85"/>
      <c r="W17" s="86"/>
      <c r="X17" s="87"/>
      <c r="Y17" s="87"/>
      <c r="Z17" s="87"/>
      <c r="AA17" s="107">
        <f>IF(AB17+AI17&gt;0,1,0)</f>
        <v>1</v>
      </c>
      <c r="AB17" s="88">
        <f>IF(AC17="",0,1)</f>
        <v>1</v>
      </c>
      <c r="AC17" s="89" t="s">
        <v>512</v>
      </c>
      <c r="AD17" s="89"/>
      <c r="AE17" s="90">
        <v>0</v>
      </c>
      <c r="AF17" s="91" t="s">
        <v>46</v>
      </c>
      <c r="AG17" s="91"/>
      <c r="AH17" s="92"/>
      <c r="AI17" s="93">
        <f>IF(SUM(AK17+AM17+AO17)&gt;0,1,0)</f>
        <v>0</v>
      </c>
      <c r="AJ17" s="94"/>
      <c r="AK17" s="95"/>
      <c r="AL17" s="96"/>
      <c r="AM17" s="97"/>
      <c r="AN17" s="96"/>
      <c r="AO17" s="97"/>
      <c r="AP17" s="107">
        <f>SUM(AK17,AM17,AO17)</f>
        <v>0</v>
      </c>
      <c r="AQ17" s="98">
        <f>IF(AS17&gt;0,1,0)</f>
        <v>0</v>
      </c>
      <c r="AR17" s="99"/>
      <c r="AS17" s="100"/>
      <c r="AT17" s="107">
        <f>SUM(AS17,AP17)</f>
        <v>0</v>
      </c>
      <c r="AU17" s="87" t="s">
        <v>78</v>
      </c>
    </row>
    <row r="18" spans="1:47">
      <c r="A18" s="77">
        <v>78</v>
      </c>
      <c r="B18" s="78">
        <v>41704</v>
      </c>
      <c r="C18" s="101" t="s">
        <v>181</v>
      </c>
      <c r="D18" s="77" t="s">
        <v>83</v>
      </c>
      <c r="E18" s="77" t="s">
        <v>584</v>
      </c>
      <c r="F18" s="79">
        <v>8098</v>
      </c>
      <c r="G18" s="77"/>
      <c r="H18" s="79" t="s">
        <v>64</v>
      </c>
      <c r="I18" s="79">
        <v>2</v>
      </c>
      <c r="J18" s="80" t="s">
        <v>37</v>
      </c>
      <c r="K18" s="80">
        <v>31</v>
      </c>
      <c r="L18" s="81">
        <f>IF(SUM(R18,T18,V18)&gt;0,1,0)</f>
        <v>1</v>
      </c>
      <c r="M18" s="82">
        <v>0</v>
      </c>
      <c r="N18" s="82">
        <v>0</v>
      </c>
      <c r="O18" s="82"/>
      <c r="P18" s="82">
        <f>O18/K18</f>
        <v>0</v>
      </c>
      <c r="Q18" s="83" t="s">
        <v>398</v>
      </c>
      <c r="R18" s="84">
        <v>2</v>
      </c>
      <c r="S18" s="83"/>
      <c r="T18" s="84"/>
      <c r="U18" s="83"/>
      <c r="V18" s="85"/>
      <c r="W18" s="86"/>
      <c r="X18" s="87"/>
      <c r="Y18" s="87"/>
      <c r="Z18" s="87"/>
      <c r="AA18" s="107">
        <f>IF(AB18+AI18&gt;0,1,0)</f>
        <v>1</v>
      </c>
      <c r="AB18" s="88">
        <f>IF(AC18="",0,1)</f>
        <v>1</v>
      </c>
      <c r="AC18" s="89" t="s">
        <v>512</v>
      </c>
      <c r="AD18" s="89"/>
      <c r="AE18" s="90">
        <v>0</v>
      </c>
      <c r="AF18" s="91" t="s">
        <v>46</v>
      </c>
      <c r="AG18" s="91"/>
      <c r="AH18" s="92"/>
      <c r="AI18" s="93">
        <f>IF(SUM(AK18+AM18+AO18)&gt;0,1,0)</f>
        <v>1</v>
      </c>
      <c r="AJ18" s="94" t="s">
        <v>512</v>
      </c>
      <c r="AK18" s="95">
        <v>2</v>
      </c>
      <c r="AL18" s="96"/>
      <c r="AM18" s="97"/>
      <c r="AN18" s="96"/>
      <c r="AO18" s="97"/>
      <c r="AP18" s="107">
        <f>SUM(AK18,AM18,AO18)</f>
        <v>2</v>
      </c>
      <c r="AQ18" s="98">
        <f>IF(AS18&gt;0,1,0)</f>
        <v>0</v>
      </c>
      <c r="AR18" s="99"/>
      <c r="AS18" s="100"/>
      <c r="AT18" s="107">
        <f>SUM(AS18,AP18)</f>
        <v>2</v>
      </c>
      <c r="AU18" s="87"/>
    </row>
    <row r="19" spans="1:47">
      <c r="A19" s="77">
        <v>81</v>
      </c>
      <c r="B19" s="78">
        <v>41703</v>
      </c>
      <c r="C19" s="101" t="s">
        <v>181</v>
      </c>
      <c r="D19" s="77" t="s">
        <v>63</v>
      </c>
      <c r="E19" s="77" t="s">
        <v>10</v>
      </c>
      <c r="F19" s="79">
        <v>1990</v>
      </c>
      <c r="G19" s="77"/>
      <c r="H19" s="79" t="s">
        <v>64</v>
      </c>
      <c r="I19" s="79">
        <v>5</v>
      </c>
      <c r="J19" s="80" t="s">
        <v>37</v>
      </c>
      <c r="K19" s="80">
        <v>39</v>
      </c>
      <c r="L19" s="81">
        <f>IF(SUM(R19,T19,V19)&gt;0,1,0)</f>
        <v>1</v>
      </c>
      <c r="M19" s="82">
        <v>0</v>
      </c>
      <c r="N19" s="82">
        <v>0</v>
      </c>
      <c r="O19" s="82"/>
      <c r="P19" s="82">
        <f>O19/K19</f>
        <v>0</v>
      </c>
      <c r="Q19" s="83" t="s">
        <v>67</v>
      </c>
      <c r="R19" s="84">
        <v>4</v>
      </c>
      <c r="S19" s="83"/>
      <c r="T19" s="84"/>
      <c r="U19" s="83"/>
      <c r="V19" s="85"/>
      <c r="W19" s="86"/>
      <c r="X19" s="87"/>
      <c r="Y19" s="87"/>
      <c r="Z19" s="87"/>
      <c r="AA19" s="107">
        <f>IF(AB19+AI19&gt;0,1,0)</f>
        <v>1</v>
      </c>
      <c r="AB19" s="88">
        <f>IF(AC19="",0,1)</f>
        <v>1</v>
      </c>
      <c r="AC19" s="89" t="s">
        <v>514</v>
      </c>
      <c r="AD19" s="89"/>
      <c r="AE19" s="90">
        <v>0</v>
      </c>
      <c r="AF19" s="91" t="s">
        <v>49</v>
      </c>
      <c r="AG19" s="91" t="s">
        <v>52</v>
      </c>
      <c r="AH19" s="92">
        <v>0</v>
      </c>
      <c r="AI19" s="93">
        <f>IF(SUM(AK19+AM19+AO19)&gt;0,1,0)</f>
        <v>0</v>
      </c>
      <c r="AJ19" s="94"/>
      <c r="AK19" s="95"/>
      <c r="AL19" s="96"/>
      <c r="AM19" s="97"/>
      <c r="AN19" s="96"/>
      <c r="AO19" s="97"/>
      <c r="AP19" s="107">
        <f>SUM(AK19,AM19,AO19)</f>
        <v>0</v>
      </c>
      <c r="AQ19" s="98">
        <f>IF(AS19&gt;0,1,0)</f>
        <v>0</v>
      </c>
      <c r="AR19" s="99"/>
      <c r="AS19" s="100"/>
      <c r="AT19" s="107">
        <f>SUM(AS19,AP19)</f>
        <v>0</v>
      </c>
      <c r="AU19" s="87" t="s">
        <v>189</v>
      </c>
    </row>
    <row r="20" spans="1:47">
      <c r="A20" s="77">
        <v>83</v>
      </c>
      <c r="B20" s="78">
        <v>41704</v>
      </c>
      <c r="C20" s="101" t="s">
        <v>181</v>
      </c>
      <c r="D20" s="77" t="s">
        <v>83</v>
      </c>
      <c r="E20" s="77" t="s">
        <v>10</v>
      </c>
      <c r="F20" s="79">
        <v>8200</v>
      </c>
      <c r="G20" s="77"/>
      <c r="H20" s="79" t="s">
        <v>64</v>
      </c>
      <c r="I20" s="79">
        <v>9</v>
      </c>
      <c r="J20" s="80">
        <v>16</v>
      </c>
      <c r="K20" s="80">
        <v>75</v>
      </c>
      <c r="L20" s="81">
        <f>IF(SUM(R20,T20,V20)&gt;0,1,0)</f>
        <v>1</v>
      </c>
      <c r="M20" s="82">
        <v>1</v>
      </c>
      <c r="N20" s="82">
        <v>1</v>
      </c>
      <c r="O20" s="82">
        <v>1</v>
      </c>
      <c r="P20" s="82">
        <f>O20/K20</f>
        <v>1.3333333333333334E-2</v>
      </c>
      <c r="Q20" s="83" t="s">
        <v>45</v>
      </c>
      <c r="R20" s="84">
        <v>1</v>
      </c>
      <c r="S20" s="83" t="s">
        <v>398</v>
      </c>
      <c r="T20" s="84">
        <v>1</v>
      </c>
      <c r="U20" s="83" t="s">
        <v>80</v>
      </c>
      <c r="V20" s="85">
        <v>1</v>
      </c>
      <c r="W20" s="86"/>
      <c r="X20" s="87"/>
      <c r="Y20" s="87"/>
      <c r="Z20" s="87"/>
      <c r="AA20" s="107">
        <f>IF(AB20+AI20&gt;0,1,0)</f>
        <v>1</v>
      </c>
      <c r="AB20" s="88">
        <f>IF(AC20="",0,1)</f>
        <v>1</v>
      </c>
      <c r="AC20" s="89" t="s">
        <v>512</v>
      </c>
      <c r="AD20" s="89" t="s">
        <v>82</v>
      </c>
      <c r="AE20" s="90">
        <v>0</v>
      </c>
      <c r="AF20" s="91" t="s">
        <v>46</v>
      </c>
      <c r="AG20" s="91"/>
      <c r="AH20" s="92"/>
      <c r="AI20" s="93">
        <f>IF(SUM(AK20+AM20+AO20)&gt;0,1,0)</f>
        <v>1</v>
      </c>
      <c r="AJ20" s="94" t="s">
        <v>512</v>
      </c>
      <c r="AK20" s="95">
        <v>1</v>
      </c>
      <c r="AL20" s="96"/>
      <c r="AM20" s="97"/>
      <c r="AN20" s="96"/>
      <c r="AO20" s="97"/>
      <c r="AP20" s="107">
        <f>SUM(AK20,AM20,AO20)</f>
        <v>1</v>
      </c>
      <c r="AQ20" s="98">
        <f>IF(AS20&gt;0,1,0)</f>
        <v>0</v>
      </c>
      <c r="AR20" s="99"/>
      <c r="AS20" s="100"/>
      <c r="AT20" s="107">
        <f>SUM(AS20,AP20)</f>
        <v>1</v>
      </c>
      <c r="AU20" s="87"/>
    </row>
    <row r="21" spans="1:47">
      <c r="A21" s="77">
        <v>86</v>
      </c>
      <c r="B21" s="78">
        <v>41703</v>
      </c>
      <c r="C21" s="101" t="s">
        <v>181</v>
      </c>
      <c r="D21" s="77" t="s">
        <v>63</v>
      </c>
      <c r="E21" s="77" t="s">
        <v>11</v>
      </c>
      <c r="F21" s="79" t="s">
        <v>23</v>
      </c>
      <c r="G21" s="77" t="s">
        <v>72</v>
      </c>
      <c r="H21" s="79" t="s">
        <v>76</v>
      </c>
      <c r="I21" s="79">
        <v>6</v>
      </c>
      <c r="J21" s="80">
        <v>10</v>
      </c>
      <c r="K21" s="80">
        <v>33</v>
      </c>
      <c r="L21" s="81">
        <f>IF(SUM(R21,T21,V21)&gt;0,1,0)</f>
        <v>1</v>
      </c>
      <c r="M21" s="82">
        <v>0</v>
      </c>
      <c r="N21" s="82">
        <v>0</v>
      </c>
      <c r="O21" s="82"/>
      <c r="P21" s="82">
        <f>O21/K21</f>
        <v>0</v>
      </c>
      <c r="Q21" s="83" t="s">
        <v>398</v>
      </c>
      <c r="R21" s="84">
        <v>1</v>
      </c>
      <c r="S21" s="83"/>
      <c r="T21" s="84"/>
      <c r="U21" s="83"/>
      <c r="V21" s="85"/>
      <c r="W21" s="86"/>
      <c r="X21" s="87"/>
      <c r="Y21" s="87"/>
      <c r="Z21" s="87"/>
      <c r="AA21" s="107">
        <f>IF(AB21+AI21&gt;0,1,0)</f>
        <v>1</v>
      </c>
      <c r="AB21" s="88">
        <f>IF(AC21="",0,1)</f>
        <v>1</v>
      </c>
      <c r="AC21" s="89" t="s">
        <v>512</v>
      </c>
      <c r="AD21" s="89"/>
      <c r="AE21" s="90">
        <v>0</v>
      </c>
      <c r="AF21" s="91" t="s">
        <v>48</v>
      </c>
      <c r="AG21" s="91" t="s">
        <v>52</v>
      </c>
      <c r="AH21" s="92">
        <v>0</v>
      </c>
      <c r="AI21" s="93">
        <f>IF(SUM(AK21+AM21+AO21)&gt;0,1,0)</f>
        <v>1</v>
      </c>
      <c r="AJ21" s="94" t="s">
        <v>512</v>
      </c>
      <c r="AK21" s="95">
        <v>2</v>
      </c>
      <c r="AL21" s="96" t="s">
        <v>512</v>
      </c>
      <c r="AM21" s="97">
        <v>1</v>
      </c>
      <c r="AN21" s="96"/>
      <c r="AO21" s="97"/>
      <c r="AP21" s="107">
        <f>SUM(AK21,AM21,AO21)</f>
        <v>3</v>
      </c>
      <c r="AQ21" s="98">
        <f>IF(AS21&gt;0,1,0)</f>
        <v>0</v>
      </c>
      <c r="AR21" s="99"/>
      <c r="AS21" s="100"/>
      <c r="AT21" s="107">
        <f>SUM(AS21,AP21)</f>
        <v>3</v>
      </c>
      <c r="AU21" s="87" t="s">
        <v>190</v>
      </c>
    </row>
    <row r="22" spans="1:47">
      <c r="A22" s="77">
        <v>87</v>
      </c>
      <c r="B22" s="78">
        <v>41703</v>
      </c>
      <c r="C22" s="101" t="s">
        <v>181</v>
      </c>
      <c r="D22" s="77" t="s">
        <v>63</v>
      </c>
      <c r="E22" s="77" t="s">
        <v>11</v>
      </c>
      <c r="F22" s="79" t="s">
        <v>23</v>
      </c>
      <c r="G22" s="77" t="s">
        <v>73</v>
      </c>
      <c r="H22" s="79">
        <v>93</v>
      </c>
      <c r="I22" s="79">
        <v>9</v>
      </c>
      <c r="J22" s="80">
        <v>12</v>
      </c>
      <c r="K22" s="80">
        <v>38</v>
      </c>
      <c r="L22" s="81">
        <f>IF(SUM(R22,T22,V22)&gt;0,1,0)</f>
        <v>0</v>
      </c>
      <c r="M22" s="82">
        <v>0</v>
      </c>
      <c r="N22" s="82">
        <v>0</v>
      </c>
      <c r="O22" s="82"/>
      <c r="P22" s="82">
        <f>O22/K22</f>
        <v>0</v>
      </c>
      <c r="Q22" s="83"/>
      <c r="R22" s="84"/>
      <c r="S22" s="83"/>
      <c r="T22" s="84"/>
      <c r="U22" s="83"/>
      <c r="V22" s="85"/>
      <c r="W22" s="86"/>
      <c r="X22" s="87"/>
      <c r="Y22" s="87"/>
      <c r="Z22" s="87"/>
      <c r="AA22" s="107">
        <f>IF(AB22+AI22&gt;0,1,0)</f>
        <v>1</v>
      </c>
      <c r="AB22" s="88">
        <f>IF(AC22="",0,1)</f>
        <v>1</v>
      </c>
      <c r="AC22" s="89" t="s">
        <v>514</v>
      </c>
      <c r="AD22" s="89"/>
      <c r="AE22" s="90">
        <v>0</v>
      </c>
      <c r="AF22" s="91" t="s">
        <v>48</v>
      </c>
      <c r="AG22" s="91" t="s">
        <v>114</v>
      </c>
      <c r="AH22" s="92"/>
      <c r="AI22" s="93">
        <f>IF(SUM(AK22+AM22+AO22)&gt;0,1,0)</f>
        <v>1</v>
      </c>
      <c r="AJ22" s="94" t="s">
        <v>512</v>
      </c>
      <c r="AK22" s="95">
        <v>1</v>
      </c>
      <c r="AL22" s="96"/>
      <c r="AM22" s="97"/>
      <c r="AN22" s="96"/>
      <c r="AO22" s="97"/>
      <c r="AP22" s="107">
        <f>SUM(AK22,AM22,AO22)</f>
        <v>1</v>
      </c>
      <c r="AQ22" s="98">
        <f>IF(AS22&gt;0,1,0)</f>
        <v>0</v>
      </c>
      <c r="AR22" s="99"/>
      <c r="AS22" s="100"/>
      <c r="AT22" s="107">
        <f>SUM(AS22,AP22)</f>
        <v>1</v>
      </c>
      <c r="AU22" s="87"/>
    </row>
    <row r="23" spans="1:47">
      <c r="A23" s="77">
        <v>88</v>
      </c>
      <c r="B23" s="78">
        <v>41704</v>
      </c>
      <c r="C23" s="101" t="s">
        <v>181</v>
      </c>
      <c r="D23" s="77" t="s">
        <v>83</v>
      </c>
      <c r="E23" s="77" t="s">
        <v>11</v>
      </c>
      <c r="F23" s="79" t="s">
        <v>23</v>
      </c>
      <c r="G23" s="77" t="s">
        <v>85</v>
      </c>
      <c r="H23" s="79" t="s">
        <v>86</v>
      </c>
      <c r="I23" s="79">
        <v>13</v>
      </c>
      <c r="J23" s="80">
        <v>12</v>
      </c>
      <c r="K23" s="80">
        <v>45</v>
      </c>
      <c r="L23" s="81">
        <f>IF(SUM(R23,T23,V23)&gt;0,1,0)</f>
        <v>0</v>
      </c>
      <c r="M23" s="82">
        <v>0</v>
      </c>
      <c r="N23" s="82">
        <v>0</v>
      </c>
      <c r="O23" s="82"/>
      <c r="P23" s="82">
        <f>O23/K23</f>
        <v>0</v>
      </c>
      <c r="Q23" s="83"/>
      <c r="R23" s="84"/>
      <c r="S23" s="83"/>
      <c r="T23" s="84"/>
      <c r="U23" s="83"/>
      <c r="V23" s="85"/>
      <c r="W23" s="86"/>
      <c r="X23" s="87"/>
      <c r="Y23" s="87"/>
      <c r="Z23" s="87"/>
      <c r="AA23" s="107">
        <f>IF(AB23+AI23&gt;0,1,0)</f>
        <v>1</v>
      </c>
      <c r="AB23" s="88">
        <f>IF(AC23="",0,1)</f>
        <v>1</v>
      </c>
      <c r="AC23" s="89" t="s">
        <v>512</v>
      </c>
      <c r="AD23" s="89" t="s">
        <v>514</v>
      </c>
      <c r="AE23" s="90">
        <v>0</v>
      </c>
      <c r="AF23" s="91" t="s">
        <v>48</v>
      </c>
      <c r="AG23" s="91" t="s">
        <v>114</v>
      </c>
      <c r="AH23" s="92"/>
      <c r="AI23" s="93">
        <f>IF(SUM(AK23+AM23+AO23)&gt;0,1,0)</f>
        <v>1</v>
      </c>
      <c r="AJ23" s="94" t="s">
        <v>515</v>
      </c>
      <c r="AK23" s="95">
        <v>2</v>
      </c>
      <c r="AL23" s="96"/>
      <c r="AM23" s="97"/>
      <c r="AN23" s="96"/>
      <c r="AO23" s="97"/>
      <c r="AP23" s="107">
        <f>SUM(AK23,AM23,AO23)</f>
        <v>2</v>
      </c>
      <c r="AQ23" s="98">
        <f>IF(AS23&gt;0,1,0)</f>
        <v>0</v>
      </c>
      <c r="AR23" s="99"/>
      <c r="AS23" s="100"/>
      <c r="AT23" s="107">
        <f>SUM(AS23,AP23)</f>
        <v>2</v>
      </c>
      <c r="AU23" s="87"/>
    </row>
    <row r="24" spans="1:47">
      <c r="A24" s="77">
        <v>89</v>
      </c>
      <c r="B24" s="78">
        <v>41704</v>
      </c>
      <c r="C24" s="101" t="s">
        <v>181</v>
      </c>
      <c r="D24" s="77" t="s">
        <v>83</v>
      </c>
      <c r="E24" s="77" t="s">
        <v>11</v>
      </c>
      <c r="F24" s="79" t="s">
        <v>23</v>
      </c>
      <c r="G24" s="77" t="s">
        <v>87</v>
      </c>
      <c r="H24" s="79" t="s">
        <v>88</v>
      </c>
      <c r="I24" s="79">
        <v>10</v>
      </c>
      <c r="J24" s="80">
        <v>12</v>
      </c>
      <c r="K24" s="80">
        <v>53</v>
      </c>
      <c r="L24" s="81">
        <f>IF(SUM(R24,T24,V24)&gt;0,1,0)</f>
        <v>1</v>
      </c>
      <c r="M24" s="82">
        <v>0</v>
      </c>
      <c r="N24" s="82">
        <v>0</v>
      </c>
      <c r="O24" s="82"/>
      <c r="P24" s="82">
        <f>O24/K24</f>
        <v>0</v>
      </c>
      <c r="Q24" s="83" t="s">
        <v>80</v>
      </c>
      <c r="R24" s="84">
        <v>1</v>
      </c>
      <c r="S24" s="83" t="s">
        <v>158</v>
      </c>
      <c r="T24" s="84">
        <v>1</v>
      </c>
      <c r="U24" s="83"/>
      <c r="V24" s="85"/>
      <c r="W24" s="86"/>
      <c r="X24" s="87"/>
      <c r="Y24" s="87"/>
      <c r="Z24" s="87"/>
      <c r="AA24" s="107">
        <f>IF(AB24+AI24&gt;0,1,0)</f>
        <v>1</v>
      </c>
      <c r="AB24" s="88">
        <f>IF(AC24="",0,1)</f>
        <v>1</v>
      </c>
      <c r="AC24" s="89" t="s">
        <v>515</v>
      </c>
      <c r="AD24" s="89"/>
      <c r="AE24" s="90">
        <v>0</v>
      </c>
      <c r="AF24" s="91" t="s">
        <v>48</v>
      </c>
      <c r="AG24" s="91" t="s">
        <v>114</v>
      </c>
      <c r="AH24" s="92"/>
      <c r="AI24" s="93">
        <f>IF(SUM(AK24+AM24+AO24)&gt;0,1,0)</f>
        <v>1</v>
      </c>
      <c r="AJ24" s="94" t="s">
        <v>515</v>
      </c>
      <c r="AK24" s="95">
        <v>1</v>
      </c>
      <c r="AL24" s="96" t="s">
        <v>512</v>
      </c>
      <c r="AM24" s="97">
        <v>1</v>
      </c>
      <c r="AN24" s="96"/>
      <c r="AO24" s="97"/>
      <c r="AP24" s="107">
        <f>SUM(AK24,AM24,AO24)</f>
        <v>2</v>
      </c>
      <c r="AQ24" s="98">
        <f>IF(AS24&gt;0,1,0)</f>
        <v>0</v>
      </c>
      <c r="AR24" s="99"/>
      <c r="AS24" s="100"/>
      <c r="AT24" s="107">
        <f>SUM(AS24,AP24)</f>
        <v>2</v>
      </c>
      <c r="AU24" s="87"/>
    </row>
    <row r="25" spans="1:47">
      <c r="A25" s="77">
        <v>97</v>
      </c>
      <c r="B25" s="78">
        <v>41703</v>
      </c>
      <c r="C25" s="101" t="s">
        <v>181</v>
      </c>
      <c r="D25" s="77" t="s">
        <v>63</v>
      </c>
      <c r="E25" s="77" t="s">
        <v>13</v>
      </c>
      <c r="F25" s="79">
        <v>2970</v>
      </c>
      <c r="G25" s="77"/>
      <c r="H25" s="79" t="s">
        <v>64</v>
      </c>
      <c r="I25" s="79">
        <v>12</v>
      </c>
      <c r="J25" s="80">
        <v>13</v>
      </c>
      <c r="K25" s="80">
        <v>38</v>
      </c>
      <c r="L25" s="81">
        <f>IF(SUM(R25,T25,V25)&gt;0,1,0)</f>
        <v>0</v>
      </c>
      <c r="M25" s="82">
        <v>0</v>
      </c>
      <c r="N25" s="82">
        <v>0</v>
      </c>
      <c r="O25" s="82"/>
      <c r="P25" s="82">
        <f>O25/K25</f>
        <v>0</v>
      </c>
      <c r="Q25" s="83"/>
      <c r="R25" s="84"/>
      <c r="S25" s="83"/>
      <c r="T25" s="84"/>
      <c r="U25" s="83"/>
      <c r="V25" s="85"/>
      <c r="W25" s="86"/>
      <c r="X25" s="87"/>
      <c r="Y25" s="87"/>
      <c r="Z25" s="87"/>
      <c r="AA25" s="107">
        <f>IF(AB25+AI25&gt;0,1,0)</f>
        <v>1</v>
      </c>
      <c r="AB25" s="88">
        <f>IF(AC25="",0,1)</f>
        <v>1</v>
      </c>
      <c r="AC25" s="102" t="s">
        <v>512</v>
      </c>
      <c r="AD25" s="102"/>
      <c r="AE25" s="90">
        <v>0</v>
      </c>
      <c r="AF25" s="91" t="s">
        <v>48</v>
      </c>
      <c r="AG25" s="91" t="s">
        <v>114</v>
      </c>
      <c r="AH25" s="92"/>
      <c r="AI25" s="93">
        <f>IF(SUM(AK25+AM25+AO25)&gt;0,1,0)</f>
        <v>1</v>
      </c>
      <c r="AJ25" s="94" t="s">
        <v>514</v>
      </c>
      <c r="AK25" s="95">
        <v>2</v>
      </c>
      <c r="AL25" s="103"/>
      <c r="AM25" s="93"/>
      <c r="AN25" s="103"/>
      <c r="AO25" s="93"/>
      <c r="AP25" s="107">
        <f>SUM(AK25,AM25,AO25)</f>
        <v>2</v>
      </c>
      <c r="AQ25" s="98">
        <f>IF(AS25&gt;0,1,0)</f>
        <v>0</v>
      </c>
      <c r="AR25" s="99"/>
      <c r="AS25" s="98"/>
      <c r="AT25" s="107">
        <f>SUM(AS25,AP25)</f>
        <v>2</v>
      </c>
      <c r="AU25" s="87"/>
    </row>
    <row r="26" spans="1:47">
      <c r="A26" s="77">
        <v>103</v>
      </c>
      <c r="B26" s="78">
        <v>41704</v>
      </c>
      <c r="C26" s="101" t="s">
        <v>181</v>
      </c>
      <c r="D26" s="77" t="s">
        <v>83</v>
      </c>
      <c r="E26" s="77" t="s">
        <v>14</v>
      </c>
      <c r="F26" s="79">
        <v>8597</v>
      </c>
      <c r="G26" s="77"/>
      <c r="H26" s="79" t="s">
        <v>64</v>
      </c>
      <c r="I26" s="79">
        <v>6.5</v>
      </c>
      <c r="J26" s="80">
        <v>17</v>
      </c>
      <c r="K26" s="80">
        <v>15</v>
      </c>
      <c r="L26" s="81">
        <f>IF(SUM(R26,T26,V26)&gt;0,1,0)</f>
        <v>1</v>
      </c>
      <c r="M26" s="82">
        <v>1</v>
      </c>
      <c r="N26" s="82">
        <v>0</v>
      </c>
      <c r="O26" s="82">
        <v>1</v>
      </c>
      <c r="P26" s="82">
        <f>O26/K26</f>
        <v>6.6666666666666666E-2</v>
      </c>
      <c r="Q26" s="83" t="s">
        <v>600</v>
      </c>
      <c r="R26" s="84">
        <v>1</v>
      </c>
      <c r="S26" s="83" t="s">
        <v>80</v>
      </c>
      <c r="T26" s="84">
        <v>1</v>
      </c>
      <c r="U26" s="83" t="s">
        <v>398</v>
      </c>
      <c r="V26" s="85">
        <v>1</v>
      </c>
      <c r="W26" s="86"/>
      <c r="X26" s="87"/>
      <c r="Y26" s="87"/>
      <c r="Z26" s="87"/>
      <c r="AA26" s="107">
        <f>IF(AB26+AI26&gt;0,1,0)</f>
        <v>1</v>
      </c>
      <c r="AB26" s="88">
        <f>IF(AC26="",0,1)</f>
        <v>1</v>
      </c>
      <c r="AC26" s="89" t="s">
        <v>512</v>
      </c>
      <c r="AD26" s="89"/>
      <c r="AE26" s="90">
        <v>0</v>
      </c>
      <c r="AF26" s="91" t="s">
        <v>48</v>
      </c>
      <c r="AG26" s="91" t="s">
        <v>114</v>
      </c>
      <c r="AH26" s="92"/>
      <c r="AI26" s="93">
        <f>IF(SUM(AK26+AM26+AO26)&gt;0,1,0)</f>
        <v>1</v>
      </c>
      <c r="AJ26" s="94" t="s">
        <v>515</v>
      </c>
      <c r="AK26" s="95">
        <v>10</v>
      </c>
      <c r="AL26" s="96"/>
      <c r="AM26" s="97"/>
      <c r="AN26" s="96"/>
      <c r="AO26" s="97"/>
      <c r="AP26" s="107">
        <f>SUM(AK26,AM26,AO26)</f>
        <v>10</v>
      </c>
      <c r="AQ26" s="98">
        <f>IF(AS26&gt;0,1,0)</f>
        <v>0</v>
      </c>
      <c r="AR26" s="99"/>
      <c r="AS26" s="100"/>
      <c r="AT26" s="107">
        <f>SUM(AS26,AP26)</f>
        <v>10</v>
      </c>
      <c r="AU26" s="87"/>
    </row>
    <row r="27" spans="1:47">
      <c r="A27" s="77">
        <v>104</v>
      </c>
      <c r="B27" s="78">
        <v>41704</v>
      </c>
      <c r="C27" s="101" t="s">
        <v>181</v>
      </c>
      <c r="D27" s="77" t="s">
        <v>83</v>
      </c>
      <c r="E27" s="77" t="s">
        <v>14</v>
      </c>
      <c r="F27" s="79">
        <v>8112</v>
      </c>
      <c r="G27" s="77"/>
      <c r="H27" s="79" t="s">
        <v>64</v>
      </c>
      <c r="I27" s="79">
        <v>7</v>
      </c>
      <c r="J27" s="80">
        <v>12</v>
      </c>
      <c r="K27" s="80">
        <v>16</v>
      </c>
      <c r="L27" s="81">
        <f>IF(SUM(R27,T27,V27)&gt;0,1,0)</f>
        <v>1</v>
      </c>
      <c r="M27" s="82">
        <v>0</v>
      </c>
      <c r="N27" s="82">
        <v>0</v>
      </c>
      <c r="O27" s="82"/>
      <c r="P27" s="82">
        <f>O27/K27</f>
        <v>0</v>
      </c>
      <c r="Q27" s="83" t="s">
        <v>398</v>
      </c>
      <c r="R27" s="84">
        <v>4</v>
      </c>
      <c r="S27" s="83" t="s">
        <v>159</v>
      </c>
      <c r="T27" s="84">
        <v>1</v>
      </c>
      <c r="U27" s="83" t="s">
        <v>80</v>
      </c>
      <c r="V27" s="85">
        <v>1</v>
      </c>
      <c r="W27" s="86"/>
      <c r="X27" s="87"/>
      <c r="Y27" s="87"/>
      <c r="Z27" s="87"/>
      <c r="AA27" s="107">
        <f>IF(AB27+AI27&gt;0,1,0)</f>
        <v>1</v>
      </c>
      <c r="AB27" s="88">
        <f>IF(AC27="",0,1)</f>
        <v>1</v>
      </c>
      <c r="AC27" s="89" t="s">
        <v>514</v>
      </c>
      <c r="AD27" s="89"/>
      <c r="AE27" s="90">
        <v>0</v>
      </c>
      <c r="AF27" s="91" t="s">
        <v>46</v>
      </c>
      <c r="AG27" s="91"/>
      <c r="AH27" s="92"/>
      <c r="AI27" s="93">
        <f>IF(SUM(AK27+AM27+AO27)&gt;0,1,0)</f>
        <v>1</v>
      </c>
      <c r="AJ27" s="94" t="s">
        <v>512</v>
      </c>
      <c r="AK27" s="95">
        <v>1</v>
      </c>
      <c r="AL27" s="96"/>
      <c r="AM27" s="97"/>
      <c r="AN27" s="96"/>
      <c r="AO27" s="97"/>
      <c r="AP27" s="107">
        <f>SUM(AK27,AM27,AO27)</f>
        <v>1</v>
      </c>
      <c r="AQ27" s="98">
        <f>IF(AS27&gt;0,1,0)</f>
        <v>0</v>
      </c>
      <c r="AR27" s="99"/>
      <c r="AS27" s="100"/>
      <c r="AT27" s="107">
        <f>SUM(AS27,AP27)</f>
        <v>1</v>
      </c>
      <c r="AU27" s="87"/>
    </row>
    <row r="28" spans="1:47">
      <c r="A28" s="77">
        <v>108</v>
      </c>
      <c r="B28" s="78">
        <v>41704</v>
      </c>
      <c r="C28" s="101" t="s">
        <v>181</v>
      </c>
      <c r="D28" s="77" t="s">
        <v>83</v>
      </c>
      <c r="E28" s="77" t="s">
        <v>15</v>
      </c>
      <c r="F28" s="79">
        <v>8588</v>
      </c>
      <c r="G28" s="77"/>
      <c r="H28" s="79" t="s">
        <v>64</v>
      </c>
      <c r="I28" s="79">
        <v>13</v>
      </c>
      <c r="J28" s="80">
        <v>20</v>
      </c>
      <c r="K28" s="80">
        <v>59</v>
      </c>
      <c r="L28" s="81">
        <f>IF(SUM(R28,T28,V28)&gt;0,1,0)</f>
        <v>1</v>
      </c>
      <c r="M28" s="82">
        <v>0</v>
      </c>
      <c r="N28" s="82">
        <v>0</v>
      </c>
      <c r="O28" s="82"/>
      <c r="P28" s="82">
        <f>O28/K28</f>
        <v>0</v>
      </c>
      <c r="Q28" s="83" t="s">
        <v>398</v>
      </c>
      <c r="R28" s="84">
        <v>2</v>
      </c>
      <c r="S28" s="83" t="s">
        <v>80</v>
      </c>
      <c r="T28" s="84">
        <v>1</v>
      </c>
      <c r="U28" s="83"/>
      <c r="V28" s="85"/>
      <c r="W28" s="86"/>
      <c r="X28" s="87"/>
      <c r="Y28" s="87"/>
      <c r="Z28" s="87"/>
      <c r="AA28" s="107">
        <f>IF(AB28+AI28&gt;0,1,0)</f>
        <v>1</v>
      </c>
      <c r="AB28" s="88">
        <f>IF(AC28="",0,1)</f>
        <v>1</v>
      </c>
      <c r="AC28" s="89" t="s">
        <v>512</v>
      </c>
      <c r="AD28" s="89" t="s">
        <v>82</v>
      </c>
      <c r="AE28" s="90">
        <v>0</v>
      </c>
      <c r="AF28" s="91" t="s">
        <v>49</v>
      </c>
      <c r="AG28" s="91" t="s">
        <v>114</v>
      </c>
      <c r="AH28" s="92"/>
      <c r="AI28" s="93">
        <f>IF(SUM(AK28+AM28+AO28)&gt;0,1,0)</f>
        <v>1</v>
      </c>
      <c r="AJ28" s="94" t="s">
        <v>82</v>
      </c>
      <c r="AK28" s="95">
        <v>3</v>
      </c>
      <c r="AL28" s="96" t="s">
        <v>515</v>
      </c>
      <c r="AM28" s="97">
        <v>2</v>
      </c>
      <c r="AN28" s="96" t="s">
        <v>512</v>
      </c>
      <c r="AO28" s="97">
        <v>1</v>
      </c>
      <c r="AP28" s="107">
        <f>SUM(AK28,AM28,AO28)</f>
        <v>6</v>
      </c>
      <c r="AQ28" s="98">
        <f>IF(AS28&gt;0,1,0)</f>
        <v>0</v>
      </c>
      <c r="AR28" s="99"/>
      <c r="AS28" s="100"/>
      <c r="AT28" s="107">
        <f>SUM(AS28,AP28)</f>
        <v>6</v>
      </c>
      <c r="AU28" s="87"/>
    </row>
    <row r="29" spans="1:47">
      <c r="A29" s="77">
        <v>111</v>
      </c>
      <c r="B29" s="78">
        <v>41703</v>
      </c>
      <c r="C29" s="101" t="s">
        <v>181</v>
      </c>
      <c r="D29" s="77" t="s">
        <v>63</v>
      </c>
      <c r="E29" s="77" t="s">
        <v>585</v>
      </c>
      <c r="F29" s="79" t="s">
        <v>23</v>
      </c>
      <c r="G29" s="77" t="s">
        <v>75</v>
      </c>
      <c r="H29" s="79" t="s">
        <v>30</v>
      </c>
      <c r="I29" s="79">
        <v>8</v>
      </c>
      <c r="J29" s="80" t="s">
        <v>37</v>
      </c>
      <c r="K29" s="80">
        <v>9</v>
      </c>
      <c r="L29" s="81">
        <f>IF(SUM(R29,T29,V29)&gt;0,1,0)</f>
        <v>1</v>
      </c>
      <c r="M29" s="82">
        <v>0</v>
      </c>
      <c r="N29" s="82">
        <v>0</v>
      </c>
      <c r="O29" s="82"/>
      <c r="P29" s="82">
        <f>O29/K29</f>
        <v>0</v>
      </c>
      <c r="Q29" s="83" t="s">
        <v>398</v>
      </c>
      <c r="R29" s="84">
        <v>1</v>
      </c>
      <c r="S29" s="83"/>
      <c r="T29" s="84"/>
      <c r="U29" s="83"/>
      <c r="V29" s="85"/>
      <c r="W29" s="86"/>
      <c r="X29" s="87"/>
      <c r="Y29" s="87"/>
      <c r="Z29" s="87"/>
      <c r="AA29" s="107">
        <f>IF(AB29+AI29&gt;0,1,0)</f>
        <v>1</v>
      </c>
      <c r="AB29" s="88">
        <f>IF(AC29="",0,1)</f>
        <v>1</v>
      </c>
      <c r="AC29" s="102" t="s">
        <v>82</v>
      </c>
      <c r="AD29" s="102"/>
      <c r="AE29" s="90">
        <v>0</v>
      </c>
      <c r="AF29" s="91" t="s">
        <v>46</v>
      </c>
      <c r="AG29" s="91"/>
      <c r="AH29" s="92"/>
      <c r="AI29" s="93">
        <f>IF(SUM(AK29+AM29+AO29)&gt;0,1,0)</f>
        <v>1</v>
      </c>
      <c r="AJ29" s="94" t="s">
        <v>512</v>
      </c>
      <c r="AK29" s="95">
        <v>1</v>
      </c>
      <c r="AL29" s="103" t="s">
        <v>515</v>
      </c>
      <c r="AM29" s="93">
        <v>1</v>
      </c>
      <c r="AN29" s="103"/>
      <c r="AO29" s="93"/>
      <c r="AP29" s="107">
        <f>SUM(AK29,AM29,AO29)</f>
        <v>2</v>
      </c>
      <c r="AQ29" s="98">
        <f>IF(AS29&gt;0,1,0)</f>
        <v>0</v>
      </c>
      <c r="AR29" s="99"/>
      <c r="AS29" s="98"/>
      <c r="AT29" s="107">
        <f>SUM(AS29,AP29)</f>
        <v>2</v>
      </c>
      <c r="AU29" s="87"/>
    </row>
    <row r="30" spans="1:47">
      <c r="A30" s="77">
        <v>114</v>
      </c>
      <c r="B30" s="78">
        <v>41705</v>
      </c>
      <c r="C30" s="101" t="s">
        <v>181</v>
      </c>
      <c r="D30" s="77" t="s">
        <v>103</v>
      </c>
      <c r="E30" s="77" t="s">
        <v>4</v>
      </c>
      <c r="F30" s="79">
        <v>7317</v>
      </c>
      <c r="G30" s="77"/>
      <c r="H30" s="79" t="s">
        <v>64</v>
      </c>
      <c r="I30" s="79">
        <v>5</v>
      </c>
      <c r="J30" s="80">
        <v>14</v>
      </c>
      <c r="K30" s="80">
        <v>16</v>
      </c>
      <c r="L30" s="81">
        <f>IF(SUM(R30,T30,V30)&gt;0,1,0)</f>
        <v>1</v>
      </c>
      <c r="M30" s="82">
        <v>0</v>
      </c>
      <c r="N30" s="82">
        <v>0</v>
      </c>
      <c r="O30" s="82"/>
      <c r="P30" s="82">
        <f>O30/K30</f>
        <v>0</v>
      </c>
      <c r="Q30" s="83" t="s">
        <v>398</v>
      </c>
      <c r="R30" s="84">
        <v>3</v>
      </c>
      <c r="S30" s="83" t="s">
        <v>80</v>
      </c>
      <c r="T30" s="84">
        <v>1</v>
      </c>
      <c r="U30" s="83" t="s">
        <v>122</v>
      </c>
      <c r="V30" s="85">
        <v>1</v>
      </c>
      <c r="W30" s="86" t="s">
        <v>159</v>
      </c>
      <c r="X30" s="87">
        <v>1</v>
      </c>
      <c r="Y30" s="87"/>
      <c r="Z30" s="87"/>
      <c r="AA30" s="107">
        <f>IF(AB30+AI30&gt;0,1,0)</f>
        <v>1</v>
      </c>
      <c r="AB30" s="88">
        <f>IF(AC30="",0,1)</f>
        <v>1</v>
      </c>
      <c r="AC30" s="89" t="s">
        <v>96</v>
      </c>
      <c r="AD30" s="89" t="s">
        <v>515</v>
      </c>
      <c r="AE30" s="90">
        <v>0</v>
      </c>
      <c r="AF30" s="91" t="s">
        <v>46</v>
      </c>
      <c r="AG30" s="91"/>
      <c r="AH30" s="92"/>
      <c r="AI30" s="93">
        <f>IF(SUM(AK30+AM30+AO30)&gt;0,1,0)</f>
        <v>1</v>
      </c>
      <c r="AJ30" s="94" t="s">
        <v>515</v>
      </c>
      <c r="AK30" s="95">
        <v>2</v>
      </c>
      <c r="AL30" s="96" t="s">
        <v>96</v>
      </c>
      <c r="AM30" s="97">
        <v>1</v>
      </c>
      <c r="AN30" s="96"/>
      <c r="AO30" s="97"/>
      <c r="AP30" s="107">
        <f>SUM(AK30,AM30,AO30)</f>
        <v>3</v>
      </c>
      <c r="AQ30" s="98">
        <f>IF(AS30&gt;0,1,0)</f>
        <v>0</v>
      </c>
      <c r="AR30" s="99"/>
      <c r="AS30" s="100"/>
      <c r="AT30" s="107">
        <f>SUM(AS30,AP30)</f>
        <v>3</v>
      </c>
      <c r="AU30" s="87"/>
    </row>
    <row r="31" spans="1:47">
      <c r="A31" s="77">
        <v>115</v>
      </c>
      <c r="B31" s="78">
        <v>41705</v>
      </c>
      <c r="C31" s="101" t="s">
        <v>181</v>
      </c>
      <c r="D31" s="77" t="s">
        <v>103</v>
      </c>
      <c r="E31" s="77" t="s">
        <v>5</v>
      </c>
      <c r="F31" s="79">
        <v>2536</v>
      </c>
      <c r="G31" s="77"/>
      <c r="H31" s="79" t="s">
        <v>64</v>
      </c>
      <c r="I31" s="79">
        <v>7.5</v>
      </c>
      <c r="J31" s="80">
        <v>13</v>
      </c>
      <c r="K31" s="80">
        <v>58</v>
      </c>
      <c r="L31" s="81">
        <f>IF(SUM(R31,T31,V31)&gt;0,1,0)</f>
        <v>0</v>
      </c>
      <c r="M31" s="82">
        <v>0</v>
      </c>
      <c r="N31" s="82">
        <v>0</v>
      </c>
      <c r="O31" s="82"/>
      <c r="P31" s="82">
        <f>O31/K31</f>
        <v>0</v>
      </c>
      <c r="Q31" s="83"/>
      <c r="R31" s="84"/>
      <c r="S31" s="83"/>
      <c r="T31" s="84"/>
      <c r="U31" s="83"/>
      <c r="V31" s="85"/>
      <c r="W31" s="86"/>
      <c r="X31" s="87"/>
      <c r="Y31" s="87"/>
      <c r="Z31" s="87"/>
      <c r="AA31" s="107">
        <f>IF(AB31+AI31&gt;0,1,0)</f>
        <v>1</v>
      </c>
      <c r="AB31" s="88">
        <f>IF(AC31="",0,1)</f>
        <v>1</v>
      </c>
      <c r="AC31" s="89" t="s">
        <v>82</v>
      </c>
      <c r="AD31" s="89" t="s">
        <v>514</v>
      </c>
      <c r="AE31" s="90">
        <v>0</v>
      </c>
      <c r="AF31" s="91" t="s">
        <v>47</v>
      </c>
      <c r="AG31" s="91" t="s">
        <v>52</v>
      </c>
      <c r="AH31" s="92">
        <v>0</v>
      </c>
      <c r="AI31" s="93">
        <f>IF(SUM(AK31+AM31+AO31)&gt;0,1,0)</f>
        <v>1</v>
      </c>
      <c r="AJ31" s="94" t="s">
        <v>514</v>
      </c>
      <c r="AK31" s="95">
        <v>2</v>
      </c>
      <c r="AL31" s="96"/>
      <c r="AM31" s="97"/>
      <c r="AN31" s="96"/>
      <c r="AO31" s="97"/>
      <c r="AP31" s="107">
        <f>SUM(AK31,AM31,AO31)</f>
        <v>2</v>
      </c>
      <c r="AQ31" s="98">
        <f>IF(AS31&gt;0,1,0)</f>
        <v>0</v>
      </c>
      <c r="AR31" s="99"/>
      <c r="AS31" s="100"/>
      <c r="AT31" s="107">
        <f>SUM(AS31,AP31)</f>
        <v>2</v>
      </c>
      <c r="AU31" s="87"/>
    </row>
    <row r="32" spans="1:47">
      <c r="A32" s="77">
        <v>117</v>
      </c>
      <c r="B32" s="78">
        <v>41705</v>
      </c>
      <c r="C32" s="101" t="s">
        <v>181</v>
      </c>
      <c r="D32" s="77" t="s">
        <v>103</v>
      </c>
      <c r="E32" s="77" t="s">
        <v>6</v>
      </c>
      <c r="F32" s="79">
        <v>2544</v>
      </c>
      <c r="G32" s="77"/>
      <c r="H32" s="79" t="s">
        <v>64</v>
      </c>
      <c r="I32" s="79">
        <v>5.5</v>
      </c>
      <c r="J32" s="80" t="s">
        <v>37</v>
      </c>
      <c r="K32" s="80">
        <v>13</v>
      </c>
      <c r="L32" s="81">
        <f>IF(SUM(R32,T32,V32)&gt;0,1,0)</f>
        <v>1</v>
      </c>
      <c r="M32" s="82">
        <v>0</v>
      </c>
      <c r="N32" s="82">
        <v>0</v>
      </c>
      <c r="O32" s="82"/>
      <c r="P32" s="82">
        <f>O32/K32</f>
        <v>0</v>
      </c>
      <c r="Q32" s="83" t="s">
        <v>398</v>
      </c>
      <c r="R32" s="84">
        <v>1</v>
      </c>
      <c r="S32" s="83" t="s">
        <v>80</v>
      </c>
      <c r="T32" s="84">
        <v>1</v>
      </c>
      <c r="U32" s="83"/>
      <c r="V32" s="85"/>
      <c r="W32" s="86"/>
      <c r="X32" s="87"/>
      <c r="Y32" s="87"/>
      <c r="Z32" s="87"/>
      <c r="AA32" s="107">
        <f>IF(AB32+AI32&gt;0,1,0)</f>
        <v>1</v>
      </c>
      <c r="AB32" s="88">
        <f>IF(AC32="",0,1)</f>
        <v>1</v>
      </c>
      <c r="AC32" s="89" t="s">
        <v>514</v>
      </c>
      <c r="AD32" s="89"/>
      <c r="AE32" s="90">
        <v>0</v>
      </c>
      <c r="AF32" s="91" t="s">
        <v>46</v>
      </c>
      <c r="AG32" s="91"/>
      <c r="AH32" s="92"/>
      <c r="AI32" s="93">
        <f>IF(SUM(AK32+AM32+AO32)&gt;0,1,0)</f>
        <v>1</v>
      </c>
      <c r="AJ32" s="94" t="s">
        <v>514</v>
      </c>
      <c r="AK32" s="95">
        <v>3</v>
      </c>
      <c r="AL32" s="96" t="s">
        <v>512</v>
      </c>
      <c r="AM32" s="97">
        <v>1</v>
      </c>
      <c r="AN32" s="96"/>
      <c r="AO32" s="97"/>
      <c r="AP32" s="107">
        <f>SUM(AK32,AM32,AO32)</f>
        <v>4</v>
      </c>
      <c r="AQ32" s="98">
        <f>IF(AS32&gt;0,1,0)</f>
        <v>0</v>
      </c>
      <c r="AR32" s="99"/>
      <c r="AS32" s="100"/>
      <c r="AT32" s="107">
        <f>SUM(AS32,AP32)</f>
        <v>4</v>
      </c>
      <c r="AU32" s="87"/>
    </row>
    <row r="33" spans="1:47">
      <c r="A33" s="77">
        <v>123</v>
      </c>
      <c r="B33" s="78">
        <v>41705</v>
      </c>
      <c r="C33" s="101" t="s">
        <v>181</v>
      </c>
      <c r="D33" s="77" t="s">
        <v>103</v>
      </c>
      <c r="E33" s="77" t="s">
        <v>12</v>
      </c>
      <c r="F33" s="79">
        <v>7055</v>
      </c>
      <c r="G33" s="77"/>
      <c r="H33" s="79" t="s">
        <v>64</v>
      </c>
      <c r="I33" s="79">
        <v>12</v>
      </c>
      <c r="J33" s="80">
        <v>20</v>
      </c>
      <c r="K33" s="80">
        <v>46</v>
      </c>
      <c r="L33" s="81">
        <f>IF(SUM(R33,T33,V33)&gt;0,1,0)</f>
        <v>1</v>
      </c>
      <c r="M33" s="82">
        <v>0</v>
      </c>
      <c r="N33" s="82">
        <v>0</v>
      </c>
      <c r="O33" s="82"/>
      <c r="P33" s="82">
        <f>O33/K33</f>
        <v>0</v>
      </c>
      <c r="Q33" s="83" t="s">
        <v>80</v>
      </c>
      <c r="R33" s="84">
        <v>1</v>
      </c>
      <c r="S33" s="83"/>
      <c r="T33" s="84"/>
      <c r="U33" s="83"/>
      <c r="V33" s="85"/>
      <c r="W33" s="86"/>
      <c r="X33" s="87"/>
      <c r="Y33" s="87"/>
      <c r="Z33" s="87"/>
      <c r="AA33" s="107">
        <f>IF(AB33+AI33&gt;0,1,0)</f>
        <v>1</v>
      </c>
      <c r="AB33" s="88">
        <f>IF(AC33="",0,1)</f>
        <v>1</v>
      </c>
      <c r="AC33" s="89" t="s">
        <v>515</v>
      </c>
      <c r="AD33" s="89"/>
      <c r="AE33" s="90">
        <v>0</v>
      </c>
      <c r="AF33" s="91" t="s">
        <v>46</v>
      </c>
      <c r="AG33" s="91"/>
      <c r="AH33" s="92"/>
      <c r="AI33" s="93">
        <f>IF(SUM(AK33+AM33+AO33)&gt;0,1,0)</f>
        <v>1</v>
      </c>
      <c r="AJ33" s="94" t="s">
        <v>512</v>
      </c>
      <c r="AK33" s="95">
        <v>1</v>
      </c>
      <c r="AL33" s="96" t="s">
        <v>514</v>
      </c>
      <c r="AM33" s="97">
        <v>1</v>
      </c>
      <c r="AN33" s="96" t="s">
        <v>515</v>
      </c>
      <c r="AO33" s="97">
        <v>1</v>
      </c>
      <c r="AP33" s="107">
        <f>SUM(AK33,AM33,AO33)</f>
        <v>3</v>
      </c>
      <c r="AQ33" s="98">
        <f>IF(AS33&gt;0,1,0)</f>
        <v>0</v>
      </c>
      <c r="AR33" s="99"/>
      <c r="AS33" s="100"/>
      <c r="AT33" s="107">
        <f>SUM(AS33,AP33)</f>
        <v>3</v>
      </c>
      <c r="AU33" s="87"/>
    </row>
    <row r="34" spans="1:47">
      <c r="A34" s="77">
        <v>124</v>
      </c>
      <c r="B34" s="78">
        <v>41705</v>
      </c>
      <c r="C34" s="101" t="s">
        <v>181</v>
      </c>
      <c r="D34" s="77" t="s">
        <v>103</v>
      </c>
      <c r="E34" s="77" t="s">
        <v>12</v>
      </c>
      <c r="F34" s="79" t="s">
        <v>111</v>
      </c>
      <c r="G34" s="77" t="s">
        <v>112</v>
      </c>
      <c r="H34" s="79" t="s">
        <v>113</v>
      </c>
      <c r="I34" s="79">
        <v>10</v>
      </c>
      <c r="J34" s="80" t="s">
        <v>37</v>
      </c>
      <c r="K34" s="80">
        <v>9</v>
      </c>
      <c r="L34" s="81">
        <f>IF(SUM(R34,T34,V34)&gt;0,1,0)</f>
        <v>1</v>
      </c>
      <c r="M34" s="82">
        <v>0</v>
      </c>
      <c r="N34" s="82">
        <v>0</v>
      </c>
      <c r="O34" s="82"/>
      <c r="P34" s="82">
        <f>O34/K34</f>
        <v>0</v>
      </c>
      <c r="Q34" s="83" t="s">
        <v>398</v>
      </c>
      <c r="R34" s="84">
        <v>1</v>
      </c>
      <c r="S34" s="83" t="s">
        <v>80</v>
      </c>
      <c r="T34" s="84">
        <v>1</v>
      </c>
      <c r="U34" s="83"/>
      <c r="V34" s="85"/>
      <c r="W34" s="86"/>
      <c r="X34" s="87"/>
      <c r="Y34" s="87"/>
      <c r="Z34" s="87"/>
      <c r="AA34" s="107">
        <f>IF(AB34+AI34&gt;0,1,0)</f>
        <v>1</v>
      </c>
      <c r="AB34" s="88">
        <f>IF(AC34="",0,1)</f>
        <v>1</v>
      </c>
      <c r="AC34" s="89" t="s">
        <v>96</v>
      </c>
      <c r="AD34" s="89"/>
      <c r="AE34" s="90">
        <v>0</v>
      </c>
      <c r="AF34" s="91" t="s">
        <v>48</v>
      </c>
      <c r="AG34" s="91" t="s">
        <v>114</v>
      </c>
      <c r="AH34" s="92"/>
      <c r="AI34" s="93">
        <f>IF(SUM(AK34+AM34+AO34)&gt;0,1,0)</f>
        <v>1</v>
      </c>
      <c r="AJ34" s="94" t="s">
        <v>515</v>
      </c>
      <c r="AK34" s="95">
        <v>2</v>
      </c>
      <c r="AL34" s="96"/>
      <c r="AM34" s="97"/>
      <c r="AN34" s="96"/>
      <c r="AO34" s="97"/>
      <c r="AP34" s="107">
        <f>SUM(AK34,AM34,AO34)</f>
        <v>2</v>
      </c>
      <c r="AQ34" s="98">
        <f>IF(AS34&gt;0,1,0)</f>
        <v>0</v>
      </c>
      <c r="AR34" s="99"/>
      <c r="AS34" s="100"/>
      <c r="AT34" s="107">
        <f>SUM(AS34,AP34)</f>
        <v>2</v>
      </c>
      <c r="AU34" s="87"/>
    </row>
    <row r="35" spans="1:47">
      <c r="A35" s="77">
        <v>126</v>
      </c>
      <c r="B35" s="78">
        <v>41705</v>
      </c>
      <c r="C35" s="101" t="s">
        <v>181</v>
      </c>
      <c r="D35" s="77" t="s">
        <v>103</v>
      </c>
      <c r="E35" s="77" t="s">
        <v>11</v>
      </c>
      <c r="F35" s="79" t="s">
        <v>23</v>
      </c>
      <c r="G35" s="77" t="s">
        <v>115</v>
      </c>
      <c r="H35" s="79" t="s">
        <v>116</v>
      </c>
      <c r="I35" s="79">
        <v>15</v>
      </c>
      <c r="J35" s="80">
        <v>12</v>
      </c>
      <c r="K35" s="80">
        <v>42</v>
      </c>
      <c r="L35" s="81">
        <f>IF(SUM(R35,T35,V35)&gt;0,1,0)</f>
        <v>1</v>
      </c>
      <c r="M35" s="82">
        <v>0</v>
      </c>
      <c r="N35" s="82">
        <v>0</v>
      </c>
      <c r="O35" s="82"/>
      <c r="P35" s="82">
        <f>O35/K35</f>
        <v>0</v>
      </c>
      <c r="Q35" s="83" t="s">
        <v>398</v>
      </c>
      <c r="R35" s="84">
        <v>5</v>
      </c>
      <c r="S35" s="83" t="s">
        <v>80</v>
      </c>
      <c r="T35" s="84">
        <v>1</v>
      </c>
      <c r="U35" s="83"/>
      <c r="V35" s="85"/>
      <c r="W35" s="86"/>
      <c r="X35" s="87"/>
      <c r="Y35" s="87"/>
      <c r="Z35" s="87"/>
      <c r="AA35" s="107">
        <f>IF(AB35+AI35&gt;0,1,0)</f>
        <v>1</v>
      </c>
      <c r="AB35" s="88">
        <f>IF(AC35="",0,1)</f>
        <v>1</v>
      </c>
      <c r="AC35" s="89" t="s">
        <v>512</v>
      </c>
      <c r="AD35" s="89" t="s">
        <v>82</v>
      </c>
      <c r="AE35" s="90">
        <v>0</v>
      </c>
      <c r="AF35" s="91" t="s">
        <v>46</v>
      </c>
      <c r="AG35" s="91"/>
      <c r="AH35" s="92"/>
      <c r="AI35" s="93">
        <f>IF(SUM(AK35+AM35+AO35)&gt;0,1,0)</f>
        <v>1</v>
      </c>
      <c r="AJ35" s="94" t="s">
        <v>512</v>
      </c>
      <c r="AK35" s="95">
        <v>2</v>
      </c>
      <c r="AL35" s="96" t="s">
        <v>96</v>
      </c>
      <c r="AM35" s="97">
        <v>1</v>
      </c>
      <c r="AN35" s="96"/>
      <c r="AO35" s="97"/>
      <c r="AP35" s="107">
        <f>SUM(AK35,AM35,AO35)</f>
        <v>3</v>
      </c>
      <c r="AQ35" s="98">
        <f>IF(AS35&gt;0,1,0)</f>
        <v>0</v>
      </c>
      <c r="AR35" s="99"/>
      <c r="AS35" s="100"/>
      <c r="AT35" s="107">
        <f>SUM(AS35,AP35)</f>
        <v>3</v>
      </c>
      <c r="AU35" s="87"/>
    </row>
    <row r="36" spans="1:47">
      <c r="A36" s="77">
        <v>127</v>
      </c>
      <c r="B36" s="78">
        <v>41705</v>
      </c>
      <c r="C36" s="101" t="s">
        <v>181</v>
      </c>
      <c r="D36" s="77" t="s">
        <v>103</v>
      </c>
      <c r="E36" s="77" t="s">
        <v>14</v>
      </c>
      <c r="F36" s="79">
        <v>2414</v>
      </c>
      <c r="G36" s="77"/>
      <c r="H36" s="79" t="s">
        <v>64</v>
      </c>
      <c r="I36" s="79">
        <v>6.5</v>
      </c>
      <c r="J36" s="80">
        <v>13</v>
      </c>
      <c r="K36" s="80">
        <v>11</v>
      </c>
      <c r="L36" s="81">
        <f>IF(SUM(R36,T36,V36)&gt;0,1,0)</f>
        <v>1</v>
      </c>
      <c r="M36" s="82">
        <v>0</v>
      </c>
      <c r="N36" s="82">
        <v>0</v>
      </c>
      <c r="O36" s="82"/>
      <c r="P36" s="82">
        <f>O36/K36</f>
        <v>0</v>
      </c>
      <c r="Q36" s="83" t="s">
        <v>80</v>
      </c>
      <c r="R36" s="84">
        <v>1</v>
      </c>
      <c r="S36" s="83" t="s">
        <v>398</v>
      </c>
      <c r="T36" s="84">
        <v>2</v>
      </c>
      <c r="U36" s="83" t="s">
        <v>164</v>
      </c>
      <c r="V36" s="84">
        <v>1</v>
      </c>
      <c r="W36" s="104"/>
      <c r="X36" s="105"/>
      <c r="Y36" s="105"/>
      <c r="Z36" s="105"/>
      <c r="AA36" s="107">
        <f>IF(AB36+AI36&gt;0,1,0)</f>
        <v>1</v>
      </c>
      <c r="AB36" s="88">
        <f>IF(AC36="",0,1)</f>
        <v>1</v>
      </c>
      <c r="AC36" s="89" t="s">
        <v>514</v>
      </c>
      <c r="AD36" s="89"/>
      <c r="AE36" s="90">
        <v>0</v>
      </c>
      <c r="AF36" s="91" t="s">
        <v>46</v>
      </c>
      <c r="AG36" s="91"/>
      <c r="AH36" s="92"/>
      <c r="AI36" s="93">
        <f>IF(SUM(AK36+AM36+AO36)&gt;0,1,0)</f>
        <v>0</v>
      </c>
      <c r="AJ36" s="94"/>
      <c r="AK36" s="95"/>
      <c r="AL36" s="96"/>
      <c r="AM36" s="97"/>
      <c r="AN36" s="96"/>
      <c r="AO36" s="97"/>
      <c r="AP36" s="107">
        <f>SUM(AK36,AM36,AO36)</f>
        <v>0</v>
      </c>
      <c r="AQ36" s="98">
        <f>IF(AS36&gt;0,1,0)</f>
        <v>0</v>
      </c>
      <c r="AR36" s="99"/>
      <c r="AS36" s="100"/>
      <c r="AT36" s="107">
        <f>SUM(AS36,AP36)</f>
        <v>0</v>
      </c>
      <c r="AU36" s="87"/>
    </row>
    <row r="37" spans="1:47">
      <c r="A37" s="77">
        <v>132</v>
      </c>
      <c r="B37" s="78">
        <v>41705</v>
      </c>
      <c r="C37" s="101" t="s">
        <v>181</v>
      </c>
      <c r="D37" s="77" t="s">
        <v>103</v>
      </c>
      <c r="E37" s="77" t="s">
        <v>10</v>
      </c>
      <c r="F37" s="79">
        <v>7433</v>
      </c>
      <c r="G37" s="77"/>
      <c r="H37" s="79" t="s">
        <v>64</v>
      </c>
      <c r="I37" s="79">
        <v>5</v>
      </c>
      <c r="J37" s="80" t="s">
        <v>37</v>
      </c>
      <c r="K37" s="80">
        <v>53</v>
      </c>
      <c r="L37" s="81">
        <f>IF(SUM(R37,T37,V37)&gt;0,1,0)</f>
        <v>1</v>
      </c>
      <c r="M37" s="82">
        <v>0</v>
      </c>
      <c r="N37" s="82">
        <v>0</v>
      </c>
      <c r="O37" s="82"/>
      <c r="P37" s="82">
        <f>O37/K37</f>
        <v>0</v>
      </c>
      <c r="Q37" s="83" t="s">
        <v>80</v>
      </c>
      <c r="R37" s="84">
        <v>1</v>
      </c>
      <c r="S37" s="83" t="s">
        <v>398</v>
      </c>
      <c r="T37" s="84">
        <v>1</v>
      </c>
      <c r="U37" s="83" t="s">
        <v>122</v>
      </c>
      <c r="V37" s="84">
        <v>1</v>
      </c>
      <c r="W37" s="104"/>
      <c r="X37" s="105"/>
      <c r="Y37" s="105"/>
      <c r="Z37" s="105"/>
      <c r="AA37" s="107">
        <f>IF(AB37+AI37&gt;0,1,0)</f>
        <v>1</v>
      </c>
      <c r="AB37" s="88">
        <f>IF(AC37="",0,1)</f>
        <v>1</v>
      </c>
      <c r="AC37" s="89" t="s">
        <v>514</v>
      </c>
      <c r="AD37" s="89"/>
      <c r="AE37" s="90">
        <v>0</v>
      </c>
      <c r="AF37" s="91" t="s">
        <v>46</v>
      </c>
      <c r="AG37" s="91"/>
      <c r="AH37" s="92"/>
      <c r="AI37" s="93">
        <f>IF(SUM(AK37+AM37+AO37)&gt;0,1,0)</f>
        <v>1</v>
      </c>
      <c r="AJ37" s="94" t="s">
        <v>515</v>
      </c>
      <c r="AK37" s="95">
        <v>3</v>
      </c>
      <c r="AL37" s="96" t="s">
        <v>512</v>
      </c>
      <c r="AM37" s="97">
        <v>1</v>
      </c>
      <c r="AN37" s="96"/>
      <c r="AO37" s="97"/>
      <c r="AP37" s="107">
        <f>SUM(AK37,AM37,AO37)</f>
        <v>4</v>
      </c>
      <c r="AQ37" s="98">
        <f>IF(AS37&gt;0,1,0)</f>
        <v>0</v>
      </c>
      <c r="AR37" s="99"/>
      <c r="AS37" s="100"/>
      <c r="AT37" s="107">
        <f>SUM(AS37,AP37)</f>
        <v>4</v>
      </c>
      <c r="AU37" s="87"/>
    </row>
    <row r="38" spans="1:47">
      <c r="A38" s="77">
        <v>133</v>
      </c>
      <c r="B38" s="78">
        <v>41705</v>
      </c>
      <c r="C38" s="101" t="s">
        <v>181</v>
      </c>
      <c r="D38" s="77" t="s">
        <v>103</v>
      </c>
      <c r="E38" s="77" t="s">
        <v>10</v>
      </c>
      <c r="F38" s="79">
        <v>7336</v>
      </c>
      <c r="G38" s="77"/>
      <c r="H38" s="79" t="s">
        <v>64</v>
      </c>
      <c r="I38" s="79">
        <v>6</v>
      </c>
      <c r="J38" s="80">
        <v>14</v>
      </c>
      <c r="K38" s="80">
        <v>133</v>
      </c>
      <c r="L38" s="81">
        <f>IF(SUM(R38,T38,V38)&gt;0,1,0)</f>
        <v>1</v>
      </c>
      <c r="M38" s="82">
        <v>0</v>
      </c>
      <c r="N38" s="82">
        <v>0</v>
      </c>
      <c r="O38" s="82"/>
      <c r="P38" s="82">
        <f>O38/K38</f>
        <v>0</v>
      </c>
      <c r="Q38" s="83" t="s">
        <v>398</v>
      </c>
      <c r="R38" s="84">
        <v>3</v>
      </c>
      <c r="S38" s="83"/>
      <c r="T38" s="84"/>
      <c r="U38" s="83"/>
      <c r="V38" s="85"/>
      <c r="W38" s="86"/>
      <c r="X38" s="87"/>
      <c r="Y38" s="87"/>
      <c r="Z38" s="87"/>
      <c r="AA38" s="107">
        <f>IF(AB38+AI38&gt;0,1,0)</f>
        <v>1</v>
      </c>
      <c r="AB38" s="88">
        <f>IF(AC38="",0,1)</f>
        <v>1</v>
      </c>
      <c r="AC38" s="89" t="s">
        <v>515</v>
      </c>
      <c r="AD38" s="89"/>
      <c r="AE38" s="90">
        <v>0</v>
      </c>
      <c r="AF38" s="91" t="s">
        <v>49</v>
      </c>
      <c r="AG38" s="91" t="s">
        <v>52</v>
      </c>
      <c r="AH38" s="92">
        <v>0</v>
      </c>
      <c r="AI38" s="93">
        <f>IF(SUM(AK38+AM38+AO38)&gt;0,1,0)</f>
        <v>1</v>
      </c>
      <c r="AJ38" s="94" t="s">
        <v>515</v>
      </c>
      <c r="AK38" s="95">
        <v>6</v>
      </c>
      <c r="AL38" s="96"/>
      <c r="AM38" s="97"/>
      <c r="AN38" s="96"/>
      <c r="AO38" s="97"/>
      <c r="AP38" s="107">
        <f>SUM(AK38,AM38,AO38)</f>
        <v>6</v>
      </c>
      <c r="AQ38" s="98">
        <f>IF(AS38&gt;0,1,0)</f>
        <v>0</v>
      </c>
      <c r="AR38" s="99"/>
      <c r="AS38" s="100"/>
      <c r="AT38" s="107">
        <f>SUM(AS38,AP38)</f>
        <v>6</v>
      </c>
      <c r="AU38" s="87" t="s">
        <v>516</v>
      </c>
    </row>
    <row r="39" spans="1:47">
      <c r="A39" s="77">
        <v>134</v>
      </c>
      <c r="B39" s="78">
        <v>41705</v>
      </c>
      <c r="C39" s="101" t="s">
        <v>181</v>
      </c>
      <c r="D39" s="77" t="s">
        <v>103</v>
      </c>
      <c r="E39" s="77" t="s">
        <v>12</v>
      </c>
      <c r="F39" s="79">
        <v>2674</v>
      </c>
      <c r="G39" s="77"/>
      <c r="H39" s="79" t="s">
        <v>64</v>
      </c>
      <c r="I39" s="79">
        <v>7.5</v>
      </c>
      <c r="J39" s="80">
        <v>15</v>
      </c>
      <c r="K39" s="80">
        <v>22</v>
      </c>
      <c r="L39" s="81">
        <f>IF(SUM(R39,T39,V39)&gt;0,1,0)</f>
        <v>1</v>
      </c>
      <c r="M39" s="82">
        <v>0</v>
      </c>
      <c r="N39" s="82">
        <v>0</v>
      </c>
      <c r="O39" s="82"/>
      <c r="P39" s="82">
        <f>O39/K39</f>
        <v>0</v>
      </c>
      <c r="Q39" s="83" t="s">
        <v>398</v>
      </c>
      <c r="R39" s="84">
        <v>1</v>
      </c>
      <c r="S39" s="83"/>
      <c r="T39" s="84"/>
      <c r="U39" s="83"/>
      <c r="V39" s="85"/>
      <c r="W39" s="86"/>
      <c r="X39" s="87"/>
      <c r="Y39" s="87"/>
      <c r="Z39" s="87"/>
      <c r="AA39" s="107">
        <f>IF(AB39+AI39&gt;0,1,0)</f>
        <v>1</v>
      </c>
      <c r="AB39" s="88">
        <f>IF(AC39="",0,1)</f>
        <v>1</v>
      </c>
      <c r="AC39" s="89" t="s">
        <v>512</v>
      </c>
      <c r="AD39" s="89"/>
      <c r="AE39" s="90">
        <v>0</v>
      </c>
      <c r="AF39" s="91" t="s">
        <v>46</v>
      </c>
      <c r="AG39" s="91"/>
      <c r="AH39" s="92"/>
      <c r="AI39" s="93">
        <f>IF(SUM(AK39+AM39+AO39)&gt;0,1,0)</f>
        <v>1</v>
      </c>
      <c r="AJ39" s="94" t="s">
        <v>96</v>
      </c>
      <c r="AK39" s="95">
        <v>2</v>
      </c>
      <c r="AL39" s="96" t="s">
        <v>515</v>
      </c>
      <c r="AM39" s="97">
        <v>2</v>
      </c>
      <c r="AN39" s="96" t="s">
        <v>512</v>
      </c>
      <c r="AO39" s="97">
        <v>1</v>
      </c>
      <c r="AP39" s="107">
        <f>SUM(AK39,AM39,AO39)</f>
        <v>5</v>
      </c>
      <c r="AQ39" s="98">
        <f>IF(AS39&gt;0,1,0)</f>
        <v>0</v>
      </c>
      <c r="AR39" s="99"/>
      <c r="AS39" s="100"/>
      <c r="AT39" s="107">
        <f>SUM(AS39,AP39)</f>
        <v>5</v>
      </c>
      <c r="AU39" s="87"/>
    </row>
    <row r="40" spans="1:47">
      <c r="A40" s="77">
        <v>135</v>
      </c>
      <c r="B40" s="78">
        <v>41705</v>
      </c>
      <c r="C40" s="101" t="s">
        <v>181</v>
      </c>
      <c r="D40" s="77" t="s">
        <v>103</v>
      </c>
      <c r="E40" s="77" t="s">
        <v>11</v>
      </c>
      <c r="F40" s="79">
        <v>2505</v>
      </c>
      <c r="G40" s="77"/>
      <c r="H40" s="79" t="s">
        <v>64</v>
      </c>
      <c r="I40" s="79">
        <v>11</v>
      </c>
      <c r="J40" s="80">
        <v>12</v>
      </c>
      <c r="K40" s="80">
        <v>55</v>
      </c>
      <c r="L40" s="81">
        <f>IF(SUM(R40,T40,V40)&gt;0,1,0)</f>
        <v>1</v>
      </c>
      <c r="M40" s="82">
        <v>0</v>
      </c>
      <c r="N40" s="82">
        <v>0</v>
      </c>
      <c r="O40" s="82"/>
      <c r="P40" s="82">
        <f>O40/K40</f>
        <v>0</v>
      </c>
      <c r="Q40" s="83" t="s">
        <v>80</v>
      </c>
      <c r="R40" s="84">
        <v>5</v>
      </c>
      <c r="S40" s="83"/>
      <c r="T40" s="84"/>
      <c r="U40" s="83"/>
      <c r="V40" s="85"/>
      <c r="W40" s="86"/>
      <c r="X40" s="87"/>
      <c r="Y40" s="87"/>
      <c r="Z40" s="87"/>
      <c r="AA40" s="107">
        <f>IF(AB40+AI40&gt;0,1,0)</f>
        <v>1</v>
      </c>
      <c r="AB40" s="88">
        <f>IF(AC40="",0,1)</f>
        <v>1</v>
      </c>
      <c r="AC40" s="89" t="s">
        <v>96</v>
      </c>
      <c r="AD40" s="89"/>
      <c r="AE40" s="90">
        <v>0</v>
      </c>
      <c r="AF40" s="91" t="s">
        <v>48</v>
      </c>
      <c r="AG40" s="91" t="s">
        <v>114</v>
      </c>
      <c r="AH40" s="92"/>
      <c r="AI40" s="93">
        <f>IF(SUM(AK40+AM40+AO40)&gt;0,1,0)</f>
        <v>1</v>
      </c>
      <c r="AJ40" s="94" t="s">
        <v>514</v>
      </c>
      <c r="AK40" s="95">
        <v>2</v>
      </c>
      <c r="AL40" s="96"/>
      <c r="AM40" s="97"/>
      <c r="AN40" s="96"/>
      <c r="AO40" s="97"/>
      <c r="AP40" s="107">
        <f>SUM(AK40,AM40,AO40)</f>
        <v>2</v>
      </c>
      <c r="AQ40" s="98">
        <f>IF(AS40&gt;0,1,0)</f>
        <v>0</v>
      </c>
      <c r="AR40" s="99"/>
      <c r="AS40" s="100"/>
      <c r="AT40" s="107">
        <f>SUM(AS40,AP40)</f>
        <v>2</v>
      </c>
      <c r="AU40" s="87"/>
    </row>
    <row r="41" spans="1:47">
      <c r="A41" s="77">
        <v>136</v>
      </c>
      <c r="B41" s="78">
        <v>41706</v>
      </c>
      <c r="C41" s="77" t="s">
        <v>181</v>
      </c>
      <c r="D41" s="77" t="s">
        <v>63</v>
      </c>
      <c r="E41" s="77" t="s">
        <v>4</v>
      </c>
      <c r="F41" s="79">
        <v>1987</v>
      </c>
      <c r="G41" s="77"/>
      <c r="H41" s="79" t="s">
        <v>64</v>
      </c>
      <c r="I41" s="79">
        <v>6.5</v>
      </c>
      <c r="J41" s="80">
        <v>12</v>
      </c>
      <c r="K41" s="80">
        <v>10</v>
      </c>
      <c r="L41" s="81">
        <f>IF(SUM(R41,T41,V41)&gt;0,1,0)</f>
        <v>1</v>
      </c>
      <c r="M41" s="82">
        <v>1</v>
      </c>
      <c r="N41" s="82">
        <v>1</v>
      </c>
      <c r="O41" s="82">
        <v>1</v>
      </c>
      <c r="P41" s="82">
        <f>O41/K41</f>
        <v>0.1</v>
      </c>
      <c r="Q41" s="83" t="s">
        <v>45</v>
      </c>
      <c r="R41" s="84">
        <v>1</v>
      </c>
      <c r="S41" s="83" t="s">
        <v>80</v>
      </c>
      <c r="T41" s="85">
        <v>3</v>
      </c>
      <c r="U41" s="83"/>
      <c r="V41" s="85"/>
      <c r="W41" s="86"/>
      <c r="X41" s="87"/>
      <c r="Y41" s="87"/>
      <c r="Z41" s="87"/>
      <c r="AA41" s="107">
        <f>IF(AB41+AI41&gt;0,1,0)</f>
        <v>1</v>
      </c>
      <c r="AB41" s="88">
        <f>IF(AC41="",0,1)</f>
        <v>1</v>
      </c>
      <c r="AC41" s="89" t="s">
        <v>515</v>
      </c>
      <c r="AD41" s="89"/>
      <c r="AE41" s="90">
        <v>0</v>
      </c>
      <c r="AF41" s="91" t="s">
        <v>46</v>
      </c>
      <c r="AG41" s="91"/>
      <c r="AH41" s="92"/>
      <c r="AI41" s="93">
        <f>IF(SUM(AK41+AM41+AO41)&gt;0,1,0)</f>
        <v>1</v>
      </c>
      <c r="AJ41" s="94" t="s">
        <v>515</v>
      </c>
      <c r="AK41" s="95">
        <v>3</v>
      </c>
      <c r="AL41" s="96"/>
      <c r="AM41" s="97"/>
      <c r="AN41" s="96"/>
      <c r="AO41" s="97"/>
      <c r="AP41" s="107">
        <f>SUM(AK41,AM41,AO41)</f>
        <v>3</v>
      </c>
      <c r="AQ41" s="98">
        <f>IF(AS41&gt;0,1,0)</f>
        <v>0</v>
      </c>
      <c r="AR41" s="99"/>
      <c r="AS41" s="100"/>
      <c r="AT41" s="107">
        <f>SUM(AS41,AP41)</f>
        <v>3</v>
      </c>
      <c r="AU41" s="87"/>
    </row>
    <row r="42" spans="1:47">
      <c r="A42" s="77">
        <v>138</v>
      </c>
      <c r="B42" s="78">
        <v>41706</v>
      </c>
      <c r="C42" s="77" t="s">
        <v>181</v>
      </c>
      <c r="D42" s="77" t="s">
        <v>63</v>
      </c>
      <c r="E42" s="77" t="s">
        <v>6</v>
      </c>
      <c r="F42" s="79" t="s">
        <v>111</v>
      </c>
      <c r="G42" s="77" t="s">
        <v>202</v>
      </c>
      <c r="H42" s="79" t="s">
        <v>64</v>
      </c>
      <c r="I42" s="79">
        <v>11</v>
      </c>
      <c r="J42" s="80">
        <v>13</v>
      </c>
      <c r="K42" s="80">
        <v>53</v>
      </c>
      <c r="L42" s="81">
        <f>IF(SUM(R42,T42,V42)&gt;0,1,0)</f>
        <v>1</v>
      </c>
      <c r="M42" s="82">
        <v>0</v>
      </c>
      <c r="N42" s="82">
        <v>0</v>
      </c>
      <c r="O42" s="82"/>
      <c r="P42" s="82">
        <f>O42/K42</f>
        <v>0</v>
      </c>
      <c r="Q42" s="83" t="s">
        <v>80</v>
      </c>
      <c r="R42" s="84">
        <v>2</v>
      </c>
      <c r="S42" s="83"/>
      <c r="T42" s="85"/>
      <c r="U42" s="83"/>
      <c r="V42" s="85"/>
      <c r="W42" s="86"/>
      <c r="X42" s="87"/>
      <c r="Y42" s="87"/>
      <c r="Z42" s="87"/>
      <c r="AA42" s="107">
        <f>IF(AB42+AI42&gt;0,1,0)</f>
        <v>1</v>
      </c>
      <c r="AB42" s="88">
        <f>IF(AC42="",0,1)</f>
        <v>1</v>
      </c>
      <c r="AC42" s="89" t="s">
        <v>512</v>
      </c>
      <c r="AD42" s="89" t="s">
        <v>514</v>
      </c>
      <c r="AE42" s="90">
        <v>0</v>
      </c>
      <c r="AF42" s="91" t="s">
        <v>46</v>
      </c>
      <c r="AG42" s="91"/>
      <c r="AH42" s="92"/>
      <c r="AI42" s="93">
        <f>IF(SUM(AK42+AM42+AO42)&gt;0,1,0)</f>
        <v>1</v>
      </c>
      <c r="AJ42" s="94" t="s">
        <v>512</v>
      </c>
      <c r="AK42" s="95">
        <v>1</v>
      </c>
      <c r="AL42" s="96"/>
      <c r="AM42" s="97"/>
      <c r="AN42" s="96"/>
      <c r="AO42" s="97"/>
      <c r="AP42" s="107">
        <f>SUM(AK42,AM42,AO42)</f>
        <v>1</v>
      </c>
      <c r="AQ42" s="98">
        <f>IF(AS42&gt;0,1,0)</f>
        <v>0</v>
      </c>
      <c r="AR42" s="99"/>
      <c r="AS42" s="100"/>
      <c r="AT42" s="107">
        <f>SUM(AS42,AP42)</f>
        <v>1</v>
      </c>
      <c r="AU42" s="87"/>
    </row>
    <row r="43" spans="1:47">
      <c r="A43" s="77">
        <v>139</v>
      </c>
      <c r="B43" s="78">
        <v>41710</v>
      </c>
      <c r="C43" s="77" t="s">
        <v>203</v>
      </c>
      <c r="D43" s="77" t="s">
        <v>204</v>
      </c>
      <c r="E43" s="77" t="s">
        <v>4</v>
      </c>
      <c r="F43" s="79">
        <v>3280</v>
      </c>
      <c r="G43" s="77"/>
      <c r="H43" s="79" t="s">
        <v>64</v>
      </c>
      <c r="I43" s="79">
        <v>7.5</v>
      </c>
      <c r="J43" s="80">
        <v>12</v>
      </c>
      <c r="K43" s="80">
        <v>14</v>
      </c>
      <c r="L43" s="81">
        <f>IF(SUM(R43,T43,V43)&gt;0,1,0)</f>
        <v>1</v>
      </c>
      <c r="M43" s="82">
        <v>1</v>
      </c>
      <c r="N43" s="82">
        <v>0</v>
      </c>
      <c r="O43" s="82">
        <f>R43</f>
        <v>1</v>
      </c>
      <c r="P43" s="82">
        <f>O43/K43</f>
        <v>7.1428571428571425E-2</v>
      </c>
      <c r="Q43" s="83" t="s">
        <v>603</v>
      </c>
      <c r="R43" s="84">
        <v>1</v>
      </c>
      <c r="S43" s="83" t="s">
        <v>398</v>
      </c>
      <c r="T43" s="85">
        <v>1</v>
      </c>
      <c r="U43" s="83"/>
      <c r="V43" s="85"/>
      <c r="W43" s="86"/>
      <c r="X43" s="87"/>
      <c r="Y43" s="87"/>
      <c r="Z43" s="87"/>
      <c r="AA43" s="107">
        <f>IF(AB43+AI43&gt;0,1,0)</f>
        <v>1</v>
      </c>
      <c r="AB43" s="88">
        <f>IF(AC43="",0,1)</f>
        <v>1</v>
      </c>
      <c r="AC43" s="89" t="s">
        <v>206</v>
      </c>
      <c r="AD43" s="89"/>
      <c r="AE43" s="90">
        <v>0</v>
      </c>
      <c r="AF43" s="91" t="s">
        <v>49</v>
      </c>
      <c r="AG43" s="91" t="s">
        <v>52</v>
      </c>
      <c r="AH43" s="92">
        <v>0</v>
      </c>
      <c r="AI43" s="93">
        <f>IF(SUM(AK43+AM43+AO43)&gt;0,1,0)</f>
        <v>1</v>
      </c>
      <c r="AJ43" s="94" t="s">
        <v>206</v>
      </c>
      <c r="AK43" s="95">
        <v>8</v>
      </c>
      <c r="AL43" s="96"/>
      <c r="AM43" s="97"/>
      <c r="AN43" s="96"/>
      <c r="AO43" s="97"/>
      <c r="AP43" s="107">
        <f>SUM(AK43,AM43,AO43)</f>
        <v>8</v>
      </c>
      <c r="AQ43" s="98">
        <f>IF(AS43&gt;0,1,0)</f>
        <v>1</v>
      </c>
      <c r="AR43" s="99" t="s">
        <v>206</v>
      </c>
      <c r="AS43" s="100">
        <v>50</v>
      </c>
      <c r="AT43" s="107">
        <f>SUM(AS43,AP43)</f>
        <v>58</v>
      </c>
      <c r="AU43" s="87" t="s">
        <v>208</v>
      </c>
    </row>
    <row r="44" spans="1:47">
      <c r="A44" s="77">
        <v>140</v>
      </c>
      <c r="B44" s="78">
        <v>41710</v>
      </c>
      <c r="C44" s="77" t="s">
        <v>203</v>
      </c>
      <c r="D44" s="77" t="s">
        <v>204</v>
      </c>
      <c r="E44" s="77" t="s">
        <v>584</v>
      </c>
      <c r="F44" s="79">
        <v>836</v>
      </c>
      <c r="G44" s="77"/>
      <c r="H44" s="79" t="s">
        <v>64</v>
      </c>
      <c r="I44" s="79">
        <v>4</v>
      </c>
      <c r="J44" s="80">
        <v>12</v>
      </c>
      <c r="K44" s="80">
        <v>35</v>
      </c>
      <c r="L44" s="81">
        <f>IF(SUM(R44,T44,V44)&gt;0,1,0)</f>
        <v>0</v>
      </c>
      <c r="M44" s="82">
        <v>0</v>
      </c>
      <c r="N44" s="82">
        <v>0</v>
      </c>
      <c r="O44" s="82"/>
      <c r="P44" s="82">
        <f>O44/K44</f>
        <v>0</v>
      </c>
      <c r="Q44" s="83"/>
      <c r="R44" s="84"/>
      <c r="S44" s="83"/>
      <c r="T44" s="85"/>
      <c r="U44" s="83"/>
      <c r="V44" s="85"/>
      <c r="W44" s="86"/>
      <c r="X44" s="87"/>
      <c r="Y44" s="87"/>
      <c r="Z44" s="87"/>
      <c r="AA44" s="107">
        <f>IF(AB44+AI44&gt;0,1,0)</f>
        <v>1</v>
      </c>
      <c r="AB44" s="88">
        <f>IF(AC44="",0,1)</f>
        <v>1</v>
      </c>
      <c r="AC44" s="89" t="s">
        <v>206</v>
      </c>
      <c r="AD44" s="89"/>
      <c r="AE44" s="90">
        <v>0</v>
      </c>
      <c r="AF44" s="91" t="s">
        <v>49</v>
      </c>
      <c r="AG44" s="91" t="s">
        <v>52</v>
      </c>
      <c r="AH44" s="92" t="s">
        <v>463</v>
      </c>
      <c r="AI44" s="93">
        <f>IF(SUM(AK44+AM44+AO44)&gt;0,1,0)</f>
        <v>1</v>
      </c>
      <c r="AJ44" s="94" t="s">
        <v>206</v>
      </c>
      <c r="AK44" s="95">
        <v>4</v>
      </c>
      <c r="AL44" s="96"/>
      <c r="AM44" s="97"/>
      <c r="AN44" s="96"/>
      <c r="AO44" s="97"/>
      <c r="AP44" s="107">
        <f>SUM(AK44,AM44,AO44)</f>
        <v>4</v>
      </c>
      <c r="AQ44" s="98">
        <f>IF(AS44&gt;0,1,0)</f>
        <v>1</v>
      </c>
      <c r="AR44" s="99" t="s">
        <v>206</v>
      </c>
      <c r="AS44" s="100">
        <v>2</v>
      </c>
      <c r="AT44" s="107">
        <f>SUM(AS44,AP44)</f>
        <v>6</v>
      </c>
      <c r="AU44" s="87" t="s">
        <v>213</v>
      </c>
    </row>
    <row r="45" spans="1:47">
      <c r="A45" s="77">
        <v>141</v>
      </c>
      <c r="B45" s="78">
        <v>41710</v>
      </c>
      <c r="C45" s="77" t="s">
        <v>203</v>
      </c>
      <c r="D45" s="77" t="s">
        <v>204</v>
      </c>
      <c r="E45" s="77" t="s">
        <v>584</v>
      </c>
      <c r="F45" s="79">
        <v>908</v>
      </c>
      <c r="G45" s="77"/>
      <c r="H45" s="79" t="s">
        <v>64</v>
      </c>
      <c r="I45" s="79">
        <v>5</v>
      </c>
      <c r="J45" s="80">
        <v>14</v>
      </c>
      <c r="K45" s="80">
        <v>91</v>
      </c>
      <c r="L45" s="81">
        <f>IF(SUM(R45,T45,V45)&gt;0,1,0)</f>
        <v>1</v>
      </c>
      <c r="M45" s="82">
        <v>1</v>
      </c>
      <c r="N45" s="82">
        <v>1</v>
      </c>
      <c r="O45" s="82">
        <v>1</v>
      </c>
      <c r="P45" s="82">
        <f>O45/K45</f>
        <v>1.098901098901099E-2</v>
      </c>
      <c r="Q45" s="83" t="s">
        <v>209</v>
      </c>
      <c r="R45" s="84">
        <v>1</v>
      </c>
      <c r="S45" s="83" t="s">
        <v>398</v>
      </c>
      <c r="T45" s="85">
        <v>4</v>
      </c>
      <c r="U45" s="83"/>
      <c r="V45" s="85"/>
      <c r="W45" s="86"/>
      <c r="X45" s="87"/>
      <c r="Y45" s="87"/>
      <c r="Z45" s="87"/>
      <c r="AA45" s="107">
        <f>IF(AB45+AI45&gt;0,1,0)</f>
        <v>1</v>
      </c>
      <c r="AB45" s="88">
        <f>IF(AC45="",0,1)</f>
        <v>1</v>
      </c>
      <c r="AC45" s="89" t="s">
        <v>206</v>
      </c>
      <c r="AD45" s="89"/>
      <c r="AE45" s="90">
        <v>0</v>
      </c>
      <c r="AF45" s="91" t="s">
        <v>47</v>
      </c>
      <c r="AG45" s="91" t="s">
        <v>52</v>
      </c>
      <c r="AH45" s="92" t="s">
        <v>214</v>
      </c>
      <c r="AI45" s="93">
        <v>1</v>
      </c>
      <c r="AJ45" s="94" t="s">
        <v>206</v>
      </c>
      <c r="AK45" s="95">
        <v>10</v>
      </c>
      <c r="AL45" s="96"/>
      <c r="AM45" s="97"/>
      <c r="AN45" s="96"/>
      <c r="AO45" s="97"/>
      <c r="AP45" s="107">
        <f>SUM(AK45,AM45,AO45)</f>
        <v>10</v>
      </c>
      <c r="AQ45" s="98">
        <f>IF(AS45&gt;0,1,0)</f>
        <v>1</v>
      </c>
      <c r="AR45" s="99" t="s">
        <v>206</v>
      </c>
      <c r="AS45" s="100">
        <v>75</v>
      </c>
      <c r="AT45" s="107">
        <f>SUM(AS45,AP45)</f>
        <v>85</v>
      </c>
      <c r="AU45" s="87" t="s">
        <v>216</v>
      </c>
    </row>
    <row r="46" spans="1:47">
      <c r="A46" s="77">
        <v>143</v>
      </c>
      <c r="B46" s="78">
        <v>41710</v>
      </c>
      <c r="C46" s="77" t="s">
        <v>203</v>
      </c>
      <c r="D46" s="77" t="s">
        <v>204</v>
      </c>
      <c r="E46" s="77" t="s">
        <v>5</v>
      </c>
      <c r="F46" s="79">
        <v>910</v>
      </c>
      <c r="G46" s="77"/>
      <c r="H46" s="79" t="s">
        <v>64</v>
      </c>
      <c r="I46" s="79">
        <v>8</v>
      </c>
      <c r="J46" s="80">
        <v>13</v>
      </c>
      <c r="K46" s="80">
        <v>74</v>
      </c>
      <c r="L46" s="81">
        <f>IF(SUM(R46,T46,V46)&gt;0,1,0)</f>
        <v>1</v>
      </c>
      <c r="M46" s="82">
        <v>0</v>
      </c>
      <c r="N46" s="82">
        <v>0</v>
      </c>
      <c r="O46" s="82"/>
      <c r="P46" s="82">
        <f>O46/K46</f>
        <v>0</v>
      </c>
      <c r="Q46" s="83" t="s">
        <v>398</v>
      </c>
      <c r="R46" s="84">
        <v>2</v>
      </c>
      <c r="S46" s="83"/>
      <c r="T46" s="85"/>
      <c r="U46" s="83"/>
      <c r="V46" s="85"/>
      <c r="W46" s="86"/>
      <c r="X46" s="87"/>
      <c r="Y46" s="87"/>
      <c r="Z46" s="87"/>
      <c r="AA46" s="107">
        <f>IF(AB46+AI46&gt;0,1,0)</f>
        <v>1</v>
      </c>
      <c r="AB46" s="88">
        <f>IF(AC46="",0,1)</f>
        <v>1</v>
      </c>
      <c r="AC46" s="89" t="s">
        <v>206</v>
      </c>
      <c r="AD46" s="89"/>
      <c r="AE46" s="90">
        <v>0</v>
      </c>
      <c r="AF46" s="91" t="s">
        <v>46</v>
      </c>
      <c r="AG46" s="91"/>
      <c r="AH46" s="92"/>
      <c r="AI46" s="93">
        <f>IF(SUM(AK46+AM46+AO46)&gt;0,1,0)</f>
        <v>1</v>
      </c>
      <c r="AJ46" s="94" t="s">
        <v>206</v>
      </c>
      <c r="AK46" s="95">
        <v>2</v>
      </c>
      <c r="AL46" s="96"/>
      <c r="AM46" s="97"/>
      <c r="AN46" s="96"/>
      <c r="AO46" s="97"/>
      <c r="AP46" s="107">
        <f>SUM(AK46,AM46,AO46)</f>
        <v>2</v>
      </c>
      <c r="AQ46" s="98">
        <f>IF(AS46&gt;0,1,0)</f>
        <v>0</v>
      </c>
      <c r="AR46" s="99"/>
      <c r="AS46" s="100"/>
      <c r="AT46" s="107">
        <f>SUM(AS46,AP46)</f>
        <v>2</v>
      </c>
      <c r="AU46" s="87"/>
    </row>
    <row r="47" spans="1:47">
      <c r="A47" s="77">
        <v>145</v>
      </c>
      <c r="B47" s="78">
        <v>41710</v>
      </c>
      <c r="C47" s="77" t="s">
        <v>203</v>
      </c>
      <c r="D47" s="77" t="s">
        <v>204</v>
      </c>
      <c r="E47" s="77" t="s">
        <v>5</v>
      </c>
      <c r="F47" s="79">
        <v>3279</v>
      </c>
      <c r="G47" s="77"/>
      <c r="H47" s="79" t="s">
        <v>64</v>
      </c>
      <c r="I47" s="79">
        <v>7.5</v>
      </c>
      <c r="J47" s="80">
        <v>11</v>
      </c>
      <c r="K47" s="80">
        <v>60</v>
      </c>
      <c r="L47" s="81">
        <f>IF(SUM(R47,T47,V47)&gt;0,1,0)</f>
        <v>1</v>
      </c>
      <c r="M47" s="82">
        <v>0</v>
      </c>
      <c r="N47" s="82">
        <v>0</v>
      </c>
      <c r="O47" s="82"/>
      <c r="P47" s="82">
        <f>O47/K47</f>
        <v>0</v>
      </c>
      <c r="Q47" s="83" t="s">
        <v>398</v>
      </c>
      <c r="R47" s="84">
        <v>1</v>
      </c>
      <c r="S47" s="83"/>
      <c r="T47" s="85"/>
      <c r="U47" s="83"/>
      <c r="V47" s="85"/>
      <c r="W47" s="86"/>
      <c r="X47" s="87"/>
      <c r="Y47" s="87"/>
      <c r="Z47" s="87"/>
      <c r="AA47" s="107">
        <f>IF(AB47+AI47&gt;0,1,0)</f>
        <v>1</v>
      </c>
      <c r="AB47" s="88">
        <f>IF(AC47="",0,1)</f>
        <v>1</v>
      </c>
      <c r="AC47" s="89" t="s">
        <v>206</v>
      </c>
      <c r="AD47" s="89"/>
      <c r="AE47" s="90">
        <v>0</v>
      </c>
      <c r="AF47" s="91" t="s">
        <v>46</v>
      </c>
      <c r="AG47" s="91"/>
      <c r="AH47" s="92"/>
      <c r="AI47" s="93">
        <f>IF(SUM(AK47+AM47+AO47)&gt;0,1,0)</f>
        <v>1</v>
      </c>
      <c r="AJ47" s="94" t="s">
        <v>206</v>
      </c>
      <c r="AK47" s="95">
        <v>7</v>
      </c>
      <c r="AL47" s="96"/>
      <c r="AM47" s="97"/>
      <c r="AN47" s="96"/>
      <c r="AO47" s="97"/>
      <c r="AP47" s="107">
        <f>SUM(AK47,AM47,AO47)</f>
        <v>7</v>
      </c>
      <c r="AQ47" s="98">
        <f>IF(AS47&gt;0,1,0)</f>
        <v>0</v>
      </c>
      <c r="AR47" s="99"/>
      <c r="AS47" s="100"/>
      <c r="AT47" s="107">
        <f>SUM(AS47,AP47)</f>
        <v>7</v>
      </c>
      <c r="AU47" s="87" t="s">
        <v>219</v>
      </c>
    </row>
    <row r="48" spans="1:47">
      <c r="A48" s="77">
        <v>146</v>
      </c>
      <c r="B48" s="78">
        <v>41710</v>
      </c>
      <c r="C48" s="77" t="s">
        <v>203</v>
      </c>
      <c r="D48" s="77" t="s">
        <v>204</v>
      </c>
      <c r="E48" s="77" t="s">
        <v>7</v>
      </c>
      <c r="F48" s="79" t="s">
        <v>23</v>
      </c>
      <c r="G48" s="77" t="s">
        <v>220</v>
      </c>
      <c r="H48" s="79" t="s">
        <v>221</v>
      </c>
      <c r="I48" s="79">
        <v>11</v>
      </c>
      <c r="J48" s="80">
        <v>15</v>
      </c>
      <c r="K48" s="80">
        <v>7</v>
      </c>
      <c r="L48" s="81">
        <f>IF(SUM(R48,T48,V48)&gt;0,1,0)</f>
        <v>1</v>
      </c>
      <c r="M48" s="82">
        <v>0</v>
      </c>
      <c r="N48" s="82">
        <v>0</v>
      </c>
      <c r="O48" s="82"/>
      <c r="P48" s="82">
        <f>O48/K48</f>
        <v>0</v>
      </c>
      <c r="Q48" s="83" t="s">
        <v>222</v>
      </c>
      <c r="R48" s="84">
        <v>134</v>
      </c>
      <c r="S48" s="83"/>
      <c r="T48" s="85"/>
      <c r="U48" s="83"/>
      <c r="V48" s="85"/>
      <c r="W48" s="86"/>
      <c r="X48" s="87"/>
      <c r="Y48" s="87"/>
      <c r="Z48" s="87"/>
      <c r="AA48" s="107">
        <f>IF(AB48+AI48&gt;0,1,0)</f>
        <v>1</v>
      </c>
      <c r="AB48" s="88">
        <f>IF(AC48="",0,1)</f>
        <v>1</v>
      </c>
      <c r="AC48" s="89" t="s">
        <v>206</v>
      </c>
      <c r="AD48" s="109" t="s">
        <v>224</v>
      </c>
      <c r="AE48" s="90">
        <v>0</v>
      </c>
      <c r="AF48" s="91" t="s">
        <v>46</v>
      </c>
      <c r="AG48" s="91"/>
      <c r="AH48" s="92"/>
      <c r="AI48" s="93">
        <f>IF(SUM(AK48+AM48+AO48)&gt;0,1,0)</f>
        <v>0</v>
      </c>
      <c r="AJ48" s="94"/>
      <c r="AK48" s="95"/>
      <c r="AL48" s="96"/>
      <c r="AM48" s="97"/>
      <c r="AN48" s="96"/>
      <c r="AO48" s="97"/>
      <c r="AP48" s="107">
        <f>SUM(AK48,AM48,AO48)</f>
        <v>0</v>
      </c>
      <c r="AQ48" s="98">
        <f>IF(AS48&gt;0,1,0)</f>
        <v>0</v>
      </c>
      <c r="AR48" s="99"/>
      <c r="AS48" s="100"/>
      <c r="AT48" s="107">
        <f>SUM(AS48,AP48)</f>
        <v>0</v>
      </c>
      <c r="AU48" s="87" t="s">
        <v>229</v>
      </c>
    </row>
    <row r="49" spans="1:47">
      <c r="A49" s="77">
        <v>148</v>
      </c>
      <c r="B49" s="78">
        <v>41710</v>
      </c>
      <c r="C49" s="77" t="s">
        <v>203</v>
      </c>
      <c r="D49" s="77" t="s">
        <v>204</v>
      </c>
      <c r="E49" s="77" t="s">
        <v>7</v>
      </c>
      <c r="F49" s="79" t="s">
        <v>23</v>
      </c>
      <c r="G49" s="77" t="s">
        <v>230</v>
      </c>
      <c r="H49" s="79" t="s">
        <v>231</v>
      </c>
      <c r="I49" s="79">
        <v>14</v>
      </c>
      <c r="J49" s="80">
        <v>12</v>
      </c>
      <c r="K49" s="80">
        <v>11</v>
      </c>
      <c r="L49" s="81">
        <f>IF(SUM(R49,T49,V49)&gt;0,1,0)</f>
        <v>0</v>
      </c>
      <c r="M49" s="82">
        <v>0</v>
      </c>
      <c r="N49" s="82">
        <v>0</v>
      </c>
      <c r="O49" s="82"/>
      <c r="P49" s="82">
        <f>O49/K49</f>
        <v>0</v>
      </c>
      <c r="Q49" s="83"/>
      <c r="R49" s="84"/>
      <c r="S49" s="83"/>
      <c r="T49" s="85"/>
      <c r="U49" s="83"/>
      <c r="V49" s="85"/>
      <c r="W49" s="86"/>
      <c r="X49" s="87"/>
      <c r="Y49" s="87"/>
      <c r="Z49" s="87"/>
      <c r="AA49" s="107">
        <f>IF(AB49+AI49&gt;0,1,0)</f>
        <v>1</v>
      </c>
      <c r="AB49" s="88">
        <f>IF(AC49="",0,1)</f>
        <v>1</v>
      </c>
      <c r="AC49" s="89" t="s">
        <v>206</v>
      </c>
      <c r="AD49" s="89"/>
      <c r="AE49" s="90">
        <v>0</v>
      </c>
      <c r="AF49" s="91" t="s">
        <v>47</v>
      </c>
      <c r="AG49" s="91" t="s">
        <v>114</v>
      </c>
      <c r="AH49" s="92"/>
      <c r="AI49" s="93">
        <f>IF(SUM(AK49+AM49+AO49)&gt;0,1,0)</f>
        <v>1</v>
      </c>
      <c r="AJ49" s="94" t="s">
        <v>206</v>
      </c>
      <c r="AK49" s="95">
        <v>1</v>
      </c>
      <c r="AL49" s="96"/>
      <c r="AM49" s="97"/>
      <c r="AN49" s="96"/>
      <c r="AO49" s="97"/>
      <c r="AP49" s="107">
        <f>SUM(AK49,AM49,AO49)</f>
        <v>1</v>
      </c>
      <c r="AQ49" s="98">
        <f>IF(AS49&gt;0,1,0)</f>
        <v>0</v>
      </c>
      <c r="AR49" s="99"/>
      <c r="AS49" s="100"/>
      <c r="AT49" s="107">
        <f>SUM(AS49,AP49)</f>
        <v>1</v>
      </c>
      <c r="AU49" s="87" t="s">
        <v>228</v>
      </c>
    </row>
    <row r="50" spans="1:47">
      <c r="A50" s="77">
        <v>150</v>
      </c>
      <c r="B50" s="78">
        <v>41710</v>
      </c>
      <c r="C50" s="77" t="s">
        <v>203</v>
      </c>
      <c r="D50" s="77" t="s">
        <v>204</v>
      </c>
      <c r="E50" s="77" t="s">
        <v>14</v>
      </c>
      <c r="F50" s="79">
        <v>3373</v>
      </c>
      <c r="G50" s="77"/>
      <c r="H50" s="79" t="s">
        <v>64</v>
      </c>
      <c r="I50" s="79">
        <v>7</v>
      </c>
      <c r="J50" s="80">
        <v>15</v>
      </c>
      <c r="K50" s="80">
        <v>16</v>
      </c>
      <c r="L50" s="81">
        <f>IF(SUM(R50,T50,V50)&gt;0,1,0)</f>
        <v>1</v>
      </c>
      <c r="M50" s="82">
        <v>0</v>
      </c>
      <c r="N50" s="82">
        <v>0</v>
      </c>
      <c r="O50" s="82"/>
      <c r="P50" s="82">
        <f>O50/K50</f>
        <v>0</v>
      </c>
      <c r="Q50" s="83" t="s">
        <v>398</v>
      </c>
      <c r="R50" s="84">
        <v>12</v>
      </c>
      <c r="S50" s="83"/>
      <c r="T50" s="85"/>
      <c r="U50" s="83"/>
      <c r="V50" s="85"/>
      <c r="W50" s="86"/>
      <c r="X50" s="87"/>
      <c r="Y50" s="87"/>
      <c r="Z50" s="87"/>
      <c r="AA50" s="107">
        <f>IF(AB50+AI50&gt;0,1,0)</f>
        <v>1</v>
      </c>
      <c r="AB50" s="88">
        <f>IF(AC50="",0,1)</f>
        <v>1</v>
      </c>
      <c r="AC50" s="89" t="s">
        <v>206</v>
      </c>
      <c r="AD50" s="89"/>
      <c r="AE50" s="90">
        <v>0</v>
      </c>
      <c r="AF50" s="91" t="s">
        <v>49</v>
      </c>
      <c r="AG50" s="91" t="s">
        <v>52</v>
      </c>
      <c r="AH50" s="92">
        <v>0</v>
      </c>
      <c r="AI50" s="93">
        <f>IF(SUM(AK50+AM50+AO50)&gt;0,1,0)</f>
        <v>1</v>
      </c>
      <c r="AJ50" s="94" t="s">
        <v>206</v>
      </c>
      <c r="AK50" s="95">
        <v>13</v>
      </c>
      <c r="AL50" s="96"/>
      <c r="AM50" s="97"/>
      <c r="AN50" s="96"/>
      <c r="AO50" s="97"/>
      <c r="AP50" s="107">
        <f>SUM(AK50,AM50,AO50)</f>
        <v>13</v>
      </c>
      <c r="AQ50" s="98">
        <f>IF(AS50&gt;0,1,0)</f>
        <v>0</v>
      </c>
      <c r="AR50" s="99"/>
      <c r="AS50" s="100"/>
      <c r="AT50" s="107">
        <f>SUM(AS50,AP50)</f>
        <v>13</v>
      </c>
      <c r="AU50" s="87"/>
    </row>
    <row r="51" spans="1:47">
      <c r="A51" s="77">
        <v>151</v>
      </c>
      <c r="B51" s="78">
        <v>41710</v>
      </c>
      <c r="C51" s="77" t="s">
        <v>203</v>
      </c>
      <c r="D51" s="77" t="s">
        <v>204</v>
      </c>
      <c r="E51" s="77" t="s">
        <v>15</v>
      </c>
      <c r="F51" s="79">
        <v>3100</v>
      </c>
      <c r="G51" s="77"/>
      <c r="H51" s="79" t="s">
        <v>64</v>
      </c>
      <c r="I51" s="79">
        <v>14</v>
      </c>
      <c r="J51" s="80">
        <v>18</v>
      </c>
      <c r="K51" s="80" t="s">
        <v>235</v>
      </c>
      <c r="L51" s="81">
        <f>IF(SUM(R51,T51,V51)&gt;0,1,0)</f>
        <v>0</v>
      </c>
      <c r="M51" s="82">
        <v>0</v>
      </c>
      <c r="N51" s="82">
        <v>0</v>
      </c>
      <c r="O51" s="82"/>
      <c r="P51" s="82">
        <v>0</v>
      </c>
      <c r="Q51" s="83"/>
      <c r="R51" s="84"/>
      <c r="S51" s="83"/>
      <c r="T51" s="85"/>
      <c r="U51" s="83"/>
      <c r="V51" s="85"/>
      <c r="W51" s="86"/>
      <c r="X51" s="87"/>
      <c r="Y51" s="87"/>
      <c r="Z51" s="87"/>
      <c r="AA51" s="107">
        <f>IF(AB51+AI51&gt;0,1,0)</f>
        <v>1</v>
      </c>
      <c r="AB51" s="88">
        <f>IF(AC51="",0,1)</f>
        <v>1</v>
      </c>
      <c r="AC51" s="89" t="s">
        <v>206</v>
      </c>
      <c r="AD51" s="89"/>
      <c r="AE51" s="90">
        <v>0</v>
      </c>
      <c r="AF51" s="91" t="s">
        <v>49</v>
      </c>
      <c r="AG51" s="91" t="s">
        <v>114</v>
      </c>
      <c r="AH51" s="92"/>
      <c r="AI51" s="93">
        <f>IF(SUM(AK51+AM51+AO51)&gt;0,1,0)</f>
        <v>1</v>
      </c>
      <c r="AJ51" s="94" t="s">
        <v>329</v>
      </c>
      <c r="AK51" s="95">
        <v>5</v>
      </c>
      <c r="AL51" s="96" t="s">
        <v>206</v>
      </c>
      <c r="AM51" s="97">
        <v>2</v>
      </c>
      <c r="AN51" s="96"/>
      <c r="AO51" s="97"/>
      <c r="AP51" s="107">
        <f>SUM(AK51,AM51,AO51)</f>
        <v>7</v>
      </c>
      <c r="AQ51" s="98">
        <f>IF(AS51&gt;0,1,0)</f>
        <v>0</v>
      </c>
      <c r="AR51" s="99"/>
      <c r="AS51" s="100"/>
      <c r="AT51" s="107">
        <f>SUM(AS51,AP51)</f>
        <v>7</v>
      </c>
      <c r="AU51" s="87"/>
    </row>
    <row r="52" spans="1:47">
      <c r="A52" s="77">
        <v>153</v>
      </c>
      <c r="B52" s="78">
        <v>41710</v>
      </c>
      <c r="C52" s="77" t="s">
        <v>203</v>
      </c>
      <c r="D52" s="77" t="s">
        <v>204</v>
      </c>
      <c r="E52" s="77" t="s">
        <v>15</v>
      </c>
      <c r="F52" s="79">
        <v>3317</v>
      </c>
      <c r="G52" s="77"/>
      <c r="H52" s="79" t="s">
        <v>64</v>
      </c>
      <c r="I52" s="79">
        <v>8</v>
      </c>
      <c r="J52" s="80">
        <v>15</v>
      </c>
      <c r="K52" s="80">
        <v>15</v>
      </c>
      <c r="L52" s="81">
        <f>IF(SUM(R52,T52,V52)&gt;0,1,0)</f>
        <v>1</v>
      </c>
      <c r="M52" s="82">
        <v>0</v>
      </c>
      <c r="N52" s="82">
        <v>0</v>
      </c>
      <c r="O52" s="82"/>
      <c r="P52" s="82">
        <f>O52/K52</f>
        <v>0</v>
      </c>
      <c r="Q52" s="83" t="s">
        <v>398</v>
      </c>
      <c r="R52" s="84">
        <v>1</v>
      </c>
      <c r="S52" s="83"/>
      <c r="T52" s="85"/>
      <c r="U52" s="83"/>
      <c r="V52" s="85"/>
      <c r="W52" s="86"/>
      <c r="X52" s="87"/>
      <c r="Y52" s="87"/>
      <c r="Z52" s="87"/>
      <c r="AA52" s="107">
        <f>IF(AB52+AI52&gt;0,1,0)</f>
        <v>1</v>
      </c>
      <c r="AB52" s="88">
        <f>IF(AC52="",0,1)</f>
        <v>1</v>
      </c>
      <c r="AC52" s="89" t="s">
        <v>206</v>
      </c>
      <c r="AD52" s="89"/>
      <c r="AE52" s="90">
        <v>0</v>
      </c>
      <c r="AF52" s="91" t="s">
        <v>48</v>
      </c>
      <c r="AG52" s="91" t="s">
        <v>52</v>
      </c>
      <c r="AH52" s="92">
        <v>0</v>
      </c>
      <c r="AI52" s="93">
        <f>IF(SUM(AK52+AM52+AO52)&gt;0,1,0)</f>
        <v>1</v>
      </c>
      <c r="AJ52" s="94" t="s">
        <v>329</v>
      </c>
      <c r="AK52" s="95">
        <v>2</v>
      </c>
      <c r="AL52" s="96"/>
      <c r="AM52" s="97"/>
      <c r="AN52" s="96"/>
      <c r="AO52" s="97"/>
      <c r="AP52" s="107">
        <f>SUM(AK52,AM52,AO52)</f>
        <v>2</v>
      </c>
      <c r="AQ52" s="98">
        <f>IF(AS52&gt;0,1,0)</f>
        <v>0</v>
      </c>
      <c r="AR52" s="99"/>
      <c r="AS52" s="100"/>
      <c r="AT52" s="107">
        <f>SUM(AS52,AP52)</f>
        <v>2</v>
      </c>
      <c r="AU52" s="87"/>
    </row>
    <row r="53" spans="1:47">
      <c r="A53" s="77">
        <v>154</v>
      </c>
      <c r="B53" s="78">
        <v>41710</v>
      </c>
      <c r="C53" s="77" t="s">
        <v>203</v>
      </c>
      <c r="D53" s="77" t="s">
        <v>204</v>
      </c>
      <c r="E53" s="77" t="s">
        <v>11</v>
      </c>
      <c r="F53" s="79" t="s">
        <v>23</v>
      </c>
      <c r="G53" s="77" t="s">
        <v>237</v>
      </c>
      <c r="H53" s="79" t="s">
        <v>238</v>
      </c>
      <c r="I53" s="79">
        <v>8</v>
      </c>
      <c r="J53" s="80">
        <v>10</v>
      </c>
      <c r="K53" s="80">
        <v>21</v>
      </c>
      <c r="L53" s="81">
        <f>IF(SUM(R53,T53,V53)&gt;0,1,0)</f>
        <v>1</v>
      </c>
      <c r="M53" s="82">
        <v>0</v>
      </c>
      <c r="N53" s="82">
        <v>0</v>
      </c>
      <c r="O53" s="82"/>
      <c r="P53" s="82">
        <f>O53/K53</f>
        <v>0</v>
      </c>
      <c r="Q53" s="83" t="s">
        <v>398</v>
      </c>
      <c r="R53" s="84">
        <v>1</v>
      </c>
      <c r="S53" s="83"/>
      <c r="T53" s="85"/>
      <c r="U53" s="83"/>
      <c r="V53" s="85"/>
      <c r="W53" s="86"/>
      <c r="X53" s="87"/>
      <c r="Y53" s="87"/>
      <c r="Z53" s="87"/>
      <c r="AA53" s="107">
        <f>IF(AB53+AI53&gt;0,1,0)</f>
        <v>1</v>
      </c>
      <c r="AB53" s="88">
        <f>IF(AC53="",0,1)</f>
        <v>1</v>
      </c>
      <c r="AC53" s="89" t="s">
        <v>206</v>
      </c>
      <c r="AD53" s="89"/>
      <c r="AE53" s="90">
        <v>0</v>
      </c>
      <c r="AF53" s="91" t="s">
        <v>48</v>
      </c>
      <c r="AG53" s="91" t="s">
        <v>52</v>
      </c>
      <c r="AH53" s="92">
        <v>0</v>
      </c>
      <c r="AI53" s="93">
        <f>IF(SUM(AK53+AM53+AO53)&gt;0,1,0)</f>
        <v>1</v>
      </c>
      <c r="AJ53" s="94" t="s">
        <v>206</v>
      </c>
      <c r="AK53" s="95">
        <v>2</v>
      </c>
      <c r="AL53" s="96"/>
      <c r="AM53" s="97"/>
      <c r="AN53" s="96"/>
      <c r="AO53" s="97"/>
      <c r="AP53" s="107">
        <f>SUM(AK53,AM53,AO53)</f>
        <v>2</v>
      </c>
      <c r="AQ53" s="98">
        <f>IF(AS53&gt;0,1,0)</f>
        <v>0</v>
      </c>
      <c r="AR53" s="99"/>
      <c r="AS53" s="100"/>
      <c r="AT53" s="107">
        <f>SUM(AS53,AP53)</f>
        <v>2</v>
      </c>
      <c r="AU53" s="87"/>
    </row>
    <row r="54" spans="1:47">
      <c r="A54" s="77">
        <v>155</v>
      </c>
      <c r="B54" s="78">
        <v>41710</v>
      </c>
      <c r="C54" s="77" t="s">
        <v>203</v>
      </c>
      <c r="D54" s="77" t="s">
        <v>204</v>
      </c>
      <c r="E54" s="77" t="s">
        <v>12</v>
      </c>
      <c r="F54" s="79">
        <v>3023</v>
      </c>
      <c r="G54" s="77"/>
      <c r="H54" s="79" t="s">
        <v>64</v>
      </c>
      <c r="I54" s="79">
        <v>13</v>
      </c>
      <c r="J54" s="80">
        <v>14</v>
      </c>
      <c r="K54" s="80">
        <v>60</v>
      </c>
      <c r="L54" s="81">
        <f>IF(SUM(R54,T54,V54)&gt;0,1,0)</f>
        <v>1</v>
      </c>
      <c r="M54" s="82">
        <v>1</v>
      </c>
      <c r="N54" s="82">
        <v>1</v>
      </c>
      <c r="O54" s="82">
        <v>84</v>
      </c>
      <c r="P54" s="82">
        <f>O54/K54</f>
        <v>1.4</v>
      </c>
      <c r="Q54" s="83" t="s">
        <v>45</v>
      </c>
      <c r="R54" s="84">
        <v>84</v>
      </c>
      <c r="S54" s="83"/>
      <c r="T54" s="85"/>
      <c r="U54" s="83"/>
      <c r="V54" s="85"/>
      <c r="W54" s="86"/>
      <c r="X54" s="87"/>
      <c r="Y54" s="87"/>
      <c r="Z54" s="87"/>
      <c r="AA54" s="107">
        <f>IF(AB54+AI54&gt;0,1,0)</f>
        <v>1</v>
      </c>
      <c r="AB54" s="88">
        <f>IF(AC54="",0,1)</f>
        <v>1</v>
      </c>
      <c r="AC54" s="89" t="s">
        <v>206</v>
      </c>
      <c r="AD54" s="89"/>
      <c r="AE54" s="90">
        <v>0</v>
      </c>
      <c r="AF54" s="91" t="s">
        <v>49</v>
      </c>
      <c r="AG54" s="91" t="s">
        <v>52</v>
      </c>
      <c r="AH54" s="92" t="s">
        <v>239</v>
      </c>
      <c r="AI54" s="93">
        <f>IF(SUM(AK54+AM54+AO54)&gt;0,1,0)</f>
        <v>1</v>
      </c>
      <c r="AJ54" s="94" t="s">
        <v>206</v>
      </c>
      <c r="AK54" s="95">
        <v>3</v>
      </c>
      <c r="AL54" s="96"/>
      <c r="AM54" s="97"/>
      <c r="AN54" s="96"/>
      <c r="AO54" s="97"/>
      <c r="AP54" s="107">
        <f>SUM(AK54,AM54,AO54)</f>
        <v>3</v>
      </c>
      <c r="AQ54" s="98">
        <f>IF(AS54&gt;0,1,0)</f>
        <v>0</v>
      </c>
      <c r="AR54" s="99"/>
      <c r="AS54" s="100"/>
      <c r="AT54" s="107">
        <f>SUM(AS54,AP54)</f>
        <v>3</v>
      </c>
      <c r="AU54" s="87" t="s">
        <v>586</v>
      </c>
    </row>
    <row r="55" spans="1:47">
      <c r="A55" s="77">
        <v>156</v>
      </c>
      <c r="B55" s="78">
        <v>41710</v>
      </c>
      <c r="C55" s="77" t="s">
        <v>203</v>
      </c>
      <c r="D55" s="77" t="s">
        <v>204</v>
      </c>
      <c r="E55" s="77" t="s">
        <v>10</v>
      </c>
      <c r="F55" s="79">
        <v>3120</v>
      </c>
      <c r="G55" s="77"/>
      <c r="H55" s="79" t="s">
        <v>64</v>
      </c>
      <c r="I55" s="79">
        <v>7</v>
      </c>
      <c r="J55" s="80">
        <v>16</v>
      </c>
      <c r="K55" s="80">
        <v>63</v>
      </c>
      <c r="L55" s="81">
        <f>IF(SUM(R55,T55,V55)&gt;0,1,0)</f>
        <v>1</v>
      </c>
      <c r="M55" s="82">
        <v>1</v>
      </c>
      <c r="N55" s="82">
        <v>1</v>
      </c>
      <c r="O55" s="82">
        <v>10</v>
      </c>
      <c r="P55" s="82">
        <f>O55/K55</f>
        <v>0.15873015873015872</v>
      </c>
      <c r="Q55" s="83" t="s">
        <v>209</v>
      </c>
      <c r="R55" s="84">
        <v>10</v>
      </c>
      <c r="S55" s="83"/>
      <c r="T55" s="85"/>
      <c r="U55" s="83"/>
      <c r="V55" s="85"/>
      <c r="W55" s="86"/>
      <c r="X55" s="87"/>
      <c r="Y55" s="87"/>
      <c r="Z55" s="87"/>
      <c r="AA55" s="107">
        <f>IF(AB55+AI55&gt;0,1,0)</f>
        <v>1</v>
      </c>
      <c r="AB55" s="88">
        <f>IF(AC55="",0,1)</f>
        <v>1</v>
      </c>
      <c r="AC55" s="89" t="s">
        <v>206</v>
      </c>
      <c r="AD55" s="89"/>
      <c r="AE55" s="90">
        <v>0</v>
      </c>
      <c r="AF55" s="91" t="s">
        <v>49</v>
      </c>
      <c r="AG55" s="91" t="s">
        <v>52</v>
      </c>
      <c r="AH55" s="92">
        <v>0</v>
      </c>
      <c r="AI55" s="93">
        <v>1</v>
      </c>
      <c r="AJ55" s="94" t="s">
        <v>206</v>
      </c>
      <c r="AK55" s="95" t="s">
        <v>233</v>
      </c>
      <c r="AL55" s="96"/>
      <c r="AM55" s="97"/>
      <c r="AN55" s="96"/>
      <c r="AO55" s="97"/>
      <c r="AP55" s="107">
        <f>SUM(AK55,AM55,AO55)</f>
        <v>0</v>
      </c>
      <c r="AQ55" s="98">
        <f>IF(AS55&gt;0,1,0)</f>
        <v>1</v>
      </c>
      <c r="AR55" s="99" t="s">
        <v>206</v>
      </c>
      <c r="AS55" s="100">
        <v>200</v>
      </c>
      <c r="AT55" s="107">
        <f>SUM(AS55,AP55)</f>
        <v>200</v>
      </c>
      <c r="AU55" s="87" t="s">
        <v>241</v>
      </c>
    </row>
    <row r="56" spans="1:47">
      <c r="A56" s="77">
        <v>157</v>
      </c>
      <c r="B56" s="78">
        <v>41710</v>
      </c>
      <c r="C56" s="77" t="s">
        <v>203</v>
      </c>
      <c r="D56" s="77" t="s">
        <v>204</v>
      </c>
      <c r="E56" s="77" t="s">
        <v>6</v>
      </c>
      <c r="F56" s="79">
        <v>857</v>
      </c>
      <c r="G56" s="77"/>
      <c r="H56" s="79" t="s">
        <v>64</v>
      </c>
      <c r="I56" s="79">
        <v>5.5</v>
      </c>
      <c r="J56" s="80">
        <v>14</v>
      </c>
      <c r="K56" s="80">
        <v>56</v>
      </c>
      <c r="L56" s="81">
        <f>IF(SUM(R56,T56,V56)&gt;0,1,0)</f>
        <v>1</v>
      </c>
      <c r="M56" s="82">
        <v>0</v>
      </c>
      <c r="N56" s="82">
        <v>0</v>
      </c>
      <c r="O56" s="82"/>
      <c r="P56" s="82">
        <f>O56/K56</f>
        <v>0</v>
      </c>
      <c r="Q56" s="83" t="s">
        <v>398</v>
      </c>
      <c r="R56" s="84">
        <v>4</v>
      </c>
      <c r="S56" s="83"/>
      <c r="T56" s="85"/>
      <c r="U56" s="83"/>
      <c r="V56" s="85"/>
      <c r="W56" s="86"/>
      <c r="X56" s="87"/>
      <c r="Y56" s="87"/>
      <c r="Z56" s="87"/>
      <c r="AA56" s="107">
        <f>IF(AB56+AI56&gt;0,1,0)</f>
        <v>1</v>
      </c>
      <c r="AB56" s="88">
        <f>IF(AC56="",0,1)</f>
        <v>1</v>
      </c>
      <c r="AC56" s="89" t="s">
        <v>206</v>
      </c>
      <c r="AD56" s="89"/>
      <c r="AE56" s="90">
        <v>0</v>
      </c>
      <c r="AF56" s="91" t="s">
        <v>46</v>
      </c>
      <c r="AG56" s="91"/>
      <c r="AH56" s="92"/>
      <c r="AI56" s="93">
        <f>IF(SUM(AK56+AM56+AO56)&gt;0,1,0)</f>
        <v>1</v>
      </c>
      <c r="AJ56" s="94" t="s">
        <v>206</v>
      </c>
      <c r="AK56" s="95">
        <v>3</v>
      </c>
      <c r="AL56" s="96"/>
      <c r="AM56" s="97"/>
      <c r="AN56" s="96"/>
      <c r="AO56" s="97"/>
      <c r="AP56" s="107">
        <f>SUM(AK56,AM56,AO56)</f>
        <v>3</v>
      </c>
      <c r="AQ56" s="98">
        <f>IF(AS56&gt;0,1,0)</f>
        <v>0</v>
      </c>
      <c r="AR56" s="99"/>
      <c r="AS56" s="100"/>
      <c r="AT56" s="107">
        <f>SUM(AS56,AP56)</f>
        <v>3</v>
      </c>
      <c r="AU56" s="87"/>
    </row>
    <row r="57" spans="1:47">
      <c r="A57" s="77">
        <v>158</v>
      </c>
      <c r="B57" s="78">
        <v>41710</v>
      </c>
      <c r="C57" s="77" t="s">
        <v>203</v>
      </c>
      <c r="D57" s="77" t="s">
        <v>204</v>
      </c>
      <c r="E57" s="77" t="s">
        <v>17</v>
      </c>
      <c r="F57" s="79">
        <v>866</v>
      </c>
      <c r="G57" s="77"/>
      <c r="H57" s="79" t="s">
        <v>64</v>
      </c>
      <c r="I57" s="79">
        <v>2</v>
      </c>
      <c r="J57" s="80" t="s">
        <v>37</v>
      </c>
      <c r="K57" s="80">
        <v>32</v>
      </c>
      <c r="L57" s="81">
        <f>IF(SUM(R57,T57,V57)&gt;0,1,0)</f>
        <v>1</v>
      </c>
      <c r="M57" s="82">
        <v>0</v>
      </c>
      <c r="N57" s="82">
        <v>0</v>
      </c>
      <c r="O57" s="82"/>
      <c r="P57" s="82">
        <f>O57/K57</f>
        <v>0</v>
      </c>
      <c r="Q57" s="83" t="s">
        <v>242</v>
      </c>
      <c r="R57" s="84">
        <v>1</v>
      </c>
      <c r="S57" s="83" t="s">
        <v>398</v>
      </c>
      <c r="T57" s="85">
        <v>1</v>
      </c>
      <c r="U57" s="83"/>
      <c r="V57" s="85"/>
      <c r="W57" s="86"/>
      <c r="X57" s="87"/>
      <c r="Y57" s="87"/>
      <c r="Z57" s="87"/>
      <c r="AA57" s="107">
        <f>IF(AB57+AI57&gt;0,1,0)</f>
        <v>1</v>
      </c>
      <c r="AB57" s="88">
        <f>IF(AC57="",0,1)</f>
        <v>1</v>
      </c>
      <c r="AC57" s="89" t="s">
        <v>206</v>
      </c>
      <c r="AD57" s="89"/>
      <c r="AE57" s="90">
        <v>0</v>
      </c>
      <c r="AF57" s="91" t="s">
        <v>46</v>
      </c>
      <c r="AG57" s="91"/>
      <c r="AH57" s="92"/>
      <c r="AI57" s="93">
        <v>1</v>
      </c>
      <c r="AJ57" s="94" t="s">
        <v>206</v>
      </c>
      <c r="AK57" s="95">
        <v>1</v>
      </c>
      <c r="AL57" s="96"/>
      <c r="AM57" s="97"/>
      <c r="AN57" s="96"/>
      <c r="AO57" s="97"/>
      <c r="AP57" s="107">
        <f>SUM(AK57,AM57,AO57)</f>
        <v>1</v>
      </c>
      <c r="AQ57" s="98">
        <f>IF(AS57&gt;0,1,0)</f>
        <v>0</v>
      </c>
      <c r="AR57" s="99"/>
      <c r="AS57" s="100"/>
      <c r="AT57" s="107">
        <f>SUM(AS57,AP57)</f>
        <v>1</v>
      </c>
      <c r="AU57" s="87" t="s">
        <v>243</v>
      </c>
    </row>
    <row r="58" spans="1:47">
      <c r="A58" s="77">
        <v>160</v>
      </c>
      <c r="B58" s="78">
        <v>41710</v>
      </c>
      <c r="C58" s="77" t="s">
        <v>203</v>
      </c>
      <c r="D58" s="77" t="s">
        <v>204</v>
      </c>
      <c r="E58" s="77" t="s">
        <v>4</v>
      </c>
      <c r="F58" s="79">
        <v>932</v>
      </c>
      <c r="G58" s="77"/>
      <c r="H58" s="79" t="s">
        <v>64</v>
      </c>
      <c r="I58" s="79">
        <v>5.5</v>
      </c>
      <c r="J58" s="80">
        <v>10</v>
      </c>
      <c r="K58" s="80">
        <v>10</v>
      </c>
      <c r="L58" s="81">
        <f>IF(SUM(R58,T58,V58)&gt;0,1,0)</f>
        <v>1</v>
      </c>
      <c r="M58" s="82">
        <v>1</v>
      </c>
      <c r="N58" s="82">
        <v>0</v>
      </c>
      <c r="O58" s="82">
        <f>R58</f>
        <v>2</v>
      </c>
      <c r="P58" s="82">
        <f>O58/K58</f>
        <v>0.2</v>
      </c>
      <c r="Q58" s="83" t="s">
        <v>604</v>
      </c>
      <c r="R58" s="84">
        <v>2</v>
      </c>
      <c r="S58" s="83" t="s">
        <v>398</v>
      </c>
      <c r="T58" s="85">
        <v>1</v>
      </c>
      <c r="U58" s="83"/>
      <c r="V58" s="85"/>
      <c r="W58" s="86"/>
      <c r="X58" s="87"/>
      <c r="Y58" s="87"/>
      <c r="Z58" s="87"/>
      <c r="AA58" s="107">
        <f>IF(AB58+AI58&gt;0,1,0)</f>
        <v>1</v>
      </c>
      <c r="AB58" s="88">
        <f>IF(AC58="",0,1)</f>
        <v>1</v>
      </c>
      <c r="AC58" s="89" t="s">
        <v>206</v>
      </c>
      <c r="AD58" s="89"/>
      <c r="AE58" s="90">
        <v>0</v>
      </c>
      <c r="AF58" s="91" t="s">
        <v>48</v>
      </c>
      <c r="AG58" s="91" t="s">
        <v>52</v>
      </c>
      <c r="AH58" s="92">
        <v>0</v>
      </c>
      <c r="AI58" s="93">
        <f>IF(SUM(AK58+AM58+AO58)&gt;0,1,0)</f>
        <v>1</v>
      </c>
      <c r="AJ58" s="94" t="s">
        <v>206</v>
      </c>
      <c r="AK58" s="95">
        <v>14</v>
      </c>
      <c r="AL58" s="96"/>
      <c r="AM58" s="97"/>
      <c r="AN58" s="96"/>
      <c r="AO58" s="97"/>
      <c r="AP58" s="107">
        <f>SUM(AK58,AM58,AO58)</f>
        <v>14</v>
      </c>
      <c r="AQ58" s="98">
        <f>IF(AS58&gt;0,1,0)</f>
        <v>0</v>
      </c>
      <c r="AR58" s="99"/>
      <c r="AS58" s="100"/>
      <c r="AT58" s="107">
        <f>SUM(AS58,AP58)</f>
        <v>14</v>
      </c>
      <c r="AU58" s="87" t="s">
        <v>247</v>
      </c>
    </row>
    <row r="59" spans="1:47">
      <c r="A59" s="77">
        <v>162</v>
      </c>
      <c r="B59" s="78">
        <v>41713</v>
      </c>
      <c r="C59" s="77" t="s">
        <v>203</v>
      </c>
      <c r="D59" s="77" t="s">
        <v>253</v>
      </c>
      <c r="E59" s="77" t="s">
        <v>4</v>
      </c>
      <c r="F59" s="79">
        <v>1491</v>
      </c>
      <c r="G59" s="77"/>
      <c r="H59" s="79" t="s">
        <v>64</v>
      </c>
      <c r="I59" s="79">
        <v>4.5</v>
      </c>
      <c r="J59" s="80">
        <v>12</v>
      </c>
      <c r="K59" s="80">
        <v>14</v>
      </c>
      <c r="L59" s="81">
        <f>IF(SUM(R59,T59,V59)&gt;0,1,0)</f>
        <v>1</v>
      </c>
      <c r="M59" s="82">
        <v>1</v>
      </c>
      <c r="N59" s="82">
        <v>1</v>
      </c>
      <c r="O59" s="82">
        <f>R59</f>
        <v>100</v>
      </c>
      <c r="P59" s="82">
        <f>O59/K59</f>
        <v>7.1428571428571432</v>
      </c>
      <c r="Q59" s="83" t="s">
        <v>44</v>
      </c>
      <c r="R59" s="84">
        <v>100</v>
      </c>
      <c r="S59" s="83" t="s">
        <v>398</v>
      </c>
      <c r="T59" s="85">
        <v>50</v>
      </c>
      <c r="U59" s="83"/>
      <c r="V59" s="85"/>
      <c r="W59" s="86"/>
      <c r="X59" s="87"/>
      <c r="Y59" s="87"/>
      <c r="Z59" s="87"/>
      <c r="AA59" s="107">
        <f>IF(AB59+AI59&gt;0,1,0)</f>
        <v>1</v>
      </c>
      <c r="AB59" s="88">
        <f>IF(AC59="",0,1)</f>
        <v>1</v>
      </c>
      <c r="AC59" s="89" t="s">
        <v>206</v>
      </c>
      <c r="AD59" s="89"/>
      <c r="AE59" s="90">
        <v>0</v>
      </c>
      <c r="AF59" s="91" t="s">
        <v>46</v>
      </c>
      <c r="AG59" s="91"/>
      <c r="AH59" s="92"/>
      <c r="AI59" s="93">
        <f>IF(SUM(AK59+AM59+AO59+AS59)&gt;0,1,0)</f>
        <v>1</v>
      </c>
      <c r="AJ59" s="94" t="s">
        <v>206</v>
      </c>
      <c r="AK59" s="95"/>
      <c r="AL59" s="96"/>
      <c r="AM59" s="97"/>
      <c r="AN59" s="96"/>
      <c r="AO59" s="97"/>
      <c r="AP59" s="107">
        <f>SUM(AK59,AM59,AO59)</f>
        <v>0</v>
      </c>
      <c r="AQ59" s="98">
        <f>IF(AS59&gt;0,1,0)</f>
        <v>1</v>
      </c>
      <c r="AR59" s="99" t="s">
        <v>206</v>
      </c>
      <c r="AS59" s="100">
        <v>15</v>
      </c>
      <c r="AT59" s="107">
        <f>SUM(AS59,AP59)</f>
        <v>15</v>
      </c>
      <c r="AU59" s="87" t="s">
        <v>399</v>
      </c>
    </row>
    <row r="60" spans="1:47">
      <c r="A60" s="77">
        <v>165</v>
      </c>
      <c r="B60" s="78">
        <v>41713</v>
      </c>
      <c r="C60" s="77" t="s">
        <v>203</v>
      </c>
      <c r="D60" s="77" t="s">
        <v>253</v>
      </c>
      <c r="E60" s="77" t="s">
        <v>6</v>
      </c>
      <c r="F60" s="79">
        <v>647</v>
      </c>
      <c r="G60" s="77"/>
      <c r="H60" s="79" t="s">
        <v>64</v>
      </c>
      <c r="I60" s="79">
        <v>7</v>
      </c>
      <c r="J60" s="80">
        <v>15</v>
      </c>
      <c r="K60" s="80">
        <v>50</v>
      </c>
      <c r="L60" s="81">
        <f>IF(SUM(R60,T60,V60)&gt;0,1,0)</f>
        <v>0</v>
      </c>
      <c r="M60" s="82">
        <v>0</v>
      </c>
      <c r="N60" s="82">
        <v>0</v>
      </c>
      <c r="O60" s="82"/>
      <c r="P60" s="82">
        <f>O60/K60</f>
        <v>0</v>
      </c>
      <c r="Q60" s="83"/>
      <c r="R60" s="84"/>
      <c r="S60" s="83"/>
      <c r="T60" s="85"/>
      <c r="U60" s="83"/>
      <c r="V60" s="85"/>
      <c r="W60" s="86"/>
      <c r="X60" s="87"/>
      <c r="Y60" s="87"/>
      <c r="Z60" s="87"/>
      <c r="AA60" s="107">
        <f>IF(AB60+AI60&gt;0,1,0)</f>
        <v>1</v>
      </c>
      <c r="AB60" s="88">
        <f>IF(AC60="",0,1)</f>
        <v>1</v>
      </c>
      <c r="AC60" s="89" t="s">
        <v>206</v>
      </c>
      <c r="AD60" s="89"/>
      <c r="AE60" s="90">
        <v>0</v>
      </c>
      <c r="AF60" s="91" t="s">
        <v>46</v>
      </c>
      <c r="AG60" s="91"/>
      <c r="AH60" s="92"/>
      <c r="AI60" s="93">
        <f>IF(SUM(AK60+AM60+AO60+AS60)&gt;0,1,0)</f>
        <v>1</v>
      </c>
      <c r="AJ60" s="94" t="s">
        <v>206</v>
      </c>
      <c r="AK60" s="95">
        <v>2</v>
      </c>
      <c r="AL60" s="96"/>
      <c r="AM60" s="97"/>
      <c r="AN60" s="96"/>
      <c r="AO60" s="97"/>
      <c r="AP60" s="107">
        <f>SUM(AK60,AM60,AO60)</f>
        <v>2</v>
      </c>
      <c r="AQ60" s="98">
        <f>IF(AS60&gt;0,1,0)</f>
        <v>0</v>
      </c>
      <c r="AR60" s="99"/>
      <c r="AS60" s="100"/>
      <c r="AT60" s="107">
        <f>SUM(AS60,AP60)</f>
        <v>2</v>
      </c>
      <c r="AU60" s="87"/>
    </row>
    <row r="61" spans="1:47">
      <c r="A61" s="77">
        <v>168</v>
      </c>
      <c r="B61" s="78">
        <v>41713</v>
      </c>
      <c r="C61" s="77" t="s">
        <v>203</v>
      </c>
      <c r="D61" s="77" t="s">
        <v>253</v>
      </c>
      <c r="E61" s="77" t="s">
        <v>5</v>
      </c>
      <c r="F61" s="79">
        <v>718</v>
      </c>
      <c r="G61" s="77"/>
      <c r="H61" s="79" t="s">
        <v>64</v>
      </c>
      <c r="I61" s="79">
        <v>7.5</v>
      </c>
      <c r="J61" s="80">
        <v>14</v>
      </c>
      <c r="K61" s="80">
        <v>133</v>
      </c>
      <c r="L61" s="81">
        <f>IF(SUM(R61,T61,V61)&gt;0,1,0)</f>
        <v>1</v>
      </c>
      <c r="M61" s="82">
        <v>0</v>
      </c>
      <c r="N61" s="82">
        <v>0</v>
      </c>
      <c r="O61" s="82"/>
      <c r="P61" s="82">
        <f>O61/K61</f>
        <v>0</v>
      </c>
      <c r="Q61" s="83" t="s">
        <v>398</v>
      </c>
      <c r="R61" s="84">
        <v>6</v>
      </c>
      <c r="S61" s="83"/>
      <c r="T61" s="85"/>
      <c r="U61" s="83"/>
      <c r="V61" s="85"/>
      <c r="W61" s="86"/>
      <c r="X61" s="87"/>
      <c r="Y61" s="87"/>
      <c r="Z61" s="87"/>
      <c r="AA61" s="107">
        <f>IF(AB61+AI61&gt;0,1,0)</f>
        <v>1</v>
      </c>
      <c r="AB61" s="88">
        <f>IF(AC61="",0,1)</f>
        <v>1</v>
      </c>
      <c r="AC61" s="89" t="s">
        <v>206</v>
      </c>
      <c r="AD61" s="89"/>
      <c r="AE61" s="90">
        <v>0</v>
      </c>
      <c r="AF61" s="91" t="s">
        <v>46</v>
      </c>
      <c r="AG61" s="91"/>
      <c r="AH61" s="92"/>
      <c r="AI61" s="93">
        <f>IF(SUM(AK61+AM61+AO61+AS61)&gt;0,1,0)</f>
        <v>1</v>
      </c>
      <c r="AJ61" s="94" t="s">
        <v>206</v>
      </c>
      <c r="AK61" s="95">
        <v>1</v>
      </c>
      <c r="AL61" s="96"/>
      <c r="AM61" s="97"/>
      <c r="AN61" s="96"/>
      <c r="AO61" s="97"/>
      <c r="AP61" s="107">
        <f>SUM(AK61,AM61,AO61)</f>
        <v>1</v>
      </c>
      <c r="AQ61" s="98">
        <f>IF(AS61&gt;0,1,0)</f>
        <v>0</v>
      </c>
      <c r="AR61" s="99"/>
      <c r="AS61" s="100"/>
      <c r="AT61" s="107">
        <f>SUM(AS61,AP61)</f>
        <v>1</v>
      </c>
      <c r="AU61" s="87"/>
    </row>
    <row r="62" spans="1:47">
      <c r="A62" s="77">
        <v>176</v>
      </c>
      <c r="B62" s="78">
        <v>41713</v>
      </c>
      <c r="C62" s="77" t="s">
        <v>203</v>
      </c>
      <c r="D62" s="77" t="s">
        <v>253</v>
      </c>
      <c r="E62" s="77" t="s">
        <v>11</v>
      </c>
      <c r="F62" s="79">
        <v>14684</v>
      </c>
      <c r="G62" s="77"/>
      <c r="H62" s="79" t="s">
        <v>64</v>
      </c>
      <c r="I62" s="79">
        <v>6</v>
      </c>
      <c r="J62" s="80">
        <v>16</v>
      </c>
      <c r="K62" s="80">
        <v>90</v>
      </c>
      <c r="L62" s="81">
        <f>IF(SUM(R62,T62,V62)&gt;0,1,0)</f>
        <v>1</v>
      </c>
      <c r="M62" s="82">
        <v>1</v>
      </c>
      <c r="N62" s="82">
        <v>1</v>
      </c>
      <c r="O62" s="82">
        <v>4</v>
      </c>
      <c r="P62" s="82">
        <f>O62/K62</f>
        <v>4.4444444444444446E-2</v>
      </c>
      <c r="Q62" s="83" t="s">
        <v>209</v>
      </c>
      <c r="R62" s="84">
        <v>4</v>
      </c>
      <c r="S62" s="83" t="s">
        <v>398</v>
      </c>
      <c r="T62" s="85">
        <v>4</v>
      </c>
      <c r="U62" s="83"/>
      <c r="V62" s="85"/>
      <c r="W62" s="86"/>
      <c r="X62" s="87"/>
      <c r="Y62" s="87"/>
      <c r="Z62" s="87"/>
      <c r="AA62" s="107">
        <f>IF(AB62+AI62&gt;0,1,0)</f>
        <v>1</v>
      </c>
      <c r="AB62" s="88">
        <f>IF(AC62="",0,1)</f>
        <v>1</v>
      </c>
      <c r="AC62" s="89" t="s">
        <v>206</v>
      </c>
      <c r="AD62" s="89"/>
      <c r="AE62" s="90">
        <v>0</v>
      </c>
      <c r="AF62" s="91" t="s">
        <v>48</v>
      </c>
      <c r="AG62" s="91" t="s">
        <v>52</v>
      </c>
      <c r="AH62" s="92">
        <v>0</v>
      </c>
      <c r="AI62" s="93">
        <f>IF(SUM(AK62+AM62+AO62+AS62)&gt;0,1,0)</f>
        <v>1</v>
      </c>
      <c r="AJ62" s="94" t="s">
        <v>206</v>
      </c>
      <c r="AK62" s="95"/>
      <c r="AL62" s="96"/>
      <c r="AM62" s="97"/>
      <c r="AN62" s="96"/>
      <c r="AO62" s="97"/>
      <c r="AP62" s="107">
        <f>SUM(AK62,AM62,AO62)</f>
        <v>0</v>
      </c>
      <c r="AQ62" s="98">
        <f>IF(AS62&gt;0,1,0)</f>
        <v>1</v>
      </c>
      <c r="AR62" s="99" t="s">
        <v>206</v>
      </c>
      <c r="AS62" s="100">
        <v>15</v>
      </c>
      <c r="AT62" s="107">
        <f>SUM(AS62,AP62)</f>
        <v>15</v>
      </c>
      <c r="AU62" s="87"/>
    </row>
    <row r="63" spans="1:47">
      <c r="A63" s="77">
        <v>178</v>
      </c>
      <c r="B63" s="78">
        <v>41713</v>
      </c>
      <c r="C63" s="77" t="s">
        <v>203</v>
      </c>
      <c r="D63" s="77" t="s">
        <v>253</v>
      </c>
      <c r="E63" s="77" t="s">
        <v>12</v>
      </c>
      <c r="F63" s="79">
        <v>1178</v>
      </c>
      <c r="G63" s="77"/>
      <c r="H63" s="79" t="s">
        <v>64</v>
      </c>
      <c r="I63" s="79">
        <v>6.5</v>
      </c>
      <c r="J63" s="80">
        <v>14</v>
      </c>
      <c r="K63" s="80">
        <v>57</v>
      </c>
      <c r="L63" s="81">
        <f>IF(SUM(R63,T63,V63)&gt;0,1,0)</f>
        <v>1</v>
      </c>
      <c r="M63" s="82">
        <v>0</v>
      </c>
      <c r="N63" s="82">
        <v>0</v>
      </c>
      <c r="O63" s="82"/>
      <c r="P63" s="82">
        <f>O63/K63</f>
        <v>0</v>
      </c>
      <c r="Q63" s="83" t="s">
        <v>398</v>
      </c>
      <c r="R63" s="84">
        <v>1</v>
      </c>
      <c r="S63" s="83"/>
      <c r="T63" s="85"/>
      <c r="U63" s="83"/>
      <c r="V63" s="85"/>
      <c r="W63" s="86"/>
      <c r="X63" s="87"/>
      <c r="Y63" s="87"/>
      <c r="Z63" s="87"/>
      <c r="AA63" s="107">
        <f>IF(AB63+AI63&gt;0,1,0)</f>
        <v>1</v>
      </c>
      <c r="AB63" s="88">
        <f>IF(AC63="",0,1)</f>
        <v>1</v>
      </c>
      <c r="AC63" s="89" t="s">
        <v>206</v>
      </c>
      <c r="AD63" s="89"/>
      <c r="AE63" s="90">
        <v>0</v>
      </c>
      <c r="AF63" s="91" t="s">
        <v>47</v>
      </c>
      <c r="AG63" s="91" t="s">
        <v>52</v>
      </c>
      <c r="AH63" s="92">
        <v>0</v>
      </c>
      <c r="AI63" s="93">
        <f>IF(SUM(AK63+AM63+AO63+AS63)&gt;0,1,0)</f>
        <v>1</v>
      </c>
      <c r="AJ63" s="94" t="s">
        <v>206</v>
      </c>
      <c r="AK63" s="95">
        <v>8</v>
      </c>
      <c r="AL63" s="96"/>
      <c r="AM63" s="97"/>
      <c r="AN63" s="96"/>
      <c r="AO63" s="97"/>
      <c r="AP63" s="107">
        <f>SUM(AK63,AM63,AO63)</f>
        <v>8</v>
      </c>
      <c r="AQ63" s="98">
        <f>IF(AS63&gt;0,1,0)</f>
        <v>0</v>
      </c>
      <c r="AR63" s="99"/>
      <c r="AS63" s="100"/>
      <c r="AT63" s="107">
        <f>SUM(AS63,AP63)</f>
        <v>8</v>
      </c>
      <c r="AU63" s="87"/>
    </row>
    <row r="64" spans="1:47">
      <c r="A64" s="77">
        <v>179</v>
      </c>
      <c r="B64" s="78">
        <v>41713</v>
      </c>
      <c r="C64" s="77" t="s">
        <v>203</v>
      </c>
      <c r="D64" s="77" t="s">
        <v>253</v>
      </c>
      <c r="E64" s="77" t="s">
        <v>17</v>
      </c>
      <c r="F64" s="79">
        <v>1173</v>
      </c>
      <c r="G64" s="77"/>
      <c r="H64" s="79" t="s">
        <v>64</v>
      </c>
      <c r="I64" s="79">
        <v>3</v>
      </c>
      <c r="J64" s="80">
        <v>10</v>
      </c>
      <c r="K64" s="80">
        <v>42</v>
      </c>
      <c r="L64" s="81">
        <f>IF(SUM(R64,T64,V64)&gt;0,1,0)</f>
        <v>1</v>
      </c>
      <c r="M64" s="82">
        <v>0</v>
      </c>
      <c r="N64" s="82">
        <v>0</v>
      </c>
      <c r="O64" s="82"/>
      <c r="P64" s="82">
        <f>O64/K64</f>
        <v>0</v>
      </c>
      <c r="Q64" s="83" t="s">
        <v>398</v>
      </c>
      <c r="R64" s="84">
        <v>4</v>
      </c>
      <c r="S64" s="83"/>
      <c r="T64" s="85"/>
      <c r="U64" s="83"/>
      <c r="V64" s="85"/>
      <c r="W64" s="86"/>
      <c r="X64" s="87"/>
      <c r="Y64" s="87"/>
      <c r="Z64" s="87"/>
      <c r="AA64" s="107">
        <f>IF(AB64+AI64&gt;0,1,0)</f>
        <v>1</v>
      </c>
      <c r="AB64" s="88">
        <f>IF(AC64="",0,1)</f>
        <v>1</v>
      </c>
      <c r="AC64" s="89" t="s">
        <v>206</v>
      </c>
      <c r="AD64" s="89"/>
      <c r="AE64" s="90">
        <v>0</v>
      </c>
      <c r="AF64" s="91" t="s">
        <v>48</v>
      </c>
      <c r="AG64" s="91" t="s">
        <v>52</v>
      </c>
      <c r="AH64" s="92">
        <v>0</v>
      </c>
      <c r="AI64" s="93">
        <f>IF(SUM(AK64+AM64+AO64+AS64)&gt;0,1,0)</f>
        <v>1</v>
      </c>
      <c r="AJ64" s="94" t="s">
        <v>206</v>
      </c>
      <c r="AK64" s="95"/>
      <c r="AL64" s="96"/>
      <c r="AM64" s="97"/>
      <c r="AN64" s="96"/>
      <c r="AO64" s="97"/>
      <c r="AP64" s="107">
        <f>SUM(AK64,AM64,AO64)</f>
        <v>0</v>
      </c>
      <c r="AQ64" s="98">
        <f>IF(AS64&gt;0,1,0)</f>
        <v>1</v>
      </c>
      <c r="AR64" s="99" t="s">
        <v>206</v>
      </c>
      <c r="AS64" s="100">
        <v>10</v>
      </c>
      <c r="AT64" s="107">
        <f>SUM(AS64,AP64)</f>
        <v>10</v>
      </c>
      <c r="AU64" s="87" t="s">
        <v>280</v>
      </c>
    </row>
    <row r="65" spans="1:47">
      <c r="A65" s="77">
        <v>180</v>
      </c>
      <c r="B65" s="78">
        <v>41713</v>
      </c>
      <c r="C65" s="77" t="s">
        <v>203</v>
      </c>
      <c r="D65" s="77" t="s">
        <v>253</v>
      </c>
      <c r="E65" s="77" t="s">
        <v>17</v>
      </c>
      <c r="F65" s="79">
        <v>1471</v>
      </c>
      <c r="G65" s="77"/>
      <c r="H65" s="79" t="s">
        <v>64</v>
      </c>
      <c r="I65" s="79">
        <v>2</v>
      </c>
      <c r="J65" s="80" t="s">
        <v>37</v>
      </c>
      <c r="K65" s="80">
        <v>32</v>
      </c>
      <c r="L65" s="81">
        <f>IF(SUM(R65,T65,V65)&gt;0,1,0)</f>
        <v>1</v>
      </c>
      <c r="M65" s="82">
        <v>0</v>
      </c>
      <c r="N65" s="82">
        <v>0</v>
      </c>
      <c r="O65" s="82"/>
      <c r="P65" s="82">
        <f>O65/K65</f>
        <v>0</v>
      </c>
      <c r="Q65" s="83" t="s">
        <v>242</v>
      </c>
      <c r="R65" s="84">
        <v>1</v>
      </c>
      <c r="S65" s="83" t="s">
        <v>398</v>
      </c>
      <c r="T65" s="85">
        <v>3</v>
      </c>
      <c r="U65" s="83"/>
      <c r="V65" s="85"/>
      <c r="W65" s="86"/>
      <c r="X65" s="87"/>
      <c r="Y65" s="87"/>
      <c r="Z65" s="87"/>
      <c r="AA65" s="107">
        <f>IF(AB65+AI65&gt;0,1,0)</f>
        <v>1</v>
      </c>
      <c r="AB65" s="88">
        <f>IF(AC65="",0,1)</f>
        <v>1</v>
      </c>
      <c r="AC65" s="89" t="s">
        <v>206</v>
      </c>
      <c r="AD65" s="89"/>
      <c r="AE65" s="90">
        <v>0</v>
      </c>
      <c r="AF65" s="91" t="s">
        <v>46</v>
      </c>
      <c r="AG65" s="91"/>
      <c r="AH65" s="92"/>
      <c r="AI65" s="93">
        <f>IF(SUM(AK65+AM65+AO65+AS65)&gt;0,1,0)</f>
        <v>1</v>
      </c>
      <c r="AJ65" s="94" t="s">
        <v>206</v>
      </c>
      <c r="AK65" s="95">
        <v>2</v>
      </c>
      <c r="AL65" s="96"/>
      <c r="AM65" s="97"/>
      <c r="AN65" s="96"/>
      <c r="AO65" s="97"/>
      <c r="AP65" s="107">
        <f>SUM(AK65,AM65,AO65)</f>
        <v>2</v>
      </c>
      <c r="AQ65" s="98">
        <f>IF(AS65&gt;0,1,0)</f>
        <v>0</v>
      </c>
      <c r="AR65" s="99"/>
      <c r="AS65" s="100"/>
      <c r="AT65" s="107">
        <f>SUM(AS65,AP65)</f>
        <v>2</v>
      </c>
      <c r="AU65" s="87" t="s">
        <v>281</v>
      </c>
    </row>
    <row r="66" spans="1:47">
      <c r="A66" s="77">
        <v>183</v>
      </c>
      <c r="B66" s="78">
        <v>41716</v>
      </c>
      <c r="C66" s="77" t="s">
        <v>203</v>
      </c>
      <c r="D66" s="77" t="s">
        <v>286</v>
      </c>
      <c r="E66" s="77" t="s">
        <v>4</v>
      </c>
      <c r="F66" s="79">
        <v>5621</v>
      </c>
      <c r="G66" s="77"/>
      <c r="H66" s="79" t="s">
        <v>64</v>
      </c>
      <c r="I66" s="79">
        <v>8</v>
      </c>
      <c r="J66" s="80">
        <v>12</v>
      </c>
      <c r="K66" s="80">
        <v>7</v>
      </c>
      <c r="L66" s="81">
        <f>IF(SUM(R66,T66,V66)&gt;0,1,0)</f>
        <v>1</v>
      </c>
      <c r="M66" s="82">
        <v>0</v>
      </c>
      <c r="N66" s="82">
        <v>0</v>
      </c>
      <c r="O66" s="82"/>
      <c r="P66" s="82">
        <f>O66/K66</f>
        <v>0</v>
      </c>
      <c r="Q66" s="83" t="s">
        <v>398</v>
      </c>
      <c r="R66" s="84">
        <v>5</v>
      </c>
      <c r="S66" s="83"/>
      <c r="T66" s="85"/>
      <c r="U66" s="83"/>
      <c r="V66" s="85"/>
      <c r="W66" s="86"/>
      <c r="X66" s="87"/>
      <c r="Y66" s="87"/>
      <c r="Z66" s="87"/>
      <c r="AA66" s="107">
        <f>IF(AB66+AI66&gt;0,1,0)</f>
        <v>1</v>
      </c>
      <c r="AB66" s="88">
        <f>IF(AC66="",0,1)</f>
        <v>1</v>
      </c>
      <c r="AC66" s="89" t="s">
        <v>206</v>
      </c>
      <c r="AD66" s="89"/>
      <c r="AE66" s="90">
        <v>0</v>
      </c>
      <c r="AF66" s="91" t="s">
        <v>233</v>
      </c>
      <c r="AG66" s="91"/>
      <c r="AH66" s="92"/>
      <c r="AI66" s="93">
        <f>IF(SUM(AK66+AM66+AO66+AS66)&gt;0,1,0)</f>
        <v>1</v>
      </c>
      <c r="AJ66" s="94" t="s">
        <v>206</v>
      </c>
      <c r="AK66" s="95">
        <v>7</v>
      </c>
      <c r="AL66" s="96"/>
      <c r="AM66" s="97"/>
      <c r="AN66" s="96"/>
      <c r="AO66" s="97"/>
      <c r="AP66" s="107">
        <f>SUM(AK66,AM66,AO66)</f>
        <v>7</v>
      </c>
      <c r="AQ66" s="98">
        <f>IF(AS66&gt;0,1,0)</f>
        <v>0</v>
      </c>
      <c r="AR66" s="99"/>
      <c r="AS66" s="100"/>
      <c r="AT66" s="107">
        <f>SUM(AS66,AP66)</f>
        <v>7</v>
      </c>
      <c r="AU66" s="87"/>
    </row>
    <row r="67" spans="1:47">
      <c r="A67" s="77">
        <v>184</v>
      </c>
      <c r="B67" s="78">
        <v>41716</v>
      </c>
      <c r="C67" s="77" t="s">
        <v>203</v>
      </c>
      <c r="D67" s="77" t="s">
        <v>286</v>
      </c>
      <c r="E67" s="77" t="s">
        <v>6</v>
      </c>
      <c r="F67" s="79">
        <v>5369</v>
      </c>
      <c r="G67" s="77"/>
      <c r="H67" s="79" t="s">
        <v>64</v>
      </c>
      <c r="I67" s="79">
        <v>9</v>
      </c>
      <c r="J67" s="80">
        <v>11</v>
      </c>
      <c r="K67" s="80">
        <v>43</v>
      </c>
      <c r="L67" s="81">
        <f>IF(SUM(R67,T67,V67)&gt;0,1,0)</f>
        <v>1</v>
      </c>
      <c r="M67" s="82">
        <v>0</v>
      </c>
      <c r="N67" s="82">
        <v>0</v>
      </c>
      <c r="O67" s="82"/>
      <c r="P67" s="82">
        <f>O67/K67</f>
        <v>0</v>
      </c>
      <c r="Q67" s="83" t="s">
        <v>398</v>
      </c>
      <c r="R67" s="84">
        <v>25</v>
      </c>
      <c r="S67" s="83"/>
      <c r="T67" s="85"/>
      <c r="U67" s="83"/>
      <c r="V67" s="85"/>
      <c r="W67" s="86"/>
      <c r="X67" s="87"/>
      <c r="Y67" s="87"/>
      <c r="Z67" s="87"/>
      <c r="AA67" s="107">
        <f>IF(AB67+AI67&gt;0,1,0)</f>
        <v>1</v>
      </c>
      <c r="AB67" s="88">
        <f>IF(AC67="",0,1)</f>
        <v>1</v>
      </c>
      <c r="AC67" s="89" t="s">
        <v>206</v>
      </c>
      <c r="AD67" s="89"/>
      <c r="AE67" s="90">
        <v>0</v>
      </c>
      <c r="AF67" s="91" t="s">
        <v>46</v>
      </c>
      <c r="AG67" s="91"/>
      <c r="AH67" s="92"/>
      <c r="AI67" s="93">
        <f>IF(SUM(AK67+AM67+AO67+AS67)&gt;0,1,0)</f>
        <v>1</v>
      </c>
      <c r="AJ67" s="94" t="s">
        <v>206</v>
      </c>
      <c r="AK67" s="95"/>
      <c r="AL67" s="96"/>
      <c r="AM67" s="97"/>
      <c r="AN67" s="96"/>
      <c r="AO67" s="97"/>
      <c r="AP67" s="107">
        <f>SUM(AK67,AM67,AO67)</f>
        <v>0</v>
      </c>
      <c r="AQ67" s="98">
        <f>IF(AS67&gt;0,1,0)</f>
        <v>1</v>
      </c>
      <c r="AR67" s="99" t="s">
        <v>206</v>
      </c>
      <c r="AS67" s="100">
        <v>200</v>
      </c>
      <c r="AT67" s="107">
        <f>SUM(AS67,AP67)</f>
        <v>200</v>
      </c>
      <c r="AU67" s="87" t="s">
        <v>290</v>
      </c>
    </row>
    <row r="68" spans="1:47">
      <c r="A68" s="77">
        <v>186</v>
      </c>
      <c r="B68" s="78">
        <v>41716</v>
      </c>
      <c r="C68" s="77" t="s">
        <v>203</v>
      </c>
      <c r="D68" s="77" t="s">
        <v>286</v>
      </c>
      <c r="E68" s="77" t="s">
        <v>5</v>
      </c>
      <c r="F68" s="79">
        <v>5604</v>
      </c>
      <c r="G68" s="77"/>
      <c r="H68" s="79" t="s">
        <v>64</v>
      </c>
      <c r="I68" s="79">
        <v>8</v>
      </c>
      <c r="J68" s="80">
        <v>12</v>
      </c>
      <c r="K68" s="80">
        <v>85</v>
      </c>
      <c r="L68" s="81">
        <f>IF(SUM(R68,T68,V68)&gt;0,1,0)</f>
        <v>1</v>
      </c>
      <c r="M68" s="82">
        <v>0</v>
      </c>
      <c r="N68" s="82">
        <v>0</v>
      </c>
      <c r="O68" s="82"/>
      <c r="P68" s="82">
        <f>O68/K68</f>
        <v>0</v>
      </c>
      <c r="Q68" s="83" t="s">
        <v>398</v>
      </c>
      <c r="R68" s="84">
        <v>7</v>
      </c>
      <c r="S68" s="83"/>
      <c r="T68" s="85"/>
      <c r="U68" s="83"/>
      <c r="V68" s="85"/>
      <c r="W68" s="86"/>
      <c r="X68" s="87"/>
      <c r="Y68" s="87"/>
      <c r="Z68" s="87"/>
      <c r="AA68" s="107">
        <f>IF(AB68+AI68&gt;0,1,0)</f>
        <v>1</v>
      </c>
      <c r="AB68" s="88">
        <f>IF(AC68="",0,1)</f>
        <v>1</v>
      </c>
      <c r="AC68" s="89" t="s">
        <v>206</v>
      </c>
      <c r="AD68" s="89"/>
      <c r="AE68" s="90">
        <v>0</v>
      </c>
      <c r="AF68" s="91" t="s">
        <v>46</v>
      </c>
      <c r="AG68" s="91"/>
      <c r="AH68" s="92"/>
      <c r="AI68" s="93">
        <f>IF(SUM(AK68+AM68+AO68+AS68)&gt;0,1,0)</f>
        <v>1</v>
      </c>
      <c r="AJ68" s="94" t="s">
        <v>206</v>
      </c>
      <c r="AK68" s="95">
        <v>6</v>
      </c>
      <c r="AL68" s="96"/>
      <c r="AM68" s="97"/>
      <c r="AN68" s="96"/>
      <c r="AO68" s="97"/>
      <c r="AP68" s="107">
        <f>SUM(AK68,AM68,AO68)</f>
        <v>6</v>
      </c>
      <c r="AQ68" s="98">
        <f>IF(AS68&gt;0,1,0)</f>
        <v>0</v>
      </c>
      <c r="AR68" s="99"/>
      <c r="AS68" s="100"/>
      <c r="AT68" s="107">
        <f>SUM(AS68,AP68)</f>
        <v>6</v>
      </c>
      <c r="AU68" s="87" t="s">
        <v>301</v>
      </c>
    </row>
    <row r="69" spans="1:47">
      <c r="A69" s="77">
        <v>187</v>
      </c>
      <c r="B69" s="78">
        <v>41716</v>
      </c>
      <c r="C69" s="77" t="s">
        <v>203</v>
      </c>
      <c r="D69" s="77" t="s">
        <v>286</v>
      </c>
      <c r="E69" s="77" t="s">
        <v>5</v>
      </c>
      <c r="F69" s="79">
        <v>5472</v>
      </c>
      <c r="G69" s="77"/>
      <c r="H69" s="79" t="s">
        <v>64</v>
      </c>
      <c r="I69" s="79">
        <v>10</v>
      </c>
      <c r="J69" s="80">
        <v>14</v>
      </c>
      <c r="K69" s="80">
        <v>66</v>
      </c>
      <c r="L69" s="81">
        <f>IF(SUM(R69,T69,V69)&gt;0,1,0)</f>
        <v>1</v>
      </c>
      <c r="M69" s="82">
        <v>0</v>
      </c>
      <c r="N69" s="82">
        <v>0</v>
      </c>
      <c r="O69" s="82"/>
      <c r="P69" s="82">
        <f>O69/K69</f>
        <v>0</v>
      </c>
      <c r="Q69" s="83" t="s">
        <v>398</v>
      </c>
      <c r="R69" s="84">
        <v>13</v>
      </c>
      <c r="S69" s="83"/>
      <c r="T69" s="85"/>
      <c r="U69" s="83"/>
      <c r="V69" s="85"/>
      <c r="W69" s="86"/>
      <c r="X69" s="87"/>
      <c r="Y69" s="87"/>
      <c r="Z69" s="87"/>
      <c r="AA69" s="107">
        <f>IF(AB69+AI69&gt;0,1,0)</f>
        <v>1</v>
      </c>
      <c r="AB69" s="88">
        <f>IF(AC69="",0,1)</f>
        <v>1</v>
      </c>
      <c r="AC69" s="89" t="s">
        <v>206</v>
      </c>
      <c r="AD69" s="89"/>
      <c r="AE69" s="90">
        <v>0</v>
      </c>
      <c r="AF69" s="91" t="s">
        <v>46</v>
      </c>
      <c r="AG69" s="91"/>
      <c r="AH69" s="92"/>
      <c r="AI69" s="93">
        <f>IF(SUM(AK69+AM69+AO69+AS69)&gt;0,1,0)</f>
        <v>1</v>
      </c>
      <c r="AJ69" s="94" t="s">
        <v>206</v>
      </c>
      <c r="AK69" s="95">
        <v>9</v>
      </c>
      <c r="AL69" s="96"/>
      <c r="AM69" s="97"/>
      <c r="AN69" s="96"/>
      <c r="AO69" s="97"/>
      <c r="AP69" s="107">
        <f>SUM(AK69,AM69,AO69)</f>
        <v>9</v>
      </c>
      <c r="AQ69" s="98">
        <f>IF(AS69&gt;0,1,0)</f>
        <v>0</v>
      </c>
      <c r="AR69" s="99"/>
      <c r="AS69" s="100"/>
      <c r="AT69" s="107">
        <f>SUM(AS69,AP69)</f>
        <v>9</v>
      </c>
      <c r="AU69" s="87" t="s">
        <v>292</v>
      </c>
    </row>
    <row r="70" spans="1:47">
      <c r="A70" s="77">
        <v>189</v>
      </c>
      <c r="B70" s="78">
        <v>41716</v>
      </c>
      <c r="C70" s="77" t="s">
        <v>203</v>
      </c>
      <c r="D70" s="77" t="s">
        <v>286</v>
      </c>
      <c r="E70" s="77" t="s">
        <v>584</v>
      </c>
      <c r="F70" s="79">
        <v>6117</v>
      </c>
      <c r="G70" s="77"/>
      <c r="H70" s="79" t="s">
        <v>64</v>
      </c>
      <c r="I70" s="79">
        <v>10</v>
      </c>
      <c r="J70" s="80">
        <v>12</v>
      </c>
      <c r="K70" s="80">
        <v>45</v>
      </c>
      <c r="L70" s="81">
        <f>IF(SUM(R70,T70,V70)&gt;0,1,0)</f>
        <v>1</v>
      </c>
      <c r="M70" s="82">
        <v>0</v>
      </c>
      <c r="N70" s="82">
        <v>0</v>
      </c>
      <c r="O70" s="82"/>
      <c r="P70" s="82">
        <f>O70/K70</f>
        <v>0</v>
      </c>
      <c r="Q70" s="83" t="s">
        <v>398</v>
      </c>
      <c r="R70" s="84">
        <v>3</v>
      </c>
      <c r="S70" s="83"/>
      <c r="T70" s="85"/>
      <c r="U70" s="83"/>
      <c r="V70" s="85"/>
      <c r="W70" s="86"/>
      <c r="X70" s="87"/>
      <c r="Y70" s="87"/>
      <c r="Z70" s="87"/>
      <c r="AA70" s="107">
        <f>IF(AB70+AI70&gt;0,1,0)</f>
        <v>1</v>
      </c>
      <c r="AB70" s="88">
        <f>IF(AC70="",0,1)</f>
        <v>1</v>
      </c>
      <c r="AC70" s="89" t="s">
        <v>206</v>
      </c>
      <c r="AD70" s="89"/>
      <c r="AE70" s="90">
        <v>0</v>
      </c>
      <c r="AF70" s="91" t="s">
        <v>46</v>
      </c>
      <c r="AG70" s="91"/>
      <c r="AH70" s="92"/>
      <c r="AI70" s="93">
        <f>IF(SUM(AK70+AM70+AO70+AS70)&gt;0,1,0)</f>
        <v>1</v>
      </c>
      <c r="AJ70" s="94" t="s">
        <v>206</v>
      </c>
      <c r="AK70" s="95"/>
      <c r="AL70" s="96"/>
      <c r="AM70" s="97"/>
      <c r="AN70" s="96"/>
      <c r="AO70" s="97"/>
      <c r="AP70" s="107">
        <f>SUM(AK70,AM70,AO70)</f>
        <v>0</v>
      </c>
      <c r="AQ70" s="98">
        <f>IF(AS70&gt;0,1,0)</f>
        <v>1</v>
      </c>
      <c r="AR70" s="99" t="s">
        <v>206</v>
      </c>
      <c r="AS70" s="100">
        <v>150</v>
      </c>
      <c r="AT70" s="107">
        <f>SUM(AS70,AP70)</f>
        <v>150</v>
      </c>
      <c r="AU70" s="87" t="s">
        <v>293</v>
      </c>
    </row>
    <row r="71" spans="1:47">
      <c r="A71" s="77">
        <v>194</v>
      </c>
      <c r="B71" s="78">
        <v>41716</v>
      </c>
      <c r="C71" s="77" t="s">
        <v>203</v>
      </c>
      <c r="D71" s="77" t="s">
        <v>286</v>
      </c>
      <c r="E71" s="77" t="s">
        <v>12</v>
      </c>
      <c r="F71" s="79">
        <v>5579</v>
      </c>
      <c r="G71" s="77"/>
      <c r="H71" s="79" t="s">
        <v>64</v>
      </c>
      <c r="I71" s="79">
        <v>11</v>
      </c>
      <c r="J71" s="80">
        <v>14</v>
      </c>
      <c r="K71" s="80">
        <v>32</v>
      </c>
      <c r="L71" s="81">
        <f>IF(SUM(R71,T71,V71)&gt;0,1,0)</f>
        <v>1</v>
      </c>
      <c r="M71" s="82">
        <v>0</v>
      </c>
      <c r="N71" s="82">
        <v>0</v>
      </c>
      <c r="O71" s="82"/>
      <c r="P71" s="82">
        <f>O71/K71</f>
        <v>0</v>
      </c>
      <c r="Q71" s="83" t="s">
        <v>398</v>
      </c>
      <c r="R71" s="84">
        <v>8</v>
      </c>
      <c r="S71" s="83"/>
      <c r="T71" s="85"/>
      <c r="U71" s="83"/>
      <c r="V71" s="85"/>
      <c r="W71" s="86"/>
      <c r="X71" s="87"/>
      <c r="Y71" s="87"/>
      <c r="Z71" s="87"/>
      <c r="AA71" s="107">
        <f>IF(AB71+AI71&gt;0,1,0)</f>
        <v>1</v>
      </c>
      <c r="AB71" s="88">
        <f>IF(AC71="",0,1)</f>
        <v>1</v>
      </c>
      <c r="AC71" s="89" t="s">
        <v>206</v>
      </c>
      <c r="AD71" s="89"/>
      <c r="AE71" s="90">
        <v>0</v>
      </c>
      <c r="AF71" s="91" t="s">
        <v>47</v>
      </c>
      <c r="AG71" s="91" t="s">
        <v>114</v>
      </c>
      <c r="AH71" s="92"/>
      <c r="AI71" s="93">
        <f>IF(SUM(AK71+AM71+AO71+AS71)&gt;0,1,0)</f>
        <v>1</v>
      </c>
      <c r="AJ71" s="94" t="s">
        <v>206</v>
      </c>
      <c r="AK71" s="95">
        <v>17</v>
      </c>
      <c r="AL71" s="96"/>
      <c r="AM71" s="97"/>
      <c r="AN71" s="96"/>
      <c r="AO71" s="97"/>
      <c r="AP71" s="107">
        <f>SUM(AK71,AM71,AO71)</f>
        <v>17</v>
      </c>
      <c r="AQ71" s="98">
        <f>IF(AS71&gt;0,1,0)</f>
        <v>1</v>
      </c>
      <c r="AR71" s="99" t="s">
        <v>206</v>
      </c>
      <c r="AS71" s="100">
        <v>300</v>
      </c>
      <c r="AT71" s="107">
        <f>SUM(AS71,AP71)</f>
        <v>317</v>
      </c>
      <c r="AU71" s="87" t="s">
        <v>295</v>
      </c>
    </row>
    <row r="72" spans="1:47">
      <c r="A72" s="77">
        <v>196</v>
      </c>
      <c r="B72" s="78">
        <v>41716</v>
      </c>
      <c r="C72" s="77" t="s">
        <v>203</v>
      </c>
      <c r="D72" s="77" t="s">
        <v>286</v>
      </c>
      <c r="E72" s="77" t="s">
        <v>10</v>
      </c>
      <c r="F72" s="79">
        <v>5588</v>
      </c>
      <c r="G72" s="77"/>
      <c r="H72" s="79" t="s">
        <v>64</v>
      </c>
      <c r="I72" s="79">
        <v>6.5</v>
      </c>
      <c r="J72" s="80">
        <v>15</v>
      </c>
      <c r="K72" s="80">
        <v>47</v>
      </c>
      <c r="L72" s="81">
        <f>IF(SUM(R72,T72,V72)&gt;0,1,0)</f>
        <v>1</v>
      </c>
      <c r="M72" s="82">
        <v>0</v>
      </c>
      <c r="N72" s="82">
        <v>0</v>
      </c>
      <c r="O72" s="82"/>
      <c r="P72" s="82">
        <f>O72/K72</f>
        <v>0</v>
      </c>
      <c r="Q72" s="83" t="s">
        <v>296</v>
      </c>
      <c r="R72" s="84">
        <v>100</v>
      </c>
      <c r="S72" s="83" t="s">
        <v>398</v>
      </c>
      <c r="T72" s="85">
        <v>5</v>
      </c>
      <c r="U72" s="83"/>
      <c r="V72" s="85"/>
      <c r="W72" s="86"/>
      <c r="X72" s="87"/>
      <c r="Y72" s="87"/>
      <c r="Z72" s="87"/>
      <c r="AA72" s="107">
        <f>IF(AB72+AI72&gt;0,1,0)</f>
        <v>1</v>
      </c>
      <c r="AB72" s="88">
        <f>IF(AC72="",0,1)</f>
        <v>1</v>
      </c>
      <c r="AC72" s="89" t="s">
        <v>206</v>
      </c>
      <c r="AD72" s="89"/>
      <c r="AE72" s="90">
        <v>0</v>
      </c>
      <c r="AF72" s="91" t="s">
        <v>46</v>
      </c>
      <c r="AG72" s="91"/>
      <c r="AH72" s="92"/>
      <c r="AI72" s="93">
        <f>IF(SUM(AK72+AM72+AO72+AS72)&gt;0,1,0)</f>
        <v>1</v>
      </c>
      <c r="AJ72" s="94" t="s">
        <v>206</v>
      </c>
      <c r="AK72" s="95"/>
      <c r="AL72" s="96"/>
      <c r="AM72" s="97"/>
      <c r="AN72" s="96"/>
      <c r="AO72" s="97"/>
      <c r="AP72" s="107">
        <f>SUM(AK72,AM72,AO72)</f>
        <v>0</v>
      </c>
      <c r="AQ72" s="98">
        <f>IF(AS72&gt;0,1,0)</f>
        <v>1</v>
      </c>
      <c r="AR72" s="99" t="s">
        <v>206</v>
      </c>
      <c r="AS72" s="100">
        <v>300</v>
      </c>
      <c r="AT72" s="107">
        <f>SUM(AS72,AP72)</f>
        <v>300</v>
      </c>
      <c r="AU72" s="87" t="s">
        <v>302</v>
      </c>
    </row>
    <row r="73" spans="1:47">
      <c r="A73" s="77">
        <v>198</v>
      </c>
      <c r="B73" s="78">
        <v>41716</v>
      </c>
      <c r="C73" s="77" t="s">
        <v>203</v>
      </c>
      <c r="D73" s="77" t="s">
        <v>286</v>
      </c>
      <c r="E73" s="77" t="s">
        <v>17</v>
      </c>
      <c r="F73" s="79">
        <v>5370</v>
      </c>
      <c r="G73" s="77"/>
      <c r="H73" s="79" t="s">
        <v>64</v>
      </c>
      <c r="I73" s="79">
        <v>5</v>
      </c>
      <c r="J73" s="80">
        <v>10</v>
      </c>
      <c r="K73" s="80">
        <v>64</v>
      </c>
      <c r="L73" s="81">
        <f>IF(SUM(R73,T73,V73)&gt;0,1,0)</f>
        <v>1</v>
      </c>
      <c r="M73" s="82">
        <v>0</v>
      </c>
      <c r="N73" s="82">
        <v>0</v>
      </c>
      <c r="O73" s="82"/>
      <c r="P73" s="82">
        <f>O73/K73</f>
        <v>0</v>
      </c>
      <c r="Q73" s="83" t="s">
        <v>398</v>
      </c>
      <c r="R73" s="84">
        <v>1</v>
      </c>
      <c r="S73" s="83" t="s">
        <v>298</v>
      </c>
      <c r="T73" s="85"/>
      <c r="U73" s="83"/>
      <c r="V73" s="85"/>
      <c r="W73" s="86"/>
      <c r="X73" s="87"/>
      <c r="Y73" s="87"/>
      <c r="Z73" s="87"/>
      <c r="AA73" s="107">
        <f>IF(AB73+AI73&gt;0,1,0)</f>
        <v>1</v>
      </c>
      <c r="AB73" s="88">
        <f>IF(AC73="",0,1)</f>
        <v>1</v>
      </c>
      <c r="AC73" s="89" t="s">
        <v>206</v>
      </c>
      <c r="AD73" s="89"/>
      <c r="AE73" s="90">
        <v>0</v>
      </c>
      <c r="AF73" s="91" t="s">
        <v>46</v>
      </c>
      <c r="AG73" s="91"/>
      <c r="AH73" s="92"/>
      <c r="AI73" s="93">
        <f>IF(SUM(AK73+AM73+AO73+AS73)&gt;0,1,0)</f>
        <v>1</v>
      </c>
      <c r="AJ73" s="94" t="s">
        <v>206</v>
      </c>
      <c r="AK73" s="95"/>
      <c r="AL73" s="96"/>
      <c r="AM73" s="97"/>
      <c r="AN73" s="96"/>
      <c r="AO73" s="97"/>
      <c r="AP73" s="107">
        <f>SUM(AK73,AM73,AO73)</f>
        <v>0</v>
      </c>
      <c r="AQ73" s="98">
        <f>IF(AS73&gt;0,1,0)</f>
        <v>1</v>
      </c>
      <c r="AR73" s="99" t="s">
        <v>206</v>
      </c>
      <c r="AS73" s="100">
        <v>100</v>
      </c>
      <c r="AT73" s="107">
        <f>SUM(AS73,AP73)</f>
        <v>100</v>
      </c>
      <c r="AU73" s="87" t="s">
        <v>300</v>
      </c>
    </row>
    <row r="74" spans="1:47">
      <c r="A74" s="77">
        <v>200</v>
      </c>
      <c r="B74" s="78">
        <v>41716</v>
      </c>
      <c r="C74" s="77" t="s">
        <v>203</v>
      </c>
      <c r="D74" s="77" t="s">
        <v>286</v>
      </c>
      <c r="E74" s="77" t="s">
        <v>11</v>
      </c>
      <c r="F74" s="79" t="s">
        <v>23</v>
      </c>
      <c r="G74" s="77" t="s">
        <v>288</v>
      </c>
      <c r="H74" s="79" t="s">
        <v>235</v>
      </c>
      <c r="I74" s="79">
        <v>7.5</v>
      </c>
      <c r="J74" s="80">
        <v>16</v>
      </c>
      <c r="K74" s="80">
        <v>125</v>
      </c>
      <c r="L74" s="81">
        <f>IF(SUM(R74,T74,V74)&gt;0,1,0)</f>
        <v>1</v>
      </c>
      <c r="M74" s="82">
        <v>1</v>
      </c>
      <c r="N74" s="82">
        <v>1</v>
      </c>
      <c r="O74" s="82">
        <v>11</v>
      </c>
      <c r="P74" s="82">
        <f>O74/K74</f>
        <v>8.7999999999999995E-2</v>
      </c>
      <c r="Q74" s="83" t="s">
        <v>209</v>
      </c>
      <c r="R74" s="84">
        <v>11</v>
      </c>
      <c r="S74" s="83" t="s">
        <v>398</v>
      </c>
      <c r="T74" s="85">
        <v>3</v>
      </c>
      <c r="U74" s="83"/>
      <c r="V74" s="85"/>
      <c r="W74" s="86"/>
      <c r="X74" s="87"/>
      <c r="Y74" s="87"/>
      <c r="Z74" s="87"/>
      <c r="AA74" s="107">
        <f>IF(AB74+AI74&gt;0,1,0)</f>
        <v>1</v>
      </c>
      <c r="AB74" s="88">
        <f>IF(AC74="",0,1)</f>
        <v>1</v>
      </c>
      <c r="AC74" s="89" t="s">
        <v>206</v>
      </c>
      <c r="AD74" s="89"/>
      <c r="AE74" s="90">
        <v>0</v>
      </c>
      <c r="AF74" s="91" t="s">
        <v>48</v>
      </c>
      <c r="AG74" s="91" t="s">
        <v>52</v>
      </c>
      <c r="AH74" s="92">
        <v>0</v>
      </c>
      <c r="AI74" s="93">
        <f>IF(SUM(AK74+AM74+AO74+AS74)&gt;0,1,0)</f>
        <v>0</v>
      </c>
      <c r="AJ74" s="94"/>
      <c r="AK74" s="95"/>
      <c r="AL74" s="96"/>
      <c r="AM74" s="97"/>
      <c r="AN74" s="96"/>
      <c r="AO74" s="97"/>
      <c r="AP74" s="107">
        <f>SUM(AK74,AM74,AO74)</f>
        <v>0</v>
      </c>
      <c r="AQ74" s="98">
        <f>IF(AS74&gt;0,1,0)</f>
        <v>0</v>
      </c>
      <c r="AR74" s="99"/>
      <c r="AS74" s="100"/>
      <c r="AT74" s="107">
        <f>SUM(AS74,AP74)</f>
        <v>0</v>
      </c>
      <c r="AU74" s="87" t="s">
        <v>325</v>
      </c>
    </row>
    <row r="75" spans="1:47">
      <c r="A75" s="77">
        <v>201</v>
      </c>
      <c r="B75" s="78">
        <v>41716</v>
      </c>
      <c r="C75" s="77" t="s">
        <v>203</v>
      </c>
      <c r="D75" s="77" t="s">
        <v>303</v>
      </c>
      <c r="E75" s="77" t="s">
        <v>4</v>
      </c>
      <c r="F75" s="79">
        <v>30</v>
      </c>
      <c r="G75" s="77"/>
      <c r="H75" s="79" t="s">
        <v>64</v>
      </c>
      <c r="I75" s="79">
        <v>7</v>
      </c>
      <c r="J75" s="80">
        <v>10</v>
      </c>
      <c r="K75" s="80">
        <v>7</v>
      </c>
      <c r="L75" s="81">
        <f>IF(SUM(R75,T75,V75)&gt;0,1,0)</f>
        <v>1</v>
      </c>
      <c r="M75" s="82">
        <v>0</v>
      </c>
      <c r="N75" s="82">
        <v>0</v>
      </c>
      <c r="O75" s="82"/>
      <c r="P75" s="82">
        <f>O75/K75</f>
        <v>0</v>
      </c>
      <c r="Q75" s="83" t="s">
        <v>398</v>
      </c>
      <c r="R75" s="84">
        <v>20</v>
      </c>
      <c r="S75" s="83"/>
      <c r="T75" s="85"/>
      <c r="U75" s="83"/>
      <c r="V75" s="85"/>
      <c r="W75" s="86"/>
      <c r="X75" s="87"/>
      <c r="Y75" s="87"/>
      <c r="Z75" s="87"/>
      <c r="AA75" s="107">
        <f>IF(AB75+AI75&gt;0,1,0)</f>
        <v>1</v>
      </c>
      <c r="AB75" s="88">
        <f>IF(AC75="",0,1)</f>
        <v>1</v>
      </c>
      <c r="AC75" s="89" t="s">
        <v>206</v>
      </c>
      <c r="AD75" s="89"/>
      <c r="AE75" s="90">
        <v>0</v>
      </c>
      <c r="AF75" s="91" t="s">
        <v>49</v>
      </c>
      <c r="AG75" s="91" t="s">
        <v>52</v>
      </c>
      <c r="AH75" s="92">
        <v>0</v>
      </c>
      <c r="AI75" s="93">
        <f>IF(SUM(AK75+AM75+AO75+AS75)&gt;0,1,0)</f>
        <v>1</v>
      </c>
      <c r="AJ75" s="94" t="s">
        <v>206</v>
      </c>
      <c r="AK75" s="95"/>
      <c r="AL75" s="96"/>
      <c r="AM75" s="97"/>
      <c r="AN75" s="96"/>
      <c r="AO75" s="97"/>
      <c r="AP75" s="107">
        <f>SUM(AK75,AM75,AO75)</f>
        <v>0</v>
      </c>
      <c r="AQ75" s="98">
        <f>IF(AS75&gt;0,1,0)</f>
        <v>1</v>
      </c>
      <c r="AR75" s="99" t="s">
        <v>206</v>
      </c>
      <c r="AS75" s="100">
        <v>300</v>
      </c>
      <c r="AT75" s="107">
        <f>SUM(AS75,AP75)</f>
        <v>300</v>
      </c>
      <c r="AU75" s="87" t="s">
        <v>307</v>
      </c>
    </row>
    <row r="76" spans="1:47">
      <c r="A76" s="77">
        <v>202</v>
      </c>
      <c r="B76" s="78">
        <v>41719</v>
      </c>
      <c r="C76" s="77" t="s">
        <v>203</v>
      </c>
      <c r="D76" s="77" t="s">
        <v>303</v>
      </c>
      <c r="E76" s="77" t="s">
        <v>4</v>
      </c>
      <c r="F76" s="79">
        <v>3846</v>
      </c>
      <c r="G76" s="77"/>
      <c r="H76" s="79" t="s">
        <v>64</v>
      </c>
      <c r="I76" s="79">
        <v>9</v>
      </c>
      <c r="J76" s="80">
        <v>12</v>
      </c>
      <c r="K76" s="80">
        <v>8</v>
      </c>
      <c r="L76" s="81">
        <f>IF(SUM(R76,T76,V76)&gt;0,1,0)</f>
        <v>1</v>
      </c>
      <c r="M76" s="82">
        <v>1</v>
      </c>
      <c r="N76" s="82">
        <v>1</v>
      </c>
      <c r="O76" s="82" t="s">
        <v>22</v>
      </c>
      <c r="P76" s="82" t="s">
        <v>22</v>
      </c>
      <c r="Q76" s="83" t="s">
        <v>398</v>
      </c>
      <c r="R76" s="84">
        <v>15</v>
      </c>
      <c r="S76" s="83" t="s">
        <v>599</v>
      </c>
      <c r="T76" s="85" t="s">
        <v>22</v>
      </c>
      <c r="U76" s="83"/>
      <c r="V76" s="85"/>
      <c r="W76" s="86"/>
      <c r="X76" s="87"/>
      <c r="Y76" s="87"/>
      <c r="Z76" s="87"/>
      <c r="AA76" s="107">
        <f>IF(AB76+AI76&gt;0,1,0)</f>
        <v>1</v>
      </c>
      <c r="AB76" s="88">
        <f>IF(AC76="",0,1)</f>
        <v>1</v>
      </c>
      <c r="AC76" s="89" t="s">
        <v>206</v>
      </c>
      <c r="AD76" s="89"/>
      <c r="AE76" s="90">
        <v>0</v>
      </c>
      <c r="AF76" s="91" t="s">
        <v>46</v>
      </c>
      <c r="AG76" s="91"/>
      <c r="AH76" s="92"/>
      <c r="AI76" s="93">
        <f>IF(SUM(AK76+AM76+AO76+AS76)&gt;0,1,0)</f>
        <v>1</v>
      </c>
      <c r="AJ76" s="94" t="s">
        <v>206</v>
      </c>
      <c r="AK76" s="95">
        <v>5</v>
      </c>
      <c r="AL76" s="96"/>
      <c r="AM76" s="97"/>
      <c r="AN76" s="96"/>
      <c r="AO76" s="97"/>
      <c r="AP76" s="107">
        <f>SUM(AK76,AM76,AO76)</f>
        <v>5</v>
      </c>
      <c r="AQ76" s="98">
        <f>IF(AS76&gt;0,1,0)</f>
        <v>0</v>
      </c>
      <c r="AR76" s="99"/>
      <c r="AS76" s="100"/>
      <c r="AT76" s="107">
        <f>SUM(AS76,AP76)</f>
        <v>5</v>
      </c>
      <c r="AU76" s="87" t="s">
        <v>338</v>
      </c>
    </row>
    <row r="77" spans="1:47">
      <c r="A77" s="77">
        <v>203</v>
      </c>
      <c r="B77" s="78">
        <v>41716</v>
      </c>
      <c r="C77" s="77" t="s">
        <v>203</v>
      </c>
      <c r="D77" s="77" t="s">
        <v>303</v>
      </c>
      <c r="E77" s="77" t="s">
        <v>6</v>
      </c>
      <c r="F77" s="79">
        <v>161</v>
      </c>
      <c r="G77" s="77"/>
      <c r="H77" s="79" t="s">
        <v>64</v>
      </c>
      <c r="I77" s="79">
        <v>6</v>
      </c>
      <c r="J77" s="80">
        <v>13</v>
      </c>
      <c r="K77" s="80">
        <v>29</v>
      </c>
      <c r="L77" s="81">
        <f>IF(SUM(R77,T77,V77)&gt;0,1,0)</f>
        <v>1</v>
      </c>
      <c r="M77" s="82">
        <v>1</v>
      </c>
      <c r="N77" s="82">
        <v>1</v>
      </c>
      <c r="O77" s="82">
        <v>1</v>
      </c>
      <c r="P77" s="82">
        <f>O77/K77</f>
        <v>3.4482758620689655E-2</v>
      </c>
      <c r="Q77" s="83" t="s">
        <v>209</v>
      </c>
      <c r="R77" s="84">
        <v>1</v>
      </c>
      <c r="S77" s="83"/>
      <c r="T77" s="85"/>
      <c r="U77" s="83"/>
      <c r="V77" s="85"/>
      <c r="W77" s="86"/>
      <c r="X77" s="87"/>
      <c r="Y77" s="87"/>
      <c r="Z77" s="87"/>
      <c r="AA77" s="107">
        <f>IF(AB77+AI77&gt;0,1,0)</f>
        <v>1</v>
      </c>
      <c r="AB77" s="88">
        <f>IF(AC77="",0,1)</f>
        <v>1</v>
      </c>
      <c r="AC77" s="89" t="s">
        <v>206</v>
      </c>
      <c r="AD77" s="89"/>
      <c r="AE77" s="90">
        <v>0</v>
      </c>
      <c r="AF77" s="91" t="s">
        <v>46</v>
      </c>
      <c r="AG77" s="91"/>
      <c r="AH77" s="92"/>
      <c r="AI77" s="93">
        <f>IF(SUM(AK77+AM77+AO77+AS77)&gt;0,1,0)</f>
        <v>1</v>
      </c>
      <c r="AJ77" s="94" t="s">
        <v>206</v>
      </c>
      <c r="AK77" s="95">
        <v>12</v>
      </c>
      <c r="AL77" s="96"/>
      <c r="AM77" s="97"/>
      <c r="AN77" s="96"/>
      <c r="AO77" s="97"/>
      <c r="AP77" s="107">
        <f>SUM(AK77,AM77,AO77)</f>
        <v>12</v>
      </c>
      <c r="AQ77" s="98">
        <f>IF(AS77&gt;0,1,0)</f>
        <v>0</v>
      </c>
      <c r="AR77" s="99"/>
      <c r="AS77" s="100"/>
      <c r="AT77" s="107">
        <f>SUM(AS77,AP77)</f>
        <v>12</v>
      </c>
      <c r="AU77" s="87" t="s">
        <v>308</v>
      </c>
    </row>
    <row r="78" spans="1:47">
      <c r="A78" s="77">
        <v>204</v>
      </c>
      <c r="B78" s="78">
        <v>41719</v>
      </c>
      <c r="C78" s="77" t="s">
        <v>203</v>
      </c>
      <c r="D78" s="77" t="s">
        <v>303</v>
      </c>
      <c r="E78" s="77" t="s">
        <v>6</v>
      </c>
      <c r="F78" s="79">
        <v>3852</v>
      </c>
      <c r="G78" s="77"/>
      <c r="H78" s="79" t="s">
        <v>64</v>
      </c>
      <c r="I78" s="79">
        <v>5.5</v>
      </c>
      <c r="J78" s="80">
        <v>12</v>
      </c>
      <c r="K78" s="80">
        <v>35</v>
      </c>
      <c r="L78" s="81">
        <f>IF(SUM(R78,T78,V78)&gt;0,1,0)</f>
        <v>1</v>
      </c>
      <c r="M78" s="82">
        <v>0</v>
      </c>
      <c r="N78" s="82">
        <v>0</v>
      </c>
      <c r="O78" s="82"/>
      <c r="P78" s="82">
        <f>O78/K78</f>
        <v>0</v>
      </c>
      <c r="Q78" s="83" t="s">
        <v>398</v>
      </c>
      <c r="R78" s="84">
        <v>25</v>
      </c>
      <c r="S78" s="83" t="s">
        <v>341</v>
      </c>
      <c r="T78" s="85">
        <v>1</v>
      </c>
      <c r="U78" s="83"/>
      <c r="V78" s="85"/>
      <c r="W78" s="86"/>
      <c r="X78" s="87"/>
      <c r="Y78" s="87"/>
      <c r="Z78" s="87"/>
      <c r="AA78" s="107">
        <f>IF(AB78+AI78&gt;0,1,0)</f>
        <v>1</v>
      </c>
      <c r="AB78" s="88">
        <f>IF(AC78="",0,1)</f>
        <v>1</v>
      </c>
      <c r="AC78" s="89" t="s">
        <v>206</v>
      </c>
      <c r="AD78" s="89"/>
      <c r="AE78" s="90">
        <v>0</v>
      </c>
      <c r="AF78" s="91"/>
      <c r="AG78" s="91"/>
      <c r="AH78" s="92"/>
      <c r="AI78" s="93">
        <f>IF(SUM(AK78+AM78+AO78+AS78)&gt;0,1,0)</f>
        <v>1</v>
      </c>
      <c r="AJ78" s="94" t="s">
        <v>206</v>
      </c>
      <c r="AK78" s="95">
        <v>9</v>
      </c>
      <c r="AL78" s="109" t="s">
        <v>317</v>
      </c>
      <c r="AM78" s="97">
        <v>1</v>
      </c>
      <c r="AN78" s="96"/>
      <c r="AO78" s="97"/>
      <c r="AP78" s="107">
        <f>SUM(AK78,AM78,AO78)</f>
        <v>10</v>
      </c>
      <c r="AQ78" s="98">
        <f>IF(AS78&gt;0,1,0)</f>
        <v>0</v>
      </c>
      <c r="AR78" s="99"/>
      <c r="AS78" s="100"/>
      <c r="AT78" s="107">
        <f>SUM(AS78,AP78)</f>
        <v>10</v>
      </c>
      <c r="AU78" s="87"/>
    </row>
    <row r="79" spans="1:47">
      <c r="A79" s="77">
        <v>206</v>
      </c>
      <c r="B79" s="78">
        <v>41716</v>
      </c>
      <c r="C79" s="77" t="s">
        <v>203</v>
      </c>
      <c r="D79" s="77" t="s">
        <v>303</v>
      </c>
      <c r="E79" s="77" t="s">
        <v>584</v>
      </c>
      <c r="F79" s="79">
        <v>222</v>
      </c>
      <c r="G79" s="77"/>
      <c r="H79" s="79" t="s">
        <v>64</v>
      </c>
      <c r="I79" s="79">
        <v>4</v>
      </c>
      <c r="J79" s="80" t="s">
        <v>37</v>
      </c>
      <c r="K79" s="80">
        <v>80</v>
      </c>
      <c r="L79" s="81">
        <f>IF(SUM(R79,T79,V79)&gt;0,1,0)</f>
        <v>1</v>
      </c>
      <c r="M79" s="82">
        <v>1</v>
      </c>
      <c r="N79" s="82">
        <v>1</v>
      </c>
      <c r="O79" s="82">
        <v>2</v>
      </c>
      <c r="P79" s="82">
        <f>O79/K79</f>
        <v>2.5000000000000001E-2</v>
      </c>
      <c r="Q79" s="83" t="s">
        <v>209</v>
      </c>
      <c r="R79" s="84">
        <v>2</v>
      </c>
      <c r="S79" s="83"/>
      <c r="T79" s="85"/>
      <c r="U79" s="83"/>
      <c r="V79" s="85"/>
      <c r="W79" s="86"/>
      <c r="X79" s="87"/>
      <c r="Y79" s="87"/>
      <c r="Z79" s="87"/>
      <c r="AA79" s="107">
        <f>IF(AB79+AI79&gt;0,1,0)</f>
        <v>1</v>
      </c>
      <c r="AB79" s="88">
        <f>IF(AC79="",0,1)</f>
        <v>1</v>
      </c>
      <c r="AC79" s="89" t="s">
        <v>206</v>
      </c>
      <c r="AD79" s="89"/>
      <c r="AE79" s="90">
        <v>0</v>
      </c>
      <c r="AF79" s="91" t="s">
        <v>47</v>
      </c>
      <c r="AG79" s="91" t="s">
        <v>52</v>
      </c>
      <c r="AH79" s="92">
        <v>0</v>
      </c>
      <c r="AI79" s="93">
        <f>IF(SUM(AK79+AM79+AO79+AS79)&gt;0,1,0)</f>
        <v>1</v>
      </c>
      <c r="AJ79" s="94" t="s">
        <v>206</v>
      </c>
      <c r="AK79" s="95">
        <v>14</v>
      </c>
      <c r="AL79" s="96"/>
      <c r="AM79" s="97"/>
      <c r="AN79" s="96"/>
      <c r="AO79" s="97"/>
      <c r="AP79" s="107">
        <f>SUM(AK79,AM79,AO79)</f>
        <v>14</v>
      </c>
      <c r="AQ79" s="98">
        <f>IF(AS79&gt;0,1,0)</f>
        <v>0</v>
      </c>
      <c r="AR79" s="99"/>
      <c r="AS79" s="100"/>
      <c r="AT79" s="107">
        <f>SUM(AS79,AP79)</f>
        <v>14</v>
      </c>
      <c r="AU79" s="87" t="s">
        <v>311</v>
      </c>
    </row>
    <row r="80" spans="1:47">
      <c r="A80" s="77">
        <v>207</v>
      </c>
      <c r="B80" s="78">
        <v>41719</v>
      </c>
      <c r="C80" s="77" t="s">
        <v>203</v>
      </c>
      <c r="D80" s="77" t="s">
        <v>303</v>
      </c>
      <c r="E80" s="77" t="s">
        <v>585</v>
      </c>
      <c r="F80" s="79" t="s">
        <v>23</v>
      </c>
      <c r="G80" s="77" t="s">
        <v>350</v>
      </c>
      <c r="H80" s="79" t="s">
        <v>30</v>
      </c>
      <c r="I80" s="79">
        <v>7</v>
      </c>
      <c r="J80" s="80">
        <v>11</v>
      </c>
      <c r="K80" s="80">
        <v>92</v>
      </c>
      <c r="L80" s="81">
        <f>IF(SUM(R80,T80,V80)&gt;0,1,0)</f>
        <v>0</v>
      </c>
      <c r="M80" s="82">
        <v>0</v>
      </c>
      <c r="N80" s="82">
        <v>0</v>
      </c>
      <c r="O80" s="82"/>
      <c r="P80" s="82">
        <f>O80/K80</f>
        <v>0</v>
      </c>
      <c r="Q80" s="83"/>
      <c r="R80" s="84"/>
      <c r="S80" s="83"/>
      <c r="T80" s="85"/>
      <c r="U80" s="83"/>
      <c r="V80" s="85"/>
      <c r="W80" s="86"/>
      <c r="X80" s="87"/>
      <c r="Y80" s="87"/>
      <c r="Z80" s="87"/>
      <c r="AA80" s="107">
        <f>IF(AB80+AI80&gt;0,1,0)</f>
        <v>1</v>
      </c>
      <c r="AB80" s="88">
        <f>IF(AC80="",0,1)</f>
        <v>1</v>
      </c>
      <c r="AC80" s="89" t="s">
        <v>206</v>
      </c>
      <c r="AD80" s="89"/>
      <c r="AE80" s="90">
        <v>0</v>
      </c>
      <c r="AF80" s="91" t="s">
        <v>48</v>
      </c>
      <c r="AG80" s="91"/>
      <c r="AH80" s="92"/>
      <c r="AI80" s="93">
        <f>IF(SUM(AK80+AM80+AO80+AS80)&gt;0,1,0)</f>
        <v>1</v>
      </c>
      <c r="AJ80" s="110" t="s">
        <v>348</v>
      </c>
      <c r="AK80" s="95">
        <v>7</v>
      </c>
      <c r="AL80" s="96" t="s">
        <v>206</v>
      </c>
      <c r="AM80" s="97">
        <v>2</v>
      </c>
      <c r="AN80" s="96"/>
      <c r="AO80" s="97"/>
      <c r="AP80" s="107">
        <f>SUM(AK80,AM80,AO80)</f>
        <v>9</v>
      </c>
      <c r="AQ80" s="98">
        <f>IF(AS80&gt;0,1,0)</f>
        <v>0</v>
      </c>
      <c r="AR80" s="99"/>
      <c r="AS80" s="100"/>
      <c r="AT80" s="107">
        <f>SUM(AS80,AP80)</f>
        <v>9</v>
      </c>
      <c r="AU80" s="87"/>
    </row>
    <row r="81" spans="1:47">
      <c r="A81" s="77">
        <v>209</v>
      </c>
      <c r="B81" s="78">
        <v>41716</v>
      </c>
      <c r="C81" s="77" t="s">
        <v>203</v>
      </c>
      <c r="D81" s="77" t="s">
        <v>303</v>
      </c>
      <c r="E81" s="77" t="s">
        <v>5</v>
      </c>
      <c r="F81" s="79">
        <v>185</v>
      </c>
      <c r="G81" s="77"/>
      <c r="H81" s="79" t="s">
        <v>64</v>
      </c>
      <c r="I81" s="79">
        <v>7.5</v>
      </c>
      <c r="J81" s="80" t="s">
        <v>37</v>
      </c>
      <c r="K81" s="80">
        <v>39</v>
      </c>
      <c r="L81" s="81">
        <f>IF(SUM(R81,T81,V81)&gt;0,1,0)</f>
        <v>1</v>
      </c>
      <c r="M81" s="82">
        <v>1</v>
      </c>
      <c r="N81" s="82">
        <v>1</v>
      </c>
      <c r="O81" s="82">
        <v>1</v>
      </c>
      <c r="P81" s="82">
        <f>O81/K81</f>
        <v>2.564102564102564E-2</v>
      </c>
      <c r="Q81" s="83" t="s">
        <v>209</v>
      </c>
      <c r="R81" s="84">
        <v>1</v>
      </c>
      <c r="S81" s="83" t="s">
        <v>398</v>
      </c>
      <c r="T81" s="85">
        <v>9</v>
      </c>
      <c r="U81" s="83"/>
      <c r="V81" s="85"/>
      <c r="W81" s="86"/>
      <c r="X81" s="87"/>
      <c r="Y81" s="87"/>
      <c r="Z81" s="87"/>
      <c r="AA81" s="107">
        <f>IF(AB81+AI81&gt;0,1,0)</f>
        <v>1</v>
      </c>
      <c r="AB81" s="88">
        <f>IF(AC81="",0,1)</f>
        <v>1</v>
      </c>
      <c r="AC81" s="89" t="s">
        <v>206</v>
      </c>
      <c r="AD81" s="89"/>
      <c r="AE81" s="90">
        <v>0</v>
      </c>
      <c r="AF81" s="91" t="s">
        <v>46</v>
      </c>
      <c r="AG81" s="91"/>
      <c r="AH81" s="92"/>
      <c r="AI81" s="93">
        <f>IF(SUM(AK81+AM81+AO81+AS81)&gt;0,1,0)</f>
        <v>1</v>
      </c>
      <c r="AJ81" s="94" t="s">
        <v>206</v>
      </c>
      <c r="AK81" s="95">
        <v>40</v>
      </c>
      <c r="AL81" s="96"/>
      <c r="AM81" s="97"/>
      <c r="AN81" s="96"/>
      <c r="AO81" s="97"/>
      <c r="AP81" s="107">
        <f>SUM(AK81,AM81,AO81)</f>
        <v>40</v>
      </c>
      <c r="AQ81" s="98">
        <f>IF(AS81&gt;0,1,0)</f>
        <v>1</v>
      </c>
      <c r="AR81" s="99" t="s">
        <v>206</v>
      </c>
      <c r="AS81" s="100">
        <v>30</v>
      </c>
      <c r="AT81" s="107">
        <f>SUM(AS81,AP81)</f>
        <v>70</v>
      </c>
      <c r="AU81" s="87" t="s">
        <v>312</v>
      </c>
    </row>
    <row r="82" spans="1:47">
      <c r="A82" s="77">
        <v>212</v>
      </c>
      <c r="B82" s="78">
        <v>41716</v>
      </c>
      <c r="C82" s="77" t="s">
        <v>203</v>
      </c>
      <c r="D82" s="77" t="s">
        <v>303</v>
      </c>
      <c r="E82" s="77" t="s">
        <v>14</v>
      </c>
      <c r="F82" s="79">
        <v>221</v>
      </c>
      <c r="G82" s="77"/>
      <c r="H82" s="79" t="s">
        <v>64</v>
      </c>
      <c r="I82" s="79" t="s">
        <v>235</v>
      </c>
      <c r="J82" s="80">
        <v>16</v>
      </c>
      <c r="K82" s="80">
        <v>38</v>
      </c>
      <c r="L82" s="81">
        <f>IF(SUM(R82,T82,V82)&gt;0,1,0)</f>
        <v>1</v>
      </c>
      <c r="M82" s="82">
        <v>0</v>
      </c>
      <c r="N82" s="82">
        <v>0</v>
      </c>
      <c r="O82" s="82"/>
      <c r="P82" s="82">
        <f>O82/K82</f>
        <v>0</v>
      </c>
      <c r="Q82" s="83" t="s">
        <v>398</v>
      </c>
      <c r="R82" s="84">
        <v>4</v>
      </c>
      <c r="S82" s="83"/>
      <c r="T82" s="85"/>
      <c r="U82" s="83"/>
      <c r="V82" s="85"/>
      <c r="W82" s="86"/>
      <c r="X82" s="87"/>
      <c r="Y82" s="87"/>
      <c r="Z82" s="87"/>
      <c r="AA82" s="107">
        <f>IF(AB82+AI82&gt;0,1,0)</f>
        <v>1</v>
      </c>
      <c r="AB82" s="88">
        <f>IF(AC82="",0,1)</f>
        <v>1</v>
      </c>
      <c r="AC82" s="89" t="s">
        <v>206</v>
      </c>
      <c r="AD82" s="89"/>
      <c r="AE82" s="90">
        <v>0</v>
      </c>
      <c r="AF82" s="91" t="s">
        <v>48</v>
      </c>
      <c r="AG82" s="91" t="s">
        <v>52</v>
      </c>
      <c r="AH82" s="92" t="s">
        <v>314</v>
      </c>
      <c r="AI82" s="93">
        <f>IF(SUM(AK82+AM82+AO82+AS82)&gt;0,1,0)</f>
        <v>1</v>
      </c>
      <c r="AJ82" s="94" t="s">
        <v>206</v>
      </c>
      <c r="AK82" s="95">
        <v>75</v>
      </c>
      <c r="AL82" s="96"/>
      <c r="AM82" s="97"/>
      <c r="AN82" s="96"/>
      <c r="AO82" s="97"/>
      <c r="AP82" s="107">
        <f>SUM(AK82,AM82,AO82)</f>
        <v>75</v>
      </c>
      <c r="AQ82" s="98">
        <f>IF(AS82&gt;0,1,0)</f>
        <v>0</v>
      </c>
      <c r="AR82" s="99"/>
      <c r="AS82" s="100"/>
      <c r="AT82" s="107">
        <f>SUM(AS82,AP82)</f>
        <v>75</v>
      </c>
      <c r="AU82" s="87" t="s">
        <v>315</v>
      </c>
    </row>
    <row r="83" spans="1:47">
      <c r="A83" s="77">
        <v>214</v>
      </c>
      <c r="B83" s="78">
        <v>41716</v>
      </c>
      <c r="C83" s="77" t="s">
        <v>203</v>
      </c>
      <c r="D83" s="77" t="s">
        <v>303</v>
      </c>
      <c r="E83" s="77" t="s">
        <v>15</v>
      </c>
      <c r="F83" s="79">
        <v>3986</v>
      </c>
      <c r="G83" s="77"/>
      <c r="H83" s="79" t="s">
        <v>64</v>
      </c>
      <c r="I83" s="79">
        <v>6</v>
      </c>
      <c r="J83" s="80">
        <v>20</v>
      </c>
      <c r="K83" s="80">
        <v>20</v>
      </c>
      <c r="L83" s="81">
        <f>IF(SUM(R83,T83,V83)&gt;0,1,0)</f>
        <v>1</v>
      </c>
      <c r="M83" s="82">
        <v>1</v>
      </c>
      <c r="N83" s="82">
        <v>1</v>
      </c>
      <c r="O83" s="82">
        <v>51</v>
      </c>
      <c r="P83" s="82">
        <f>O83/K83</f>
        <v>2.5499999999999998</v>
      </c>
      <c r="Q83" s="83" t="s">
        <v>209</v>
      </c>
      <c r="R83" s="84">
        <v>50</v>
      </c>
      <c r="S83" s="83" t="s">
        <v>398</v>
      </c>
      <c r="T83" s="85">
        <v>20</v>
      </c>
      <c r="U83" s="83" t="s">
        <v>316</v>
      </c>
      <c r="V83" s="85">
        <v>1</v>
      </c>
      <c r="W83" s="86"/>
      <c r="X83" s="87"/>
      <c r="Y83" s="87"/>
      <c r="Z83" s="87"/>
      <c r="AA83" s="107">
        <f>IF(AB83+AI83&gt;0,1,0)</f>
        <v>1</v>
      </c>
      <c r="AB83" s="88">
        <f>IF(AC83="",0,1)</f>
        <v>1</v>
      </c>
      <c r="AC83" s="89" t="s">
        <v>206</v>
      </c>
      <c r="AD83" s="89"/>
      <c r="AE83" s="90">
        <v>0</v>
      </c>
      <c r="AF83" s="91" t="s">
        <v>46</v>
      </c>
      <c r="AG83" s="91"/>
      <c r="AH83" s="92"/>
      <c r="AI83" s="93">
        <f>IF(SUM(AK83+AM83+AO83+AS83)&gt;0,1,0)</f>
        <v>1</v>
      </c>
      <c r="AJ83" s="94" t="s">
        <v>206</v>
      </c>
      <c r="AK83" s="95">
        <v>10</v>
      </c>
      <c r="AL83" s="96"/>
      <c r="AM83" s="97"/>
      <c r="AN83" s="96"/>
      <c r="AO83" s="97"/>
      <c r="AP83" s="107">
        <f>SUM(AK83,AM83,AO83)</f>
        <v>10</v>
      </c>
      <c r="AQ83" s="98">
        <f>IF(AS83&gt;0,1,0)</f>
        <v>0</v>
      </c>
      <c r="AR83" s="99"/>
      <c r="AS83" s="100"/>
      <c r="AT83" s="107">
        <f>SUM(AS83,AP83)</f>
        <v>10</v>
      </c>
      <c r="AU83" s="87" t="s">
        <v>324</v>
      </c>
    </row>
    <row r="84" spans="1:47">
      <c r="A84" s="77">
        <v>216</v>
      </c>
      <c r="B84" s="78">
        <v>41716</v>
      </c>
      <c r="C84" s="77" t="s">
        <v>203</v>
      </c>
      <c r="D84" s="77" t="s">
        <v>303</v>
      </c>
      <c r="E84" s="77" t="s">
        <v>11</v>
      </c>
      <c r="F84" s="79" t="s">
        <v>23</v>
      </c>
      <c r="G84" s="77" t="s">
        <v>305</v>
      </c>
      <c r="H84" s="79" t="s">
        <v>64</v>
      </c>
      <c r="I84" s="79">
        <v>10</v>
      </c>
      <c r="J84" s="80">
        <v>11</v>
      </c>
      <c r="K84" s="80">
        <v>29</v>
      </c>
      <c r="L84" s="81">
        <f>IF(SUM(R84,T84,V84)&gt;0,1,0)</f>
        <v>1</v>
      </c>
      <c r="M84" s="82">
        <v>1</v>
      </c>
      <c r="N84" s="82">
        <v>1</v>
      </c>
      <c r="O84" s="82">
        <v>1</v>
      </c>
      <c r="P84" s="82">
        <f>O84/K84</f>
        <v>3.4482758620689655E-2</v>
      </c>
      <c r="Q84" s="83" t="s">
        <v>45</v>
      </c>
      <c r="R84" s="84">
        <v>1</v>
      </c>
      <c r="S84" s="83" t="s">
        <v>209</v>
      </c>
      <c r="T84" s="85">
        <v>2</v>
      </c>
      <c r="U84" s="83"/>
      <c r="V84" s="85"/>
      <c r="W84" s="86"/>
      <c r="X84" s="87"/>
      <c r="Y84" s="87"/>
      <c r="Z84" s="87"/>
      <c r="AA84" s="107">
        <f>IF(AB84+AI84&gt;0,1,0)</f>
        <v>1</v>
      </c>
      <c r="AB84" s="88">
        <f>IF(AC84="",0,1)</f>
        <v>1</v>
      </c>
      <c r="AC84" s="89" t="s">
        <v>206</v>
      </c>
      <c r="AD84" s="89"/>
      <c r="AE84" s="90">
        <v>0</v>
      </c>
      <c r="AF84" s="91" t="s">
        <v>48</v>
      </c>
      <c r="AG84" s="91" t="s">
        <v>52</v>
      </c>
      <c r="AH84" s="92">
        <v>0</v>
      </c>
      <c r="AI84" s="93">
        <f>IF(SUM(AK84+AM84+AO84+AS84)&gt;0,1,0)</f>
        <v>1</v>
      </c>
      <c r="AJ84" s="94" t="s">
        <v>206</v>
      </c>
      <c r="AK84" s="95">
        <v>58</v>
      </c>
      <c r="AL84" s="96"/>
      <c r="AM84" s="97"/>
      <c r="AN84" s="96"/>
      <c r="AO84" s="97"/>
      <c r="AP84" s="107">
        <f>SUM(AK84,AM84,AO84)</f>
        <v>58</v>
      </c>
      <c r="AQ84" s="98">
        <f>IF(AS84&gt;0,1,0)</f>
        <v>0</v>
      </c>
      <c r="AR84" s="99"/>
      <c r="AS84" s="100"/>
      <c r="AT84" s="107">
        <f>SUM(AS84,AP84)</f>
        <v>58</v>
      </c>
      <c r="AU84" s="87" t="s">
        <v>319</v>
      </c>
    </row>
    <row r="85" spans="1:47">
      <c r="A85" s="77">
        <v>218</v>
      </c>
      <c r="B85" s="78">
        <v>41716</v>
      </c>
      <c r="C85" s="77" t="s">
        <v>203</v>
      </c>
      <c r="D85" s="77" t="s">
        <v>303</v>
      </c>
      <c r="E85" s="77" t="s">
        <v>12</v>
      </c>
      <c r="F85" s="79">
        <v>3944</v>
      </c>
      <c r="G85" s="77"/>
      <c r="H85" s="79" t="s">
        <v>64</v>
      </c>
      <c r="I85" s="79">
        <v>7.5</v>
      </c>
      <c r="J85" s="80">
        <v>13</v>
      </c>
      <c r="K85" s="80">
        <v>25</v>
      </c>
      <c r="L85" s="81">
        <f>IF(SUM(R85,T85,V85)&gt;0,1,0)</f>
        <v>1</v>
      </c>
      <c r="M85" s="82">
        <v>1</v>
      </c>
      <c r="N85" s="82">
        <v>1</v>
      </c>
      <c r="O85" s="82">
        <v>2</v>
      </c>
      <c r="P85" s="82">
        <f>O85/K85</f>
        <v>0.08</v>
      </c>
      <c r="Q85" s="83" t="s">
        <v>45</v>
      </c>
      <c r="R85" s="84">
        <v>1</v>
      </c>
      <c r="S85" s="83" t="s">
        <v>209</v>
      </c>
      <c r="T85" s="85">
        <v>1</v>
      </c>
      <c r="U85" s="83" t="s">
        <v>320</v>
      </c>
      <c r="V85" s="85">
        <v>65</v>
      </c>
      <c r="W85" s="86"/>
      <c r="X85" s="87"/>
      <c r="Y85" s="87"/>
      <c r="Z85" s="87"/>
      <c r="AA85" s="107">
        <f>IF(AB85+AI85&gt;0,1,0)</f>
        <v>1</v>
      </c>
      <c r="AB85" s="88">
        <f>IF(AC85="",0,1)</f>
        <v>1</v>
      </c>
      <c r="AC85" s="89" t="s">
        <v>206</v>
      </c>
      <c r="AD85" s="89"/>
      <c r="AE85" s="90">
        <v>0</v>
      </c>
      <c r="AF85" s="91" t="s">
        <v>49</v>
      </c>
      <c r="AG85" s="91" t="s">
        <v>52</v>
      </c>
      <c r="AH85" s="92">
        <v>0</v>
      </c>
      <c r="AI85" s="93">
        <f>IF(SUM(AK85+AM85+AO85+AS85)&gt;0,1,0)</f>
        <v>1</v>
      </c>
      <c r="AJ85" s="94" t="s">
        <v>206</v>
      </c>
      <c r="AK85" s="95">
        <v>74</v>
      </c>
      <c r="AL85" s="96"/>
      <c r="AM85" s="97"/>
      <c r="AN85" s="96"/>
      <c r="AO85" s="97"/>
      <c r="AP85" s="107">
        <f>SUM(AK85,AM85,AO85)</f>
        <v>74</v>
      </c>
      <c r="AQ85" s="98">
        <f>IF(AS85&gt;0,1,0)</f>
        <v>0</v>
      </c>
      <c r="AR85" s="99"/>
      <c r="AS85" s="100"/>
      <c r="AT85" s="107">
        <f>SUM(AS85,AP85)</f>
        <v>74</v>
      </c>
      <c r="AU85" s="87"/>
    </row>
    <row r="86" spans="1:47">
      <c r="A86" s="77">
        <v>219</v>
      </c>
      <c r="B86" s="78">
        <v>41719</v>
      </c>
      <c r="C86" s="77" t="s">
        <v>203</v>
      </c>
      <c r="D86" s="77" t="s">
        <v>303</v>
      </c>
      <c r="E86" s="77" t="s">
        <v>12</v>
      </c>
      <c r="F86" s="79">
        <v>14996</v>
      </c>
      <c r="G86" s="77"/>
      <c r="H86" s="79" t="s">
        <v>64</v>
      </c>
      <c r="I86" s="79">
        <v>13</v>
      </c>
      <c r="J86" s="80">
        <v>10</v>
      </c>
      <c r="K86" s="80">
        <v>14</v>
      </c>
      <c r="L86" s="81">
        <f>IF(SUM(R86,T86,V86)&gt;0,1,0)</f>
        <v>1</v>
      </c>
      <c r="M86" s="82">
        <v>0</v>
      </c>
      <c r="N86" s="82">
        <v>0</v>
      </c>
      <c r="O86" s="82"/>
      <c r="P86" s="82">
        <f>O86/K86</f>
        <v>0</v>
      </c>
      <c r="Q86" s="83" t="s">
        <v>398</v>
      </c>
      <c r="R86" s="84">
        <v>6</v>
      </c>
      <c r="S86" s="83" t="s">
        <v>155</v>
      </c>
      <c r="T86" s="85">
        <v>44</v>
      </c>
      <c r="U86" s="83"/>
      <c r="V86" s="85"/>
      <c r="W86" s="86"/>
      <c r="X86" s="87"/>
      <c r="Y86" s="87"/>
      <c r="Z86" s="87"/>
      <c r="AA86" s="107">
        <f>IF(AB86+AI86&gt;0,1,0)</f>
        <v>1</v>
      </c>
      <c r="AB86" s="88">
        <f>IF(AC86="",0,1)</f>
        <v>1</v>
      </c>
      <c r="AC86" s="89" t="s">
        <v>206</v>
      </c>
      <c r="AD86" s="89"/>
      <c r="AE86" s="90">
        <v>0</v>
      </c>
      <c r="AF86" s="91" t="s">
        <v>49</v>
      </c>
      <c r="AG86" s="91" t="s">
        <v>114</v>
      </c>
      <c r="AH86" s="92"/>
      <c r="AI86" s="93">
        <f>IF(SUM(AK86+AM86+AO86+AS86)&gt;0,1,0)</f>
        <v>0</v>
      </c>
      <c r="AJ86" s="94"/>
      <c r="AK86" s="95"/>
      <c r="AL86" s="96"/>
      <c r="AM86" s="97"/>
      <c r="AN86" s="96"/>
      <c r="AO86" s="97"/>
      <c r="AP86" s="107">
        <f>SUM(AK86,AM86,AO86)</f>
        <v>0</v>
      </c>
      <c r="AQ86" s="98">
        <f>IF(AS86&gt;0,1,0)</f>
        <v>0</v>
      </c>
      <c r="AR86" s="99"/>
      <c r="AS86" s="100"/>
      <c r="AT86" s="107">
        <f>SUM(AS86,AP86)</f>
        <v>0</v>
      </c>
      <c r="AU86" s="87"/>
    </row>
    <row r="87" spans="1:47">
      <c r="A87" s="77">
        <v>220</v>
      </c>
      <c r="B87" s="78">
        <v>41716</v>
      </c>
      <c r="C87" s="77" t="s">
        <v>203</v>
      </c>
      <c r="D87" s="77" t="s">
        <v>303</v>
      </c>
      <c r="E87" s="77" t="s">
        <v>10</v>
      </c>
      <c r="F87" s="79">
        <v>3989</v>
      </c>
      <c r="G87" s="77"/>
      <c r="H87" s="79" t="s">
        <v>64</v>
      </c>
      <c r="I87" s="79">
        <v>7</v>
      </c>
      <c r="J87" s="80">
        <v>10</v>
      </c>
      <c r="K87" s="80">
        <v>35</v>
      </c>
      <c r="L87" s="81">
        <f>IF(SUM(R87,T87,V87)&gt;0,1,0)</f>
        <v>1</v>
      </c>
      <c r="M87" s="82">
        <v>1</v>
      </c>
      <c r="N87" s="82">
        <v>1</v>
      </c>
      <c r="O87" s="82">
        <v>28</v>
      </c>
      <c r="P87" s="82">
        <f>O87/K87</f>
        <v>0.8</v>
      </c>
      <c r="Q87" s="83" t="s">
        <v>209</v>
      </c>
      <c r="R87" s="84">
        <v>15</v>
      </c>
      <c r="S87" s="83" t="s">
        <v>45</v>
      </c>
      <c r="T87" s="85">
        <v>13</v>
      </c>
      <c r="U87" s="83"/>
      <c r="V87" s="85"/>
      <c r="W87" s="86"/>
      <c r="X87" s="87"/>
      <c r="Y87" s="87"/>
      <c r="Z87" s="87"/>
      <c r="AA87" s="107">
        <f>IF(AB87+AI87&gt;0,1,0)</f>
        <v>1</v>
      </c>
      <c r="AB87" s="88">
        <f>IF(AC87="",0,1)</f>
        <v>1</v>
      </c>
      <c r="AC87" s="89" t="s">
        <v>206</v>
      </c>
      <c r="AD87" s="89"/>
      <c r="AE87" s="90">
        <v>0</v>
      </c>
      <c r="AF87" s="91" t="s">
        <v>46</v>
      </c>
      <c r="AG87" s="91"/>
      <c r="AH87" s="92"/>
      <c r="AI87" s="93">
        <f>IF(SUM(AK87+AM87+AO87+AS87)&gt;0,1,0)</f>
        <v>1</v>
      </c>
      <c r="AJ87" s="94" t="s">
        <v>206</v>
      </c>
      <c r="AK87" s="95">
        <v>1</v>
      </c>
      <c r="AL87" s="96"/>
      <c r="AM87" s="97"/>
      <c r="AN87" s="96"/>
      <c r="AO87" s="97"/>
      <c r="AP87" s="107">
        <f>SUM(AK87,AM87,AO87)</f>
        <v>1</v>
      </c>
      <c r="AQ87" s="98">
        <f>IF(AS87&gt;0,1,0)</f>
        <v>0</v>
      </c>
      <c r="AR87" s="99"/>
      <c r="AS87" s="100"/>
      <c r="AT87" s="107">
        <f>SUM(AS87,AP87)</f>
        <v>1</v>
      </c>
      <c r="AU87" s="87" t="s">
        <v>321</v>
      </c>
    </row>
    <row r="88" spans="1:47">
      <c r="A88" s="77">
        <v>221</v>
      </c>
      <c r="B88" s="78">
        <v>41719</v>
      </c>
      <c r="C88" s="77" t="s">
        <v>203</v>
      </c>
      <c r="D88" s="77" t="s">
        <v>303</v>
      </c>
      <c r="E88" s="77" t="s">
        <v>10</v>
      </c>
      <c r="F88" s="79">
        <v>216</v>
      </c>
      <c r="G88" s="77"/>
      <c r="H88" s="79" t="s">
        <v>64</v>
      </c>
      <c r="I88" s="79" t="s">
        <v>235</v>
      </c>
      <c r="J88" s="80">
        <v>12</v>
      </c>
      <c r="K88" s="80">
        <v>29</v>
      </c>
      <c r="L88" s="81">
        <f>IF(SUM(R88,T88,V88)&gt;0,1,0)</f>
        <v>1</v>
      </c>
      <c r="M88" s="82">
        <v>0</v>
      </c>
      <c r="N88" s="82">
        <v>0</v>
      </c>
      <c r="O88" s="82"/>
      <c r="P88" s="82">
        <f>O88/K88</f>
        <v>0</v>
      </c>
      <c r="Q88" s="83" t="s">
        <v>398</v>
      </c>
      <c r="R88" s="84">
        <v>1</v>
      </c>
      <c r="S88" s="83"/>
      <c r="T88" s="85"/>
      <c r="U88" s="83"/>
      <c r="V88" s="85"/>
      <c r="W88" s="86"/>
      <c r="X88" s="87"/>
      <c r="Y88" s="87"/>
      <c r="Z88" s="87"/>
      <c r="AA88" s="107">
        <f>IF(AB88+AI88&gt;0,1,0)</f>
        <v>1</v>
      </c>
      <c r="AB88" s="88">
        <f>IF(AC88="",0,1)</f>
        <v>1</v>
      </c>
      <c r="AC88" s="89" t="s">
        <v>206</v>
      </c>
      <c r="AD88" s="89"/>
      <c r="AE88" s="90">
        <v>0</v>
      </c>
      <c r="AF88" s="91" t="s">
        <v>46</v>
      </c>
      <c r="AG88" s="91"/>
      <c r="AH88" s="92" t="s">
        <v>236</v>
      </c>
      <c r="AI88" s="93">
        <f>IF(SUM(AK88+AM88+AO88+AS88)&gt;0,1,0)</f>
        <v>1</v>
      </c>
      <c r="AJ88" s="94" t="s">
        <v>206</v>
      </c>
      <c r="AK88" s="95"/>
      <c r="AL88" s="96"/>
      <c r="AM88" s="97"/>
      <c r="AN88" s="96"/>
      <c r="AO88" s="97"/>
      <c r="AP88" s="107">
        <f>SUM(AK88,AM88,AO88)</f>
        <v>0</v>
      </c>
      <c r="AQ88" s="98">
        <f>IF(AS88&gt;0,1,0)</f>
        <v>1</v>
      </c>
      <c r="AR88" s="99" t="s">
        <v>206</v>
      </c>
      <c r="AS88" s="100">
        <v>150</v>
      </c>
      <c r="AT88" s="107">
        <f>SUM(AS88,AP88)</f>
        <v>150</v>
      </c>
      <c r="AU88" s="87" t="s">
        <v>342</v>
      </c>
    </row>
    <row r="89" spans="1:47">
      <c r="A89" s="77">
        <v>226</v>
      </c>
      <c r="B89" s="78">
        <v>41719</v>
      </c>
      <c r="C89" s="77" t="s">
        <v>203</v>
      </c>
      <c r="D89" s="77" t="s">
        <v>303</v>
      </c>
      <c r="E89" s="77" t="s">
        <v>6</v>
      </c>
      <c r="F89" s="79">
        <v>3909</v>
      </c>
      <c r="G89" s="77"/>
      <c r="H89" s="79" t="s">
        <v>64</v>
      </c>
      <c r="I89" s="79">
        <v>5</v>
      </c>
      <c r="J89" s="80">
        <v>14</v>
      </c>
      <c r="K89" s="80">
        <v>43</v>
      </c>
      <c r="L89" s="81">
        <f>IF(SUM(R89,T89,V89)&gt;0,1,0)</f>
        <v>1</v>
      </c>
      <c r="M89" s="82">
        <v>0</v>
      </c>
      <c r="N89" s="82">
        <v>0</v>
      </c>
      <c r="O89" s="82"/>
      <c r="P89" s="82">
        <f>O89/K89</f>
        <v>0</v>
      </c>
      <c r="Q89" s="83" t="s">
        <v>398</v>
      </c>
      <c r="R89" s="84">
        <v>3</v>
      </c>
      <c r="S89" s="83" t="s">
        <v>345</v>
      </c>
      <c r="T89" s="85">
        <v>1</v>
      </c>
      <c r="U89" s="83"/>
      <c r="V89" s="85"/>
      <c r="W89" s="86"/>
      <c r="X89" s="87"/>
      <c r="Y89" s="87"/>
      <c r="Z89" s="87"/>
      <c r="AA89" s="107">
        <f>IF(AB89+AI89&gt;0,1,0)</f>
        <v>1</v>
      </c>
      <c r="AB89" s="88">
        <f>IF(AC89="",0,1)</f>
        <v>1</v>
      </c>
      <c r="AC89" s="89" t="s">
        <v>206</v>
      </c>
      <c r="AD89" s="89"/>
      <c r="AE89" s="90">
        <v>0</v>
      </c>
      <c r="AF89" s="91" t="s">
        <v>46</v>
      </c>
      <c r="AG89" s="91"/>
      <c r="AH89" s="92"/>
      <c r="AI89" s="93">
        <f>IF(SUM(AK89+AM89+AO89+AS89)&gt;0,1,0)</f>
        <v>1</v>
      </c>
      <c r="AJ89" s="94" t="s">
        <v>206</v>
      </c>
      <c r="AK89" s="95">
        <v>3</v>
      </c>
      <c r="AL89" s="96"/>
      <c r="AM89" s="97"/>
      <c r="AN89" s="96"/>
      <c r="AO89" s="97"/>
      <c r="AP89" s="107">
        <f>SUM(AK89,AM89,AO89)</f>
        <v>3</v>
      </c>
      <c r="AQ89" s="98">
        <f>IF(AS89&gt;0,1,0)</f>
        <v>0</v>
      </c>
      <c r="AR89" s="99"/>
      <c r="AS89" s="100"/>
      <c r="AT89" s="107">
        <f>SUM(AS89,AP89)</f>
        <v>3</v>
      </c>
      <c r="AU89" s="87"/>
    </row>
    <row r="90" spans="1:47">
      <c r="A90" s="77">
        <v>227</v>
      </c>
      <c r="B90" s="78">
        <v>41719</v>
      </c>
      <c r="C90" s="77" t="s">
        <v>203</v>
      </c>
      <c r="D90" s="77" t="s">
        <v>303</v>
      </c>
      <c r="E90" s="77" t="s">
        <v>4</v>
      </c>
      <c r="F90" s="79">
        <v>290</v>
      </c>
      <c r="G90" s="77"/>
      <c r="H90" s="79" t="s">
        <v>64</v>
      </c>
      <c r="I90" s="79">
        <v>8</v>
      </c>
      <c r="J90" s="80">
        <v>15</v>
      </c>
      <c r="K90" s="80">
        <v>5</v>
      </c>
      <c r="L90" s="81">
        <f>IF(SUM(R90,T90,V90)&gt;0,1,0)</f>
        <v>1</v>
      </c>
      <c r="M90" s="82">
        <v>1</v>
      </c>
      <c r="N90" s="82">
        <v>1</v>
      </c>
      <c r="O90" s="82" t="s">
        <v>22</v>
      </c>
      <c r="P90" s="82" t="s">
        <v>22</v>
      </c>
      <c r="Q90" s="83" t="s">
        <v>209</v>
      </c>
      <c r="R90" s="84">
        <v>2</v>
      </c>
      <c r="S90" s="83" t="s">
        <v>599</v>
      </c>
      <c r="T90" s="85" t="s">
        <v>22</v>
      </c>
      <c r="U90" s="83" t="s">
        <v>398</v>
      </c>
      <c r="V90" s="85">
        <v>4</v>
      </c>
      <c r="W90" s="86"/>
      <c r="X90" s="87"/>
      <c r="Y90" s="87"/>
      <c r="Z90" s="87"/>
      <c r="AA90" s="107">
        <f>IF(AB90+AI90&gt;0,1,0)</f>
        <v>1</v>
      </c>
      <c r="AB90" s="88">
        <f>IF(AC90="",0,1)</f>
        <v>1</v>
      </c>
      <c r="AC90" s="89" t="s">
        <v>206</v>
      </c>
      <c r="AD90" s="89"/>
      <c r="AE90" s="90">
        <v>0</v>
      </c>
      <c r="AF90" s="91" t="s">
        <v>46</v>
      </c>
      <c r="AG90" s="91"/>
      <c r="AH90" s="92"/>
      <c r="AI90" s="93">
        <f>IF(SUM(AK90+AM90+AO90+AS90)&gt;0,1,0)</f>
        <v>1</v>
      </c>
      <c r="AJ90" s="94" t="s">
        <v>206</v>
      </c>
      <c r="AK90" s="95">
        <v>54</v>
      </c>
      <c r="AL90" s="96"/>
      <c r="AM90" s="97"/>
      <c r="AN90" s="96"/>
      <c r="AO90" s="97"/>
      <c r="AP90" s="107">
        <f>SUM(AK90,AM90,AO90)</f>
        <v>54</v>
      </c>
      <c r="AQ90" s="98">
        <f>IF(AS90&gt;0,1,0)</f>
        <v>1</v>
      </c>
      <c r="AR90" s="99" t="s">
        <v>206</v>
      </c>
      <c r="AS90" s="100">
        <v>100</v>
      </c>
      <c r="AT90" s="107">
        <f>SUM(AS90,AP90)</f>
        <v>154</v>
      </c>
      <c r="AU90" s="87" t="s">
        <v>347</v>
      </c>
    </row>
    <row r="91" spans="1:47">
      <c r="A91" s="77">
        <v>229</v>
      </c>
      <c r="B91" s="78">
        <v>41719</v>
      </c>
      <c r="C91" s="77" t="s">
        <v>203</v>
      </c>
      <c r="D91" s="77" t="s">
        <v>336</v>
      </c>
      <c r="E91" s="77" t="s">
        <v>4</v>
      </c>
      <c r="F91" s="79">
        <v>1530</v>
      </c>
      <c r="G91" s="77"/>
      <c r="H91" s="79" t="s">
        <v>64</v>
      </c>
      <c r="I91" s="79">
        <v>8</v>
      </c>
      <c r="J91" s="80">
        <v>17</v>
      </c>
      <c r="K91" s="80">
        <v>22</v>
      </c>
      <c r="L91" s="81">
        <f>IF(SUM(R91,T91,V91)&gt;0,1,0)</f>
        <v>1</v>
      </c>
      <c r="M91" s="82">
        <v>1</v>
      </c>
      <c r="N91" s="82">
        <v>1</v>
      </c>
      <c r="O91" s="82">
        <v>6</v>
      </c>
      <c r="P91" s="82">
        <f>O91/K91</f>
        <v>0.27272727272727271</v>
      </c>
      <c r="Q91" s="83" t="s">
        <v>284</v>
      </c>
      <c r="R91" s="84">
        <v>6</v>
      </c>
      <c r="S91" s="83" t="s">
        <v>398</v>
      </c>
      <c r="T91" s="85">
        <v>3</v>
      </c>
      <c r="U91" s="83"/>
      <c r="V91" s="85"/>
      <c r="W91" s="86"/>
      <c r="X91" s="87"/>
      <c r="Y91" s="87"/>
      <c r="Z91" s="87"/>
      <c r="AA91" s="107">
        <f>IF(AB91+AI91&gt;0,1,0)</f>
        <v>1</v>
      </c>
      <c r="AB91" s="88">
        <f>IF(AC91="",0,1)</f>
        <v>1</v>
      </c>
      <c r="AC91" s="109" t="s">
        <v>352</v>
      </c>
      <c r="AD91" s="89"/>
      <c r="AE91" s="90">
        <v>0</v>
      </c>
      <c r="AF91" s="91" t="s">
        <v>47</v>
      </c>
      <c r="AG91" s="91" t="s">
        <v>114</v>
      </c>
      <c r="AH91" s="92"/>
      <c r="AI91" s="93">
        <f>IF(SUM(AK91+AM91+AO91+AS91)&gt;0,1,0)</f>
        <v>1</v>
      </c>
      <c r="AJ91" s="110" t="s">
        <v>353</v>
      </c>
      <c r="AK91" s="95">
        <v>4</v>
      </c>
      <c r="AL91" s="96"/>
      <c r="AM91" s="97"/>
      <c r="AN91" s="96"/>
      <c r="AO91" s="97"/>
      <c r="AP91" s="107">
        <f>SUM(AK91,AM91,AO91)</f>
        <v>4</v>
      </c>
      <c r="AQ91" s="98">
        <f>IF(AS91&gt;0,1,0)</f>
        <v>0</v>
      </c>
      <c r="AR91" s="99"/>
      <c r="AS91" s="100"/>
      <c r="AT91" s="107">
        <f>SUM(AS91,AP91)</f>
        <v>4</v>
      </c>
      <c r="AU91" s="87" t="s">
        <v>354</v>
      </c>
    </row>
    <row r="92" spans="1:47">
      <c r="A92" s="77">
        <v>230</v>
      </c>
      <c r="B92" s="78">
        <v>41726</v>
      </c>
      <c r="C92" s="77" t="s">
        <v>203</v>
      </c>
      <c r="D92" s="77" t="s">
        <v>336</v>
      </c>
      <c r="E92" s="77" t="s">
        <v>4</v>
      </c>
      <c r="F92" s="79">
        <v>1596</v>
      </c>
      <c r="G92" s="77"/>
      <c r="H92" s="79" t="s">
        <v>64</v>
      </c>
      <c r="I92" s="79">
        <v>8</v>
      </c>
      <c r="J92" s="80">
        <v>13</v>
      </c>
      <c r="K92" s="80">
        <v>10</v>
      </c>
      <c r="L92" s="81">
        <f>IF(SUM(R92,T92,V92)&gt;0,1,0)</f>
        <v>1</v>
      </c>
      <c r="M92" s="82">
        <v>0</v>
      </c>
      <c r="N92" s="82">
        <v>0</v>
      </c>
      <c r="O92" s="82"/>
      <c r="P92" s="82">
        <f>O92/K92</f>
        <v>0</v>
      </c>
      <c r="Q92" s="83" t="s">
        <v>398</v>
      </c>
      <c r="R92" s="84">
        <v>4</v>
      </c>
      <c r="S92" s="83"/>
      <c r="T92" s="85"/>
      <c r="U92" s="83"/>
      <c r="V92" s="85"/>
      <c r="W92" s="86"/>
      <c r="X92" s="87"/>
      <c r="Y92" s="87"/>
      <c r="Z92" s="87"/>
      <c r="AA92" s="107">
        <f>IF(AB92+AI92&gt;0,1,0)</f>
        <v>1</v>
      </c>
      <c r="AB92" s="88">
        <f>IF(AC92="",0,1)</f>
        <v>1</v>
      </c>
      <c r="AC92" s="109" t="s">
        <v>386</v>
      </c>
      <c r="AD92" s="89"/>
      <c r="AE92" s="90">
        <v>0</v>
      </c>
      <c r="AF92" s="91" t="s">
        <v>47</v>
      </c>
      <c r="AG92" s="91" t="s">
        <v>114</v>
      </c>
      <c r="AH92" s="92"/>
      <c r="AI92" s="93">
        <f>IF(SUM(AK92+AM92+AO92+AS92)&gt;0,1,0)</f>
        <v>1</v>
      </c>
      <c r="AJ92" s="110" t="s">
        <v>333</v>
      </c>
      <c r="AK92" s="95">
        <v>2</v>
      </c>
      <c r="AL92" s="109" t="s">
        <v>348</v>
      </c>
      <c r="AM92" s="97">
        <v>1</v>
      </c>
      <c r="AN92" s="96"/>
      <c r="AO92" s="97"/>
      <c r="AP92" s="107">
        <f>SUM(AK92,AM92,AO92)</f>
        <v>3</v>
      </c>
      <c r="AQ92" s="98">
        <f>IF(AS92&gt;0,1,0)</f>
        <v>0</v>
      </c>
      <c r="AR92" s="99"/>
      <c r="AS92" s="100"/>
      <c r="AT92" s="107">
        <f>SUM(AS92,AP92)</f>
        <v>3</v>
      </c>
      <c r="AU92" s="87" t="s">
        <v>354</v>
      </c>
    </row>
    <row r="93" spans="1:47">
      <c r="A93" s="77">
        <v>236</v>
      </c>
      <c r="B93" s="78">
        <v>41719</v>
      </c>
      <c r="C93" s="77" t="s">
        <v>203</v>
      </c>
      <c r="D93" s="77" t="s">
        <v>336</v>
      </c>
      <c r="E93" s="77" t="s">
        <v>7</v>
      </c>
      <c r="F93" s="79" t="s">
        <v>23</v>
      </c>
      <c r="G93" s="77" t="s">
        <v>351</v>
      </c>
      <c r="H93" s="79" t="s">
        <v>235</v>
      </c>
      <c r="I93" s="79">
        <v>19</v>
      </c>
      <c r="J93" s="80">
        <v>20</v>
      </c>
      <c r="K93" s="80">
        <v>8</v>
      </c>
      <c r="L93" s="81">
        <f>IF(SUM(R93,T93,V93)&gt;0,1,0)</f>
        <v>1</v>
      </c>
      <c r="M93" s="82">
        <v>1</v>
      </c>
      <c r="N93" s="82">
        <v>1</v>
      </c>
      <c r="O93" s="82">
        <v>58</v>
      </c>
      <c r="P93" s="82">
        <f>O93/K93</f>
        <v>7.25</v>
      </c>
      <c r="Q93" s="83" t="s">
        <v>45</v>
      </c>
      <c r="R93" s="84">
        <v>19</v>
      </c>
      <c r="S93" s="83" t="s">
        <v>39</v>
      </c>
      <c r="T93" s="85">
        <v>39</v>
      </c>
      <c r="U93" s="83" t="s">
        <v>358</v>
      </c>
      <c r="V93" s="85">
        <v>1</v>
      </c>
      <c r="W93" s="86"/>
      <c r="X93" s="87"/>
      <c r="Y93" s="87"/>
      <c r="Z93" s="87"/>
      <c r="AA93" s="107">
        <f>IF(AB93+AI93&gt;0,1,0)</f>
        <v>1</v>
      </c>
      <c r="AB93" s="88">
        <f>IF(AC93="",0,1)</f>
        <v>1</v>
      </c>
      <c r="AC93" s="109" t="s">
        <v>348</v>
      </c>
      <c r="AD93" s="89"/>
      <c r="AE93" s="90">
        <v>0</v>
      </c>
      <c r="AF93" s="91" t="s">
        <v>47</v>
      </c>
      <c r="AG93" s="91" t="s">
        <v>114</v>
      </c>
      <c r="AH93" s="92"/>
      <c r="AI93" s="93">
        <f>IF(SUM(AK93+AM93+AO93+AS93)&gt;0,1,0)</f>
        <v>1</v>
      </c>
      <c r="AJ93" s="110" t="s">
        <v>348</v>
      </c>
      <c r="AK93" s="95">
        <v>6</v>
      </c>
      <c r="AL93" s="96"/>
      <c r="AM93" s="97"/>
      <c r="AN93" s="96"/>
      <c r="AO93" s="97"/>
      <c r="AP93" s="107">
        <f>SUM(AK93,AM93,AO93)</f>
        <v>6</v>
      </c>
      <c r="AQ93" s="98">
        <f>IF(AS93&gt;0,1,0)</f>
        <v>0</v>
      </c>
      <c r="AR93" s="99"/>
      <c r="AS93" s="100"/>
      <c r="AT93" s="107">
        <f>SUM(AS93,AP93)</f>
        <v>6</v>
      </c>
      <c r="AU93" s="111" t="s">
        <v>481</v>
      </c>
    </row>
    <row r="94" spans="1:47">
      <c r="A94" s="77">
        <v>238</v>
      </c>
      <c r="B94" s="78">
        <v>41719</v>
      </c>
      <c r="C94" s="77" t="s">
        <v>203</v>
      </c>
      <c r="D94" s="77" t="s">
        <v>336</v>
      </c>
      <c r="E94" s="77" t="s">
        <v>14</v>
      </c>
      <c r="F94" s="79">
        <v>530</v>
      </c>
      <c r="G94" s="77"/>
      <c r="H94" s="79" t="s">
        <v>64</v>
      </c>
      <c r="I94" s="79">
        <v>6.5</v>
      </c>
      <c r="J94" s="80">
        <v>13</v>
      </c>
      <c r="K94" s="80">
        <v>13</v>
      </c>
      <c r="L94" s="81">
        <f>IF(SUM(R94,T94,V94)&gt;0,1,0)</f>
        <v>1</v>
      </c>
      <c r="M94" s="82">
        <v>0</v>
      </c>
      <c r="N94" s="82">
        <v>0</v>
      </c>
      <c r="O94" s="82"/>
      <c r="P94" s="82">
        <f>O94/K94</f>
        <v>0</v>
      </c>
      <c r="Q94" s="83" t="s">
        <v>398</v>
      </c>
      <c r="R94" s="84">
        <v>10</v>
      </c>
      <c r="S94" s="83"/>
      <c r="T94" s="85"/>
      <c r="U94" s="83"/>
      <c r="V94" s="85"/>
      <c r="W94" s="86"/>
      <c r="X94" s="87"/>
      <c r="Y94" s="87"/>
      <c r="Z94" s="87"/>
      <c r="AA94" s="107">
        <f>IF(AB94+AI94&gt;0,1,0)</f>
        <v>1</v>
      </c>
      <c r="AB94" s="88">
        <f>IF(AC94="",0,1)</f>
        <v>1</v>
      </c>
      <c r="AC94" s="109" t="s">
        <v>360</v>
      </c>
      <c r="AD94" s="89"/>
      <c r="AE94" s="90">
        <v>0</v>
      </c>
      <c r="AF94" s="91" t="s">
        <v>48</v>
      </c>
      <c r="AG94" s="91" t="s">
        <v>52</v>
      </c>
      <c r="AH94" s="92">
        <v>0</v>
      </c>
      <c r="AI94" s="93">
        <f>IF(SUM(AK94+AM94+AO94+AS94)&gt;0,1,0)</f>
        <v>1</v>
      </c>
      <c r="AJ94" s="110" t="s">
        <v>348</v>
      </c>
      <c r="AK94" s="95">
        <v>1</v>
      </c>
      <c r="AL94" s="96"/>
      <c r="AM94" s="97"/>
      <c r="AN94" s="96"/>
      <c r="AO94" s="97"/>
      <c r="AP94" s="107">
        <f>SUM(AK94,AM94,AO94)</f>
        <v>1</v>
      </c>
      <c r="AQ94" s="98">
        <f>IF(AS94&gt;0,1,0)</f>
        <v>0</v>
      </c>
      <c r="AR94" s="99"/>
      <c r="AS94" s="100"/>
      <c r="AT94" s="107">
        <f>SUM(AS94,AP94)</f>
        <v>1</v>
      </c>
      <c r="AU94" s="87" t="s">
        <v>361</v>
      </c>
    </row>
    <row r="95" spans="1:47">
      <c r="A95" s="77">
        <v>249</v>
      </c>
      <c r="B95" s="78">
        <v>41726</v>
      </c>
      <c r="C95" s="77" t="s">
        <v>203</v>
      </c>
      <c r="D95" s="77" t="s">
        <v>336</v>
      </c>
      <c r="E95" s="77" t="s">
        <v>15</v>
      </c>
      <c r="F95" s="79">
        <v>402</v>
      </c>
      <c r="G95" s="77"/>
      <c r="H95" s="79" t="s">
        <v>64</v>
      </c>
      <c r="I95" s="79">
        <v>10</v>
      </c>
      <c r="J95" s="80">
        <v>15</v>
      </c>
      <c r="K95" s="80">
        <v>9</v>
      </c>
      <c r="L95" s="81">
        <f>IF(SUM(R95,T95,V95)&gt;0,1,0)</f>
        <v>1</v>
      </c>
      <c r="M95" s="82">
        <v>1</v>
      </c>
      <c r="N95" s="82">
        <v>1</v>
      </c>
      <c r="O95" s="82">
        <v>1</v>
      </c>
      <c r="P95" s="82">
        <f>O95/K95</f>
        <v>0.1111111111111111</v>
      </c>
      <c r="Q95" s="83" t="s">
        <v>398</v>
      </c>
      <c r="R95" s="84">
        <v>5</v>
      </c>
      <c r="S95" s="83" t="s">
        <v>163</v>
      </c>
      <c r="T95" s="85">
        <v>1</v>
      </c>
      <c r="U95" s="83" t="s">
        <v>45</v>
      </c>
      <c r="V95" s="85">
        <v>1</v>
      </c>
      <c r="W95" s="86"/>
      <c r="X95" s="87"/>
      <c r="Y95" s="87"/>
      <c r="Z95" s="87"/>
      <c r="AA95" s="107">
        <f>IF(AB95+AI95&gt;0,1,0)</f>
        <v>1</v>
      </c>
      <c r="AB95" s="88">
        <f>IF(AC95="",0,1)</f>
        <v>1</v>
      </c>
      <c r="AC95" s="109" t="s">
        <v>348</v>
      </c>
      <c r="AD95" s="89"/>
      <c r="AE95" s="90">
        <v>0</v>
      </c>
      <c r="AF95" s="91" t="s">
        <v>46</v>
      </c>
      <c r="AG95" s="91"/>
      <c r="AH95" s="92"/>
      <c r="AI95" s="93">
        <f>IF(SUM(AK95+AM95+AO95+AS95)&gt;0,1,0)</f>
        <v>1</v>
      </c>
      <c r="AJ95" s="110" t="s">
        <v>348</v>
      </c>
      <c r="AK95" s="95">
        <v>1</v>
      </c>
      <c r="AL95" s="96"/>
      <c r="AM95" s="97"/>
      <c r="AN95" s="96"/>
      <c r="AO95" s="97"/>
      <c r="AP95" s="107">
        <f>SUM(AK95,AM95,AO95)</f>
        <v>1</v>
      </c>
      <c r="AQ95" s="98">
        <f>IF(AS95&gt;0,1,0)</f>
        <v>0</v>
      </c>
      <c r="AR95" s="99"/>
      <c r="AS95" s="100"/>
      <c r="AT95" s="107">
        <f>SUM(AS95,AP95)</f>
        <v>1</v>
      </c>
      <c r="AU95" s="87"/>
    </row>
    <row r="96" spans="1:47">
      <c r="A96" s="77">
        <v>250</v>
      </c>
      <c r="B96" s="78">
        <v>41726</v>
      </c>
      <c r="C96" s="77" t="s">
        <v>203</v>
      </c>
      <c r="D96" s="77" t="s">
        <v>336</v>
      </c>
      <c r="E96" s="77" t="s">
        <v>7</v>
      </c>
      <c r="F96" s="79" t="s">
        <v>23</v>
      </c>
      <c r="G96" s="77" t="s">
        <v>390</v>
      </c>
      <c r="H96" s="79" t="s">
        <v>235</v>
      </c>
      <c r="I96" s="79">
        <v>16</v>
      </c>
      <c r="J96" s="80">
        <v>13</v>
      </c>
      <c r="K96" s="80">
        <v>6</v>
      </c>
      <c r="L96" s="81">
        <f>IF(SUM(R96,T96,V96)&gt;0,1,0)</f>
        <v>1</v>
      </c>
      <c r="M96" s="82">
        <v>1</v>
      </c>
      <c r="N96" s="82">
        <v>1</v>
      </c>
      <c r="O96" s="82">
        <v>25</v>
      </c>
      <c r="P96" s="82">
        <f>O96/K96</f>
        <v>4.166666666666667</v>
      </c>
      <c r="Q96" s="83" t="s">
        <v>392</v>
      </c>
      <c r="R96" s="84">
        <v>24</v>
      </c>
      <c r="S96" s="83" t="s">
        <v>602</v>
      </c>
      <c r="T96" s="85">
        <v>1</v>
      </c>
      <c r="U96" s="83" t="s">
        <v>398</v>
      </c>
      <c r="V96" s="85">
        <v>3</v>
      </c>
      <c r="W96" s="86" t="s">
        <v>222</v>
      </c>
      <c r="X96" s="87">
        <v>100</v>
      </c>
      <c r="Y96" s="87"/>
      <c r="Z96" s="87"/>
      <c r="AA96" s="107">
        <f>IF(AB96+AI96&gt;0,1,0)</f>
        <v>1</v>
      </c>
      <c r="AB96" s="88">
        <f>IF(AC96="",0,1)</f>
        <v>1</v>
      </c>
      <c r="AC96" s="109" t="s">
        <v>386</v>
      </c>
      <c r="AD96" s="89"/>
      <c r="AE96" s="90">
        <v>0</v>
      </c>
      <c r="AF96" s="91" t="s">
        <v>46</v>
      </c>
      <c r="AG96" s="91"/>
      <c r="AH96" s="92"/>
      <c r="AI96" s="93">
        <f>IF(SUM(AK96+AM96+AO96+AS96)&gt;0,1,0)</f>
        <v>1</v>
      </c>
      <c r="AJ96" s="110" t="s">
        <v>333</v>
      </c>
      <c r="AK96" s="95">
        <v>1</v>
      </c>
      <c r="AL96" s="109" t="s">
        <v>394</v>
      </c>
      <c r="AM96" s="97">
        <v>1</v>
      </c>
      <c r="AN96" s="109" t="s">
        <v>395</v>
      </c>
      <c r="AO96" s="97">
        <v>1</v>
      </c>
      <c r="AP96" s="107">
        <f>SUM(AK96,AM96,AO96)</f>
        <v>3</v>
      </c>
      <c r="AQ96" s="98">
        <f>IF(AS96&gt;0,1,0)</f>
        <v>0</v>
      </c>
      <c r="AR96" s="99"/>
      <c r="AS96" s="100"/>
      <c r="AT96" s="107">
        <f>SUM(AS96,AP96)</f>
        <v>3</v>
      </c>
      <c r="AU96" s="87" t="s">
        <v>396</v>
      </c>
    </row>
    <row r="97" spans="1:47">
      <c r="A97" s="77">
        <v>252</v>
      </c>
      <c r="B97" s="78">
        <v>41726</v>
      </c>
      <c r="C97" s="77" t="s">
        <v>203</v>
      </c>
      <c r="D97" s="77" t="s">
        <v>336</v>
      </c>
      <c r="E97" s="77" t="s">
        <v>7</v>
      </c>
      <c r="F97" s="79" t="s">
        <v>23</v>
      </c>
      <c r="G97" s="77" t="s">
        <v>391</v>
      </c>
      <c r="H97" s="79" t="s">
        <v>235</v>
      </c>
      <c r="I97" s="79">
        <v>20</v>
      </c>
      <c r="J97" s="80">
        <v>16</v>
      </c>
      <c r="K97" s="80">
        <v>10</v>
      </c>
      <c r="L97" s="81">
        <f>IF(SUM(R97,T97,V97)&gt;0,1,0)</f>
        <v>1</v>
      </c>
      <c r="M97" s="82">
        <v>1</v>
      </c>
      <c r="N97" s="82">
        <v>1</v>
      </c>
      <c r="O97" s="82">
        <v>38</v>
      </c>
      <c r="P97" s="82">
        <f>O97/K97</f>
        <v>3.8</v>
      </c>
      <c r="Q97" s="83" t="s">
        <v>39</v>
      </c>
      <c r="R97" s="84">
        <v>21</v>
      </c>
      <c r="S97" s="83" t="s">
        <v>45</v>
      </c>
      <c r="T97" s="85">
        <v>5</v>
      </c>
      <c r="U97" s="83" t="s">
        <v>44</v>
      </c>
      <c r="V97" s="85">
        <v>12</v>
      </c>
      <c r="W97" s="86" t="s">
        <v>398</v>
      </c>
      <c r="X97" s="87">
        <v>7</v>
      </c>
      <c r="Y97" s="87"/>
      <c r="Z97" s="87"/>
      <c r="AA97" s="107">
        <f>IF(AB97+AI97&gt;0,1,0)</f>
        <v>1</v>
      </c>
      <c r="AB97" s="88">
        <f>IF(AC97="",0,1)</f>
        <v>1</v>
      </c>
      <c r="AC97" s="109" t="s">
        <v>395</v>
      </c>
      <c r="AD97" s="89"/>
      <c r="AE97" s="90">
        <v>0</v>
      </c>
      <c r="AF97" s="91" t="s">
        <v>46</v>
      </c>
      <c r="AG97" s="91"/>
      <c r="AH97" s="92"/>
      <c r="AI97" s="93">
        <f>IF(SUM(AK97+AM97+AO97+AS97)&gt;0,1,0)</f>
        <v>1</v>
      </c>
      <c r="AJ97" s="110" t="s">
        <v>333</v>
      </c>
      <c r="AK97" s="95">
        <v>1</v>
      </c>
      <c r="AL97" s="109" t="s">
        <v>394</v>
      </c>
      <c r="AM97" s="97"/>
      <c r="AN97" s="96"/>
      <c r="AO97" s="97"/>
      <c r="AP97" s="107">
        <f>SUM(AK97,AM97,AO97)</f>
        <v>1</v>
      </c>
      <c r="AQ97" s="98">
        <f>IF(AS97&gt;0,1,0)</f>
        <v>0</v>
      </c>
      <c r="AR97" s="99"/>
      <c r="AS97" s="100"/>
      <c r="AT97" s="107">
        <f>SUM(AS97,AP97)</f>
        <v>1</v>
      </c>
      <c r="AU97" s="87"/>
    </row>
    <row r="98" spans="1:47">
      <c r="A98" s="77">
        <v>15</v>
      </c>
      <c r="B98" s="78">
        <v>41688</v>
      </c>
      <c r="C98" s="101" t="s">
        <v>180</v>
      </c>
      <c r="D98" s="77" t="s">
        <v>18</v>
      </c>
      <c r="E98" s="77" t="s">
        <v>7</v>
      </c>
      <c r="F98" s="79">
        <v>22754</v>
      </c>
      <c r="G98" s="77"/>
      <c r="H98" s="79">
        <v>361</v>
      </c>
      <c r="I98" s="79">
        <v>18</v>
      </c>
      <c r="J98" s="80">
        <v>12</v>
      </c>
      <c r="K98" s="80">
        <v>6</v>
      </c>
      <c r="L98" s="81">
        <f>IF(SUM(R98,T98,V98)&gt;0,1,0)</f>
        <v>1</v>
      </c>
      <c r="M98" s="82">
        <v>1</v>
      </c>
      <c r="N98" s="82">
        <v>1</v>
      </c>
      <c r="O98" s="82">
        <v>75</v>
      </c>
      <c r="P98" s="82">
        <f>O98/K98</f>
        <v>12.5</v>
      </c>
      <c r="Q98" s="83" t="s">
        <v>44</v>
      </c>
      <c r="R98" s="84">
        <v>75</v>
      </c>
      <c r="S98" s="83"/>
      <c r="T98" s="85"/>
      <c r="U98" s="83"/>
      <c r="V98" s="85"/>
      <c r="W98" s="86"/>
      <c r="X98" s="87"/>
      <c r="Y98" s="87"/>
      <c r="Z98" s="87"/>
      <c r="AA98" s="107">
        <f>IF(AB98+AI98&gt;0,1,0)</f>
        <v>1</v>
      </c>
      <c r="AB98" s="88">
        <f>IF(AC98="",0,1)</f>
        <v>1</v>
      </c>
      <c r="AC98" s="89" t="s">
        <v>94</v>
      </c>
      <c r="AD98" s="89"/>
      <c r="AE98" s="90">
        <v>1</v>
      </c>
      <c r="AF98" s="91" t="s">
        <v>48</v>
      </c>
      <c r="AG98" s="91" t="s">
        <v>114</v>
      </c>
      <c r="AH98" s="92"/>
      <c r="AI98" s="93">
        <f>IF(SUM(AK98+AM98+AO98)&gt;0,1,0)</f>
        <v>1</v>
      </c>
      <c r="AJ98" s="94" t="s">
        <v>101</v>
      </c>
      <c r="AK98" s="95">
        <v>1</v>
      </c>
      <c r="AL98" s="96"/>
      <c r="AM98" s="97"/>
      <c r="AN98" s="96"/>
      <c r="AO98" s="97"/>
      <c r="AP98" s="107">
        <f>SUM(AK98,AM98,AO98)</f>
        <v>1</v>
      </c>
      <c r="AQ98" s="98">
        <f>IF(AS98&gt;0,1,0)</f>
        <v>1</v>
      </c>
      <c r="AR98" s="99" t="s">
        <v>101</v>
      </c>
      <c r="AS98" s="100">
        <v>25</v>
      </c>
      <c r="AT98" s="107">
        <f>SUM(AS98,AP98)</f>
        <v>26</v>
      </c>
      <c r="AU98" s="87" t="s">
        <v>199</v>
      </c>
    </row>
    <row r="99" spans="1:47">
      <c r="A99" s="77">
        <v>45</v>
      </c>
      <c r="B99" s="78">
        <v>41689</v>
      </c>
      <c r="C99" s="101" t="s">
        <v>180</v>
      </c>
      <c r="D99" s="77" t="s">
        <v>19</v>
      </c>
      <c r="E99" s="77" t="s">
        <v>14</v>
      </c>
      <c r="F99" s="79" t="s">
        <v>23</v>
      </c>
      <c r="G99" s="77" t="s">
        <v>58</v>
      </c>
      <c r="H99" s="79">
        <v>51</v>
      </c>
      <c r="I99" s="79">
        <v>4.5</v>
      </c>
      <c r="J99" s="80">
        <v>12</v>
      </c>
      <c r="K99" s="80">
        <v>9</v>
      </c>
      <c r="L99" s="81">
        <f>IF(SUM(R99,T99,V99)&gt;0,1,0)</f>
        <v>1</v>
      </c>
      <c r="M99" s="82">
        <v>1</v>
      </c>
      <c r="N99" s="82">
        <v>1</v>
      </c>
      <c r="O99" s="82">
        <v>12</v>
      </c>
      <c r="P99" s="82">
        <f>O99/K99</f>
        <v>1.3333333333333333</v>
      </c>
      <c r="Q99" s="83" t="s">
        <v>44</v>
      </c>
      <c r="R99" s="84">
        <v>12</v>
      </c>
      <c r="S99" s="83"/>
      <c r="T99" s="85"/>
      <c r="U99" s="83"/>
      <c r="V99" s="85"/>
      <c r="W99" s="86"/>
      <c r="X99" s="87"/>
      <c r="Y99" s="87"/>
      <c r="Z99" s="87"/>
      <c r="AA99" s="107">
        <f>IF(AB99+AI99&gt;0,1,0)</f>
        <v>1</v>
      </c>
      <c r="AB99" s="88">
        <f>IF(AC99="",0,1)</f>
        <v>1</v>
      </c>
      <c r="AC99" s="89" t="s">
        <v>172</v>
      </c>
      <c r="AD99" s="89"/>
      <c r="AE99" s="90">
        <v>1</v>
      </c>
      <c r="AF99" s="91" t="s">
        <v>46</v>
      </c>
      <c r="AG99" s="91"/>
      <c r="AH99" s="92"/>
      <c r="AI99" s="93">
        <f>IF(SUM(AK99+AM99+AO99)&gt;0,1,0)</f>
        <v>0</v>
      </c>
      <c r="AJ99" s="94"/>
      <c r="AK99" s="95"/>
      <c r="AL99" s="96"/>
      <c r="AM99" s="97"/>
      <c r="AN99" s="96"/>
      <c r="AO99" s="97"/>
      <c r="AP99" s="107">
        <f>SUM(AK99,AM99,AO99)</f>
        <v>0</v>
      </c>
      <c r="AQ99" s="98">
        <f>IF(AS99&gt;0,1,0)</f>
        <v>0</v>
      </c>
      <c r="AR99" s="99"/>
      <c r="AS99" s="100"/>
      <c r="AT99" s="107">
        <f>SUM(AS99,AP99)</f>
        <v>0</v>
      </c>
      <c r="AU99" s="87" t="s">
        <v>59</v>
      </c>
    </row>
    <row r="100" spans="1:47">
      <c r="A100" s="77">
        <v>93</v>
      </c>
      <c r="B100" s="78">
        <v>41704</v>
      </c>
      <c r="C100" s="101" t="s">
        <v>181</v>
      </c>
      <c r="D100" s="77" t="s">
        <v>83</v>
      </c>
      <c r="E100" s="77" t="s">
        <v>12</v>
      </c>
      <c r="F100" s="79">
        <v>8326</v>
      </c>
      <c r="G100" s="77"/>
      <c r="H100" s="79" t="s">
        <v>64</v>
      </c>
      <c r="I100" s="79">
        <v>8</v>
      </c>
      <c r="J100" s="80">
        <v>19</v>
      </c>
      <c r="K100" s="80">
        <v>41</v>
      </c>
      <c r="L100" s="81">
        <f>IF(SUM(R100,T100,V100)&gt;0,1,0)</f>
        <v>1</v>
      </c>
      <c r="M100" s="82">
        <v>1</v>
      </c>
      <c r="N100" s="82">
        <v>1</v>
      </c>
      <c r="O100" s="82">
        <v>56</v>
      </c>
      <c r="P100" s="82">
        <f>O100/K100</f>
        <v>1.3658536585365855</v>
      </c>
      <c r="Q100" s="83" t="s">
        <v>44</v>
      </c>
      <c r="R100" s="84">
        <v>56</v>
      </c>
      <c r="S100" s="83" t="s">
        <v>398</v>
      </c>
      <c r="T100" s="84">
        <v>3</v>
      </c>
      <c r="U100" s="83"/>
      <c r="V100" s="85"/>
      <c r="W100" s="86"/>
      <c r="X100" s="87"/>
      <c r="Y100" s="87"/>
      <c r="Z100" s="87"/>
      <c r="AA100" s="107">
        <f>IF(AB100+AI100&gt;0,1,0)</f>
        <v>1</v>
      </c>
      <c r="AB100" s="88">
        <f>IF(AC100="",0,1)</f>
        <v>1</v>
      </c>
      <c r="AC100" s="89" t="s">
        <v>515</v>
      </c>
      <c r="AD100" s="89"/>
      <c r="AE100" s="90">
        <v>1</v>
      </c>
      <c r="AF100" s="91" t="s">
        <v>46</v>
      </c>
      <c r="AG100" s="91"/>
      <c r="AH100" s="92"/>
      <c r="AI100" s="93">
        <f>IF(SUM(AK100+AM100+AO100)&gt;0,1,0)</f>
        <v>0</v>
      </c>
      <c r="AJ100" s="94"/>
      <c r="AK100" s="95"/>
      <c r="AL100" s="96"/>
      <c r="AM100" s="97"/>
      <c r="AN100" s="96"/>
      <c r="AO100" s="97"/>
      <c r="AP100" s="107">
        <f>SUM(AK100,AM100,AO100)</f>
        <v>0</v>
      </c>
      <c r="AQ100" s="98">
        <f>IF(AS100&gt;0,1,0)</f>
        <v>0</v>
      </c>
      <c r="AR100" s="99"/>
      <c r="AS100" s="100"/>
      <c r="AT100" s="107">
        <f>SUM(AS100,AP100)</f>
        <v>0</v>
      </c>
      <c r="AU100" s="87"/>
    </row>
    <row r="101" spans="1:47">
      <c r="A101" s="77">
        <v>159</v>
      </c>
      <c r="B101" s="78">
        <v>41710</v>
      </c>
      <c r="C101" s="77" t="s">
        <v>203</v>
      </c>
      <c r="D101" s="77" t="s">
        <v>204</v>
      </c>
      <c r="E101" s="77" t="s">
        <v>10</v>
      </c>
      <c r="F101" s="79">
        <v>3227</v>
      </c>
      <c r="G101" s="77"/>
      <c r="H101" s="79" t="s">
        <v>64</v>
      </c>
      <c r="I101" s="79">
        <v>6</v>
      </c>
      <c r="J101" s="80" t="s">
        <v>37</v>
      </c>
      <c r="K101" s="80">
        <v>27</v>
      </c>
      <c r="L101" s="81">
        <f>IF(SUM(R101,T101,V101)&gt;0,1,0)</f>
        <v>1</v>
      </c>
      <c r="M101" s="82">
        <v>1</v>
      </c>
      <c r="N101" s="82">
        <v>1</v>
      </c>
      <c r="O101" s="82">
        <v>6</v>
      </c>
      <c r="P101" s="82">
        <f>O101/K101</f>
        <v>0.22222222222222221</v>
      </c>
      <c r="Q101" s="83" t="s">
        <v>45</v>
      </c>
      <c r="R101" s="84">
        <v>5</v>
      </c>
      <c r="S101" s="83" t="s">
        <v>244</v>
      </c>
      <c r="T101" s="85">
        <v>1</v>
      </c>
      <c r="U101" s="83"/>
      <c r="V101" s="85"/>
      <c r="W101" s="86"/>
      <c r="X101" s="87"/>
      <c r="Y101" s="87"/>
      <c r="Z101" s="87"/>
      <c r="AA101" s="107">
        <f>IF(AB101+AI101&gt;0,1,0)</f>
        <v>1</v>
      </c>
      <c r="AB101" s="88">
        <f>IF(AC101="",0,1)</f>
        <v>1</v>
      </c>
      <c r="AC101" s="89" t="s">
        <v>206</v>
      </c>
      <c r="AD101" s="89"/>
      <c r="AE101" s="90">
        <v>1</v>
      </c>
      <c r="AF101" s="91" t="s">
        <v>49</v>
      </c>
      <c r="AG101" s="91" t="s">
        <v>52</v>
      </c>
      <c r="AH101" s="92">
        <v>0</v>
      </c>
      <c r="AI101" s="93">
        <f>IF(SUM(AK101+AM101+AO101)&gt;0,1,0)</f>
        <v>1</v>
      </c>
      <c r="AJ101" s="94" t="s">
        <v>206</v>
      </c>
      <c r="AK101" s="95">
        <v>27</v>
      </c>
      <c r="AL101" s="96"/>
      <c r="AM101" s="97"/>
      <c r="AN101" s="96"/>
      <c r="AO101" s="97"/>
      <c r="AP101" s="107">
        <f>SUM(AK101,AM101,AO101)</f>
        <v>27</v>
      </c>
      <c r="AQ101" s="98">
        <f>IF(AS101&gt;0,1,0)</f>
        <v>1</v>
      </c>
      <c r="AR101" s="99" t="s">
        <v>206</v>
      </c>
      <c r="AS101" s="100">
        <v>250</v>
      </c>
      <c r="AT101" s="107">
        <f>SUM(AS101,AP101)</f>
        <v>277</v>
      </c>
      <c r="AU101" s="87" t="s">
        <v>245</v>
      </c>
    </row>
    <row r="102" spans="1:47">
      <c r="A102" s="77">
        <v>161</v>
      </c>
      <c r="B102" s="78">
        <v>41710</v>
      </c>
      <c r="C102" s="77" t="s">
        <v>203</v>
      </c>
      <c r="D102" s="77" t="s">
        <v>204</v>
      </c>
      <c r="E102" s="77" t="s">
        <v>7</v>
      </c>
      <c r="F102" s="79" t="s">
        <v>23</v>
      </c>
      <c r="G102" s="77" t="s">
        <v>249</v>
      </c>
      <c r="H102" s="79" t="s">
        <v>248</v>
      </c>
      <c r="I102" s="79">
        <v>15</v>
      </c>
      <c r="J102" s="80">
        <v>12</v>
      </c>
      <c r="K102" s="80">
        <v>8</v>
      </c>
      <c r="L102" s="81">
        <f>IF(SUM(R102,T102,V102)&gt;0,1,0)</f>
        <v>1</v>
      </c>
      <c r="M102" s="82">
        <v>1</v>
      </c>
      <c r="N102" s="82">
        <v>1</v>
      </c>
      <c r="O102" s="82">
        <v>303</v>
      </c>
      <c r="P102" s="82">
        <f>O102/K102</f>
        <v>37.875</v>
      </c>
      <c r="Q102" s="83" t="s">
        <v>250</v>
      </c>
      <c r="R102" s="84">
        <v>300</v>
      </c>
      <c r="S102" s="83" t="s">
        <v>251</v>
      </c>
      <c r="T102" s="85">
        <v>3</v>
      </c>
      <c r="U102" s="83"/>
      <c r="V102" s="85"/>
      <c r="W102" s="86"/>
      <c r="X102" s="87"/>
      <c r="Y102" s="87"/>
      <c r="Z102" s="87"/>
      <c r="AA102" s="107">
        <f>IF(AB102+AI102&gt;0,1,0)</f>
        <v>1</v>
      </c>
      <c r="AB102" s="88">
        <f>IF(AC102="",0,1)</f>
        <v>1</v>
      </c>
      <c r="AC102" s="89" t="s">
        <v>206</v>
      </c>
      <c r="AD102" s="89"/>
      <c r="AE102" s="90">
        <v>1</v>
      </c>
      <c r="AF102" s="91" t="s">
        <v>47</v>
      </c>
      <c r="AG102" s="91" t="s">
        <v>52</v>
      </c>
      <c r="AH102" s="92">
        <v>0</v>
      </c>
      <c r="AI102" s="93">
        <f>IF(SUM(AK102+AM102+AO102)&gt;0,1,0)</f>
        <v>1</v>
      </c>
      <c r="AJ102" s="94" t="s">
        <v>206</v>
      </c>
      <c r="AK102" s="95">
        <v>3</v>
      </c>
      <c r="AL102" s="96"/>
      <c r="AM102" s="97"/>
      <c r="AN102" s="96"/>
      <c r="AO102" s="97"/>
      <c r="AP102" s="107">
        <f>SUM(AK102,AM102,AO102)</f>
        <v>3</v>
      </c>
      <c r="AQ102" s="98">
        <f>IF(AS102&gt;0,1,0)</f>
        <v>0</v>
      </c>
      <c r="AR102" s="99"/>
      <c r="AS102" s="100"/>
      <c r="AT102" s="107">
        <f>SUM(AS102,AP102)</f>
        <v>3</v>
      </c>
      <c r="AU102" s="87" t="s">
        <v>252</v>
      </c>
    </row>
    <row r="103" spans="1:47">
      <c r="A103" s="77">
        <v>163</v>
      </c>
      <c r="B103" s="78">
        <v>41713</v>
      </c>
      <c r="C103" s="77" t="s">
        <v>203</v>
      </c>
      <c r="D103" s="77" t="s">
        <v>253</v>
      </c>
      <c r="E103" s="77" t="s">
        <v>4</v>
      </c>
      <c r="F103" s="79">
        <v>548</v>
      </c>
      <c r="G103" s="77"/>
      <c r="H103" s="79" t="s">
        <v>64</v>
      </c>
      <c r="I103" s="79">
        <v>6</v>
      </c>
      <c r="J103" s="80">
        <v>13</v>
      </c>
      <c r="K103" s="80">
        <v>15</v>
      </c>
      <c r="L103" s="81">
        <f>IF(SUM(R103,T103,V103)&gt;0,1,0)</f>
        <v>1</v>
      </c>
      <c r="M103" s="82">
        <v>1</v>
      </c>
      <c r="N103" s="82">
        <v>1</v>
      </c>
      <c r="O103" s="82">
        <f>R103</f>
        <v>21</v>
      </c>
      <c r="P103" s="82">
        <f>O103/K103</f>
        <v>1.4</v>
      </c>
      <c r="Q103" s="83" t="s">
        <v>209</v>
      </c>
      <c r="R103" s="84">
        <v>21</v>
      </c>
      <c r="S103" s="83"/>
      <c r="T103" s="85"/>
      <c r="U103" s="83"/>
      <c r="V103" s="85"/>
      <c r="W103" s="86"/>
      <c r="X103" s="87"/>
      <c r="Y103" s="87"/>
      <c r="Z103" s="87"/>
      <c r="AA103" s="107">
        <f>IF(AB103+AI103&gt;0,1,0)</f>
        <v>1</v>
      </c>
      <c r="AB103" s="88">
        <f>IF(AC103="",0,1)</f>
        <v>1</v>
      </c>
      <c r="AC103" s="89" t="s">
        <v>206</v>
      </c>
      <c r="AD103" s="89"/>
      <c r="AE103" s="90">
        <v>1</v>
      </c>
      <c r="AF103" s="91" t="s">
        <v>47</v>
      </c>
      <c r="AG103" s="91" t="s">
        <v>52</v>
      </c>
      <c r="AH103" s="92">
        <v>0</v>
      </c>
      <c r="AI103" s="93">
        <f>IF(SUM(AK103+AM103+AO103+AS103)&gt;0,1,0)</f>
        <v>1</v>
      </c>
      <c r="AJ103" s="94" t="s">
        <v>206</v>
      </c>
      <c r="AK103" s="95">
        <v>10</v>
      </c>
      <c r="AL103" s="96"/>
      <c r="AM103" s="97"/>
      <c r="AN103" s="96"/>
      <c r="AO103" s="97"/>
      <c r="AP103" s="107">
        <f>SUM(AK103,AM103,AO103)</f>
        <v>10</v>
      </c>
      <c r="AQ103" s="98">
        <f>IF(AS103&gt;0,1,0)</f>
        <v>0</v>
      </c>
      <c r="AR103" s="99"/>
      <c r="AS103" s="100"/>
      <c r="AT103" s="107">
        <f>SUM(AS103,AP103)</f>
        <v>10</v>
      </c>
      <c r="AU103" s="87" t="s">
        <v>254</v>
      </c>
    </row>
    <row r="104" spans="1:47">
      <c r="A104" s="77">
        <v>169</v>
      </c>
      <c r="B104" s="78">
        <v>41713</v>
      </c>
      <c r="C104" s="77" t="s">
        <v>203</v>
      </c>
      <c r="D104" s="77" t="s">
        <v>253</v>
      </c>
      <c r="E104" s="77" t="s">
        <v>7</v>
      </c>
      <c r="F104" s="79">
        <v>14000</v>
      </c>
      <c r="G104" s="77"/>
      <c r="H104" s="79" t="s">
        <v>64</v>
      </c>
      <c r="I104" s="79">
        <v>9</v>
      </c>
      <c r="J104" s="80">
        <v>13</v>
      </c>
      <c r="K104" s="80">
        <v>8</v>
      </c>
      <c r="L104" s="81">
        <f>IF(SUM(R104,T104,V104)&gt;0,1,0)</f>
        <v>1</v>
      </c>
      <c r="M104" s="82">
        <v>1</v>
      </c>
      <c r="N104" s="82">
        <v>1</v>
      </c>
      <c r="O104" s="82">
        <v>34</v>
      </c>
      <c r="P104" s="82">
        <f>O104/K104</f>
        <v>4.25</v>
      </c>
      <c r="Q104" s="83" t="s">
        <v>250</v>
      </c>
      <c r="R104" s="84">
        <v>34</v>
      </c>
      <c r="S104" s="83"/>
      <c r="T104" s="85"/>
      <c r="U104" s="83"/>
      <c r="V104" s="85"/>
      <c r="W104" s="86"/>
      <c r="X104" s="87"/>
      <c r="Y104" s="87"/>
      <c r="Z104" s="87"/>
      <c r="AA104" s="107">
        <f>IF(AB104+AI104&gt;0,1,0)</f>
        <v>1</v>
      </c>
      <c r="AB104" s="88">
        <f>IF(AC104="",0,1)</f>
        <v>1</v>
      </c>
      <c r="AC104" s="89" t="s">
        <v>206</v>
      </c>
      <c r="AD104" s="89"/>
      <c r="AE104" s="90">
        <v>1</v>
      </c>
      <c r="AF104" s="91" t="s">
        <v>46</v>
      </c>
      <c r="AG104" s="91"/>
      <c r="AH104" s="92"/>
      <c r="AI104" s="93">
        <f>IF(SUM(AK104+AM104+AO104+AS104)&gt;0,1,0)</f>
        <v>1</v>
      </c>
      <c r="AJ104" s="94" t="s">
        <v>206</v>
      </c>
      <c r="AK104" s="95"/>
      <c r="AL104" s="96"/>
      <c r="AM104" s="97"/>
      <c r="AN104" s="96"/>
      <c r="AO104" s="97"/>
      <c r="AP104" s="107">
        <f>SUM(AK104,AM104,AO104)</f>
        <v>0</v>
      </c>
      <c r="AQ104" s="98">
        <f>IF(AS104&gt;0,1,0)</f>
        <v>1</v>
      </c>
      <c r="AR104" s="99" t="s">
        <v>206</v>
      </c>
      <c r="AS104" s="100">
        <v>75</v>
      </c>
      <c r="AT104" s="107">
        <f>SUM(AS104,AP104)</f>
        <v>75</v>
      </c>
      <c r="AU104" s="87" t="s">
        <v>260</v>
      </c>
    </row>
    <row r="105" spans="1:47">
      <c r="A105" s="77">
        <v>170</v>
      </c>
      <c r="B105" s="78">
        <v>41713</v>
      </c>
      <c r="C105" s="77" t="s">
        <v>203</v>
      </c>
      <c r="D105" s="77" t="s">
        <v>253</v>
      </c>
      <c r="E105" s="77" t="s">
        <v>7</v>
      </c>
      <c r="F105" s="79" t="s">
        <v>23</v>
      </c>
      <c r="G105" s="77" t="s">
        <v>261</v>
      </c>
      <c r="H105" s="79" t="s">
        <v>262</v>
      </c>
      <c r="I105" s="79">
        <v>8.5</v>
      </c>
      <c r="J105" s="80">
        <v>17</v>
      </c>
      <c r="K105" s="80">
        <v>12</v>
      </c>
      <c r="L105" s="81">
        <f>IF(SUM(R105,T105,V105)&gt;0,1,0)</f>
        <v>1</v>
      </c>
      <c r="M105" s="82">
        <v>1</v>
      </c>
      <c r="N105" s="82">
        <v>1</v>
      </c>
      <c r="O105" s="82">
        <v>2</v>
      </c>
      <c r="P105" s="82">
        <f>O105/K105</f>
        <v>0.16666666666666666</v>
      </c>
      <c r="Q105" s="83" t="s">
        <v>276</v>
      </c>
      <c r="R105" s="84">
        <v>1</v>
      </c>
      <c r="S105" s="83" t="s">
        <v>398</v>
      </c>
      <c r="T105" s="85">
        <v>4</v>
      </c>
      <c r="U105" s="83" t="s">
        <v>263</v>
      </c>
      <c r="V105" s="85">
        <v>1</v>
      </c>
      <c r="W105" s="86" t="s">
        <v>264</v>
      </c>
      <c r="X105" s="87">
        <v>1</v>
      </c>
      <c r="Y105" s="87"/>
      <c r="Z105" s="87"/>
      <c r="AA105" s="107">
        <f>IF(AB105+AI105&gt;0,1,0)</f>
        <v>1</v>
      </c>
      <c r="AB105" s="88">
        <f>IF(AC105="",0,1)</f>
        <v>1</v>
      </c>
      <c r="AC105" s="89" t="s">
        <v>206</v>
      </c>
      <c r="AD105" s="89"/>
      <c r="AE105" s="90">
        <v>1</v>
      </c>
      <c r="AF105" s="91" t="s">
        <v>46</v>
      </c>
      <c r="AG105" s="91"/>
      <c r="AH105" s="92"/>
      <c r="AI105" s="93">
        <f>IF(SUM(AK105+AM105+AO105+AS105)&gt;0,1,0)</f>
        <v>0</v>
      </c>
      <c r="AJ105" s="94" t="s">
        <v>206</v>
      </c>
      <c r="AK105" s="95"/>
      <c r="AL105" s="96"/>
      <c r="AM105" s="97"/>
      <c r="AN105" s="96"/>
      <c r="AO105" s="97"/>
      <c r="AP105" s="107">
        <f>SUM(AK105,AM105,AO105)</f>
        <v>0</v>
      </c>
      <c r="AQ105" s="98">
        <f>IF(AS105&gt;0,1,0)</f>
        <v>0</v>
      </c>
      <c r="AR105" s="99"/>
      <c r="AS105" s="100"/>
      <c r="AT105" s="107">
        <f>SUM(AS105,AP105)</f>
        <v>0</v>
      </c>
      <c r="AU105" s="87"/>
    </row>
    <row r="106" spans="1:47">
      <c r="A106" s="77">
        <v>173</v>
      </c>
      <c r="B106" s="78">
        <v>41713</v>
      </c>
      <c r="C106" s="77" t="s">
        <v>203</v>
      </c>
      <c r="D106" s="77" t="s">
        <v>253</v>
      </c>
      <c r="E106" s="77" t="s">
        <v>15</v>
      </c>
      <c r="F106" s="79">
        <v>804</v>
      </c>
      <c r="G106" s="77"/>
      <c r="H106" s="79" t="s">
        <v>64</v>
      </c>
      <c r="I106" s="79">
        <v>10</v>
      </c>
      <c r="J106" s="80">
        <v>16</v>
      </c>
      <c r="K106" s="80">
        <v>35</v>
      </c>
      <c r="L106" s="81">
        <f>IF(SUM(R106,T106,V106)&gt;0,1,0)</f>
        <v>1</v>
      </c>
      <c r="M106" s="82">
        <v>1</v>
      </c>
      <c r="N106" s="82">
        <v>1</v>
      </c>
      <c r="O106" s="82">
        <v>11</v>
      </c>
      <c r="P106" s="82">
        <f>O106/K106</f>
        <v>0.31428571428571428</v>
      </c>
      <c r="Q106" s="83" t="s">
        <v>209</v>
      </c>
      <c r="R106" s="84">
        <v>8</v>
      </c>
      <c r="S106" s="83" t="s">
        <v>45</v>
      </c>
      <c r="T106" s="85">
        <v>3</v>
      </c>
      <c r="U106" s="83" t="s">
        <v>152</v>
      </c>
      <c r="V106" s="85">
        <v>1</v>
      </c>
      <c r="W106" s="86"/>
      <c r="X106" s="87"/>
      <c r="Y106" s="87"/>
      <c r="Z106" s="87"/>
      <c r="AA106" s="107">
        <f>IF(AB106+AI106&gt;0,1,0)</f>
        <v>1</v>
      </c>
      <c r="AB106" s="88">
        <f>IF(AC106="",0,1)</f>
        <v>1</v>
      </c>
      <c r="AC106" s="89" t="s">
        <v>206</v>
      </c>
      <c r="AD106" s="89"/>
      <c r="AE106" s="90">
        <v>1</v>
      </c>
      <c r="AF106" s="91" t="s">
        <v>48</v>
      </c>
      <c r="AG106" s="91" t="s">
        <v>52</v>
      </c>
      <c r="AH106" s="92" t="s">
        <v>273</v>
      </c>
      <c r="AI106" s="93">
        <f>IF(SUM(AK106+AM106+AO106+AS106)&gt;0,1,0)</f>
        <v>1</v>
      </c>
      <c r="AJ106" s="94" t="s">
        <v>329</v>
      </c>
      <c r="AK106" s="95">
        <v>9</v>
      </c>
      <c r="AL106" s="96"/>
      <c r="AM106" s="97"/>
      <c r="AN106" s="96"/>
      <c r="AO106" s="97"/>
      <c r="AP106" s="107">
        <f>SUM(AK106,AM106,AO106)</f>
        <v>9</v>
      </c>
      <c r="AQ106" s="98">
        <f>IF(AS106&gt;0,1,0)</f>
        <v>0</v>
      </c>
      <c r="AR106" s="99"/>
      <c r="AS106" s="100"/>
      <c r="AT106" s="107">
        <f>SUM(AS106,AP106)</f>
        <v>9</v>
      </c>
      <c r="AU106" s="87" t="s">
        <v>275</v>
      </c>
    </row>
    <row r="107" spans="1:47">
      <c r="A107" s="77">
        <v>181</v>
      </c>
      <c r="B107" s="78">
        <v>41713</v>
      </c>
      <c r="C107" s="77" t="s">
        <v>203</v>
      </c>
      <c r="D107" s="77" t="s">
        <v>253</v>
      </c>
      <c r="E107" s="77" t="s">
        <v>7</v>
      </c>
      <c r="F107" s="79" t="s">
        <v>23</v>
      </c>
      <c r="G107" s="77" t="s">
        <v>282</v>
      </c>
      <c r="H107" s="79">
        <v>336</v>
      </c>
      <c r="I107" s="79">
        <v>12</v>
      </c>
      <c r="J107" s="80">
        <v>16</v>
      </c>
      <c r="K107" s="80">
        <v>10</v>
      </c>
      <c r="L107" s="81">
        <f>IF(SUM(R107,T107,V107)&gt;0,1,0)</f>
        <v>1</v>
      </c>
      <c r="M107" s="82">
        <v>1</v>
      </c>
      <c r="N107" s="82">
        <v>1</v>
      </c>
      <c r="O107" s="82">
        <v>11</v>
      </c>
      <c r="P107" s="82">
        <f>O107/K107</f>
        <v>1.1000000000000001</v>
      </c>
      <c r="Q107" s="83" t="s">
        <v>250</v>
      </c>
      <c r="R107" s="84">
        <v>2</v>
      </c>
      <c r="S107" s="83" t="s">
        <v>283</v>
      </c>
      <c r="T107" s="85">
        <v>9</v>
      </c>
      <c r="U107" s="83" t="s">
        <v>222</v>
      </c>
      <c r="V107" s="85">
        <v>150</v>
      </c>
      <c r="W107" s="86" t="s">
        <v>398</v>
      </c>
      <c r="X107" s="87">
        <v>3</v>
      </c>
      <c r="Y107" s="87"/>
      <c r="Z107" s="87"/>
      <c r="AA107" s="107">
        <f>IF(AB107+AI107&gt;0,1,0)</f>
        <v>1</v>
      </c>
      <c r="AB107" s="88">
        <f>IF(AC107="",0,1)</f>
        <v>1</v>
      </c>
      <c r="AC107" s="89" t="s">
        <v>206</v>
      </c>
      <c r="AD107" s="89"/>
      <c r="AE107" s="90">
        <v>1</v>
      </c>
      <c r="AF107" s="91" t="s">
        <v>47</v>
      </c>
      <c r="AG107" s="91" t="s">
        <v>52</v>
      </c>
      <c r="AH107" s="92">
        <v>0</v>
      </c>
      <c r="AI107" s="93">
        <f>IF(SUM(AK107+AM107+AO107+AS107)&gt;0,1,0)</f>
        <v>1</v>
      </c>
      <c r="AJ107" s="94" t="s">
        <v>206</v>
      </c>
      <c r="AK107" s="95">
        <v>1</v>
      </c>
      <c r="AL107" s="96"/>
      <c r="AM107" s="97"/>
      <c r="AN107" s="96"/>
      <c r="AO107" s="97"/>
      <c r="AP107" s="107">
        <f>SUM(AK107,AM107,AO107)</f>
        <v>1</v>
      </c>
      <c r="AQ107" s="98">
        <f>IF(AS107&gt;0,1,0)</f>
        <v>0</v>
      </c>
      <c r="AR107" s="99"/>
      <c r="AS107" s="100"/>
      <c r="AT107" s="107">
        <f>SUM(AS107,AP107)</f>
        <v>1</v>
      </c>
      <c r="AU107" s="87"/>
    </row>
    <row r="108" spans="1:47">
      <c r="A108" s="77">
        <v>191</v>
      </c>
      <c r="B108" s="78">
        <v>41716</v>
      </c>
      <c r="C108" s="77" t="s">
        <v>203</v>
      </c>
      <c r="D108" s="77" t="s">
        <v>286</v>
      </c>
      <c r="E108" s="77" t="s">
        <v>7</v>
      </c>
      <c r="F108" s="79">
        <v>24068</v>
      </c>
      <c r="G108" s="77"/>
      <c r="H108" s="79" t="s">
        <v>64</v>
      </c>
      <c r="I108" s="79">
        <v>9</v>
      </c>
      <c r="J108" s="80">
        <v>20</v>
      </c>
      <c r="K108" s="80">
        <v>9</v>
      </c>
      <c r="L108" s="81">
        <f>IF(SUM(R108,T108,V108)&gt;0,1,0)</f>
        <v>1</v>
      </c>
      <c r="M108" s="82">
        <v>1</v>
      </c>
      <c r="N108" s="82">
        <v>1</v>
      </c>
      <c r="O108" s="82">
        <v>50</v>
      </c>
      <c r="P108" s="82">
        <f>O108/K108</f>
        <v>5.5555555555555554</v>
      </c>
      <c r="Q108" s="83" t="s">
        <v>44</v>
      </c>
      <c r="R108" s="84">
        <v>50</v>
      </c>
      <c r="S108" s="83" t="s">
        <v>222</v>
      </c>
      <c r="T108" s="85">
        <v>75</v>
      </c>
      <c r="U108" s="83"/>
      <c r="V108" s="85"/>
      <c r="W108" s="86"/>
      <c r="X108" s="87"/>
      <c r="Y108" s="87"/>
      <c r="Z108" s="87"/>
      <c r="AA108" s="107">
        <f>IF(AB108+AI108&gt;0,1,0)</f>
        <v>1</v>
      </c>
      <c r="AB108" s="88">
        <f>IF(AC108="",0,1)</f>
        <v>1</v>
      </c>
      <c r="AC108" s="89" t="s">
        <v>206</v>
      </c>
      <c r="AD108" s="89"/>
      <c r="AE108" s="90">
        <v>1</v>
      </c>
      <c r="AF108" s="91" t="s">
        <v>46</v>
      </c>
      <c r="AG108" s="91"/>
      <c r="AH108" s="92"/>
      <c r="AI108" s="93">
        <f>IF(SUM(AK108+AM108+AO108+AS108)&gt;0,1,0)</f>
        <v>1</v>
      </c>
      <c r="AJ108" s="94" t="s">
        <v>206</v>
      </c>
      <c r="AK108" s="95">
        <v>7</v>
      </c>
      <c r="AL108" s="96"/>
      <c r="AM108" s="97"/>
      <c r="AN108" s="96"/>
      <c r="AO108" s="97"/>
      <c r="AP108" s="107">
        <f>SUM(AK108,AM108,AO108)</f>
        <v>7</v>
      </c>
      <c r="AQ108" s="98">
        <f>IF(AS108&gt;0,1,0)</f>
        <v>1</v>
      </c>
      <c r="AR108" s="99" t="s">
        <v>206</v>
      </c>
      <c r="AS108" s="100">
        <v>100</v>
      </c>
      <c r="AT108" s="107">
        <f>SUM(AS108,AP108)</f>
        <v>107</v>
      </c>
      <c r="AU108" s="87" t="s">
        <v>327</v>
      </c>
    </row>
    <row r="109" spans="1:47">
      <c r="A109" s="77">
        <v>192</v>
      </c>
      <c r="B109" s="78">
        <v>41716</v>
      </c>
      <c r="C109" s="77" t="s">
        <v>203</v>
      </c>
      <c r="D109" s="77" t="s">
        <v>286</v>
      </c>
      <c r="E109" s="77" t="s">
        <v>7</v>
      </c>
      <c r="F109" s="79">
        <v>24080</v>
      </c>
      <c r="G109" s="77"/>
      <c r="H109" s="79" t="s">
        <v>64</v>
      </c>
      <c r="I109" s="79">
        <v>10</v>
      </c>
      <c r="J109" s="80">
        <v>18</v>
      </c>
      <c r="K109" s="80">
        <v>11</v>
      </c>
      <c r="L109" s="81">
        <f>IF(SUM(R109,T109,V109)&gt;0,1,0)</f>
        <v>1</v>
      </c>
      <c r="M109" s="82">
        <v>1</v>
      </c>
      <c r="N109" s="82">
        <v>1</v>
      </c>
      <c r="O109" s="82">
        <v>60</v>
      </c>
      <c r="P109" s="82">
        <f>O109/K109</f>
        <v>5.4545454545454541</v>
      </c>
      <c r="Q109" s="83" t="s">
        <v>44</v>
      </c>
      <c r="R109" s="84">
        <v>60</v>
      </c>
      <c r="S109" s="83" t="s">
        <v>398</v>
      </c>
      <c r="T109" s="85">
        <v>3</v>
      </c>
      <c r="U109" s="83"/>
      <c r="V109" s="85"/>
      <c r="W109" s="86"/>
      <c r="X109" s="87"/>
      <c r="Y109" s="87"/>
      <c r="Z109" s="87"/>
      <c r="AA109" s="107">
        <f>IF(AB109+AI109&gt;0,1,0)</f>
        <v>1</v>
      </c>
      <c r="AB109" s="88">
        <f>IF(AC109="",0,1)</f>
        <v>1</v>
      </c>
      <c r="AC109" s="89" t="s">
        <v>206</v>
      </c>
      <c r="AD109" s="89"/>
      <c r="AE109" s="90">
        <v>1</v>
      </c>
      <c r="AF109" s="91" t="s">
        <v>46</v>
      </c>
      <c r="AG109" s="91"/>
      <c r="AH109" s="92"/>
      <c r="AI109" s="93">
        <f>IF(SUM(AK109+AM109+AO109+AS109)&gt;0,1,0)</f>
        <v>1</v>
      </c>
      <c r="AJ109" s="94" t="s">
        <v>206</v>
      </c>
      <c r="AK109" s="95">
        <v>11</v>
      </c>
      <c r="AL109" s="96"/>
      <c r="AM109" s="97"/>
      <c r="AN109" s="96"/>
      <c r="AO109" s="97"/>
      <c r="AP109" s="107">
        <f>SUM(AK109,AM109,AO109)</f>
        <v>11</v>
      </c>
      <c r="AQ109" s="98">
        <f>IF(AS109&gt;0,1,0)</f>
        <v>1</v>
      </c>
      <c r="AR109" s="99" t="s">
        <v>206</v>
      </c>
      <c r="AS109" s="100">
        <v>25</v>
      </c>
      <c r="AT109" s="107">
        <f>SUM(AS109,AP109)</f>
        <v>36</v>
      </c>
      <c r="AU109" s="87" t="s">
        <v>326</v>
      </c>
    </row>
    <row r="110" spans="1:47">
      <c r="A110" s="77">
        <v>197</v>
      </c>
      <c r="B110" s="78">
        <v>41716</v>
      </c>
      <c r="C110" s="77" t="s">
        <v>203</v>
      </c>
      <c r="D110" s="77" t="s">
        <v>286</v>
      </c>
      <c r="E110" s="77" t="s">
        <v>10</v>
      </c>
      <c r="F110" s="79">
        <v>5511</v>
      </c>
      <c r="G110" s="77"/>
      <c r="H110" s="79" t="s">
        <v>64</v>
      </c>
      <c r="I110" s="79">
        <v>5.5</v>
      </c>
      <c r="J110" s="80">
        <v>13</v>
      </c>
      <c r="K110" s="80">
        <v>53</v>
      </c>
      <c r="L110" s="81">
        <f>IF(SUM(R110,T110,V110)&gt;0,1,0)</f>
        <v>1</v>
      </c>
      <c r="M110" s="82">
        <v>1</v>
      </c>
      <c r="N110" s="82">
        <v>1</v>
      </c>
      <c r="O110" s="82">
        <v>10</v>
      </c>
      <c r="P110" s="82">
        <f>O110/K110</f>
        <v>0.18867924528301888</v>
      </c>
      <c r="Q110" s="83" t="s">
        <v>209</v>
      </c>
      <c r="R110" s="84">
        <v>10</v>
      </c>
      <c r="S110" s="83" t="s">
        <v>296</v>
      </c>
      <c r="T110" s="85">
        <v>30</v>
      </c>
      <c r="U110" s="83" t="s">
        <v>398</v>
      </c>
      <c r="V110" s="85">
        <v>15</v>
      </c>
      <c r="W110" s="86" t="s">
        <v>67</v>
      </c>
      <c r="X110" s="87">
        <v>1</v>
      </c>
      <c r="Y110" s="87"/>
      <c r="Z110" s="87"/>
      <c r="AA110" s="107">
        <f>IF(AB110+AI110&gt;0,1,0)</f>
        <v>1</v>
      </c>
      <c r="AB110" s="88">
        <f>IF(AC110="",0,1)</f>
        <v>1</v>
      </c>
      <c r="AC110" s="89" t="s">
        <v>206</v>
      </c>
      <c r="AD110" s="89"/>
      <c r="AE110" s="90">
        <v>1</v>
      </c>
      <c r="AF110" s="91" t="s">
        <v>48</v>
      </c>
      <c r="AG110" s="91" t="s">
        <v>52</v>
      </c>
      <c r="AH110" s="92">
        <v>0</v>
      </c>
      <c r="AI110" s="93">
        <f>IF(SUM(AK110+AM110+AO110+AS110)&gt;0,1,0)</f>
        <v>1</v>
      </c>
      <c r="AJ110" s="94" t="s">
        <v>206</v>
      </c>
      <c r="AK110" s="95"/>
      <c r="AL110" s="96"/>
      <c r="AM110" s="97"/>
      <c r="AN110" s="96"/>
      <c r="AO110" s="97"/>
      <c r="AP110" s="107">
        <f>SUM(AK110,AM110,AO110)</f>
        <v>0</v>
      </c>
      <c r="AQ110" s="98">
        <f>IF(AS110&gt;0,1,0)</f>
        <v>1</v>
      </c>
      <c r="AR110" s="99" t="s">
        <v>206</v>
      </c>
      <c r="AS110" s="100">
        <v>250</v>
      </c>
      <c r="AT110" s="107">
        <f>SUM(AS110,AP110)</f>
        <v>250</v>
      </c>
      <c r="AU110" s="87" t="s">
        <v>328</v>
      </c>
    </row>
    <row r="111" spans="1:47">
      <c r="A111" s="77">
        <v>199</v>
      </c>
      <c r="B111" s="78">
        <v>41716</v>
      </c>
      <c r="C111" s="77" t="s">
        <v>203</v>
      </c>
      <c r="D111" s="77" t="s">
        <v>286</v>
      </c>
      <c r="E111" s="77" t="s">
        <v>11</v>
      </c>
      <c r="F111" s="79" t="s">
        <v>23</v>
      </c>
      <c r="G111" s="77" t="s">
        <v>287</v>
      </c>
      <c r="H111" s="79" t="s">
        <v>235</v>
      </c>
      <c r="I111" s="79">
        <v>6</v>
      </c>
      <c r="J111" s="80">
        <v>18</v>
      </c>
      <c r="K111" s="80">
        <v>110</v>
      </c>
      <c r="L111" s="81">
        <f>IF(SUM(R111,T111,V111)&gt;0,1,0)</f>
        <v>1</v>
      </c>
      <c r="M111" s="82">
        <v>1</v>
      </c>
      <c r="N111" s="82">
        <v>1</v>
      </c>
      <c r="O111" s="82">
        <v>19</v>
      </c>
      <c r="P111" s="82">
        <f>O111/K111</f>
        <v>0.17272727272727273</v>
      </c>
      <c r="Q111" s="83" t="s">
        <v>209</v>
      </c>
      <c r="R111" s="84">
        <v>19</v>
      </c>
      <c r="S111" s="83" t="s">
        <v>398</v>
      </c>
      <c r="T111" s="85">
        <v>3</v>
      </c>
      <c r="U111" s="83"/>
      <c r="V111" s="85"/>
      <c r="W111" s="86"/>
      <c r="X111" s="87"/>
      <c r="Y111" s="87"/>
      <c r="Z111" s="87"/>
      <c r="AA111" s="107">
        <f>IF(AB111+AI111&gt;0,1,0)</f>
        <v>1</v>
      </c>
      <c r="AB111" s="88">
        <f>IF(AC111="",0,1)</f>
        <v>1</v>
      </c>
      <c r="AC111" s="89" t="s">
        <v>206</v>
      </c>
      <c r="AD111" s="89"/>
      <c r="AE111" s="90">
        <v>1</v>
      </c>
      <c r="AF111" s="91" t="s">
        <v>48</v>
      </c>
      <c r="AG111" s="91" t="s">
        <v>52</v>
      </c>
      <c r="AH111" s="92">
        <v>0</v>
      </c>
      <c r="AI111" s="93">
        <f>IF(SUM(AK111+AM111+AO111+AS111)&gt;0,1,0)</f>
        <v>1</v>
      </c>
      <c r="AJ111" s="94" t="s">
        <v>206</v>
      </c>
      <c r="AK111" s="95">
        <v>1</v>
      </c>
      <c r="AL111" s="96"/>
      <c r="AM111" s="97"/>
      <c r="AN111" s="96"/>
      <c r="AO111" s="97"/>
      <c r="AP111" s="107">
        <f>SUM(AK111,AM111,AO111)</f>
        <v>1</v>
      </c>
      <c r="AQ111" s="98">
        <f>IF(AS111&gt;0,1,0)</f>
        <v>0</v>
      </c>
      <c r="AR111" s="99"/>
      <c r="AS111" s="100"/>
      <c r="AT111" s="107">
        <f>SUM(AS111,AP111)</f>
        <v>1</v>
      </c>
      <c r="AU111" s="87"/>
    </row>
    <row r="112" spans="1:47">
      <c r="A112" s="77">
        <v>205</v>
      </c>
      <c r="B112" s="78">
        <v>41716</v>
      </c>
      <c r="C112" s="77" t="s">
        <v>203</v>
      </c>
      <c r="D112" s="77" t="s">
        <v>303</v>
      </c>
      <c r="E112" s="77" t="s">
        <v>584</v>
      </c>
      <c r="F112" s="79">
        <v>331</v>
      </c>
      <c r="G112" s="77"/>
      <c r="H112" s="79" t="s">
        <v>64</v>
      </c>
      <c r="I112" s="79">
        <v>4.5</v>
      </c>
      <c r="J112" s="80" t="s">
        <v>37</v>
      </c>
      <c r="K112" s="80">
        <v>45</v>
      </c>
      <c r="L112" s="81">
        <f>IF(SUM(R112,T112,V112)&gt;0,1,0)</f>
        <v>1</v>
      </c>
      <c r="M112" s="82">
        <v>1</v>
      </c>
      <c r="N112" s="82">
        <v>1</v>
      </c>
      <c r="O112" s="82">
        <v>14</v>
      </c>
      <c r="P112" s="82">
        <f>O112/K112</f>
        <v>0.31111111111111112</v>
      </c>
      <c r="Q112" s="83" t="s">
        <v>45</v>
      </c>
      <c r="R112" s="84">
        <v>11</v>
      </c>
      <c r="S112" s="83" t="s">
        <v>209</v>
      </c>
      <c r="T112" s="85">
        <v>3</v>
      </c>
      <c r="U112" s="83"/>
      <c r="V112" s="85"/>
      <c r="W112" s="86"/>
      <c r="X112" s="87"/>
      <c r="Y112" s="87"/>
      <c r="Z112" s="87"/>
      <c r="AA112" s="107">
        <f>IF(AB112+AI112&gt;0,1,0)</f>
        <v>1</v>
      </c>
      <c r="AB112" s="88">
        <f>IF(AC112="",0,1)</f>
        <v>1</v>
      </c>
      <c r="AC112" s="89" t="s">
        <v>206</v>
      </c>
      <c r="AD112" s="89"/>
      <c r="AE112" s="90">
        <v>1</v>
      </c>
      <c r="AF112" s="91" t="s">
        <v>47</v>
      </c>
      <c r="AG112" s="91" t="s">
        <v>52</v>
      </c>
      <c r="AH112" s="92" t="s">
        <v>309</v>
      </c>
      <c r="AI112" s="93">
        <f>IF(SUM(AK112+AM112+AO112+AS112)&gt;0,1,0)</f>
        <v>1</v>
      </c>
      <c r="AJ112" s="94" t="s">
        <v>206</v>
      </c>
      <c r="AK112" s="95">
        <v>31</v>
      </c>
      <c r="AL112" s="96"/>
      <c r="AM112" s="97"/>
      <c r="AN112" s="96"/>
      <c r="AO112" s="97"/>
      <c r="AP112" s="107">
        <f>SUM(AK112,AM112,AO112)</f>
        <v>31</v>
      </c>
      <c r="AQ112" s="98">
        <f>IF(AS112&gt;0,1,0)</f>
        <v>0</v>
      </c>
      <c r="AR112" s="99"/>
      <c r="AS112" s="100"/>
      <c r="AT112" s="107">
        <f>SUM(AS112,AP112)</f>
        <v>31</v>
      </c>
      <c r="AU112" s="87" t="s">
        <v>310</v>
      </c>
    </row>
    <row r="113" spans="1:47">
      <c r="A113" s="77">
        <v>208</v>
      </c>
      <c r="B113" s="78">
        <v>41716</v>
      </c>
      <c r="C113" s="77" t="s">
        <v>203</v>
      </c>
      <c r="D113" s="77" t="s">
        <v>303</v>
      </c>
      <c r="E113" s="77" t="s">
        <v>5</v>
      </c>
      <c r="F113" s="79">
        <v>3638</v>
      </c>
      <c r="G113" s="77"/>
      <c r="H113" s="79" t="s">
        <v>64</v>
      </c>
      <c r="I113" s="79">
        <v>6</v>
      </c>
      <c r="J113" s="80" t="s">
        <v>37</v>
      </c>
      <c r="K113" s="80">
        <v>50</v>
      </c>
      <c r="L113" s="81">
        <f>IF(SUM(R113,T113,V113)&gt;0,1,0)</f>
        <v>1</v>
      </c>
      <c r="M113" s="82">
        <v>1</v>
      </c>
      <c r="N113" s="82">
        <v>1</v>
      </c>
      <c r="O113" s="82">
        <v>1</v>
      </c>
      <c r="P113" s="82">
        <f>O113/K113</f>
        <v>0.02</v>
      </c>
      <c r="Q113" s="83" t="s">
        <v>45</v>
      </c>
      <c r="R113" s="84">
        <v>1</v>
      </c>
      <c r="S113" s="83" t="s">
        <v>398</v>
      </c>
      <c r="T113" s="85">
        <v>3</v>
      </c>
      <c r="U113" s="83"/>
      <c r="V113" s="85"/>
      <c r="W113" s="86"/>
      <c r="X113" s="87"/>
      <c r="Y113" s="87"/>
      <c r="Z113" s="87"/>
      <c r="AA113" s="107">
        <f>IF(AB113+AI113&gt;0,1,0)</f>
        <v>1</v>
      </c>
      <c r="AB113" s="88">
        <f>IF(AC113="",0,1)</f>
        <v>1</v>
      </c>
      <c r="AC113" s="89" t="s">
        <v>206</v>
      </c>
      <c r="AD113" s="89"/>
      <c r="AE113" s="90">
        <v>1</v>
      </c>
      <c r="AF113" s="91" t="s">
        <v>46</v>
      </c>
      <c r="AG113" s="91"/>
      <c r="AH113" s="92"/>
      <c r="AI113" s="93">
        <f>IF(SUM(AK113+AM113+AO113+AS113)&gt;0,1,0)</f>
        <v>1</v>
      </c>
      <c r="AJ113" s="94" t="s">
        <v>206</v>
      </c>
      <c r="AK113" s="95"/>
      <c r="AL113" s="96"/>
      <c r="AM113" s="97"/>
      <c r="AN113" s="96"/>
      <c r="AO113" s="97"/>
      <c r="AP113" s="107">
        <f>SUM(AK113,AM113,AO113)</f>
        <v>0</v>
      </c>
      <c r="AQ113" s="98">
        <f>IF(AS113&gt;0,1,0)</f>
        <v>1</v>
      </c>
      <c r="AR113" s="99" t="s">
        <v>206</v>
      </c>
      <c r="AS113" s="100">
        <v>200</v>
      </c>
      <c r="AT113" s="107">
        <f>SUM(AS113,AP113)</f>
        <v>200</v>
      </c>
      <c r="AU113" s="87"/>
    </row>
    <row r="114" spans="1:47">
      <c r="A114" s="77">
        <v>210</v>
      </c>
      <c r="B114" s="78">
        <v>41716</v>
      </c>
      <c r="C114" s="77" t="s">
        <v>203</v>
      </c>
      <c r="D114" s="77" t="s">
        <v>303</v>
      </c>
      <c r="E114" s="77" t="s">
        <v>7</v>
      </c>
      <c r="F114" s="79">
        <v>15101</v>
      </c>
      <c r="G114" s="77"/>
      <c r="H114" s="79" t="s">
        <v>64</v>
      </c>
      <c r="I114" s="79">
        <v>10</v>
      </c>
      <c r="J114" s="80">
        <v>14</v>
      </c>
      <c r="K114" s="80">
        <v>6</v>
      </c>
      <c r="L114" s="81">
        <f>IF(SUM(R114,T114,V114)&gt;0,1,0)</f>
        <v>1</v>
      </c>
      <c r="M114" s="82">
        <v>1</v>
      </c>
      <c r="N114" s="82">
        <v>1</v>
      </c>
      <c r="O114" s="82">
        <v>75</v>
      </c>
      <c r="P114" s="82">
        <f>O114/K114</f>
        <v>12.5</v>
      </c>
      <c r="Q114" s="83" t="s">
        <v>45</v>
      </c>
      <c r="R114" s="84">
        <v>75</v>
      </c>
      <c r="S114" s="83" t="s">
        <v>398</v>
      </c>
      <c r="T114" s="85">
        <v>1</v>
      </c>
      <c r="U114" s="83"/>
      <c r="V114" s="85"/>
      <c r="W114" s="86"/>
      <c r="X114" s="87"/>
      <c r="Y114" s="87"/>
      <c r="Z114" s="87"/>
      <c r="AA114" s="107">
        <f>IF(AB114+AI114&gt;0,1,0)</f>
        <v>1</v>
      </c>
      <c r="AB114" s="88">
        <f>IF(AC114="",0,1)</f>
        <v>1</v>
      </c>
      <c r="AC114" s="89" t="s">
        <v>206</v>
      </c>
      <c r="AD114" s="89"/>
      <c r="AE114" s="90">
        <v>1</v>
      </c>
      <c r="AF114" s="91" t="s">
        <v>46</v>
      </c>
      <c r="AG114" s="91"/>
      <c r="AH114" s="92"/>
      <c r="AI114" s="93">
        <f>IF(SUM(AK114+AM114+AO114+AS114)&gt;0,1,0)</f>
        <v>1</v>
      </c>
      <c r="AJ114" s="94" t="s">
        <v>206</v>
      </c>
      <c r="AK114" s="95">
        <v>9</v>
      </c>
      <c r="AL114" s="96"/>
      <c r="AM114" s="97"/>
      <c r="AN114" s="96"/>
      <c r="AO114" s="97"/>
      <c r="AP114" s="107">
        <f>SUM(AK114,AM114,AO114)</f>
        <v>9</v>
      </c>
      <c r="AQ114" s="98">
        <f>IF(AS114&gt;0,1,0)</f>
        <v>1</v>
      </c>
      <c r="AR114" s="99" t="s">
        <v>206</v>
      </c>
      <c r="AS114" s="100">
        <v>500</v>
      </c>
      <c r="AT114" s="107">
        <f>SUM(AS114,AP114)</f>
        <v>509</v>
      </c>
      <c r="AU114" s="87" t="s">
        <v>313</v>
      </c>
    </row>
    <row r="115" spans="1:47">
      <c r="A115" s="77">
        <v>211</v>
      </c>
      <c r="B115" s="78">
        <v>41716</v>
      </c>
      <c r="C115" s="77" t="s">
        <v>203</v>
      </c>
      <c r="D115" s="77" t="s">
        <v>303</v>
      </c>
      <c r="E115" s="77" t="s">
        <v>7</v>
      </c>
      <c r="F115" s="79" t="s">
        <v>23</v>
      </c>
      <c r="G115" s="77" t="s">
        <v>304</v>
      </c>
      <c r="H115" s="79" t="s">
        <v>64</v>
      </c>
      <c r="I115" s="79">
        <v>9</v>
      </c>
      <c r="J115" s="80">
        <v>17</v>
      </c>
      <c r="K115" s="80">
        <v>8</v>
      </c>
      <c r="L115" s="81">
        <f>IF(SUM(R115,T115,V115)&gt;0,1,0)</f>
        <v>1</v>
      </c>
      <c r="M115" s="82">
        <v>1</v>
      </c>
      <c r="N115" s="82">
        <v>1</v>
      </c>
      <c r="O115" s="82">
        <v>32</v>
      </c>
      <c r="P115" s="82">
        <f>O115/K115</f>
        <v>4</v>
      </c>
      <c r="Q115" s="83" t="s">
        <v>39</v>
      </c>
      <c r="R115" s="84">
        <v>7</v>
      </c>
      <c r="S115" s="83" t="s">
        <v>45</v>
      </c>
      <c r="T115" s="85">
        <v>16</v>
      </c>
      <c r="U115" s="83" t="s">
        <v>209</v>
      </c>
      <c r="V115" s="85">
        <v>9</v>
      </c>
      <c r="W115" s="86" t="s">
        <v>264</v>
      </c>
      <c r="X115" s="87">
        <v>1</v>
      </c>
      <c r="Y115" s="87"/>
      <c r="Z115" s="87"/>
      <c r="AA115" s="107">
        <f>IF(AB115+AI115&gt;0,1,0)</f>
        <v>1</v>
      </c>
      <c r="AB115" s="88">
        <f>IF(AC115="",0,1)</f>
        <v>1</v>
      </c>
      <c r="AC115" s="89" t="s">
        <v>206</v>
      </c>
      <c r="AD115" s="89"/>
      <c r="AE115" s="90">
        <v>1</v>
      </c>
      <c r="AF115" s="91" t="s">
        <v>47</v>
      </c>
      <c r="AG115" s="91" t="s">
        <v>114</v>
      </c>
      <c r="AH115" s="92"/>
      <c r="AI115" s="93">
        <v>1</v>
      </c>
      <c r="AJ115" s="94" t="s">
        <v>206</v>
      </c>
      <c r="AK115" s="95">
        <v>13</v>
      </c>
      <c r="AL115" s="96"/>
      <c r="AM115" s="97"/>
      <c r="AN115" s="96"/>
      <c r="AO115" s="97"/>
      <c r="AP115" s="107">
        <f>SUM(AK115,AM115,AO115)</f>
        <v>13</v>
      </c>
      <c r="AQ115" s="98">
        <f>IF(AS115&gt;0,1,0)</f>
        <v>1</v>
      </c>
      <c r="AR115" s="99" t="s">
        <v>206</v>
      </c>
      <c r="AS115" s="100">
        <v>15</v>
      </c>
      <c r="AT115" s="107">
        <f>SUM(AS115,AP115)</f>
        <v>28</v>
      </c>
      <c r="AU115" s="87"/>
    </row>
    <row r="116" spans="1:47">
      <c r="A116" s="77">
        <v>215</v>
      </c>
      <c r="B116" s="78">
        <v>41716</v>
      </c>
      <c r="C116" s="77" t="s">
        <v>203</v>
      </c>
      <c r="D116" s="77" t="s">
        <v>303</v>
      </c>
      <c r="E116" s="77" t="s">
        <v>15</v>
      </c>
      <c r="F116" s="79">
        <v>3958</v>
      </c>
      <c r="G116" s="77"/>
      <c r="H116" s="79" t="s">
        <v>64</v>
      </c>
      <c r="I116" s="79">
        <v>8.5</v>
      </c>
      <c r="J116" s="80">
        <v>15</v>
      </c>
      <c r="K116" s="80">
        <v>26</v>
      </c>
      <c r="L116" s="81">
        <f>IF(SUM(R116,T116,V116)&gt;0,1,0)</f>
        <v>1</v>
      </c>
      <c r="M116" s="82">
        <v>1</v>
      </c>
      <c r="N116" s="82">
        <v>1</v>
      </c>
      <c r="O116" s="82">
        <v>213</v>
      </c>
      <c r="P116" s="82">
        <f>O116/K116</f>
        <v>8.1923076923076916</v>
      </c>
      <c r="Q116" s="83" t="s">
        <v>209</v>
      </c>
      <c r="R116" s="84">
        <v>200</v>
      </c>
      <c r="S116" s="83" t="s">
        <v>45</v>
      </c>
      <c r="T116" s="85">
        <v>13</v>
      </c>
      <c r="U116" s="83" t="s">
        <v>398</v>
      </c>
      <c r="V116" s="85">
        <v>4</v>
      </c>
      <c r="W116" s="86"/>
      <c r="X116" s="87"/>
      <c r="Y116" s="87"/>
      <c r="Z116" s="87"/>
      <c r="AA116" s="107">
        <f>IF(AB116+AI116&gt;0,1,0)</f>
        <v>1</v>
      </c>
      <c r="AB116" s="88">
        <f>IF(AC116="",0,1)</f>
        <v>1</v>
      </c>
      <c r="AC116" s="89" t="s">
        <v>206</v>
      </c>
      <c r="AD116" s="89"/>
      <c r="AE116" s="90">
        <v>1</v>
      </c>
      <c r="AF116" s="91" t="s">
        <v>46</v>
      </c>
      <c r="AG116" s="91"/>
      <c r="AH116" s="92"/>
      <c r="AI116" s="93">
        <f>IF(SUM(AK116+AM116+AO116+AS116)&gt;0,1,0)</f>
        <v>1</v>
      </c>
      <c r="AJ116" s="110" t="s">
        <v>482</v>
      </c>
      <c r="AK116" s="95">
        <v>1</v>
      </c>
      <c r="AL116" s="96" t="s">
        <v>206</v>
      </c>
      <c r="AM116" s="97">
        <v>26</v>
      </c>
      <c r="AN116" s="96"/>
      <c r="AO116" s="97"/>
      <c r="AP116" s="107">
        <f>SUM(AK116,AM116,AO116)</f>
        <v>27</v>
      </c>
      <c r="AQ116" s="98">
        <f>IF(AS116&gt;0,1,0)</f>
        <v>0</v>
      </c>
      <c r="AR116" s="99"/>
      <c r="AS116" s="100"/>
      <c r="AT116" s="107">
        <f>SUM(AS116,AP116)</f>
        <v>27</v>
      </c>
      <c r="AU116" s="87" t="s">
        <v>318</v>
      </c>
    </row>
    <row r="117" spans="1:47">
      <c r="A117" s="77">
        <v>217</v>
      </c>
      <c r="B117" s="78">
        <v>41719</v>
      </c>
      <c r="C117" s="77" t="s">
        <v>203</v>
      </c>
      <c r="D117" s="77" t="s">
        <v>303</v>
      </c>
      <c r="E117" s="77" t="s">
        <v>11</v>
      </c>
      <c r="F117" s="79" t="s">
        <v>23</v>
      </c>
      <c r="G117" s="77" t="s">
        <v>335</v>
      </c>
      <c r="H117" s="79" t="s">
        <v>339</v>
      </c>
      <c r="I117" s="79">
        <v>11</v>
      </c>
      <c r="J117" s="80">
        <v>10</v>
      </c>
      <c r="K117" s="80">
        <v>29</v>
      </c>
      <c r="L117" s="81">
        <f>IF(SUM(R117,T117,V117)&gt;0,1,0)</f>
        <v>1</v>
      </c>
      <c r="M117" s="82">
        <v>1</v>
      </c>
      <c r="N117" s="82">
        <v>1</v>
      </c>
      <c r="O117" s="82">
        <v>5</v>
      </c>
      <c r="P117" s="82">
        <f>O117/K117</f>
        <v>0.17241379310344829</v>
      </c>
      <c r="Q117" s="83" t="s">
        <v>45</v>
      </c>
      <c r="R117" s="84">
        <v>5</v>
      </c>
      <c r="S117" s="83" t="s">
        <v>398</v>
      </c>
      <c r="T117" s="85">
        <v>4</v>
      </c>
      <c r="U117" s="83"/>
      <c r="V117" s="85"/>
      <c r="W117" s="86"/>
      <c r="X117" s="87"/>
      <c r="Y117" s="87"/>
      <c r="Z117" s="87"/>
      <c r="AA117" s="107">
        <f>IF(AB117+AI117&gt;0,1,0)</f>
        <v>1</v>
      </c>
      <c r="AB117" s="88">
        <f>IF(AC117="",0,1)</f>
        <v>1</v>
      </c>
      <c r="AC117" s="89" t="s">
        <v>206</v>
      </c>
      <c r="AD117" s="89"/>
      <c r="AE117" s="90">
        <v>1</v>
      </c>
      <c r="AF117" s="91" t="s">
        <v>48</v>
      </c>
      <c r="AG117" s="91" t="s">
        <v>114</v>
      </c>
      <c r="AH117" s="92"/>
      <c r="AI117" s="93">
        <f>IF(SUM(AK117+AM117+AO117+AS117)&gt;0,1,0)</f>
        <v>1</v>
      </c>
      <c r="AJ117" s="94" t="s">
        <v>206</v>
      </c>
      <c r="AK117" s="95">
        <v>98</v>
      </c>
      <c r="AL117" s="96"/>
      <c r="AM117" s="97"/>
      <c r="AN117" s="96"/>
      <c r="AO117" s="97"/>
      <c r="AP117" s="107">
        <f>SUM(AK117,AM117,AO117)</f>
        <v>98</v>
      </c>
      <c r="AQ117" s="98">
        <f>IF(AS117&gt;0,1,0)</f>
        <v>1</v>
      </c>
      <c r="AR117" s="99" t="s">
        <v>206</v>
      </c>
      <c r="AS117" s="100">
        <v>1000</v>
      </c>
      <c r="AT117" s="107">
        <f>SUM(AS117,AP117)</f>
        <v>1098</v>
      </c>
      <c r="AU117" s="87" t="s">
        <v>340</v>
      </c>
    </row>
    <row r="118" spans="1:47">
      <c r="A118" s="77">
        <v>224</v>
      </c>
      <c r="B118" s="78">
        <v>41716</v>
      </c>
      <c r="C118" s="77" t="s">
        <v>203</v>
      </c>
      <c r="D118" s="77" t="s">
        <v>303</v>
      </c>
      <c r="E118" s="77" t="s">
        <v>7</v>
      </c>
      <c r="F118" s="79" t="s">
        <v>23</v>
      </c>
      <c r="G118" s="77" t="s">
        <v>306</v>
      </c>
      <c r="H118" s="79" t="s">
        <v>227</v>
      </c>
      <c r="I118" s="79">
        <v>13</v>
      </c>
      <c r="J118" s="80">
        <v>20</v>
      </c>
      <c r="K118" s="80">
        <v>11</v>
      </c>
      <c r="L118" s="81">
        <f>IF(SUM(R118,T118,V118)&gt;0,1,0)</f>
        <v>1</v>
      </c>
      <c r="M118" s="82">
        <v>1</v>
      </c>
      <c r="N118" s="82">
        <v>1</v>
      </c>
      <c r="O118" s="82">
        <v>150</v>
      </c>
      <c r="P118" s="82">
        <f>O118/K118</f>
        <v>13.636363636363637</v>
      </c>
      <c r="Q118" s="83" t="s">
        <v>45</v>
      </c>
      <c r="R118" s="84">
        <v>24</v>
      </c>
      <c r="S118" s="83" t="s">
        <v>140</v>
      </c>
      <c r="T118" s="85">
        <v>1</v>
      </c>
      <c r="U118" s="83" t="s">
        <v>44</v>
      </c>
      <c r="V118" s="85">
        <v>125</v>
      </c>
      <c r="W118" s="86" t="s">
        <v>398</v>
      </c>
      <c r="X118" s="87">
        <v>8</v>
      </c>
      <c r="Y118" s="87"/>
      <c r="Z118" s="87"/>
      <c r="AA118" s="107">
        <f>IF(AB118+AI118&gt;0,1,0)</f>
        <v>1</v>
      </c>
      <c r="AB118" s="88">
        <f>IF(AC118="",0,1)</f>
        <v>1</v>
      </c>
      <c r="AC118" s="89" t="s">
        <v>206</v>
      </c>
      <c r="AD118" s="89"/>
      <c r="AE118" s="90">
        <v>1</v>
      </c>
      <c r="AF118" s="91" t="s">
        <v>47</v>
      </c>
      <c r="AG118" s="91" t="s">
        <v>52</v>
      </c>
      <c r="AH118" s="92">
        <v>0</v>
      </c>
      <c r="AI118" s="93">
        <f>IF(SUM(AK118+AM118+AO118+AS118)&gt;0,1,0)</f>
        <v>1</v>
      </c>
      <c r="AJ118" s="94" t="s">
        <v>206</v>
      </c>
      <c r="AK118" s="95">
        <v>24</v>
      </c>
      <c r="AL118" s="96"/>
      <c r="AM118" s="97"/>
      <c r="AN118" s="96"/>
      <c r="AO118" s="97"/>
      <c r="AP118" s="107">
        <f>SUM(AK118,AM118,AO118)</f>
        <v>24</v>
      </c>
      <c r="AQ118" s="98">
        <f>IF(AS118&gt;0,1,0)</f>
        <v>0</v>
      </c>
      <c r="AR118" s="99"/>
      <c r="AS118" s="100"/>
      <c r="AT118" s="107">
        <f>SUM(AS118,AP118)</f>
        <v>24</v>
      </c>
      <c r="AU118" s="87" t="s">
        <v>322</v>
      </c>
    </row>
    <row r="119" spans="1:47">
      <c r="A119" s="77">
        <v>225</v>
      </c>
      <c r="B119" s="78">
        <v>41719</v>
      </c>
      <c r="C119" s="77" t="s">
        <v>203</v>
      </c>
      <c r="D119" s="77" t="s">
        <v>303</v>
      </c>
      <c r="E119" s="77" t="s">
        <v>7</v>
      </c>
      <c r="F119" s="79" t="s">
        <v>23</v>
      </c>
      <c r="G119" s="77" t="s">
        <v>343</v>
      </c>
      <c r="H119" s="79" t="s">
        <v>248</v>
      </c>
      <c r="I119" s="79">
        <v>15</v>
      </c>
      <c r="J119" s="80">
        <v>16</v>
      </c>
      <c r="K119" s="80">
        <v>7</v>
      </c>
      <c r="L119" s="81">
        <f>IF(SUM(R119,T119,V119)&gt;0,1,0)</f>
        <v>1</v>
      </c>
      <c r="M119" s="82">
        <v>1</v>
      </c>
      <c r="N119" s="82">
        <v>1</v>
      </c>
      <c r="O119" s="82">
        <v>41</v>
      </c>
      <c r="P119" s="82">
        <f>O119/K119</f>
        <v>5.8571428571428568</v>
      </c>
      <c r="Q119" s="83" t="s">
        <v>44</v>
      </c>
      <c r="R119" s="84">
        <v>25</v>
      </c>
      <c r="S119" s="83" t="s">
        <v>45</v>
      </c>
      <c r="T119" s="85">
        <v>13</v>
      </c>
      <c r="U119" s="83" t="s">
        <v>39</v>
      </c>
      <c r="V119" s="85">
        <v>3</v>
      </c>
      <c r="W119" s="86" t="s">
        <v>264</v>
      </c>
      <c r="X119" s="87">
        <v>1</v>
      </c>
      <c r="Y119" s="87"/>
      <c r="Z119" s="87"/>
      <c r="AA119" s="107">
        <f>IF(AB119+AI119&gt;0,1,0)</f>
        <v>1</v>
      </c>
      <c r="AB119" s="88">
        <f>IF(AC119="",0,1)</f>
        <v>1</v>
      </c>
      <c r="AC119" s="89" t="s">
        <v>206</v>
      </c>
      <c r="AD119" s="89"/>
      <c r="AE119" s="90">
        <v>1</v>
      </c>
      <c r="AF119" s="91" t="s">
        <v>46</v>
      </c>
      <c r="AG119" s="91"/>
      <c r="AH119" s="92"/>
      <c r="AI119" s="93">
        <f>IF(SUM(AK119+AM119+AO119+AS119)&gt;0,1,0)</f>
        <v>1</v>
      </c>
      <c r="AJ119" s="94" t="s">
        <v>206</v>
      </c>
      <c r="AK119" s="95">
        <v>7</v>
      </c>
      <c r="AL119" s="96"/>
      <c r="AM119" s="97"/>
      <c r="AN119" s="96"/>
      <c r="AO119" s="97"/>
      <c r="AP119" s="107">
        <f>SUM(AK119,AM119,AO119)</f>
        <v>7</v>
      </c>
      <c r="AQ119" s="98">
        <f>IF(AS119&gt;0,1,0)</f>
        <v>0</v>
      </c>
      <c r="AR119" s="99"/>
      <c r="AS119" s="100"/>
      <c r="AT119" s="107">
        <f>SUM(AS119,AP119)</f>
        <v>7</v>
      </c>
      <c r="AU119" s="87" t="s">
        <v>344</v>
      </c>
    </row>
    <row r="120" spans="1:47">
      <c r="A120" s="77">
        <v>228</v>
      </c>
      <c r="B120" s="78">
        <v>41719</v>
      </c>
      <c r="C120" s="77" t="s">
        <v>203</v>
      </c>
      <c r="D120" s="77" t="s">
        <v>303</v>
      </c>
      <c r="E120" s="77" t="s">
        <v>15</v>
      </c>
      <c r="F120" s="79">
        <v>12254</v>
      </c>
      <c r="G120" s="77"/>
      <c r="H120" s="79" t="s">
        <v>64</v>
      </c>
      <c r="I120" s="79">
        <v>12</v>
      </c>
      <c r="J120" s="80">
        <v>20</v>
      </c>
      <c r="K120" s="80">
        <v>17</v>
      </c>
      <c r="L120" s="81">
        <f>IF(SUM(R120,T120,V120)&gt;0,1,0)</f>
        <v>1</v>
      </c>
      <c r="M120" s="82">
        <v>1</v>
      </c>
      <c r="N120" s="82">
        <v>1</v>
      </c>
      <c r="O120" s="82">
        <v>56</v>
      </c>
      <c r="P120" s="82">
        <f>O120/K120</f>
        <v>3.2941176470588234</v>
      </c>
      <c r="Q120" s="83" t="s">
        <v>209</v>
      </c>
      <c r="R120" s="84">
        <v>50</v>
      </c>
      <c r="S120" s="83" t="s">
        <v>45</v>
      </c>
      <c r="T120" s="85">
        <v>6</v>
      </c>
      <c r="U120" s="83" t="s">
        <v>398</v>
      </c>
      <c r="V120" s="85">
        <v>25</v>
      </c>
      <c r="W120" s="86"/>
      <c r="X120" s="87"/>
      <c r="Y120" s="87"/>
      <c r="Z120" s="87"/>
      <c r="AA120" s="107">
        <f>IF(AB120+AI120&gt;0,1,0)</f>
        <v>1</v>
      </c>
      <c r="AB120" s="88">
        <f>IF(AC120="",0,1)</f>
        <v>1</v>
      </c>
      <c r="AC120" s="89" t="s">
        <v>206</v>
      </c>
      <c r="AD120" s="89"/>
      <c r="AE120" s="90">
        <v>1</v>
      </c>
      <c r="AF120" s="91" t="s">
        <v>48</v>
      </c>
      <c r="AG120" s="91" t="s">
        <v>114</v>
      </c>
      <c r="AH120" s="92"/>
      <c r="AI120" s="93">
        <f>IF(SUM(AK120+AM120+AO120+AS120)&gt;0,1,0)</f>
        <v>1</v>
      </c>
      <c r="AJ120" s="110" t="s">
        <v>348</v>
      </c>
      <c r="AK120" s="95">
        <v>3</v>
      </c>
      <c r="AL120" s="96"/>
      <c r="AM120" s="97"/>
      <c r="AN120" s="96"/>
      <c r="AO120" s="97"/>
      <c r="AP120" s="107">
        <f>SUM(AK120,AM120,AO120)</f>
        <v>3</v>
      </c>
      <c r="AQ120" s="98">
        <f>IF(AS120&gt;0,1,0)</f>
        <v>0</v>
      </c>
      <c r="AR120" s="99"/>
      <c r="AS120" s="100"/>
      <c r="AT120" s="107">
        <f>SUM(AS120,AP120)</f>
        <v>3</v>
      </c>
      <c r="AU120" s="87" t="s">
        <v>349</v>
      </c>
    </row>
    <row r="121" spans="1:47">
      <c r="A121" s="77">
        <v>247</v>
      </c>
      <c r="B121" s="78">
        <v>41723</v>
      </c>
      <c r="C121" s="77" t="s">
        <v>203</v>
      </c>
      <c r="D121" s="77" t="s">
        <v>336</v>
      </c>
      <c r="E121" s="77" t="s">
        <v>17</v>
      </c>
      <c r="F121" s="79">
        <v>1637</v>
      </c>
      <c r="G121" s="77"/>
      <c r="H121" s="79"/>
      <c r="I121" s="79">
        <v>5</v>
      </c>
      <c r="J121" s="80">
        <v>10</v>
      </c>
      <c r="K121" s="80">
        <v>35</v>
      </c>
      <c r="L121" s="81">
        <f>IF(SUM(R121,T121,V121)&gt;0,1,0)</f>
        <v>1</v>
      </c>
      <c r="M121" s="82">
        <v>1</v>
      </c>
      <c r="N121" s="82">
        <v>1</v>
      </c>
      <c r="O121" s="82">
        <v>25</v>
      </c>
      <c r="P121" s="82">
        <f>O121/K121</f>
        <v>0.7142857142857143</v>
      </c>
      <c r="Q121" s="83" t="s">
        <v>366</v>
      </c>
      <c r="R121" s="84">
        <v>25</v>
      </c>
      <c r="S121" s="83" t="s">
        <v>367</v>
      </c>
      <c r="T121" s="85">
        <v>1</v>
      </c>
      <c r="U121" s="83" t="s">
        <v>398</v>
      </c>
      <c r="V121" s="85">
        <v>1</v>
      </c>
      <c r="W121" s="86"/>
      <c r="X121" s="87"/>
      <c r="Y121" s="87"/>
      <c r="Z121" s="87"/>
      <c r="AA121" s="107">
        <f>IF(AB121+AI121&gt;0,1,0)</f>
        <v>1</v>
      </c>
      <c r="AB121" s="88">
        <f>IF(AC121="",0,1)</f>
        <v>1</v>
      </c>
      <c r="AC121" s="109" t="s">
        <v>365</v>
      </c>
      <c r="AD121" s="89"/>
      <c r="AE121" s="90">
        <v>1</v>
      </c>
      <c r="AF121" s="91" t="s">
        <v>46</v>
      </c>
      <c r="AG121" s="91"/>
      <c r="AH121" s="92"/>
      <c r="AI121" s="93">
        <f>IF(SUM(AK121+AM121+AO121+AS121)&gt;0,1,0)</f>
        <v>1</v>
      </c>
      <c r="AJ121" s="110" t="s">
        <v>348</v>
      </c>
      <c r="AK121" s="95">
        <v>7</v>
      </c>
      <c r="AL121" s="96"/>
      <c r="AM121" s="97"/>
      <c r="AN121" s="96"/>
      <c r="AO121" s="97"/>
      <c r="AP121" s="107">
        <f>SUM(AK121,AM121,AO121)</f>
        <v>7</v>
      </c>
      <c r="AQ121" s="98">
        <f>IF(AS121&gt;0,1,0)</f>
        <v>0</v>
      </c>
      <c r="AR121" s="99"/>
      <c r="AS121" s="100"/>
      <c r="AT121" s="107">
        <f>SUM(AS121,AP121)</f>
        <v>7</v>
      </c>
      <c r="AU121" s="87" t="s">
        <v>369</v>
      </c>
    </row>
    <row r="122" spans="1:47">
      <c r="A122" s="77">
        <v>1</v>
      </c>
      <c r="B122" s="78">
        <v>41688</v>
      </c>
      <c r="C122" s="101" t="s">
        <v>180</v>
      </c>
      <c r="D122" s="77" t="s">
        <v>18</v>
      </c>
      <c r="E122" s="77" t="s">
        <v>4</v>
      </c>
      <c r="F122" s="79">
        <v>14302</v>
      </c>
      <c r="G122" s="77"/>
      <c r="H122" s="79">
        <v>48</v>
      </c>
      <c r="I122" s="79">
        <v>8</v>
      </c>
      <c r="J122" s="80" t="s">
        <v>37</v>
      </c>
      <c r="K122" s="80">
        <v>7</v>
      </c>
      <c r="L122" s="81">
        <f>IF(SUM(R122,T122,V122)&gt;0,1,0)</f>
        <v>0</v>
      </c>
      <c r="M122" s="82">
        <v>0</v>
      </c>
      <c r="N122" s="82">
        <v>0</v>
      </c>
      <c r="O122" s="82"/>
      <c r="P122" s="82">
        <f>O122/K122</f>
        <v>0</v>
      </c>
      <c r="Q122" s="83"/>
      <c r="R122" s="84"/>
      <c r="S122" s="83"/>
      <c r="T122" s="85"/>
      <c r="U122" s="83"/>
      <c r="V122" s="85"/>
      <c r="W122" s="86"/>
      <c r="X122" s="87"/>
      <c r="Y122" s="87"/>
      <c r="Z122" s="87"/>
      <c r="AA122" s="107">
        <f>IF(AB122+AI122&gt;0,1,0)</f>
        <v>0</v>
      </c>
      <c r="AB122" s="88">
        <f>IF(AC122="",0,1)</f>
        <v>0</v>
      </c>
      <c r="AC122" s="89"/>
      <c r="AD122" s="89"/>
      <c r="AE122" s="90"/>
      <c r="AF122" s="91" t="s">
        <v>46</v>
      </c>
      <c r="AG122" s="91"/>
      <c r="AH122" s="92"/>
      <c r="AI122" s="93">
        <f>IF(SUM(AK122+AM122+AO122)&gt;0,1,0)</f>
        <v>0</v>
      </c>
      <c r="AJ122" s="94"/>
      <c r="AK122" s="95"/>
      <c r="AL122" s="96"/>
      <c r="AM122" s="97"/>
      <c r="AN122" s="96"/>
      <c r="AO122" s="97"/>
      <c r="AP122" s="107">
        <f>SUM(AK122,AM122,AO122)</f>
        <v>0</v>
      </c>
      <c r="AQ122" s="98">
        <f>IF(AS122&gt;0,1,0)</f>
        <v>0</v>
      </c>
      <c r="AR122" s="99"/>
      <c r="AS122" s="100"/>
      <c r="AT122" s="107">
        <f>SUM(AS122,AP122)</f>
        <v>0</v>
      </c>
      <c r="AU122" s="87" t="s">
        <v>50</v>
      </c>
    </row>
    <row r="123" spans="1:47">
      <c r="A123" s="77">
        <v>2</v>
      </c>
      <c r="B123" s="78">
        <v>41688</v>
      </c>
      <c r="C123" s="101" t="s">
        <v>180</v>
      </c>
      <c r="D123" s="77" t="s">
        <v>18</v>
      </c>
      <c r="E123" s="77" t="s">
        <v>4</v>
      </c>
      <c r="F123" s="79">
        <v>14214</v>
      </c>
      <c r="G123" s="77"/>
      <c r="H123" s="79">
        <v>146</v>
      </c>
      <c r="I123" s="79">
        <v>10</v>
      </c>
      <c r="J123" s="80">
        <v>11</v>
      </c>
      <c r="K123" s="80">
        <v>11</v>
      </c>
      <c r="L123" s="81">
        <f>IF(SUM(R123,T123,V123)&gt;0,1,0)</f>
        <v>0</v>
      </c>
      <c r="M123" s="82">
        <v>0</v>
      </c>
      <c r="N123" s="82">
        <v>0</v>
      </c>
      <c r="O123" s="82"/>
      <c r="P123" s="82">
        <f>O123/K123</f>
        <v>0</v>
      </c>
      <c r="Q123" s="83"/>
      <c r="R123" s="84"/>
      <c r="S123" s="83"/>
      <c r="T123" s="85"/>
      <c r="U123" s="83"/>
      <c r="V123" s="85"/>
      <c r="W123" s="86"/>
      <c r="X123" s="87"/>
      <c r="Y123" s="87"/>
      <c r="Z123" s="87"/>
      <c r="AA123" s="107">
        <f>IF(AB123+AI123&gt;0,1,0)</f>
        <v>1</v>
      </c>
      <c r="AB123" s="88">
        <f>IF(AC123="",0,1)</f>
        <v>0</v>
      </c>
      <c r="AC123" s="89"/>
      <c r="AD123" s="89"/>
      <c r="AE123" s="90"/>
      <c r="AF123" s="91" t="s">
        <v>46</v>
      </c>
      <c r="AG123" s="91"/>
      <c r="AH123" s="92"/>
      <c r="AI123" s="93">
        <f>IF(SUM(AK123+AM123+AO123)&gt;0,1,0)</f>
        <v>1</v>
      </c>
      <c r="AJ123" s="94" t="s">
        <v>101</v>
      </c>
      <c r="AK123" s="95">
        <v>2</v>
      </c>
      <c r="AL123" s="96" t="s">
        <v>172</v>
      </c>
      <c r="AM123" s="97">
        <v>1</v>
      </c>
      <c r="AN123" s="96"/>
      <c r="AO123" s="97"/>
      <c r="AP123" s="107">
        <f>SUM(AK123,AM123,AO123)</f>
        <v>3</v>
      </c>
      <c r="AQ123" s="98">
        <f>IF(AS123&gt;0,1,0)</f>
        <v>0</v>
      </c>
      <c r="AR123" s="99"/>
      <c r="AS123" s="100"/>
      <c r="AT123" s="107">
        <f>SUM(AS123,AP123)</f>
        <v>3</v>
      </c>
      <c r="AU123" s="87"/>
    </row>
    <row r="124" spans="1:47">
      <c r="A124" s="77">
        <v>3</v>
      </c>
      <c r="B124" s="78">
        <v>41689</v>
      </c>
      <c r="C124" s="101" t="s">
        <v>180</v>
      </c>
      <c r="D124" s="77" t="s">
        <v>19</v>
      </c>
      <c r="E124" s="77" t="s">
        <v>4</v>
      </c>
      <c r="F124" s="79">
        <v>6742</v>
      </c>
      <c r="G124" s="77"/>
      <c r="H124" s="79">
        <v>88</v>
      </c>
      <c r="I124" s="79">
        <v>7</v>
      </c>
      <c r="J124" s="80" t="s">
        <v>37</v>
      </c>
      <c r="K124" s="80">
        <v>6</v>
      </c>
      <c r="L124" s="81">
        <f>IF(SUM(R124,T124,V124)&gt;0,1,0)</f>
        <v>1</v>
      </c>
      <c r="M124" s="82">
        <v>1</v>
      </c>
      <c r="N124" s="82">
        <v>0</v>
      </c>
      <c r="O124" s="82">
        <v>1</v>
      </c>
      <c r="P124" s="82">
        <f>O124/K124</f>
        <v>0.16666666666666666</v>
      </c>
      <c r="Q124" s="83" t="s">
        <v>398</v>
      </c>
      <c r="R124" s="84">
        <v>2</v>
      </c>
      <c r="S124" s="83" t="s">
        <v>601</v>
      </c>
      <c r="T124" s="85">
        <v>1</v>
      </c>
      <c r="U124" s="83"/>
      <c r="V124" s="85">
        <v>1</v>
      </c>
      <c r="W124" s="86"/>
      <c r="X124" s="87"/>
      <c r="Y124" s="87"/>
      <c r="Z124" s="87"/>
      <c r="AA124" s="107">
        <f>IF(AB124+AI124&gt;0,1,0)</f>
        <v>0</v>
      </c>
      <c r="AB124" s="88">
        <f>IF(AC124="",0,1)</f>
        <v>0</v>
      </c>
      <c r="AC124" s="89"/>
      <c r="AD124" s="89"/>
      <c r="AE124" s="90"/>
      <c r="AF124" s="91" t="s">
        <v>46</v>
      </c>
      <c r="AG124" s="91"/>
      <c r="AH124" s="92"/>
      <c r="AI124" s="93">
        <f>IF(SUM(AK124+AM124+AO124)&gt;0,1,0)</f>
        <v>0</v>
      </c>
      <c r="AJ124" s="94"/>
      <c r="AK124" s="95"/>
      <c r="AL124" s="96"/>
      <c r="AM124" s="97"/>
      <c r="AN124" s="96"/>
      <c r="AO124" s="97"/>
      <c r="AP124" s="107">
        <f>SUM(AK124,AM124,AO124)</f>
        <v>0</v>
      </c>
      <c r="AQ124" s="98">
        <f>IF(AS124&gt;0,1,0)</f>
        <v>0</v>
      </c>
      <c r="AR124" s="99"/>
      <c r="AS124" s="100"/>
      <c r="AT124" s="107">
        <f>SUM(AS124,AP124)</f>
        <v>0</v>
      </c>
      <c r="AU124" s="87"/>
    </row>
    <row r="125" spans="1:47">
      <c r="A125" s="77">
        <v>5</v>
      </c>
      <c r="B125" s="78">
        <v>41688</v>
      </c>
      <c r="C125" s="101" t="s">
        <v>180</v>
      </c>
      <c r="D125" s="77" t="s">
        <v>20</v>
      </c>
      <c r="E125" s="77" t="s">
        <v>4</v>
      </c>
      <c r="F125" s="79">
        <v>9784</v>
      </c>
      <c r="G125" s="77"/>
      <c r="H125" s="79">
        <v>101</v>
      </c>
      <c r="I125" s="79">
        <v>10</v>
      </c>
      <c r="J125" s="80">
        <v>13</v>
      </c>
      <c r="K125" s="80">
        <v>11</v>
      </c>
      <c r="L125" s="81">
        <f>IF(SUM(R125,T125,V125)&gt;0,1,0)</f>
        <v>0</v>
      </c>
      <c r="M125" s="82">
        <v>0</v>
      </c>
      <c r="N125" s="82">
        <v>0</v>
      </c>
      <c r="O125" s="82"/>
      <c r="P125" s="82">
        <f>O125/K125</f>
        <v>0</v>
      </c>
      <c r="Q125" s="83"/>
      <c r="R125" s="84"/>
      <c r="S125" s="83"/>
      <c r="T125" s="85"/>
      <c r="U125" s="83"/>
      <c r="V125" s="85"/>
      <c r="W125" s="86"/>
      <c r="X125" s="87"/>
      <c r="Y125" s="87"/>
      <c r="Z125" s="87"/>
      <c r="AA125" s="107">
        <f>IF(AB125+AI125&gt;0,1,0)</f>
        <v>0</v>
      </c>
      <c r="AB125" s="88">
        <f>IF(AC125="",0,1)</f>
        <v>0</v>
      </c>
      <c r="AC125" s="89"/>
      <c r="AD125" s="89"/>
      <c r="AE125" s="90"/>
      <c r="AF125" s="91" t="s">
        <v>46</v>
      </c>
      <c r="AG125" s="91"/>
      <c r="AH125" s="92"/>
      <c r="AI125" s="93">
        <f>IF(SUM(AK125+AM125+AO125)&gt;0,1,0)</f>
        <v>0</v>
      </c>
      <c r="AJ125" s="94"/>
      <c r="AK125" s="95"/>
      <c r="AL125" s="96"/>
      <c r="AM125" s="97"/>
      <c r="AN125" s="96"/>
      <c r="AO125" s="97"/>
      <c r="AP125" s="107">
        <f>SUM(AK125,AM125,AO125)</f>
        <v>0</v>
      </c>
      <c r="AQ125" s="98">
        <f>IF(AS125&gt;0,1,0)</f>
        <v>0</v>
      </c>
      <c r="AR125" s="99"/>
      <c r="AS125" s="100"/>
      <c r="AT125" s="107">
        <f>SUM(AS125,AP125)</f>
        <v>0</v>
      </c>
      <c r="AU125" s="87"/>
    </row>
    <row r="126" spans="1:47">
      <c r="A126" s="77">
        <v>6</v>
      </c>
      <c r="B126" s="78">
        <v>41688</v>
      </c>
      <c r="C126" s="101" t="s">
        <v>180</v>
      </c>
      <c r="D126" s="77" t="s">
        <v>20</v>
      </c>
      <c r="E126" s="77" t="s">
        <v>5</v>
      </c>
      <c r="F126" s="79">
        <v>9359</v>
      </c>
      <c r="G126" s="77"/>
      <c r="H126" s="79" t="s">
        <v>30</v>
      </c>
      <c r="I126" s="79">
        <v>9</v>
      </c>
      <c r="J126" s="80" t="s">
        <v>37</v>
      </c>
      <c r="K126" s="80">
        <v>22</v>
      </c>
      <c r="L126" s="81">
        <f>IF(SUM(R126,T126,V126)&gt;0,1,0)</f>
        <v>0</v>
      </c>
      <c r="M126" s="82">
        <v>0</v>
      </c>
      <c r="N126" s="82">
        <v>0</v>
      </c>
      <c r="O126" s="82"/>
      <c r="P126" s="82">
        <f>O126/K126</f>
        <v>0</v>
      </c>
      <c r="Q126" s="83"/>
      <c r="R126" s="84"/>
      <c r="S126" s="83"/>
      <c r="T126" s="85"/>
      <c r="U126" s="83"/>
      <c r="V126" s="85"/>
      <c r="W126" s="86"/>
      <c r="X126" s="87"/>
      <c r="Y126" s="87"/>
      <c r="Z126" s="87"/>
      <c r="AA126" s="107">
        <f>IF(AB126+AI126&gt;0,1,0)</f>
        <v>0</v>
      </c>
      <c r="AB126" s="88">
        <f>IF(AC126="",0,1)</f>
        <v>0</v>
      </c>
      <c r="AC126" s="89"/>
      <c r="AD126" s="89"/>
      <c r="AE126" s="90"/>
      <c r="AF126" s="91" t="s">
        <v>46</v>
      </c>
      <c r="AG126" s="91"/>
      <c r="AH126" s="92"/>
      <c r="AI126" s="93">
        <f>IF(SUM(AK126+AM126+AO126)&gt;0,1,0)</f>
        <v>0</v>
      </c>
      <c r="AJ126" s="94"/>
      <c r="AK126" s="95"/>
      <c r="AL126" s="96"/>
      <c r="AM126" s="97"/>
      <c r="AN126" s="96"/>
      <c r="AO126" s="97"/>
      <c r="AP126" s="107">
        <f>SUM(AK126,AM126,AO126)</f>
        <v>0</v>
      </c>
      <c r="AQ126" s="98">
        <f>IF(AS126&gt;0,1,0)</f>
        <v>0</v>
      </c>
      <c r="AR126" s="99"/>
      <c r="AS126" s="100"/>
      <c r="AT126" s="107">
        <f>SUM(AS126,AP126)</f>
        <v>0</v>
      </c>
      <c r="AU126" s="87"/>
    </row>
    <row r="127" spans="1:47">
      <c r="A127" s="77">
        <v>14</v>
      </c>
      <c r="B127" s="78">
        <v>41688</v>
      </c>
      <c r="C127" s="101" t="s">
        <v>180</v>
      </c>
      <c r="D127" s="77" t="s">
        <v>18</v>
      </c>
      <c r="E127" s="77" t="s">
        <v>7</v>
      </c>
      <c r="F127" s="79">
        <v>22865</v>
      </c>
      <c r="G127" s="77"/>
      <c r="H127" s="79">
        <v>281</v>
      </c>
      <c r="I127" s="79">
        <v>16</v>
      </c>
      <c r="J127" s="80">
        <v>15</v>
      </c>
      <c r="K127" s="80">
        <v>9</v>
      </c>
      <c r="L127" s="81">
        <f>IF(SUM(R127,T127,V127)&gt;0,1,0)</f>
        <v>1</v>
      </c>
      <c r="M127" s="82">
        <v>1</v>
      </c>
      <c r="N127" s="82">
        <v>1</v>
      </c>
      <c r="O127" s="82">
        <v>12</v>
      </c>
      <c r="P127" s="82">
        <f>O127/K127</f>
        <v>1.3333333333333333</v>
      </c>
      <c r="Q127" s="83" t="s">
        <v>39</v>
      </c>
      <c r="R127" s="84">
        <v>12</v>
      </c>
      <c r="S127" s="83"/>
      <c r="T127" s="85"/>
      <c r="U127" s="83"/>
      <c r="V127" s="85"/>
      <c r="W127" s="86"/>
      <c r="X127" s="87"/>
      <c r="Y127" s="87"/>
      <c r="Z127" s="87"/>
      <c r="AA127" s="107">
        <f>IF(AB127+AI127&gt;0,1,0)</f>
        <v>0</v>
      </c>
      <c r="AB127" s="88">
        <f>IF(AC127="",0,1)</f>
        <v>0</v>
      </c>
      <c r="AC127" s="89"/>
      <c r="AD127" s="89"/>
      <c r="AE127" s="90"/>
      <c r="AF127" s="91" t="s">
        <v>47</v>
      </c>
      <c r="AG127" s="91" t="s">
        <v>52</v>
      </c>
      <c r="AH127" s="92" t="s">
        <v>183</v>
      </c>
      <c r="AI127" s="93">
        <f>IF(SUM(AK127+AM127+AO127)&gt;0,1,0)</f>
        <v>0</v>
      </c>
      <c r="AJ127" s="94"/>
      <c r="AK127" s="95"/>
      <c r="AL127" s="96"/>
      <c r="AM127" s="97"/>
      <c r="AN127" s="96"/>
      <c r="AO127" s="97"/>
      <c r="AP127" s="107">
        <f>SUM(AK127,AM127,AO127)</f>
        <v>0</v>
      </c>
      <c r="AQ127" s="98">
        <f>IF(AS127&gt;0,1,0)</f>
        <v>0</v>
      </c>
      <c r="AR127" s="99"/>
      <c r="AS127" s="100"/>
      <c r="AT127" s="107">
        <f>SUM(AS127,AP127)</f>
        <v>0</v>
      </c>
      <c r="AU127" s="87" t="s">
        <v>54</v>
      </c>
    </row>
    <row r="128" spans="1:47">
      <c r="A128" s="77">
        <v>16</v>
      </c>
      <c r="B128" s="78">
        <v>41688</v>
      </c>
      <c r="C128" s="101" t="s">
        <v>180</v>
      </c>
      <c r="D128" s="77" t="s">
        <v>20</v>
      </c>
      <c r="E128" s="77" t="s">
        <v>7</v>
      </c>
      <c r="F128" s="79" t="s">
        <v>23</v>
      </c>
      <c r="G128" s="77" t="s">
        <v>61</v>
      </c>
      <c r="H128" s="79" t="s">
        <v>31</v>
      </c>
      <c r="I128" s="79">
        <v>13</v>
      </c>
      <c r="J128" s="80">
        <v>15</v>
      </c>
      <c r="K128" s="80">
        <v>15</v>
      </c>
      <c r="L128" s="81">
        <f>IF(SUM(R128,T128,V128)&gt;0,1,0)</f>
        <v>1</v>
      </c>
      <c r="M128" s="82">
        <v>0</v>
      </c>
      <c r="N128" s="82">
        <v>0</v>
      </c>
      <c r="O128" s="82"/>
      <c r="P128" s="82">
        <f>O128/K128</f>
        <v>0</v>
      </c>
      <c r="Q128" s="83" t="s">
        <v>136</v>
      </c>
      <c r="R128" s="84">
        <v>100</v>
      </c>
      <c r="S128" s="83" t="s">
        <v>163</v>
      </c>
      <c r="T128" s="85">
        <v>4</v>
      </c>
      <c r="U128" s="83"/>
      <c r="V128" s="85"/>
      <c r="W128" s="86"/>
      <c r="X128" s="87"/>
      <c r="Y128" s="87"/>
      <c r="Z128" s="87"/>
      <c r="AA128" s="107">
        <f>IF(AB128+AI128&gt;0,1,0)</f>
        <v>1</v>
      </c>
      <c r="AB128" s="88">
        <f>IF(AC128="",0,1)</f>
        <v>0</v>
      </c>
      <c r="AC128" s="89"/>
      <c r="AD128" s="89"/>
      <c r="AE128" s="90"/>
      <c r="AF128" s="91" t="s">
        <v>46</v>
      </c>
      <c r="AG128" s="91"/>
      <c r="AH128" s="92"/>
      <c r="AI128" s="93">
        <f>IF(SUM(AK128+AM128+AO128)&gt;0,1,0)</f>
        <v>1</v>
      </c>
      <c r="AJ128" s="94" t="s">
        <v>101</v>
      </c>
      <c r="AK128" s="95">
        <v>3</v>
      </c>
      <c r="AL128" s="96"/>
      <c r="AM128" s="97"/>
      <c r="AN128" s="96"/>
      <c r="AO128" s="97"/>
      <c r="AP128" s="107">
        <f>SUM(AK128,AM128,AO128)</f>
        <v>3</v>
      </c>
      <c r="AQ128" s="98">
        <f>IF(AS128&gt;0,1,0)</f>
        <v>0</v>
      </c>
      <c r="AR128" s="99"/>
      <c r="AS128" s="100"/>
      <c r="AT128" s="107">
        <f>SUM(AS128,AP128)</f>
        <v>3</v>
      </c>
      <c r="AU128" s="87" t="s">
        <v>200</v>
      </c>
    </row>
    <row r="129" spans="1:47">
      <c r="A129" s="77">
        <v>20</v>
      </c>
      <c r="B129" s="78">
        <v>41688</v>
      </c>
      <c r="C129" s="101" t="s">
        <v>180</v>
      </c>
      <c r="D129" s="77" t="s">
        <v>18</v>
      </c>
      <c r="E129" s="77" t="s">
        <v>584</v>
      </c>
      <c r="F129" s="79">
        <v>14202</v>
      </c>
      <c r="G129" s="77"/>
      <c r="H129" s="79" t="s">
        <v>32</v>
      </c>
      <c r="I129" s="79">
        <v>2.5</v>
      </c>
      <c r="J129" s="80" t="s">
        <v>37</v>
      </c>
      <c r="K129" s="80">
        <v>36</v>
      </c>
      <c r="L129" s="81">
        <f>IF(SUM(R129,T129,V129)&gt;0,1,0)</f>
        <v>0</v>
      </c>
      <c r="M129" s="82">
        <v>0</v>
      </c>
      <c r="N129" s="82">
        <v>0</v>
      </c>
      <c r="O129" s="82"/>
      <c r="P129" s="82">
        <f>O129/K129</f>
        <v>0</v>
      </c>
      <c r="Q129" s="83"/>
      <c r="R129" s="84"/>
      <c r="S129" s="83"/>
      <c r="T129" s="85"/>
      <c r="U129" s="83"/>
      <c r="V129" s="85"/>
      <c r="W129" s="86"/>
      <c r="X129" s="87"/>
      <c r="Y129" s="87"/>
      <c r="Z129" s="87"/>
      <c r="AA129" s="107">
        <f>IF(AB129+AI129&gt;0,1,0)</f>
        <v>0</v>
      </c>
      <c r="AB129" s="88">
        <f>IF(AC129="",0,1)</f>
        <v>0</v>
      </c>
      <c r="AC129" s="89"/>
      <c r="AD129" s="89"/>
      <c r="AE129" s="90"/>
      <c r="AF129" s="91" t="s">
        <v>46</v>
      </c>
      <c r="AG129" s="91"/>
      <c r="AH129" s="92"/>
      <c r="AI129" s="93">
        <f>IF(SUM(AK129+AM129+AO129)&gt;0,1,0)</f>
        <v>0</v>
      </c>
      <c r="AJ129" s="94"/>
      <c r="AK129" s="95"/>
      <c r="AL129" s="96"/>
      <c r="AM129" s="97"/>
      <c r="AN129" s="96"/>
      <c r="AO129" s="97"/>
      <c r="AP129" s="107">
        <f>SUM(AK129,AM129,AO129)</f>
        <v>0</v>
      </c>
      <c r="AQ129" s="98">
        <f>IF(AS129&gt;0,1,0)</f>
        <v>0</v>
      </c>
      <c r="AR129" s="99"/>
      <c r="AS129" s="100"/>
      <c r="AT129" s="107">
        <f>SUM(AS129,AP129)</f>
        <v>0</v>
      </c>
      <c r="AU129" s="87"/>
    </row>
    <row r="130" spans="1:47">
      <c r="A130" s="77">
        <v>21</v>
      </c>
      <c r="B130" s="78">
        <v>41689</v>
      </c>
      <c r="C130" s="101" t="s">
        <v>180</v>
      </c>
      <c r="D130" s="77" t="s">
        <v>19</v>
      </c>
      <c r="E130" s="77" t="s">
        <v>584</v>
      </c>
      <c r="F130" s="79">
        <v>9119</v>
      </c>
      <c r="G130" s="77"/>
      <c r="H130" s="79">
        <v>65</v>
      </c>
      <c r="I130" s="79">
        <v>5</v>
      </c>
      <c r="J130" s="80" t="s">
        <v>37</v>
      </c>
      <c r="K130" s="80">
        <v>41</v>
      </c>
      <c r="L130" s="81">
        <f>IF(SUM(R130,T130,V130)&gt;0,1,0)</f>
        <v>1</v>
      </c>
      <c r="M130" s="82">
        <v>0</v>
      </c>
      <c r="N130" s="82">
        <v>0</v>
      </c>
      <c r="O130" s="82"/>
      <c r="P130" s="82">
        <f>O130/K130</f>
        <v>0</v>
      </c>
      <c r="Q130" s="83" t="s">
        <v>398</v>
      </c>
      <c r="R130" s="84">
        <v>2</v>
      </c>
      <c r="S130" s="83"/>
      <c r="T130" s="85"/>
      <c r="U130" s="83"/>
      <c r="V130" s="85"/>
      <c r="W130" s="86"/>
      <c r="X130" s="87"/>
      <c r="Y130" s="87"/>
      <c r="Z130" s="87"/>
      <c r="AA130" s="107">
        <f>IF(AB130+AI130&gt;0,1,0)</f>
        <v>1</v>
      </c>
      <c r="AB130" s="88">
        <f>IF(AC130="",0,1)</f>
        <v>0</v>
      </c>
      <c r="AC130" s="89"/>
      <c r="AD130" s="89"/>
      <c r="AE130" s="90"/>
      <c r="AF130" s="91" t="s">
        <v>46</v>
      </c>
      <c r="AG130" s="91"/>
      <c r="AH130" s="92"/>
      <c r="AI130" s="93">
        <f>IF(SUM(AK130+AM130+AO130)&gt;0,1,0)</f>
        <v>1</v>
      </c>
      <c r="AJ130" s="94" t="s">
        <v>174</v>
      </c>
      <c r="AK130" s="95">
        <v>8</v>
      </c>
      <c r="AL130" s="96"/>
      <c r="AM130" s="97"/>
      <c r="AN130" s="96"/>
      <c r="AO130" s="97"/>
      <c r="AP130" s="107">
        <f>SUM(AK130,AM130,AO130)</f>
        <v>8</v>
      </c>
      <c r="AQ130" s="98">
        <f>IF(AS130&gt;0,1,0)</f>
        <v>0</v>
      </c>
      <c r="AR130" s="99"/>
      <c r="AS130" s="100"/>
      <c r="AT130" s="107">
        <f>SUM(AS130,AP130)</f>
        <v>8</v>
      </c>
      <c r="AU130" s="87" t="s">
        <v>184</v>
      </c>
    </row>
    <row r="131" spans="1:47">
      <c r="A131" s="77">
        <v>22</v>
      </c>
      <c r="B131" s="78">
        <v>41688</v>
      </c>
      <c r="C131" s="101" t="s">
        <v>180</v>
      </c>
      <c r="D131" s="77" t="s">
        <v>20</v>
      </c>
      <c r="E131" s="77" t="s">
        <v>584</v>
      </c>
      <c r="F131" s="79">
        <v>9593</v>
      </c>
      <c r="G131" s="77"/>
      <c r="H131" s="79" t="s">
        <v>33</v>
      </c>
      <c r="I131" s="79">
        <v>3</v>
      </c>
      <c r="J131" s="80" t="s">
        <v>37</v>
      </c>
      <c r="K131" s="80">
        <v>22</v>
      </c>
      <c r="L131" s="81">
        <f>IF(SUM(R131,T131,V131)&gt;0,1,0)</f>
        <v>0</v>
      </c>
      <c r="M131" s="82">
        <v>0</v>
      </c>
      <c r="N131" s="82">
        <v>0</v>
      </c>
      <c r="O131" s="82"/>
      <c r="P131" s="82">
        <f>O131/K131</f>
        <v>0</v>
      </c>
      <c r="Q131" s="83"/>
      <c r="R131" s="84"/>
      <c r="S131" s="83"/>
      <c r="T131" s="85"/>
      <c r="U131" s="83"/>
      <c r="V131" s="85"/>
      <c r="W131" s="86"/>
      <c r="X131" s="87"/>
      <c r="Y131" s="87"/>
      <c r="Z131" s="87"/>
      <c r="AA131" s="107">
        <f>IF(AB131+AI131&gt;0,1,0)</f>
        <v>1</v>
      </c>
      <c r="AB131" s="88">
        <f>IF(AC131="",0,1)</f>
        <v>0</v>
      </c>
      <c r="AC131" s="89"/>
      <c r="AD131" s="89"/>
      <c r="AE131" s="90"/>
      <c r="AF131" s="91" t="s">
        <v>47</v>
      </c>
      <c r="AG131" s="91" t="s">
        <v>52</v>
      </c>
      <c r="AH131" s="92">
        <v>0</v>
      </c>
      <c r="AI131" s="93">
        <f>IF(SUM(AK131+AM131+AO131)&gt;0,1,0)</f>
        <v>1</v>
      </c>
      <c r="AJ131" s="94" t="s">
        <v>101</v>
      </c>
      <c r="AK131" s="95">
        <v>1</v>
      </c>
      <c r="AL131" s="96"/>
      <c r="AM131" s="97"/>
      <c r="AN131" s="96"/>
      <c r="AO131" s="97"/>
      <c r="AP131" s="107">
        <f>SUM(AK131,AM131,AO131)</f>
        <v>1</v>
      </c>
      <c r="AQ131" s="98">
        <f>IF(AS131&gt;0,1,0)</f>
        <v>0</v>
      </c>
      <c r="AR131" s="99"/>
      <c r="AS131" s="100"/>
      <c r="AT131" s="107">
        <f>SUM(AS131,AP131)</f>
        <v>1</v>
      </c>
      <c r="AU131" s="87"/>
    </row>
    <row r="132" spans="1:47">
      <c r="A132" s="77">
        <v>24</v>
      </c>
      <c r="B132" s="78">
        <v>41688</v>
      </c>
      <c r="C132" s="101" t="s">
        <v>180</v>
      </c>
      <c r="D132" s="77" t="s">
        <v>20</v>
      </c>
      <c r="E132" s="77" t="s">
        <v>10</v>
      </c>
      <c r="F132" s="79" t="s">
        <v>23</v>
      </c>
      <c r="G132" s="77" t="s">
        <v>25</v>
      </c>
      <c r="H132" s="79">
        <v>45</v>
      </c>
      <c r="I132" s="79">
        <v>6</v>
      </c>
      <c r="J132" s="80">
        <v>11</v>
      </c>
      <c r="K132" s="80">
        <v>26</v>
      </c>
      <c r="L132" s="81">
        <f>IF(SUM(R132,T132,V132)&gt;0,1,0)</f>
        <v>0</v>
      </c>
      <c r="M132" s="82">
        <v>0</v>
      </c>
      <c r="N132" s="82">
        <v>0</v>
      </c>
      <c r="O132" s="82"/>
      <c r="P132" s="82">
        <f>O132/K132</f>
        <v>0</v>
      </c>
      <c r="Q132" s="83"/>
      <c r="R132" s="84"/>
      <c r="S132" s="83"/>
      <c r="T132" s="85"/>
      <c r="U132" s="83"/>
      <c r="V132" s="85"/>
      <c r="W132" s="86"/>
      <c r="X132" s="87"/>
      <c r="Y132" s="87"/>
      <c r="Z132" s="87"/>
      <c r="AA132" s="107">
        <f>IF(AB132+AI132&gt;0,1,0)</f>
        <v>0</v>
      </c>
      <c r="AB132" s="88">
        <f>IF(AC132="",0,1)</f>
        <v>0</v>
      </c>
      <c r="AC132" s="89"/>
      <c r="AD132" s="89"/>
      <c r="AE132" s="90"/>
      <c r="AF132" s="91" t="s">
        <v>49</v>
      </c>
      <c r="AG132" s="91" t="s">
        <v>52</v>
      </c>
      <c r="AH132" s="92">
        <v>0</v>
      </c>
      <c r="AI132" s="93">
        <f>IF(SUM(AK132+AM132+AO132)&gt;0,1,0)</f>
        <v>0</v>
      </c>
      <c r="AJ132" s="94"/>
      <c r="AK132" s="95"/>
      <c r="AL132" s="96"/>
      <c r="AM132" s="97"/>
      <c r="AN132" s="96"/>
      <c r="AO132" s="97"/>
      <c r="AP132" s="107">
        <f>SUM(AK132,AM132,AO132)</f>
        <v>0</v>
      </c>
      <c r="AQ132" s="98">
        <f>IF(AS132&gt;0,1,0)</f>
        <v>0</v>
      </c>
      <c r="AR132" s="99"/>
      <c r="AS132" s="100"/>
      <c r="AT132" s="107">
        <f>SUM(AS132,AP132)</f>
        <v>0</v>
      </c>
      <c r="AU132" s="87"/>
    </row>
    <row r="133" spans="1:47">
      <c r="A133" s="77">
        <v>26</v>
      </c>
      <c r="B133" s="78">
        <v>41689</v>
      </c>
      <c r="C133" s="101" t="s">
        <v>180</v>
      </c>
      <c r="D133" s="77" t="s">
        <v>19</v>
      </c>
      <c r="E133" s="77" t="s">
        <v>10</v>
      </c>
      <c r="F133" s="79">
        <v>6888</v>
      </c>
      <c r="G133" s="77"/>
      <c r="H133" s="79">
        <v>82</v>
      </c>
      <c r="I133" s="79">
        <v>7</v>
      </c>
      <c r="J133" s="80" t="s">
        <v>37</v>
      </c>
      <c r="K133" s="80">
        <v>19</v>
      </c>
      <c r="L133" s="81">
        <f>IF(SUM(R133,T133,V133)&gt;0,1,0)</f>
        <v>1</v>
      </c>
      <c r="M133" s="82">
        <v>0</v>
      </c>
      <c r="N133" s="82">
        <v>0</v>
      </c>
      <c r="O133" s="82"/>
      <c r="P133" s="82">
        <f>O133/K133</f>
        <v>0</v>
      </c>
      <c r="Q133" s="83" t="s">
        <v>398</v>
      </c>
      <c r="R133" s="84">
        <v>4</v>
      </c>
      <c r="S133" s="83"/>
      <c r="T133" s="85"/>
      <c r="U133" s="83"/>
      <c r="V133" s="85"/>
      <c r="W133" s="86"/>
      <c r="X133" s="87"/>
      <c r="Y133" s="87"/>
      <c r="Z133" s="87"/>
      <c r="AA133" s="107">
        <f>IF(AB133+AI133&gt;0,1,0)</f>
        <v>1</v>
      </c>
      <c r="AB133" s="88">
        <f>IF(AC133="",0,1)</f>
        <v>0</v>
      </c>
      <c r="AC133" s="89"/>
      <c r="AD133" s="89"/>
      <c r="AE133" s="90"/>
      <c r="AF133" s="91" t="s">
        <v>46</v>
      </c>
      <c r="AG133" s="91"/>
      <c r="AH133" s="92"/>
      <c r="AI133" s="93">
        <f>IF(SUM(AK133+AM133+AO133)&gt;0,1,0)</f>
        <v>1</v>
      </c>
      <c r="AJ133" s="94" t="s">
        <v>94</v>
      </c>
      <c r="AK133" s="95">
        <v>20</v>
      </c>
      <c r="AL133" s="96"/>
      <c r="AM133" s="97"/>
      <c r="AN133" s="96"/>
      <c r="AO133" s="97"/>
      <c r="AP133" s="107">
        <f>SUM(AK133,AM133,AO133)</f>
        <v>20</v>
      </c>
      <c r="AQ133" s="98">
        <f>IF(AS133&gt;0,1,0)</f>
        <v>0</v>
      </c>
      <c r="AR133" s="99"/>
      <c r="AS133" s="100"/>
      <c r="AT133" s="107">
        <f>SUM(AS133,AP133)</f>
        <v>20</v>
      </c>
      <c r="AU133" s="87"/>
    </row>
    <row r="134" spans="1:47">
      <c r="A134" s="77">
        <v>32</v>
      </c>
      <c r="B134" s="78">
        <v>41688</v>
      </c>
      <c r="C134" s="101" t="s">
        <v>180</v>
      </c>
      <c r="D134" s="77" t="s">
        <v>18</v>
      </c>
      <c r="E134" s="77" t="s">
        <v>12</v>
      </c>
      <c r="F134" s="79">
        <v>14188</v>
      </c>
      <c r="G134" s="77"/>
      <c r="H134" s="79">
        <v>98</v>
      </c>
      <c r="I134" s="79">
        <v>10</v>
      </c>
      <c r="J134" s="80">
        <v>14</v>
      </c>
      <c r="K134" s="80">
        <v>7</v>
      </c>
      <c r="L134" s="81">
        <f>IF(SUM(R134,T134,V134)&gt;0,1,0)</f>
        <v>0</v>
      </c>
      <c r="M134" s="82">
        <v>0</v>
      </c>
      <c r="N134" s="82">
        <v>0</v>
      </c>
      <c r="O134" s="82"/>
      <c r="P134" s="82">
        <f>O134/K134</f>
        <v>0</v>
      </c>
      <c r="Q134" s="83"/>
      <c r="R134" s="84"/>
      <c r="S134" s="83"/>
      <c r="T134" s="85"/>
      <c r="U134" s="83"/>
      <c r="V134" s="85"/>
      <c r="W134" s="86"/>
      <c r="X134" s="87"/>
      <c r="Y134" s="87"/>
      <c r="Z134" s="87"/>
      <c r="AA134" s="107">
        <f>IF(AB134+AI134&gt;0,1,0)</f>
        <v>1</v>
      </c>
      <c r="AB134" s="88">
        <f>IF(AC134="",0,1)</f>
        <v>0</v>
      </c>
      <c r="AC134" s="89"/>
      <c r="AD134" s="89"/>
      <c r="AE134" s="90"/>
      <c r="AF134" s="91" t="s">
        <v>46</v>
      </c>
      <c r="AG134" s="91"/>
      <c r="AH134" s="92"/>
      <c r="AI134" s="93">
        <f>IF(SUM(AK134+AM134+AO134)&gt;0,1,0)</f>
        <v>1</v>
      </c>
      <c r="AJ134" s="94" t="s">
        <v>101</v>
      </c>
      <c r="AK134" s="95">
        <v>2</v>
      </c>
      <c r="AL134" s="96"/>
      <c r="AM134" s="97"/>
      <c r="AN134" s="96"/>
      <c r="AO134" s="97"/>
      <c r="AP134" s="107">
        <f>SUM(AK134,AM134,AO134)</f>
        <v>2</v>
      </c>
      <c r="AQ134" s="98">
        <f>IF(AS134&gt;0,1,0)</f>
        <v>0</v>
      </c>
      <c r="AR134" s="99"/>
      <c r="AS134" s="100"/>
      <c r="AT134" s="107">
        <f>SUM(AS134,AP134)</f>
        <v>2</v>
      </c>
      <c r="AU134" s="87"/>
    </row>
    <row r="135" spans="1:47">
      <c r="A135" s="77">
        <v>36</v>
      </c>
      <c r="B135" s="78">
        <v>41688</v>
      </c>
      <c r="C135" s="101" t="s">
        <v>180</v>
      </c>
      <c r="D135" s="77" t="s">
        <v>20</v>
      </c>
      <c r="E135" s="77" t="s">
        <v>12</v>
      </c>
      <c r="F135" s="79">
        <v>21978</v>
      </c>
      <c r="G135" s="77"/>
      <c r="H135" s="79">
        <v>366</v>
      </c>
      <c r="I135" s="79">
        <v>9</v>
      </c>
      <c r="J135" s="80">
        <v>18</v>
      </c>
      <c r="K135" s="80">
        <v>56</v>
      </c>
      <c r="L135" s="81">
        <f>IF(SUM(R135,T135,V135)&gt;0,1,0)</f>
        <v>1</v>
      </c>
      <c r="M135" s="82">
        <v>1</v>
      </c>
      <c r="N135" s="82">
        <v>1</v>
      </c>
      <c r="O135" s="82">
        <v>2</v>
      </c>
      <c r="P135" s="82">
        <f>O135/K135</f>
        <v>3.5714285714285712E-2</v>
      </c>
      <c r="Q135" s="83" t="s">
        <v>45</v>
      </c>
      <c r="R135" s="84">
        <v>2</v>
      </c>
      <c r="S135" s="83"/>
      <c r="T135" s="85"/>
      <c r="U135" s="83"/>
      <c r="V135" s="85"/>
      <c r="W135" s="86"/>
      <c r="X135" s="87"/>
      <c r="Y135" s="87"/>
      <c r="Z135" s="87"/>
      <c r="AA135" s="107">
        <f>IF(AB135+AI135&gt;0,1,0)</f>
        <v>0</v>
      </c>
      <c r="AB135" s="88">
        <f>IF(AC135="",0,1)</f>
        <v>0</v>
      </c>
      <c r="AC135" s="89"/>
      <c r="AD135" s="89"/>
      <c r="AE135" s="90"/>
      <c r="AF135" s="91" t="s">
        <v>49</v>
      </c>
      <c r="AG135" s="91" t="s">
        <v>52</v>
      </c>
      <c r="AH135" s="92">
        <v>0</v>
      </c>
      <c r="AI135" s="93">
        <f>IF(SUM(AK135+AM135+AO135)&gt;0,1,0)</f>
        <v>0</v>
      </c>
      <c r="AJ135" s="94"/>
      <c r="AK135" s="95"/>
      <c r="AL135" s="96"/>
      <c r="AM135" s="97"/>
      <c r="AN135" s="96"/>
      <c r="AO135" s="97"/>
      <c r="AP135" s="107">
        <f>SUM(AK135,AM135,AO135)</f>
        <v>0</v>
      </c>
      <c r="AQ135" s="98">
        <f>IF(AS135&gt;0,1,0)</f>
        <v>0</v>
      </c>
      <c r="AR135" s="99"/>
      <c r="AS135" s="100"/>
      <c r="AT135" s="107">
        <f>SUM(AS135,AP135)</f>
        <v>0</v>
      </c>
      <c r="AU135" s="87"/>
    </row>
    <row r="136" spans="1:47">
      <c r="A136" s="77">
        <v>37</v>
      </c>
      <c r="B136" s="78">
        <v>41688</v>
      </c>
      <c r="C136" s="101" t="s">
        <v>180</v>
      </c>
      <c r="D136" s="77" t="s">
        <v>20</v>
      </c>
      <c r="E136" s="77" t="s">
        <v>13</v>
      </c>
      <c r="F136" s="79">
        <v>9433</v>
      </c>
      <c r="G136" s="77"/>
      <c r="H136" s="79">
        <v>89</v>
      </c>
      <c r="I136" s="79">
        <v>6</v>
      </c>
      <c r="J136" s="80" t="s">
        <v>37</v>
      </c>
      <c r="K136" s="80">
        <v>17</v>
      </c>
      <c r="L136" s="81">
        <f>IF(SUM(R136,T136,V136)&gt;0,1,0)</f>
        <v>0</v>
      </c>
      <c r="M136" s="82">
        <v>0</v>
      </c>
      <c r="N136" s="82">
        <v>0</v>
      </c>
      <c r="O136" s="82"/>
      <c r="P136" s="82">
        <f>O136/K136</f>
        <v>0</v>
      </c>
      <c r="Q136" s="83"/>
      <c r="R136" s="84"/>
      <c r="S136" s="83"/>
      <c r="T136" s="85"/>
      <c r="U136" s="83"/>
      <c r="V136" s="85"/>
      <c r="W136" s="86"/>
      <c r="X136" s="87"/>
      <c r="Y136" s="87"/>
      <c r="Z136" s="87"/>
      <c r="AA136" s="107">
        <f>IF(AB136+AI136&gt;0,1,0)</f>
        <v>0</v>
      </c>
      <c r="AB136" s="88">
        <f>IF(AC136="",0,1)</f>
        <v>0</v>
      </c>
      <c r="AC136" s="89"/>
      <c r="AD136" s="89"/>
      <c r="AE136" s="90"/>
      <c r="AF136" s="91" t="s">
        <v>48</v>
      </c>
      <c r="AG136" s="91" t="s">
        <v>114</v>
      </c>
      <c r="AH136" s="92"/>
      <c r="AI136" s="93">
        <f>IF(SUM(AK136+AM136+AO136)&gt;0,1,0)</f>
        <v>0</v>
      </c>
      <c r="AJ136" s="94"/>
      <c r="AK136" s="95"/>
      <c r="AL136" s="96"/>
      <c r="AM136" s="97"/>
      <c r="AN136" s="96"/>
      <c r="AO136" s="97"/>
      <c r="AP136" s="107">
        <f>SUM(AK136,AM136,AO136)</f>
        <v>0</v>
      </c>
      <c r="AQ136" s="98">
        <f>IF(AS136&gt;0,1,0)</f>
        <v>0</v>
      </c>
      <c r="AR136" s="99"/>
      <c r="AS136" s="100"/>
      <c r="AT136" s="107">
        <f>SUM(AS136,AP136)</f>
        <v>0</v>
      </c>
      <c r="AU136" s="87"/>
    </row>
    <row r="137" spans="1:47">
      <c r="A137" s="77">
        <v>38</v>
      </c>
      <c r="B137" s="78">
        <v>41689</v>
      </c>
      <c r="C137" s="101" t="s">
        <v>180</v>
      </c>
      <c r="D137" s="77" t="s">
        <v>19</v>
      </c>
      <c r="E137" s="77" t="s">
        <v>13</v>
      </c>
      <c r="F137" s="79" t="s">
        <v>23</v>
      </c>
      <c r="G137" s="77" t="s">
        <v>57</v>
      </c>
      <c r="H137" s="79">
        <v>160</v>
      </c>
      <c r="I137" s="79">
        <v>11</v>
      </c>
      <c r="J137" s="80" t="s">
        <v>37</v>
      </c>
      <c r="K137" s="80">
        <v>7</v>
      </c>
      <c r="L137" s="81">
        <f>IF(SUM(R137,T137,V137)&gt;0,1,0)</f>
        <v>0</v>
      </c>
      <c r="M137" s="82">
        <v>0</v>
      </c>
      <c r="N137" s="82">
        <v>0</v>
      </c>
      <c r="O137" s="82"/>
      <c r="P137" s="82">
        <f>O137/K137</f>
        <v>0</v>
      </c>
      <c r="Q137" s="83"/>
      <c r="R137" s="84"/>
      <c r="S137" s="83"/>
      <c r="T137" s="85"/>
      <c r="U137" s="83"/>
      <c r="V137" s="85"/>
      <c r="W137" s="86"/>
      <c r="X137" s="87"/>
      <c r="Y137" s="87"/>
      <c r="Z137" s="87"/>
      <c r="AA137" s="107">
        <f>IF(AB137+AI137&gt;0,1,0)</f>
        <v>0</v>
      </c>
      <c r="AB137" s="88">
        <f>IF(AC137="",0,1)</f>
        <v>0</v>
      </c>
      <c r="AC137" s="89"/>
      <c r="AD137" s="89"/>
      <c r="AE137" s="90"/>
      <c r="AF137" s="91" t="s">
        <v>48</v>
      </c>
      <c r="AG137" s="91" t="s">
        <v>114</v>
      </c>
      <c r="AH137" s="92"/>
      <c r="AI137" s="93">
        <f>IF(SUM(AK137+AM137+AO137)&gt;0,1,0)</f>
        <v>0</v>
      </c>
      <c r="AJ137" s="94"/>
      <c r="AK137" s="95"/>
      <c r="AL137" s="96"/>
      <c r="AM137" s="97"/>
      <c r="AN137" s="96"/>
      <c r="AO137" s="97"/>
      <c r="AP137" s="107">
        <f>SUM(AK137,AM137,AO137)</f>
        <v>0</v>
      </c>
      <c r="AQ137" s="98">
        <f>IF(AS137&gt;0,1,0)</f>
        <v>0</v>
      </c>
      <c r="AR137" s="99"/>
      <c r="AS137" s="100"/>
      <c r="AT137" s="107">
        <f>SUM(AS137,AP137)</f>
        <v>0</v>
      </c>
      <c r="AU137" s="87"/>
    </row>
    <row r="138" spans="1:47">
      <c r="A138" s="77">
        <v>39</v>
      </c>
      <c r="B138" s="78">
        <v>41689</v>
      </c>
      <c r="C138" s="101" t="s">
        <v>180</v>
      </c>
      <c r="D138" s="77" t="s">
        <v>19</v>
      </c>
      <c r="E138" s="77" t="s">
        <v>13</v>
      </c>
      <c r="F138" s="79" t="s">
        <v>23</v>
      </c>
      <c r="G138" s="77" t="s">
        <v>25</v>
      </c>
      <c r="H138" s="79">
        <v>42</v>
      </c>
      <c r="I138" s="79">
        <v>7</v>
      </c>
      <c r="J138" s="80">
        <v>14</v>
      </c>
      <c r="K138" s="80">
        <v>22</v>
      </c>
      <c r="L138" s="81">
        <f>IF(SUM(R138,T138,V138)&gt;0,1,0)</f>
        <v>1</v>
      </c>
      <c r="M138" s="82">
        <v>1</v>
      </c>
      <c r="N138" s="82">
        <v>1</v>
      </c>
      <c r="O138" s="82">
        <v>75</v>
      </c>
      <c r="P138" s="82">
        <f>O138/K138</f>
        <v>3.4090909090909092</v>
      </c>
      <c r="Q138" s="83" t="s">
        <v>44</v>
      </c>
      <c r="R138" s="84">
        <v>75</v>
      </c>
      <c r="S138" s="83" t="s">
        <v>160</v>
      </c>
      <c r="T138" s="85">
        <v>1</v>
      </c>
      <c r="U138" s="83"/>
      <c r="V138" s="85"/>
      <c r="W138" s="86"/>
      <c r="X138" s="87"/>
      <c r="Y138" s="87"/>
      <c r="Z138" s="87"/>
      <c r="AA138" s="107">
        <f>IF(AB138+AI138&gt;0,1,0)</f>
        <v>0</v>
      </c>
      <c r="AB138" s="88">
        <f>IF(AC138="",0,1)</f>
        <v>0</v>
      </c>
      <c r="AC138" s="89"/>
      <c r="AD138" s="89"/>
      <c r="AE138" s="90"/>
      <c r="AF138" s="91" t="s">
        <v>46</v>
      </c>
      <c r="AG138" s="91"/>
      <c r="AH138" s="92"/>
      <c r="AI138" s="93">
        <f>IF(SUM(AK138+AM138+AO138)&gt;0,1,0)</f>
        <v>0</v>
      </c>
      <c r="AJ138" s="94"/>
      <c r="AK138" s="95"/>
      <c r="AL138" s="96"/>
      <c r="AM138" s="97"/>
      <c r="AN138" s="96"/>
      <c r="AO138" s="97"/>
      <c r="AP138" s="107">
        <f>SUM(AK138,AM138,AO138)</f>
        <v>0</v>
      </c>
      <c r="AQ138" s="98">
        <f>IF(AS138&gt;0,1,0)</f>
        <v>0</v>
      </c>
      <c r="AR138" s="99"/>
      <c r="AS138" s="100"/>
      <c r="AT138" s="107">
        <f>SUM(AS138,AP138)</f>
        <v>0</v>
      </c>
      <c r="AU138" s="87" t="s">
        <v>201</v>
      </c>
    </row>
    <row r="139" spans="1:47">
      <c r="A139" s="77">
        <v>47</v>
      </c>
      <c r="B139" s="78">
        <v>41688</v>
      </c>
      <c r="C139" s="101" t="s">
        <v>180</v>
      </c>
      <c r="D139" s="77" t="s">
        <v>20</v>
      </c>
      <c r="E139" s="77" t="s">
        <v>15</v>
      </c>
      <c r="F139" s="79">
        <v>22040</v>
      </c>
      <c r="G139" s="77"/>
      <c r="H139" s="79">
        <v>270</v>
      </c>
      <c r="I139" s="79">
        <v>15</v>
      </c>
      <c r="J139" s="80" t="s">
        <v>37</v>
      </c>
      <c r="K139" s="80">
        <v>8</v>
      </c>
      <c r="L139" s="81">
        <f>IF(SUM(R139,T139,V139)&gt;0,1,0)</f>
        <v>0</v>
      </c>
      <c r="M139" s="82">
        <v>0</v>
      </c>
      <c r="N139" s="82">
        <v>0</v>
      </c>
      <c r="O139" s="82"/>
      <c r="P139" s="82">
        <f>O139/K139</f>
        <v>0</v>
      </c>
      <c r="Q139" s="83"/>
      <c r="R139" s="84"/>
      <c r="S139" s="83"/>
      <c r="T139" s="85"/>
      <c r="U139" s="83"/>
      <c r="V139" s="85"/>
      <c r="W139" s="86"/>
      <c r="X139" s="87"/>
      <c r="Y139" s="87"/>
      <c r="Z139" s="87"/>
      <c r="AA139" s="107">
        <f>IF(AB139+AI139&gt;0,1,0)</f>
        <v>1</v>
      </c>
      <c r="AB139" s="88">
        <f>IF(AC139="",0,1)</f>
        <v>0</v>
      </c>
      <c r="AC139" s="89"/>
      <c r="AD139" s="89"/>
      <c r="AE139" s="90"/>
      <c r="AF139" s="91" t="s">
        <v>49</v>
      </c>
      <c r="AG139" s="91" t="s">
        <v>114</v>
      </c>
      <c r="AH139" s="92"/>
      <c r="AI139" s="93">
        <f>IF(SUM(AK139+AM139+AO139)&gt;0,1,0)</f>
        <v>1</v>
      </c>
      <c r="AJ139" s="94" t="s">
        <v>101</v>
      </c>
      <c r="AK139" s="95">
        <v>1</v>
      </c>
      <c r="AL139" s="96"/>
      <c r="AM139" s="97"/>
      <c r="AN139" s="96"/>
      <c r="AO139" s="97"/>
      <c r="AP139" s="107">
        <f>SUM(AK139,AM139,AO139)</f>
        <v>1</v>
      </c>
      <c r="AQ139" s="98">
        <f>IF(AS139&gt;0,1,0)</f>
        <v>0</v>
      </c>
      <c r="AR139" s="99"/>
      <c r="AS139" s="100"/>
      <c r="AT139" s="107">
        <f>SUM(AS139,AP139)</f>
        <v>1</v>
      </c>
      <c r="AU139" s="87"/>
    </row>
    <row r="140" spans="1:47">
      <c r="A140" s="77">
        <v>50</v>
      </c>
      <c r="B140" s="78">
        <v>41689</v>
      </c>
      <c r="C140" s="101" t="s">
        <v>180</v>
      </c>
      <c r="D140" s="77" t="s">
        <v>19</v>
      </c>
      <c r="E140" s="77" t="s">
        <v>15</v>
      </c>
      <c r="F140" s="79">
        <v>6906</v>
      </c>
      <c r="G140" s="77"/>
      <c r="H140" s="79">
        <v>181</v>
      </c>
      <c r="I140" s="79">
        <v>18</v>
      </c>
      <c r="J140" s="80" t="s">
        <v>37</v>
      </c>
      <c r="K140" s="80">
        <v>8</v>
      </c>
      <c r="L140" s="81">
        <f>IF(SUM(R140,T140,V140)&gt;0,1,0)</f>
        <v>1</v>
      </c>
      <c r="M140" s="82">
        <v>0</v>
      </c>
      <c r="N140" s="82">
        <v>0</v>
      </c>
      <c r="O140" s="82"/>
      <c r="P140" s="82">
        <f>O140/K140</f>
        <v>0</v>
      </c>
      <c r="Q140" s="83" t="s">
        <v>398</v>
      </c>
      <c r="R140" s="84">
        <v>1</v>
      </c>
      <c r="S140" s="83"/>
      <c r="T140" s="85"/>
      <c r="U140" s="83"/>
      <c r="V140" s="85"/>
      <c r="W140" s="86"/>
      <c r="X140" s="87"/>
      <c r="Y140" s="87"/>
      <c r="Z140" s="87"/>
      <c r="AA140" s="107">
        <f>IF(AB140+AI140&gt;0,1,0)</f>
        <v>0</v>
      </c>
      <c r="AB140" s="88">
        <f>IF(AC140="",0,1)</f>
        <v>0</v>
      </c>
      <c r="AC140" s="89"/>
      <c r="AD140" s="89"/>
      <c r="AE140" s="90"/>
      <c r="AF140" s="91" t="s">
        <v>49</v>
      </c>
      <c r="AG140" s="91" t="s">
        <v>114</v>
      </c>
      <c r="AH140" s="92"/>
      <c r="AI140" s="93">
        <f>IF(SUM(AK140+AM140+AO140)&gt;0,1,0)</f>
        <v>0</v>
      </c>
      <c r="AJ140" s="94"/>
      <c r="AK140" s="95"/>
      <c r="AL140" s="96"/>
      <c r="AM140" s="97"/>
      <c r="AN140" s="96"/>
      <c r="AO140" s="97"/>
      <c r="AP140" s="107">
        <f>SUM(AK140,AM140,AO140)</f>
        <v>0</v>
      </c>
      <c r="AQ140" s="98">
        <f>IF(AS140&gt;0,1,0)</f>
        <v>0</v>
      </c>
      <c r="AR140" s="99"/>
      <c r="AS140" s="100"/>
      <c r="AT140" s="107">
        <f>SUM(AS140,AP140)</f>
        <v>0</v>
      </c>
      <c r="AU140" s="87"/>
    </row>
    <row r="141" spans="1:47">
      <c r="A141" s="77">
        <v>51</v>
      </c>
      <c r="B141" s="78">
        <v>41688</v>
      </c>
      <c r="C141" s="101" t="s">
        <v>180</v>
      </c>
      <c r="D141" s="77" t="s">
        <v>18</v>
      </c>
      <c r="E141" s="77" t="s">
        <v>15</v>
      </c>
      <c r="F141" s="79">
        <v>14104</v>
      </c>
      <c r="G141" s="77"/>
      <c r="H141" s="79" t="s">
        <v>35</v>
      </c>
      <c r="I141" s="79">
        <v>7</v>
      </c>
      <c r="J141" s="80" t="s">
        <v>37</v>
      </c>
      <c r="K141" s="80">
        <v>11</v>
      </c>
      <c r="L141" s="81">
        <f>IF(SUM(R141,T141,V141)&gt;0,1,0)</f>
        <v>0</v>
      </c>
      <c r="M141" s="82">
        <v>0</v>
      </c>
      <c r="N141" s="82">
        <v>0</v>
      </c>
      <c r="O141" s="82"/>
      <c r="P141" s="82">
        <f>O141/K141</f>
        <v>0</v>
      </c>
      <c r="Q141" s="83"/>
      <c r="R141" s="84"/>
      <c r="S141" s="83"/>
      <c r="T141" s="85"/>
      <c r="U141" s="83"/>
      <c r="V141" s="85"/>
      <c r="W141" s="86"/>
      <c r="X141" s="87"/>
      <c r="Y141" s="87"/>
      <c r="Z141" s="87"/>
      <c r="AA141" s="107">
        <f>IF(AB141+AI141&gt;0,1,0)</f>
        <v>0</v>
      </c>
      <c r="AB141" s="88">
        <f>IF(AC141="",0,1)</f>
        <v>0</v>
      </c>
      <c r="AC141" s="89"/>
      <c r="AD141" s="89"/>
      <c r="AE141" s="90"/>
      <c r="AF141" s="91" t="s">
        <v>49</v>
      </c>
      <c r="AG141" s="91" t="s">
        <v>38</v>
      </c>
      <c r="AH141" s="92"/>
      <c r="AI141" s="93">
        <f>IF(SUM(AK141+AM141+AO141)&gt;0,1,0)</f>
        <v>0</v>
      </c>
      <c r="AJ141" s="94"/>
      <c r="AK141" s="95"/>
      <c r="AL141" s="96"/>
      <c r="AM141" s="97"/>
      <c r="AN141" s="96"/>
      <c r="AO141" s="97"/>
      <c r="AP141" s="107">
        <f>SUM(AK141,AM141,AO141)</f>
        <v>0</v>
      </c>
      <c r="AQ141" s="98">
        <f>IF(AS141&gt;0,1,0)</f>
        <v>0</v>
      </c>
      <c r="AR141" s="99"/>
      <c r="AS141" s="100"/>
      <c r="AT141" s="107">
        <f>SUM(AS141,AP141)</f>
        <v>0</v>
      </c>
      <c r="AU141" s="87" t="s">
        <v>53</v>
      </c>
    </row>
    <row r="142" spans="1:47">
      <c r="A142" s="77">
        <v>53</v>
      </c>
      <c r="B142" s="78">
        <v>41688</v>
      </c>
      <c r="C142" s="101" t="s">
        <v>180</v>
      </c>
      <c r="D142" s="77" t="s">
        <v>18</v>
      </c>
      <c r="E142" s="77" t="s">
        <v>585</v>
      </c>
      <c r="F142" s="79">
        <v>22866</v>
      </c>
      <c r="G142" s="77"/>
      <c r="H142" s="79" t="s">
        <v>30</v>
      </c>
      <c r="I142" s="79">
        <v>12</v>
      </c>
      <c r="J142" s="80">
        <v>11</v>
      </c>
      <c r="K142" s="80">
        <v>27</v>
      </c>
      <c r="L142" s="81">
        <f>IF(SUM(R142,T142,V142)&gt;0,1,0)</f>
        <v>0</v>
      </c>
      <c r="M142" s="82">
        <v>0</v>
      </c>
      <c r="N142" s="82">
        <v>0</v>
      </c>
      <c r="O142" s="82"/>
      <c r="P142" s="82">
        <f>O142/K142</f>
        <v>0</v>
      </c>
      <c r="Q142" s="83"/>
      <c r="R142" s="84"/>
      <c r="S142" s="83"/>
      <c r="T142" s="85"/>
      <c r="U142" s="83"/>
      <c r="V142" s="85"/>
      <c r="W142" s="86"/>
      <c r="X142" s="87"/>
      <c r="Y142" s="87"/>
      <c r="Z142" s="87"/>
      <c r="AA142" s="107">
        <f>IF(AB142+AI142&gt;0,1,0)</f>
        <v>0</v>
      </c>
      <c r="AB142" s="88">
        <f>IF(AC142="",0,1)</f>
        <v>0</v>
      </c>
      <c r="AC142" s="89"/>
      <c r="AD142" s="89"/>
      <c r="AE142" s="90"/>
      <c r="AF142" s="91" t="s">
        <v>48</v>
      </c>
      <c r="AG142" s="91" t="s">
        <v>52</v>
      </c>
      <c r="AH142" s="92">
        <v>0</v>
      </c>
      <c r="AI142" s="93">
        <f>IF(SUM(AK142+AM142+AO142)&gt;0,1,0)</f>
        <v>0</v>
      </c>
      <c r="AJ142" s="94"/>
      <c r="AK142" s="95"/>
      <c r="AL142" s="96"/>
      <c r="AM142" s="97"/>
      <c r="AN142" s="96"/>
      <c r="AO142" s="97"/>
      <c r="AP142" s="107">
        <f>SUM(AK142,AM142,AO142)</f>
        <v>0</v>
      </c>
      <c r="AQ142" s="98">
        <f>IF(AS142&gt;0,1,0)</f>
        <v>0</v>
      </c>
      <c r="AR142" s="99"/>
      <c r="AS142" s="100"/>
      <c r="AT142" s="107">
        <f>SUM(AS142,AP142)</f>
        <v>0</v>
      </c>
      <c r="AU142" s="87"/>
    </row>
    <row r="143" spans="1:47">
      <c r="A143" s="77">
        <v>55</v>
      </c>
      <c r="B143" s="78">
        <v>41688</v>
      </c>
      <c r="C143" s="101" t="s">
        <v>180</v>
      </c>
      <c r="D143" s="77" t="s">
        <v>18</v>
      </c>
      <c r="E143" s="77" t="s">
        <v>17</v>
      </c>
      <c r="F143" s="79">
        <v>14075</v>
      </c>
      <c r="G143" s="77"/>
      <c r="H143" s="79">
        <v>51</v>
      </c>
      <c r="I143" s="79">
        <v>3.5</v>
      </c>
      <c r="J143" s="80" t="s">
        <v>37</v>
      </c>
      <c r="K143" s="80">
        <v>12</v>
      </c>
      <c r="L143" s="81">
        <f>IF(SUM(R143,T143,V143)&gt;0,1,0)</f>
        <v>0</v>
      </c>
      <c r="M143" s="82">
        <v>0</v>
      </c>
      <c r="N143" s="82">
        <v>0</v>
      </c>
      <c r="O143" s="82"/>
      <c r="P143" s="82">
        <f>O143/K143</f>
        <v>0</v>
      </c>
      <c r="Q143" s="83"/>
      <c r="R143" s="84"/>
      <c r="S143" s="83"/>
      <c r="T143" s="85"/>
      <c r="U143" s="83"/>
      <c r="V143" s="85"/>
      <c r="W143" s="86"/>
      <c r="X143" s="87"/>
      <c r="Y143" s="87"/>
      <c r="Z143" s="87"/>
      <c r="AA143" s="107">
        <f>IF(AB143+AI143&gt;0,1,0)</f>
        <v>1</v>
      </c>
      <c r="AB143" s="88">
        <f>IF(AC143="",0,1)</f>
        <v>0</v>
      </c>
      <c r="AC143" s="89"/>
      <c r="AD143" s="89"/>
      <c r="AE143" s="90"/>
      <c r="AF143" s="91" t="s">
        <v>46</v>
      </c>
      <c r="AG143" s="91"/>
      <c r="AH143" s="92"/>
      <c r="AI143" s="93">
        <f>IF(SUM(AK143+AM143+AO143)&gt;0,1,0)</f>
        <v>1</v>
      </c>
      <c r="AJ143" s="94" t="s">
        <v>172</v>
      </c>
      <c r="AK143" s="95">
        <v>2</v>
      </c>
      <c r="AL143" s="96"/>
      <c r="AM143" s="97"/>
      <c r="AN143" s="96"/>
      <c r="AO143" s="97"/>
      <c r="AP143" s="107">
        <f>SUM(AK143,AM143,AO143)</f>
        <v>2</v>
      </c>
      <c r="AQ143" s="98">
        <f>IF(AS143&gt;0,1,0)</f>
        <v>0</v>
      </c>
      <c r="AR143" s="99"/>
      <c r="AS143" s="100"/>
      <c r="AT143" s="107">
        <f>SUM(AS143,AP143)</f>
        <v>2</v>
      </c>
      <c r="AU143" s="87"/>
    </row>
    <row r="144" spans="1:47">
      <c r="A144" s="77">
        <v>57</v>
      </c>
      <c r="B144" s="78">
        <v>41688</v>
      </c>
      <c r="C144" s="101" t="s">
        <v>180</v>
      </c>
      <c r="D144" s="77" t="s">
        <v>20</v>
      </c>
      <c r="E144" s="77" t="s">
        <v>17</v>
      </c>
      <c r="F144" s="79">
        <v>9697</v>
      </c>
      <c r="G144" s="77"/>
      <c r="H144" s="79" t="s">
        <v>36</v>
      </c>
      <c r="I144" s="79">
        <v>3</v>
      </c>
      <c r="J144" s="80" t="s">
        <v>37</v>
      </c>
      <c r="K144" s="80">
        <v>10</v>
      </c>
      <c r="L144" s="81">
        <f>IF(SUM(R144,T144,V144)&gt;0,1,0)</f>
        <v>0</v>
      </c>
      <c r="M144" s="82">
        <v>0</v>
      </c>
      <c r="N144" s="82">
        <v>0</v>
      </c>
      <c r="O144" s="82"/>
      <c r="P144" s="82">
        <f>O144/K144</f>
        <v>0</v>
      </c>
      <c r="Q144" s="83"/>
      <c r="R144" s="84"/>
      <c r="S144" s="83"/>
      <c r="T144" s="85"/>
      <c r="U144" s="83"/>
      <c r="V144" s="85"/>
      <c r="W144" s="86"/>
      <c r="X144" s="87"/>
      <c r="Y144" s="87"/>
      <c r="Z144" s="87"/>
      <c r="AA144" s="107">
        <f>IF(AB144+AI144&gt;0,1,0)</f>
        <v>0</v>
      </c>
      <c r="AB144" s="88">
        <f>IF(AC144="",0,1)</f>
        <v>0</v>
      </c>
      <c r="AC144" s="89"/>
      <c r="AD144" s="89"/>
      <c r="AE144" s="90"/>
      <c r="AF144" s="91" t="s">
        <v>49</v>
      </c>
      <c r="AG144" s="91" t="s">
        <v>52</v>
      </c>
      <c r="AH144" s="92">
        <v>0</v>
      </c>
      <c r="AI144" s="93">
        <f>IF(SUM(AK144+AM144+AO144)&gt;0,1,0)</f>
        <v>0</v>
      </c>
      <c r="AJ144" s="94"/>
      <c r="AK144" s="95"/>
      <c r="AL144" s="96"/>
      <c r="AM144" s="97"/>
      <c r="AN144" s="96"/>
      <c r="AO144" s="97"/>
      <c r="AP144" s="107">
        <f>SUM(AK144,AM144,AO144)</f>
        <v>0</v>
      </c>
      <c r="AQ144" s="98">
        <f>IF(AS144&gt;0,1,0)</f>
        <v>0</v>
      </c>
      <c r="AR144" s="99"/>
      <c r="AS144" s="100"/>
      <c r="AT144" s="107">
        <f>SUM(AS144,AP144)</f>
        <v>0</v>
      </c>
      <c r="AU144" s="87"/>
    </row>
    <row r="145" spans="1:47">
      <c r="A145" s="77">
        <v>60</v>
      </c>
      <c r="B145" s="78">
        <v>41704</v>
      </c>
      <c r="C145" s="101" t="s">
        <v>181</v>
      </c>
      <c r="D145" s="77" t="s">
        <v>83</v>
      </c>
      <c r="E145" s="77" t="s">
        <v>4</v>
      </c>
      <c r="F145" s="79">
        <v>8585</v>
      </c>
      <c r="G145" s="77"/>
      <c r="H145" s="79" t="s">
        <v>64</v>
      </c>
      <c r="I145" s="79">
        <v>5</v>
      </c>
      <c r="J145" s="80">
        <v>10</v>
      </c>
      <c r="K145" s="80">
        <v>9</v>
      </c>
      <c r="L145" s="81">
        <f>IF(SUM(R145,T145,V145)&gt;0,1,0)</f>
        <v>1</v>
      </c>
      <c r="M145" s="82">
        <v>0</v>
      </c>
      <c r="N145" s="82">
        <v>0</v>
      </c>
      <c r="O145" s="82"/>
      <c r="P145" s="82">
        <f>O145/K145</f>
        <v>0</v>
      </c>
      <c r="Q145" s="83" t="s">
        <v>80</v>
      </c>
      <c r="R145" s="84">
        <v>1</v>
      </c>
      <c r="S145" s="83" t="s">
        <v>398</v>
      </c>
      <c r="T145" s="84">
        <v>1</v>
      </c>
      <c r="U145" s="83"/>
      <c r="V145" s="85"/>
      <c r="W145" s="86"/>
      <c r="X145" s="87"/>
      <c r="Y145" s="87"/>
      <c r="Z145" s="87"/>
      <c r="AA145" s="107">
        <f>IF(AB145+AI145&gt;0,1,0)</f>
        <v>1</v>
      </c>
      <c r="AB145" s="88">
        <f>IF(AC145="",0,1)</f>
        <v>0</v>
      </c>
      <c r="AC145" s="89"/>
      <c r="AD145" s="89"/>
      <c r="AE145" s="90"/>
      <c r="AF145" s="91" t="s">
        <v>46</v>
      </c>
      <c r="AG145" s="91"/>
      <c r="AH145" s="92"/>
      <c r="AI145" s="93">
        <f>IF(SUM(AK145+AM145+AO145)&gt;0,1,0)</f>
        <v>1</v>
      </c>
      <c r="AJ145" s="94" t="s">
        <v>515</v>
      </c>
      <c r="AK145" s="95">
        <v>1</v>
      </c>
      <c r="AL145" s="96"/>
      <c r="AM145" s="97"/>
      <c r="AN145" s="96"/>
      <c r="AO145" s="97"/>
      <c r="AP145" s="107">
        <f>SUM(AK145,AM145,AO145)</f>
        <v>1</v>
      </c>
      <c r="AQ145" s="98">
        <f>IF(AS145&gt;0,1,0)</f>
        <v>0</v>
      </c>
      <c r="AR145" s="99"/>
      <c r="AS145" s="100"/>
      <c r="AT145" s="107">
        <f>SUM(AS145,AP145)</f>
        <v>1</v>
      </c>
      <c r="AU145" s="87"/>
    </row>
    <row r="146" spans="1:47">
      <c r="A146" s="77">
        <v>61</v>
      </c>
      <c r="B146" s="78">
        <v>41704</v>
      </c>
      <c r="C146" s="101" t="s">
        <v>181</v>
      </c>
      <c r="D146" s="77" t="s">
        <v>83</v>
      </c>
      <c r="E146" s="77" t="s">
        <v>4</v>
      </c>
      <c r="F146" s="79">
        <v>7916</v>
      </c>
      <c r="G146" s="77"/>
      <c r="H146" s="79" t="s">
        <v>64</v>
      </c>
      <c r="I146" s="79">
        <v>8</v>
      </c>
      <c r="J146" s="80">
        <v>11</v>
      </c>
      <c r="K146" s="80">
        <v>6</v>
      </c>
      <c r="L146" s="81">
        <f>IF(SUM(R146,T146,V146)&gt;0,1,0)</f>
        <v>1</v>
      </c>
      <c r="M146" s="82">
        <v>0</v>
      </c>
      <c r="N146" s="82">
        <v>0</v>
      </c>
      <c r="O146" s="82"/>
      <c r="P146" s="82">
        <f>O146/K146</f>
        <v>0</v>
      </c>
      <c r="Q146" s="83" t="s">
        <v>80</v>
      </c>
      <c r="R146" s="84">
        <v>3</v>
      </c>
      <c r="S146" s="83" t="s">
        <v>398</v>
      </c>
      <c r="T146" s="84">
        <v>1</v>
      </c>
      <c r="U146" s="83"/>
      <c r="V146" s="85"/>
      <c r="W146" s="86"/>
      <c r="X146" s="87"/>
      <c r="Y146" s="87"/>
      <c r="Z146" s="87"/>
      <c r="AA146" s="107">
        <f>IF(AB146+AI146&gt;0,1,0)</f>
        <v>1</v>
      </c>
      <c r="AB146" s="88">
        <f>IF(AC146="",0,1)</f>
        <v>0</v>
      </c>
      <c r="AC146" s="89"/>
      <c r="AD146" s="89"/>
      <c r="AE146" s="90"/>
      <c r="AF146" s="91" t="s">
        <v>46</v>
      </c>
      <c r="AG146" s="91"/>
      <c r="AH146" s="92"/>
      <c r="AI146" s="93">
        <f>IF(SUM(AK146+AM146+AO146)&gt;0,1,0)</f>
        <v>1</v>
      </c>
      <c r="AJ146" s="94" t="s">
        <v>515</v>
      </c>
      <c r="AK146" s="95">
        <v>1</v>
      </c>
      <c r="AL146" s="96"/>
      <c r="AM146" s="97"/>
      <c r="AN146" s="96"/>
      <c r="AO146" s="97"/>
      <c r="AP146" s="107">
        <f>SUM(AK146,AM146,AO146)</f>
        <v>1</v>
      </c>
      <c r="AQ146" s="98">
        <f>IF(AS146&gt;0,1,0)</f>
        <v>0</v>
      </c>
      <c r="AR146" s="99"/>
      <c r="AS146" s="100"/>
      <c r="AT146" s="107">
        <f>SUM(AS146,AP146)</f>
        <v>1</v>
      </c>
      <c r="AU146" s="87"/>
    </row>
    <row r="147" spans="1:47">
      <c r="A147" s="77">
        <v>62</v>
      </c>
      <c r="B147" s="78">
        <v>41704</v>
      </c>
      <c r="C147" s="101" t="s">
        <v>181</v>
      </c>
      <c r="D147" s="77" t="s">
        <v>83</v>
      </c>
      <c r="E147" s="77" t="s">
        <v>4</v>
      </c>
      <c r="F147" s="79">
        <v>8161</v>
      </c>
      <c r="G147" s="77"/>
      <c r="H147" s="79" t="s">
        <v>64</v>
      </c>
      <c r="I147" s="79">
        <v>7</v>
      </c>
      <c r="J147" s="80">
        <v>10</v>
      </c>
      <c r="K147" s="80">
        <v>13</v>
      </c>
      <c r="L147" s="81">
        <f>IF(SUM(R147,T147,V147)&gt;0,1,0)</f>
        <v>0</v>
      </c>
      <c r="M147" s="82">
        <v>0</v>
      </c>
      <c r="N147" s="82">
        <v>0</v>
      </c>
      <c r="O147" s="82"/>
      <c r="P147" s="82">
        <f>O147/K147</f>
        <v>0</v>
      </c>
      <c r="Q147" s="83"/>
      <c r="R147" s="84"/>
      <c r="S147" s="83"/>
      <c r="T147" s="84"/>
      <c r="U147" s="83"/>
      <c r="V147" s="85"/>
      <c r="W147" s="86"/>
      <c r="X147" s="87"/>
      <c r="Y147" s="87"/>
      <c r="Z147" s="87"/>
      <c r="AA147" s="107">
        <f>IF(AB147+AI147&gt;0,1,0)</f>
        <v>0</v>
      </c>
      <c r="AB147" s="88">
        <f>IF(AC147="",0,1)</f>
        <v>0</v>
      </c>
      <c r="AC147" s="89"/>
      <c r="AD147" s="89"/>
      <c r="AE147" s="90"/>
      <c r="AF147" s="91" t="s">
        <v>46</v>
      </c>
      <c r="AG147" s="91"/>
      <c r="AH147" s="92"/>
      <c r="AI147" s="93">
        <f>IF(SUM(AK147+AM147+AO147)&gt;0,1,0)</f>
        <v>0</v>
      </c>
      <c r="AJ147" s="94"/>
      <c r="AK147" s="95"/>
      <c r="AL147" s="96"/>
      <c r="AM147" s="97"/>
      <c r="AN147" s="96"/>
      <c r="AO147" s="97"/>
      <c r="AP147" s="107">
        <f>SUM(AK147,AM147,AO147)</f>
        <v>0</v>
      </c>
      <c r="AQ147" s="98">
        <f>IF(AS147&gt;0,1,0)</f>
        <v>0</v>
      </c>
      <c r="AR147" s="99"/>
      <c r="AS147" s="100"/>
      <c r="AT147" s="107">
        <f>SUM(AS147,AP147)</f>
        <v>0</v>
      </c>
      <c r="AU147" s="87"/>
    </row>
    <row r="148" spans="1:47">
      <c r="A148" s="77">
        <v>63</v>
      </c>
      <c r="B148" s="78">
        <v>41703</v>
      </c>
      <c r="C148" s="101" t="s">
        <v>181</v>
      </c>
      <c r="D148" s="77" t="s">
        <v>63</v>
      </c>
      <c r="E148" s="77" t="s">
        <v>5</v>
      </c>
      <c r="F148" s="79">
        <v>1845</v>
      </c>
      <c r="G148" s="77"/>
      <c r="H148" s="79" t="s">
        <v>64</v>
      </c>
      <c r="I148" s="79">
        <v>9</v>
      </c>
      <c r="J148" s="80">
        <v>10</v>
      </c>
      <c r="K148" s="80">
        <v>13</v>
      </c>
      <c r="L148" s="81">
        <f>IF(SUM(R148,T148,V148)&gt;0,1,0)</f>
        <v>0</v>
      </c>
      <c r="M148" s="82">
        <v>0</v>
      </c>
      <c r="N148" s="82">
        <v>0</v>
      </c>
      <c r="O148" s="82"/>
      <c r="P148" s="82">
        <f>O148/K148</f>
        <v>0</v>
      </c>
      <c r="Q148" s="83"/>
      <c r="R148" s="84"/>
      <c r="S148" s="83"/>
      <c r="T148" s="84"/>
      <c r="U148" s="83"/>
      <c r="V148" s="85"/>
      <c r="W148" s="86"/>
      <c r="X148" s="87"/>
      <c r="Y148" s="87"/>
      <c r="Z148" s="87"/>
      <c r="AA148" s="107">
        <f>IF(AB148+AI148&gt;0,1,0)</f>
        <v>1</v>
      </c>
      <c r="AB148" s="88">
        <f>IF(AC148="",0,1)</f>
        <v>0</v>
      </c>
      <c r="AC148" s="89"/>
      <c r="AD148" s="89"/>
      <c r="AE148" s="90"/>
      <c r="AF148" s="91" t="s">
        <v>46</v>
      </c>
      <c r="AG148" s="91"/>
      <c r="AH148" s="92"/>
      <c r="AI148" s="93">
        <f>IF(SUM(AK148+AM148+AO148)&gt;0,1,0)</f>
        <v>1</v>
      </c>
      <c r="AJ148" s="94" t="s">
        <v>512</v>
      </c>
      <c r="AK148" s="95">
        <v>1</v>
      </c>
      <c r="AL148" s="96"/>
      <c r="AM148" s="97"/>
      <c r="AN148" s="96"/>
      <c r="AO148" s="97"/>
      <c r="AP148" s="107">
        <f>SUM(AK148,AM148,AO148)</f>
        <v>1</v>
      </c>
      <c r="AQ148" s="98">
        <f>IF(AS148&gt;0,1,0)</f>
        <v>0</v>
      </c>
      <c r="AR148" s="99"/>
      <c r="AS148" s="100"/>
      <c r="AT148" s="107">
        <f>SUM(AS148,AP148)</f>
        <v>1</v>
      </c>
      <c r="AU148" s="87" t="s">
        <v>185</v>
      </c>
    </row>
    <row r="149" spans="1:47">
      <c r="A149" s="77">
        <v>64</v>
      </c>
      <c r="B149" s="78">
        <v>41703</v>
      </c>
      <c r="C149" s="101" t="s">
        <v>181</v>
      </c>
      <c r="D149" s="77" t="s">
        <v>63</v>
      </c>
      <c r="E149" s="77" t="s">
        <v>5</v>
      </c>
      <c r="F149" s="79">
        <v>2027</v>
      </c>
      <c r="G149" s="77"/>
      <c r="H149" s="79" t="s">
        <v>64</v>
      </c>
      <c r="I149" s="79">
        <v>6</v>
      </c>
      <c r="J149" s="80" t="s">
        <v>37</v>
      </c>
      <c r="K149" s="80">
        <v>14</v>
      </c>
      <c r="L149" s="81">
        <f>IF(SUM(R149,T149,V149)&gt;0,1,0)</f>
        <v>0</v>
      </c>
      <c r="M149" s="82">
        <v>0</v>
      </c>
      <c r="N149" s="82">
        <v>0</v>
      </c>
      <c r="O149" s="82"/>
      <c r="P149" s="82">
        <f>O149/K149</f>
        <v>0</v>
      </c>
      <c r="Q149" s="83"/>
      <c r="R149" s="84"/>
      <c r="S149" s="83"/>
      <c r="T149" s="84"/>
      <c r="U149" s="83"/>
      <c r="V149" s="85"/>
      <c r="W149" s="86"/>
      <c r="X149" s="87"/>
      <c r="Y149" s="87"/>
      <c r="Z149" s="87"/>
      <c r="AA149" s="107">
        <f>IF(AB149+AI149&gt;0,1,0)</f>
        <v>1</v>
      </c>
      <c r="AB149" s="88">
        <f>IF(AC149="",0,1)</f>
        <v>0</v>
      </c>
      <c r="AC149" s="89"/>
      <c r="AD149" s="89"/>
      <c r="AE149" s="90"/>
      <c r="AF149" s="91" t="s">
        <v>46</v>
      </c>
      <c r="AG149" s="91"/>
      <c r="AH149" s="92"/>
      <c r="AI149" s="93">
        <f>IF(SUM(AK149+AM149+AO149)&gt;0,1,0)</f>
        <v>1</v>
      </c>
      <c r="AJ149" s="94" t="s">
        <v>514</v>
      </c>
      <c r="AK149" s="95">
        <v>1</v>
      </c>
      <c r="AL149" s="96"/>
      <c r="AM149" s="97"/>
      <c r="AN149" s="96"/>
      <c r="AO149" s="97"/>
      <c r="AP149" s="107">
        <f>SUM(AK149,AM149,AO149)</f>
        <v>1</v>
      </c>
      <c r="AQ149" s="98">
        <f>IF(AS149&gt;0,1,0)</f>
        <v>0</v>
      </c>
      <c r="AR149" s="99"/>
      <c r="AS149" s="100"/>
      <c r="AT149" s="107">
        <f>SUM(AS149,AP149)</f>
        <v>1</v>
      </c>
      <c r="AU149" s="87" t="s">
        <v>186</v>
      </c>
    </row>
    <row r="150" spans="1:47">
      <c r="A150" s="77">
        <v>65</v>
      </c>
      <c r="B150" s="78">
        <v>41704</v>
      </c>
      <c r="C150" s="101" t="s">
        <v>181</v>
      </c>
      <c r="D150" s="77" t="s">
        <v>83</v>
      </c>
      <c r="E150" s="77" t="s">
        <v>5</v>
      </c>
      <c r="F150" s="79">
        <v>8126</v>
      </c>
      <c r="G150" s="77"/>
      <c r="H150" s="79" t="s">
        <v>64</v>
      </c>
      <c r="I150" s="79">
        <v>7.5</v>
      </c>
      <c r="J150" s="80">
        <v>13</v>
      </c>
      <c r="K150" s="80">
        <v>62</v>
      </c>
      <c r="L150" s="81">
        <f>IF(SUM(R150,T150,V150)&gt;0,1,0)</f>
        <v>1</v>
      </c>
      <c r="M150" s="82">
        <v>0</v>
      </c>
      <c r="N150" s="82">
        <v>0</v>
      </c>
      <c r="O150" s="82"/>
      <c r="P150" s="82">
        <f>O150/K150</f>
        <v>0</v>
      </c>
      <c r="Q150" s="83" t="s">
        <v>80</v>
      </c>
      <c r="R150" s="84">
        <v>2</v>
      </c>
      <c r="S150" s="83" t="s">
        <v>398</v>
      </c>
      <c r="T150" s="84">
        <v>1</v>
      </c>
      <c r="U150" s="83"/>
      <c r="V150" s="85"/>
      <c r="W150" s="86"/>
      <c r="X150" s="87"/>
      <c r="Y150" s="87"/>
      <c r="Z150" s="87"/>
      <c r="AA150" s="107">
        <f>IF(AB150+AI150&gt;0,1,0)</f>
        <v>1</v>
      </c>
      <c r="AB150" s="88">
        <f>IF(AC150="",0,1)</f>
        <v>0</v>
      </c>
      <c r="AC150" s="89"/>
      <c r="AD150" s="89"/>
      <c r="AE150" s="90"/>
      <c r="AF150" s="91" t="s">
        <v>47</v>
      </c>
      <c r="AG150" s="91" t="s">
        <v>52</v>
      </c>
      <c r="AH150" s="92">
        <v>0</v>
      </c>
      <c r="AI150" s="93">
        <f>IF(SUM(AK150+AM150+AO150)&gt;0,1,0)</f>
        <v>1</v>
      </c>
      <c r="AJ150" s="94" t="s">
        <v>515</v>
      </c>
      <c r="AK150" s="95">
        <v>7</v>
      </c>
      <c r="AL150" s="96" t="s">
        <v>514</v>
      </c>
      <c r="AM150" s="97">
        <v>1</v>
      </c>
      <c r="AN150" s="96"/>
      <c r="AO150" s="97"/>
      <c r="AP150" s="107">
        <f>SUM(AK150,AM150,AO150)</f>
        <v>8</v>
      </c>
      <c r="AQ150" s="98">
        <f>IF(AS150&gt;0,1,0)</f>
        <v>0</v>
      </c>
      <c r="AR150" s="99"/>
      <c r="AS150" s="100"/>
      <c r="AT150" s="107">
        <f>SUM(AS150,AP150)</f>
        <v>8</v>
      </c>
      <c r="AU150" s="87"/>
    </row>
    <row r="151" spans="1:47">
      <c r="A151" s="77">
        <v>68</v>
      </c>
      <c r="B151" s="78">
        <v>41703</v>
      </c>
      <c r="C151" s="101" t="s">
        <v>181</v>
      </c>
      <c r="D151" s="77" t="s">
        <v>63</v>
      </c>
      <c r="E151" s="77" t="s">
        <v>6</v>
      </c>
      <c r="F151" s="79">
        <v>1872</v>
      </c>
      <c r="G151" s="77"/>
      <c r="H151" s="79" t="s">
        <v>64</v>
      </c>
      <c r="I151" s="79">
        <v>7</v>
      </c>
      <c r="J151" s="80" t="s">
        <v>37</v>
      </c>
      <c r="K151" s="80">
        <v>9</v>
      </c>
      <c r="L151" s="81">
        <f>IF(SUM(R151,T151,V151)&gt;0,1,0)</f>
        <v>0</v>
      </c>
      <c r="M151" s="82">
        <v>0</v>
      </c>
      <c r="N151" s="82">
        <v>0</v>
      </c>
      <c r="O151" s="82"/>
      <c r="P151" s="82">
        <f>O151/K151</f>
        <v>0</v>
      </c>
      <c r="Q151" s="83"/>
      <c r="R151" s="84"/>
      <c r="S151" s="83"/>
      <c r="T151" s="84"/>
      <c r="U151" s="83"/>
      <c r="V151" s="85"/>
      <c r="W151" s="86"/>
      <c r="X151" s="87"/>
      <c r="Y151" s="87"/>
      <c r="Z151" s="87"/>
      <c r="AA151" s="107">
        <f>IF(AB151+AI151&gt;0,1,0)</f>
        <v>0</v>
      </c>
      <c r="AB151" s="88">
        <f>IF(AC151="",0,1)</f>
        <v>0</v>
      </c>
      <c r="AC151" s="89"/>
      <c r="AD151" s="89"/>
      <c r="AE151" s="90"/>
      <c r="AF151" s="91" t="s">
        <v>46</v>
      </c>
      <c r="AG151" s="91"/>
      <c r="AH151" s="92"/>
      <c r="AI151" s="93">
        <f>IF(SUM(AK151+AM151+AO151)&gt;0,1,0)</f>
        <v>0</v>
      </c>
      <c r="AJ151" s="94"/>
      <c r="AK151" s="95"/>
      <c r="AL151" s="96"/>
      <c r="AM151" s="97"/>
      <c r="AN151" s="96"/>
      <c r="AO151" s="97"/>
      <c r="AP151" s="107">
        <f>SUM(AK151,AM151,AO151)</f>
        <v>0</v>
      </c>
      <c r="AQ151" s="98">
        <f>IF(AS151&gt;0,1,0)</f>
        <v>0</v>
      </c>
      <c r="AR151" s="99"/>
      <c r="AS151" s="100"/>
      <c r="AT151" s="107">
        <f>SUM(AS151,AP151)</f>
        <v>0</v>
      </c>
      <c r="AU151" s="87"/>
    </row>
    <row r="152" spans="1:47">
      <c r="A152" s="77">
        <v>70</v>
      </c>
      <c r="B152" s="78">
        <v>41704</v>
      </c>
      <c r="C152" s="101" t="s">
        <v>181</v>
      </c>
      <c r="D152" s="77" t="s">
        <v>83</v>
      </c>
      <c r="E152" s="77" t="s">
        <v>6</v>
      </c>
      <c r="F152" s="79">
        <v>8421</v>
      </c>
      <c r="G152" s="77"/>
      <c r="H152" s="79" t="s">
        <v>64</v>
      </c>
      <c r="I152" s="79">
        <v>6</v>
      </c>
      <c r="J152" s="80">
        <v>13</v>
      </c>
      <c r="K152" s="80">
        <v>26</v>
      </c>
      <c r="L152" s="81">
        <f>IF(SUM(R152,T152,V152)&gt;0,1,0)</f>
        <v>1</v>
      </c>
      <c r="M152" s="82">
        <v>0</v>
      </c>
      <c r="N152" s="82">
        <v>0</v>
      </c>
      <c r="O152" s="82"/>
      <c r="P152" s="82">
        <f>O152/K152</f>
        <v>0</v>
      </c>
      <c r="Q152" s="83" t="s">
        <v>80</v>
      </c>
      <c r="R152" s="84">
        <v>1</v>
      </c>
      <c r="S152" s="83"/>
      <c r="T152" s="84"/>
      <c r="U152" s="83"/>
      <c r="V152" s="85"/>
      <c r="W152" s="86"/>
      <c r="X152" s="87"/>
      <c r="Y152" s="87"/>
      <c r="Z152" s="87"/>
      <c r="AA152" s="107">
        <f>IF(AB152+AI152&gt;0,1,0)</f>
        <v>1</v>
      </c>
      <c r="AB152" s="88">
        <f>IF(AC152="",0,1)</f>
        <v>0</v>
      </c>
      <c r="AC152" s="89"/>
      <c r="AD152" s="89"/>
      <c r="AE152" s="90"/>
      <c r="AF152" s="91" t="s">
        <v>48</v>
      </c>
      <c r="AG152" s="91" t="s">
        <v>114</v>
      </c>
      <c r="AH152" s="92"/>
      <c r="AI152" s="93">
        <f>IF(SUM(AK152+AM152+AO152)&gt;0,1,0)</f>
        <v>1</v>
      </c>
      <c r="AJ152" s="94" t="s">
        <v>515</v>
      </c>
      <c r="AK152" s="95">
        <v>1</v>
      </c>
      <c r="AL152" s="96" t="s">
        <v>512</v>
      </c>
      <c r="AM152" s="97">
        <v>1</v>
      </c>
      <c r="AN152" s="96"/>
      <c r="AO152" s="97"/>
      <c r="AP152" s="107">
        <f>SUM(AK152,AM152,AO152)</f>
        <v>2</v>
      </c>
      <c r="AQ152" s="98">
        <f>IF(AS152&gt;0,1,0)</f>
        <v>0</v>
      </c>
      <c r="AR152" s="99"/>
      <c r="AS152" s="100"/>
      <c r="AT152" s="107">
        <f>SUM(AS152,AP152)</f>
        <v>2</v>
      </c>
      <c r="AU152" s="87"/>
    </row>
    <row r="153" spans="1:47">
      <c r="A153" s="77">
        <v>76</v>
      </c>
      <c r="B153" s="78">
        <v>41703</v>
      </c>
      <c r="C153" s="101" t="s">
        <v>181</v>
      </c>
      <c r="D153" s="77" t="s">
        <v>63</v>
      </c>
      <c r="E153" s="77" t="s">
        <v>584</v>
      </c>
      <c r="F153" s="79">
        <v>2907</v>
      </c>
      <c r="G153" s="77"/>
      <c r="H153" s="79" t="s">
        <v>64</v>
      </c>
      <c r="I153" s="79">
        <v>3.5</v>
      </c>
      <c r="J153" s="80" t="s">
        <v>37</v>
      </c>
      <c r="K153" s="80">
        <v>81</v>
      </c>
      <c r="L153" s="81">
        <f>IF(SUM(R153,T153,V153)&gt;0,1,0)</f>
        <v>1</v>
      </c>
      <c r="M153" s="82">
        <v>1</v>
      </c>
      <c r="N153" s="82">
        <v>1</v>
      </c>
      <c r="O153" s="82">
        <v>3</v>
      </c>
      <c r="P153" s="82">
        <f>O153/K153</f>
        <v>3.7037037037037035E-2</v>
      </c>
      <c r="Q153" s="83" t="s">
        <v>45</v>
      </c>
      <c r="R153" s="84">
        <v>3</v>
      </c>
      <c r="S153" s="83"/>
      <c r="T153" s="84"/>
      <c r="U153" s="83"/>
      <c r="V153" s="85"/>
      <c r="W153" s="86"/>
      <c r="X153" s="87"/>
      <c r="Y153" s="87"/>
      <c r="Z153" s="87"/>
      <c r="AA153" s="107">
        <f>IF(AB153+AI153&gt;0,1,0)</f>
        <v>0</v>
      </c>
      <c r="AB153" s="88">
        <f>IF(AC153="",0,1)</f>
        <v>0</v>
      </c>
      <c r="AC153" s="89"/>
      <c r="AD153" s="89"/>
      <c r="AE153" s="90"/>
      <c r="AF153" s="91" t="s">
        <v>46</v>
      </c>
      <c r="AG153" s="91"/>
      <c r="AH153" s="92"/>
      <c r="AI153" s="93">
        <f>IF(SUM(AK153+AM153+AO153)&gt;0,1,0)</f>
        <v>0</v>
      </c>
      <c r="AJ153" s="94"/>
      <c r="AK153" s="95"/>
      <c r="AL153" s="96"/>
      <c r="AM153" s="97"/>
      <c r="AN153" s="96"/>
      <c r="AO153" s="97"/>
      <c r="AP153" s="107">
        <f>SUM(AK153,AM153,AO153)</f>
        <v>0</v>
      </c>
      <c r="AQ153" s="98">
        <f>IF(AS153&gt;0,1,0)</f>
        <v>0</v>
      </c>
      <c r="AR153" s="99"/>
      <c r="AS153" s="100"/>
      <c r="AT153" s="107">
        <f>SUM(AS153,AP153)</f>
        <v>0</v>
      </c>
      <c r="AU153" s="87" t="s">
        <v>77</v>
      </c>
    </row>
    <row r="154" spans="1:47">
      <c r="A154" s="77">
        <v>79</v>
      </c>
      <c r="B154" s="78">
        <v>41704</v>
      </c>
      <c r="C154" s="101" t="s">
        <v>181</v>
      </c>
      <c r="D154" s="77" t="s">
        <v>83</v>
      </c>
      <c r="E154" s="77" t="s">
        <v>584</v>
      </c>
      <c r="F154" s="79">
        <v>8623</v>
      </c>
      <c r="G154" s="77"/>
      <c r="H154" s="79" t="s">
        <v>64</v>
      </c>
      <c r="I154" s="79">
        <v>2</v>
      </c>
      <c r="J154" s="80" t="s">
        <v>37</v>
      </c>
      <c r="K154" s="80">
        <v>30</v>
      </c>
      <c r="L154" s="81">
        <f>IF(SUM(R154,T154,V154)&gt;0,1,0)</f>
        <v>0</v>
      </c>
      <c r="M154" s="82">
        <v>0</v>
      </c>
      <c r="N154" s="82">
        <v>0</v>
      </c>
      <c r="O154" s="82"/>
      <c r="P154" s="82">
        <f>O154/K154</f>
        <v>0</v>
      </c>
      <c r="Q154" s="83"/>
      <c r="R154" s="84"/>
      <c r="S154" s="83"/>
      <c r="T154" s="84"/>
      <c r="U154" s="83"/>
      <c r="V154" s="85"/>
      <c r="W154" s="86"/>
      <c r="X154" s="87"/>
      <c r="Y154" s="87"/>
      <c r="Z154" s="87"/>
      <c r="AA154" s="107">
        <f>IF(AB154+AI154&gt;0,1,0)</f>
        <v>0</v>
      </c>
      <c r="AB154" s="88">
        <f>IF(AC154="",0,1)</f>
        <v>0</v>
      </c>
      <c r="AC154" s="89"/>
      <c r="AD154" s="89"/>
      <c r="AE154" s="90"/>
      <c r="AF154" s="91" t="s">
        <v>46</v>
      </c>
      <c r="AG154" s="91"/>
      <c r="AH154" s="92"/>
      <c r="AI154" s="93">
        <f>IF(SUM(AK154+AM154+AO154)&gt;0,1,0)</f>
        <v>0</v>
      </c>
      <c r="AJ154" s="94"/>
      <c r="AK154" s="95"/>
      <c r="AL154" s="96"/>
      <c r="AM154" s="97"/>
      <c r="AN154" s="96"/>
      <c r="AO154" s="97"/>
      <c r="AP154" s="107">
        <f>SUM(AK154,AM154,AO154)</f>
        <v>0</v>
      </c>
      <c r="AQ154" s="98">
        <f>IF(AS154&gt;0,1,0)</f>
        <v>0</v>
      </c>
      <c r="AR154" s="99"/>
      <c r="AS154" s="100"/>
      <c r="AT154" s="107">
        <f>SUM(AS154,AP154)</f>
        <v>0</v>
      </c>
      <c r="AU154" s="87"/>
    </row>
    <row r="155" spans="1:47">
      <c r="A155" s="77">
        <v>82</v>
      </c>
      <c r="B155" s="78">
        <v>41704</v>
      </c>
      <c r="C155" s="101" t="s">
        <v>181</v>
      </c>
      <c r="D155" s="77" t="s">
        <v>83</v>
      </c>
      <c r="E155" s="77" t="s">
        <v>10</v>
      </c>
      <c r="F155" s="79">
        <v>8015</v>
      </c>
      <c r="G155" s="77"/>
      <c r="H155" s="79" t="s">
        <v>64</v>
      </c>
      <c r="I155" s="79">
        <v>8</v>
      </c>
      <c r="J155" s="80">
        <v>10</v>
      </c>
      <c r="K155" s="80">
        <v>110</v>
      </c>
      <c r="L155" s="81">
        <f>IF(SUM(R155,T155,V155)&gt;0,1,0)</f>
        <v>1</v>
      </c>
      <c r="M155" s="82">
        <v>0</v>
      </c>
      <c r="N155" s="82">
        <v>0</v>
      </c>
      <c r="O155" s="82"/>
      <c r="P155" s="82">
        <f>O155/K155</f>
        <v>0</v>
      </c>
      <c r="Q155" s="83" t="s">
        <v>398</v>
      </c>
      <c r="R155" s="84">
        <v>2</v>
      </c>
      <c r="S155" s="83" t="s">
        <v>80</v>
      </c>
      <c r="T155" s="84">
        <v>1</v>
      </c>
      <c r="U155" s="83"/>
      <c r="V155" s="85"/>
      <c r="W155" s="86"/>
      <c r="X155" s="87"/>
      <c r="Y155" s="87"/>
      <c r="Z155" s="87"/>
      <c r="AA155" s="107">
        <f>IF(AB155+AI155&gt;0,1,0)</f>
        <v>0</v>
      </c>
      <c r="AB155" s="88">
        <f>IF(AC155="",0,1)</f>
        <v>0</v>
      </c>
      <c r="AC155" s="89"/>
      <c r="AD155" s="89"/>
      <c r="AE155" s="90"/>
      <c r="AF155" s="91" t="s">
        <v>49</v>
      </c>
      <c r="AG155" s="91" t="s">
        <v>52</v>
      </c>
      <c r="AH155" s="92">
        <v>0</v>
      </c>
      <c r="AI155" s="93">
        <f>IF(SUM(AK155+AM155+AO155)&gt;0,1,0)</f>
        <v>0</v>
      </c>
      <c r="AJ155" s="94"/>
      <c r="AK155" s="95"/>
      <c r="AL155" s="96"/>
      <c r="AM155" s="97"/>
      <c r="AN155" s="96"/>
      <c r="AO155" s="97"/>
      <c r="AP155" s="107">
        <f>SUM(AK155,AM155,AO155)</f>
        <v>0</v>
      </c>
      <c r="AQ155" s="98">
        <f>IF(AS155&gt;0,1,0)</f>
        <v>0</v>
      </c>
      <c r="AR155" s="99"/>
      <c r="AS155" s="100"/>
      <c r="AT155" s="107">
        <f>SUM(AS155,AP155)</f>
        <v>0</v>
      </c>
      <c r="AU155" s="87"/>
    </row>
    <row r="156" spans="1:47">
      <c r="A156" s="77">
        <v>84</v>
      </c>
      <c r="B156" s="78">
        <v>41704</v>
      </c>
      <c r="C156" s="101" t="s">
        <v>181</v>
      </c>
      <c r="D156" s="77" t="s">
        <v>83</v>
      </c>
      <c r="E156" s="77" t="s">
        <v>10</v>
      </c>
      <c r="F156" s="79">
        <v>8642</v>
      </c>
      <c r="G156" s="77"/>
      <c r="H156" s="79" t="s">
        <v>64</v>
      </c>
      <c r="I156" s="79">
        <v>3.5</v>
      </c>
      <c r="J156" s="80" t="s">
        <v>37</v>
      </c>
      <c r="K156" s="80">
        <v>29</v>
      </c>
      <c r="L156" s="81">
        <f>IF(SUM(R156,T156,V156)&gt;0,1,0)</f>
        <v>1</v>
      </c>
      <c r="M156" s="82">
        <v>0</v>
      </c>
      <c r="N156" s="82">
        <v>0</v>
      </c>
      <c r="O156" s="82"/>
      <c r="P156" s="82">
        <f>O156/K156</f>
        <v>0</v>
      </c>
      <c r="Q156" s="83" t="s">
        <v>80</v>
      </c>
      <c r="R156" s="84">
        <v>2</v>
      </c>
      <c r="S156" s="83" t="s">
        <v>398</v>
      </c>
      <c r="T156" s="84">
        <v>1</v>
      </c>
      <c r="U156" s="83"/>
      <c r="V156" s="85"/>
      <c r="W156" s="86"/>
      <c r="X156" s="87"/>
      <c r="Y156" s="87"/>
      <c r="Z156" s="87"/>
      <c r="AA156" s="107">
        <f>IF(AB156+AI156&gt;0,1,0)</f>
        <v>1</v>
      </c>
      <c r="AB156" s="88">
        <f>IF(AC156="",0,1)</f>
        <v>0</v>
      </c>
      <c r="AC156" s="89"/>
      <c r="AD156" s="89"/>
      <c r="AE156" s="90"/>
      <c r="AF156" s="91" t="s">
        <v>46</v>
      </c>
      <c r="AG156" s="91"/>
      <c r="AH156" s="92"/>
      <c r="AI156" s="93">
        <f>IF(SUM(AK156+AM156+AO156)&gt;0,1,0)</f>
        <v>1</v>
      </c>
      <c r="AJ156" s="94" t="s">
        <v>515</v>
      </c>
      <c r="AK156" s="95">
        <v>4</v>
      </c>
      <c r="AL156" s="96"/>
      <c r="AM156" s="97"/>
      <c r="AN156" s="96"/>
      <c r="AO156" s="97"/>
      <c r="AP156" s="107">
        <f>SUM(AK156,AM156,AO156)</f>
        <v>4</v>
      </c>
      <c r="AQ156" s="98">
        <f>IF(AS156&gt;0,1,0)</f>
        <v>0</v>
      </c>
      <c r="AR156" s="99"/>
      <c r="AS156" s="100"/>
      <c r="AT156" s="107">
        <f>SUM(AS156,AP156)</f>
        <v>4</v>
      </c>
      <c r="AU156" s="87"/>
    </row>
    <row r="157" spans="1:47">
      <c r="A157" s="77">
        <v>92</v>
      </c>
      <c r="B157" s="78">
        <v>41703</v>
      </c>
      <c r="C157" s="101" t="s">
        <v>181</v>
      </c>
      <c r="D157" s="77" t="s">
        <v>63</v>
      </c>
      <c r="E157" s="77" t="s">
        <v>12</v>
      </c>
      <c r="F157" s="79">
        <v>2112</v>
      </c>
      <c r="G157" s="77"/>
      <c r="H157" s="79" t="s">
        <v>64</v>
      </c>
      <c r="I157" s="79">
        <v>8.5</v>
      </c>
      <c r="J157" s="80" t="s">
        <v>37</v>
      </c>
      <c r="K157" s="80">
        <v>13</v>
      </c>
      <c r="L157" s="81">
        <f>IF(SUM(R157,T157,V157)&gt;0,1,0)</f>
        <v>1</v>
      </c>
      <c r="M157" s="82">
        <v>1</v>
      </c>
      <c r="N157" s="82">
        <v>0</v>
      </c>
      <c r="O157" s="82">
        <v>1</v>
      </c>
      <c r="P157" s="82">
        <f>O157/K157</f>
        <v>7.6923076923076927E-2</v>
      </c>
      <c r="Q157" s="83" t="s">
        <v>602</v>
      </c>
      <c r="R157" s="84">
        <v>1</v>
      </c>
      <c r="S157" s="83" t="s">
        <v>155</v>
      </c>
      <c r="T157" s="84">
        <v>11</v>
      </c>
      <c r="U157" s="83"/>
      <c r="V157" s="85"/>
      <c r="W157" s="86"/>
      <c r="X157" s="87"/>
      <c r="Y157" s="87"/>
      <c r="Z157" s="87"/>
      <c r="AA157" s="107">
        <f>IF(AB157+AI157&gt;0,1,0)</f>
        <v>1</v>
      </c>
      <c r="AB157" s="88">
        <f>IF(AC157="",0,1)</f>
        <v>0</v>
      </c>
      <c r="AC157" s="102"/>
      <c r="AD157" s="102"/>
      <c r="AE157" s="90"/>
      <c r="AF157" s="91" t="s">
        <v>47</v>
      </c>
      <c r="AG157" s="91" t="s">
        <v>114</v>
      </c>
      <c r="AH157" s="92"/>
      <c r="AI157" s="93">
        <f>IF(SUM(AK157+AM157+AO157)&gt;0,1,0)</f>
        <v>1</v>
      </c>
      <c r="AJ157" s="94" t="s">
        <v>514</v>
      </c>
      <c r="AK157" s="95">
        <v>7</v>
      </c>
      <c r="AL157" s="103"/>
      <c r="AM157" s="93"/>
      <c r="AN157" s="103"/>
      <c r="AO157" s="93"/>
      <c r="AP157" s="107">
        <f>SUM(AK157,AM157,AO157)</f>
        <v>7</v>
      </c>
      <c r="AQ157" s="98">
        <f>IF(AS157&gt;0,1,0)</f>
        <v>0</v>
      </c>
      <c r="AR157" s="99"/>
      <c r="AS157" s="98"/>
      <c r="AT157" s="107">
        <f>SUM(AS157,AP157)</f>
        <v>7</v>
      </c>
      <c r="AU157" s="87" t="s">
        <v>191</v>
      </c>
    </row>
    <row r="158" spans="1:47">
      <c r="A158" s="77">
        <v>94</v>
      </c>
      <c r="B158" s="78">
        <v>41704</v>
      </c>
      <c r="C158" s="101" t="s">
        <v>181</v>
      </c>
      <c r="D158" s="77" t="s">
        <v>83</v>
      </c>
      <c r="E158" s="77" t="s">
        <v>12</v>
      </c>
      <c r="F158" s="79" t="s">
        <v>23</v>
      </c>
      <c r="G158" s="77" t="s">
        <v>89</v>
      </c>
      <c r="H158" s="79" t="s">
        <v>90</v>
      </c>
      <c r="I158" s="79">
        <v>11</v>
      </c>
      <c r="J158" s="80">
        <v>11</v>
      </c>
      <c r="K158" s="80">
        <v>20</v>
      </c>
      <c r="L158" s="81">
        <f>IF(SUM(R158,T158,V158)&gt;0,1,0)</f>
        <v>1</v>
      </c>
      <c r="M158" s="82">
        <v>0</v>
      </c>
      <c r="N158" s="82">
        <v>0</v>
      </c>
      <c r="O158" s="82"/>
      <c r="P158" s="82">
        <f>O158/K158</f>
        <v>0</v>
      </c>
      <c r="Q158" s="83" t="s">
        <v>80</v>
      </c>
      <c r="R158" s="84">
        <v>1</v>
      </c>
      <c r="S158" s="83"/>
      <c r="T158" s="84"/>
      <c r="U158" s="83"/>
      <c r="V158" s="85"/>
      <c r="W158" s="86"/>
      <c r="X158" s="87"/>
      <c r="Y158" s="87"/>
      <c r="Z158" s="87"/>
      <c r="AA158" s="107">
        <f>IF(AB158+AI158&gt;0,1,0)</f>
        <v>1</v>
      </c>
      <c r="AB158" s="88">
        <f>IF(AC158="",0,1)</f>
        <v>0</v>
      </c>
      <c r="AC158" s="89"/>
      <c r="AD158" s="89"/>
      <c r="AE158" s="90"/>
      <c r="AF158" s="91" t="s">
        <v>48</v>
      </c>
      <c r="AG158" s="91" t="s">
        <v>114</v>
      </c>
      <c r="AH158" s="92"/>
      <c r="AI158" s="93">
        <f>IF(SUM(AK158+AM158+AO158)&gt;0,1,0)</f>
        <v>1</v>
      </c>
      <c r="AJ158" s="94" t="s">
        <v>515</v>
      </c>
      <c r="AK158" s="95">
        <v>1</v>
      </c>
      <c r="AL158" s="96" t="s">
        <v>512</v>
      </c>
      <c r="AM158" s="97">
        <v>1</v>
      </c>
      <c r="AN158" s="96"/>
      <c r="AO158" s="97"/>
      <c r="AP158" s="107">
        <f>SUM(AK158,AM158,AO158)</f>
        <v>2</v>
      </c>
      <c r="AQ158" s="98">
        <f>IF(AS158&gt;0,1,0)</f>
        <v>0</v>
      </c>
      <c r="AR158" s="99"/>
      <c r="AS158" s="100"/>
      <c r="AT158" s="107">
        <f>SUM(AS158,AP158)</f>
        <v>2</v>
      </c>
      <c r="AU158" s="87"/>
    </row>
    <row r="159" spans="1:47">
      <c r="A159" s="77">
        <v>96</v>
      </c>
      <c r="B159" s="78">
        <v>41703</v>
      </c>
      <c r="C159" s="101" t="s">
        <v>181</v>
      </c>
      <c r="D159" s="77" t="s">
        <v>63</v>
      </c>
      <c r="E159" s="77" t="s">
        <v>13</v>
      </c>
      <c r="F159" s="79">
        <v>2906</v>
      </c>
      <c r="G159" s="77"/>
      <c r="H159" s="79" t="s">
        <v>64</v>
      </c>
      <c r="I159" s="79">
        <v>15</v>
      </c>
      <c r="J159" s="80">
        <v>16</v>
      </c>
      <c r="K159" s="80">
        <v>36</v>
      </c>
      <c r="L159" s="81">
        <f>IF(SUM(R159,T159,V159)&gt;0,1,0)</f>
        <v>0</v>
      </c>
      <c r="M159" s="82">
        <v>0</v>
      </c>
      <c r="N159" s="82">
        <v>0</v>
      </c>
      <c r="O159" s="82"/>
      <c r="P159" s="82">
        <f>O159/K159</f>
        <v>0</v>
      </c>
      <c r="Q159" s="83"/>
      <c r="R159" s="84"/>
      <c r="S159" s="83"/>
      <c r="T159" s="84"/>
      <c r="U159" s="83"/>
      <c r="V159" s="85"/>
      <c r="W159" s="86"/>
      <c r="X159" s="87"/>
      <c r="Y159" s="87"/>
      <c r="Z159" s="87"/>
      <c r="AA159" s="107">
        <f>IF(AB159+AI159&gt;0,1,0)</f>
        <v>0</v>
      </c>
      <c r="AB159" s="88">
        <f>IF(AC159="",0,1)</f>
        <v>0</v>
      </c>
      <c r="AC159" s="102"/>
      <c r="AD159" s="102"/>
      <c r="AE159" s="90"/>
      <c r="AF159" s="91" t="s">
        <v>48</v>
      </c>
      <c r="AG159" s="91" t="s">
        <v>52</v>
      </c>
      <c r="AH159" s="92">
        <v>0</v>
      </c>
      <c r="AI159" s="93">
        <f>IF(SUM(AK159+AM159+AO159)&gt;0,1,0)</f>
        <v>0</v>
      </c>
      <c r="AJ159" s="94"/>
      <c r="AK159" s="95"/>
      <c r="AL159" s="103"/>
      <c r="AM159" s="93"/>
      <c r="AN159" s="103"/>
      <c r="AO159" s="93"/>
      <c r="AP159" s="107">
        <f>SUM(AK159,AM159,AO159)</f>
        <v>0</v>
      </c>
      <c r="AQ159" s="98">
        <f>IF(AS159&gt;0,1,0)</f>
        <v>0</v>
      </c>
      <c r="AR159" s="99"/>
      <c r="AS159" s="98"/>
      <c r="AT159" s="107">
        <f>SUM(AS159,AP159)</f>
        <v>0</v>
      </c>
      <c r="AU159" s="87"/>
    </row>
    <row r="160" spans="1:47">
      <c r="A160" s="77">
        <v>98</v>
      </c>
      <c r="B160" s="78">
        <v>41704</v>
      </c>
      <c r="C160" s="101" t="s">
        <v>181</v>
      </c>
      <c r="D160" s="77" t="s">
        <v>83</v>
      </c>
      <c r="E160" s="77" t="s">
        <v>13</v>
      </c>
      <c r="F160" s="79">
        <v>7883</v>
      </c>
      <c r="G160" s="77"/>
      <c r="H160" s="79" t="s">
        <v>64</v>
      </c>
      <c r="I160" s="79">
        <v>7.5</v>
      </c>
      <c r="J160" s="80">
        <v>13</v>
      </c>
      <c r="K160" s="80">
        <v>35</v>
      </c>
      <c r="L160" s="81">
        <f>IF(SUM(R160,T160,V160)&gt;0,1,0)</f>
        <v>0</v>
      </c>
      <c r="M160" s="82">
        <v>0</v>
      </c>
      <c r="N160" s="82">
        <v>0</v>
      </c>
      <c r="O160" s="82"/>
      <c r="P160" s="82">
        <f>O160/K160</f>
        <v>0</v>
      </c>
      <c r="Q160" s="83"/>
      <c r="R160" s="84"/>
      <c r="S160" s="83"/>
      <c r="T160" s="84"/>
      <c r="U160" s="83"/>
      <c r="V160" s="85"/>
      <c r="W160" s="86"/>
      <c r="X160" s="87"/>
      <c r="Y160" s="87"/>
      <c r="Z160" s="87"/>
      <c r="AA160" s="107">
        <f>IF(AB160+AI160&gt;0,1,0)</f>
        <v>0</v>
      </c>
      <c r="AB160" s="88">
        <f>IF(AC160="",0,1)</f>
        <v>0</v>
      </c>
      <c r="AC160" s="89"/>
      <c r="AD160" s="89"/>
      <c r="AE160" s="90"/>
      <c r="AF160" s="91" t="s">
        <v>48</v>
      </c>
      <c r="AG160" s="91" t="s">
        <v>114</v>
      </c>
      <c r="AH160" s="92"/>
      <c r="AI160" s="93">
        <f>IF(SUM(AK160+AM160+AO160)&gt;0,1,0)</f>
        <v>0</v>
      </c>
      <c r="AJ160" s="94"/>
      <c r="AK160" s="95"/>
      <c r="AL160" s="96"/>
      <c r="AM160" s="97"/>
      <c r="AN160" s="96"/>
      <c r="AO160" s="97"/>
      <c r="AP160" s="107">
        <f>SUM(AK160,AM160,AO160)</f>
        <v>0</v>
      </c>
      <c r="AQ160" s="98">
        <f>IF(AS160&gt;0,1,0)</f>
        <v>0</v>
      </c>
      <c r="AR160" s="99"/>
      <c r="AS160" s="100"/>
      <c r="AT160" s="107">
        <f>SUM(AS160,AP160)</f>
        <v>0</v>
      </c>
      <c r="AU160" s="87"/>
    </row>
    <row r="161" spans="1:47">
      <c r="A161" s="77">
        <v>99</v>
      </c>
      <c r="B161" s="78">
        <v>41704</v>
      </c>
      <c r="C161" s="101" t="s">
        <v>181</v>
      </c>
      <c r="D161" s="77" t="s">
        <v>83</v>
      </c>
      <c r="E161" s="77" t="s">
        <v>13</v>
      </c>
      <c r="F161" s="79">
        <v>8116</v>
      </c>
      <c r="G161" s="77"/>
      <c r="H161" s="79" t="s">
        <v>64</v>
      </c>
      <c r="I161" s="79">
        <v>10</v>
      </c>
      <c r="J161" s="80">
        <v>11</v>
      </c>
      <c r="K161" s="80">
        <v>26</v>
      </c>
      <c r="L161" s="81">
        <f>IF(SUM(R161,T161,V161)&gt;0,1,0)</f>
        <v>0</v>
      </c>
      <c r="M161" s="82">
        <v>0</v>
      </c>
      <c r="N161" s="82">
        <v>0</v>
      </c>
      <c r="O161" s="82"/>
      <c r="P161" s="82">
        <f>O161/K161</f>
        <v>0</v>
      </c>
      <c r="Q161" s="83"/>
      <c r="R161" s="84"/>
      <c r="S161" s="83"/>
      <c r="T161" s="84"/>
      <c r="U161" s="83"/>
      <c r="V161" s="85"/>
      <c r="W161" s="86"/>
      <c r="X161" s="87"/>
      <c r="Y161" s="87"/>
      <c r="Z161" s="87"/>
      <c r="AA161" s="107">
        <f>IF(AB161+AI161&gt;0,1,0)</f>
        <v>1</v>
      </c>
      <c r="AB161" s="88">
        <f>IF(AC161="",0,1)</f>
        <v>0</v>
      </c>
      <c r="AC161" s="89"/>
      <c r="AD161" s="89"/>
      <c r="AE161" s="90"/>
      <c r="AF161" s="91" t="s">
        <v>46</v>
      </c>
      <c r="AG161" s="91"/>
      <c r="AH161" s="92"/>
      <c r="AI161" s="93">
        <f>IF(SUM(AK161+AM161+AO161)&gt;0,1,0)</f>
        <v>1</v>
      </c>
      <c r="AJ161" s="94" t="s">
        <v>514</v>
      </c>
      <c r="AK161" s="95">
        <v>1</v>
      </c>
      <c r="AL161" s="96" t="s">
        <v>515</v>
      </c>
      <c r="AM161" s="97">
        <v>1</v>
      </c>
      <c r="AN161" s="96"/>
      <c r="AO161" s="97"/>
      <c r="AP161" s="107">
        <f>SUM(AK161,AM161,AO161)</f>
        <v>2</v>
      </c>
      <c r="AQ161" s="98">
        <f>IF(AS161&gt;0,1,0)</f>
        <v>0</v>
      </c>
      <c r="AR161" s="99"/>
      <c r="AS161" s="100"/>
      <c r="AT161" s="107">
        <f>SUM(AS161,AP161)</f>
        <v>2</v>
      </c>
      <c r="AU161" s="87"/>
    </row>
    <row r="162" spans="1:47">
      <c r="A162" s="77">
        <v>102</v>
      </c>
      <c r="B162" s="78">
        <v>41703</v>
      </c>
      <c r="C162" s="101" t="s">
        <v>181</v>
      </c>
      <c r="D162" s="77" t="s">
        <v>63</v>
      </c>
      <c r="E162" s="77" t="s">
        <v>14</v>
      </c>
      <c r="F162" s="79" t="s">
        <v>23</v>
      </c>
      <c r="G162" s="77" t="s">
        <v>74</v>
      </c>
      <c r="H162" s="79">
        <v>64</v>
      </c>
      <c r="I162" s="79">
        <v>5.5</v>
      </c>
      <c r="J162" s="80">
        <v>14</v>
      </c>
      <c r="K162" s="80">
        <v>10</v>
      </c>
      <c r="L162" s="81">
        <f>IF(SUM(R162,T162,V162)&gt;0,1,0)</f>
        <v>1</v>
      </c>
      <c r="M162" s="82">
        <v>0</v>
      </c>
      <c r="N162" s="82">
        <v>0</v>
      </c>
      <c r="O162" s="82"/>
      <c r="P162" s="82">
        <f>O162/K162</f>
        <v>0</v>
      </c>
      <c r="Q162" s="83" t="s">
        <v>80</v>
      </c>
      <c r="R162" s="84">
        <v>1</v>
      </c>
      <c r="S162" s="83" t="s">
        <v>398</v>
      </c>
      <c r="T162" s="84">
        <v>2</v>
      </c>
      <c r="U162" s="83"/>
      <c r="V162" s="85"/>
      <c r="W162" s="86"/>
      <c r="X162" s="87"/>
      <c r="Y162" s="87"/>
      <c r="Z162" s="87"/>
      <c r="AA162" s="107">
        <f>IF(AB162+AI162&gt;0,1,0)</f>
        <v>0</v>
      </c>
      <c r="AB162" s="88">
        <f>IF(AC162="",0,1)</f>
        <v>0</v>
      </c>
      <c r="AC162" s="102"/>
      <c r="AD162" s="102"/>
      <c r="AE162" s="90"/>
      <c r="AF162" s="91" t="s">
        <v>46</v>
      </c>
      <c r="AG162" s="91"/>
      <c r="AH162" s="92"/>
      <c r="AI162" s="93">
        <f>IF(SUM(AK162+AM162+AO162)&gt;0,1,0)</f>
        <v>0</v>
      </c>
      <c r="AJ162" s="94"/>
      <c r="AK162" s="95"/>
      <c r="AL162" s="103"/>
      <c r="AM162" s="93"/>
      <c r="AN162" s="103"/>
      <c r="AO162" s="93"/>
      <c r="AP162" s="107">
        <f>SUM(AK162,AM162,AO162)</f>
        <v>0</v>
      </c>
      <c r="AQ162" s="98">
        <f>IF(AS162&gt;0,1,0)</f>
        <v>0</v>
      </c>
      <c r="AR162" s="99"/>
      <c r="AS162" s="98"/>
      <c r="AT162" s="107">
        <f>SUM(AS162,AP162)</f>
        <v>0</v>
      </c>
      <c r="AU162" s="87" t="s">
        <v>81</v>
      </c>
    </row>
    <row r="163" spans="1:47">
      <c r="A163" s="77">
        <v>105</v>
      </c>
      <c r="B163" s="78">
        <v>41704</v>
      </c>
      <c r="C163" s="101" t="s">
        <v>181</v>
      </c>
      <c r="D163" s="77" t="s">
        <v>83</v>
      </c>
      <c r="E163" s="77" t="s">
        <v>14</v>
      </c>
      <c r="F163" s="79">
        <v>8247</v>
      </c>
      <c r="G163" s="77"/>
      <c r="H163" s="79" t="s">
        <v>64</v>
      </c>
      <c r="I163" s="79">
        <v>5</v>
      </c>
      <c r="J163" s="80">
        <v>16</v>
      </c>
      <c r="K163" s="80">
        <v>14</v>
      </c>
      <c r="L163" s="81">
        <f>IF(SUM(R163,T163,V163)&gt;0,1,0)</f>
        <v>0</v>
      </c>
      <c r="M163" s="82">
        <v>0</v>
      </c>
      <c r="N163" s="82">
        <v>0</v>
      </c>
      <c r="O163" s="82"/>
      <c r="P163" s="82">
        <f>O163/K163</f>
        <v>0</v>
      </c>
      <c r="Q163" s="83"/>
      <c r="R163" s="84"/>
      <c r="S163" s="83"/>
      <c r="T163" s="84"/>
      <c r="U163" s="83"/>
      <c r="V163" s="85"/>
      <c r="W163" s="86"/>
      <c r="X163" s="87"/>
      <c r="Y163" s="87"/>
      <c r="Z163" s="87"/>
      <c r="AA163" s="107">
        <f>IF(AB163+AI163&gt;0,1,0)</f>
        <v>1</v>
      </c>
      <c r="AB163" s="88">
        <f>IF(AC163="",0,1)</f>
        <v>0</v>
      </c>
      <c r="AC163" s="89"/>
      <c r="AD163" s="89"/>
      <c r="AE163" s="90"/>
      <c r="AF163" s="91" t="s">
        <v>46</v>
      </c>
      <c r="AG163" s="91"/>
      <c r="AH163" s="92"/>
      <c r="AI163" s="93">
        <f>IF(SUM(AK163+AM163+AO163)&gt;0,1,0)</f>
        <v>1</v>
      </c>
      <c r="AJ163" s="94" t="s">
        <v>515</v>
      </c>
      <c r="AK163" s="95">
        <v>2</v>
      </c>
      <c r="AL163" s="96" t="s">
        <v>512</v>
      </c>
      <c r="AM163" s="97">
        <v>1</v>
      </c>
      <c r="AN163" s="96"/>
      <c r="AO163" s="97"/>
      <c r="AP163" s="107">
        <f>SUM(AK163,AM163,AO163)</f>
        <v>3</v>
      </c>
      <c r="AQ163" s="98">
        <f>IF(AS163&gt;0,1,0)</f>
        <v>0</v>
      </c>
      <c r="AR163" s="99"/>
      <c r="AS163" s="100"/>
      <c r="AT163" s="107">
        <f>SUM(AS163,AP163)</f>
        <v>3</v>
      </c>
      <c r="AU163" s="87"/>
    </row>
    <row r="164" spans="1:47">
      <c r="A164" s="77">
        <v>106</v>
      </c>
      <c r="B164" s="78">
        <v>41703</v>
      </c>
      <c r="C164" s="101" t="s">
        <v>181</v>
      </c>
      <c r="D164" s="77" t="s">
        <v>63</v>
      </c>
      <c r="E164" s="77" t="s">
        <v>15</v>
      </c>
      <c r="F164" s="79">
        <v>2905</v>
      </c>
      <c r="G164" s="77"/>
      <c r="H164" s="79" t="s">
        <v>64</v>
      </c>
      <c r="I164" s="79">
        <v>4</v>
      </c>
      <c r="J164" s="80">
        <v>13</v>
      </c>
      <c r="K164" s="80">
        <v>12</v>
      </c>
      <c r="L164" s="81">
        <f>IF(SUM(R164,T164,V164)&gt;0,1,0)</f>
        <v>1</v>
      </c>
      <c r="M164" s="82">
        <v>0</v>
      </c>
      <c r="N164" s="82">
        <v>0</v>
      </c>
      <c r="O164" s="82"/>
      <c r="P164" s="82">
        <f>O164/K164</f>
        <v>0</v>
      </c>
      <c r="Q164" s="83" t="s">
        <v>122</v>
      </c>
      <c r="R164" s="84">
        <v>1</v>
      </c>
      <c r="S164" s="83"/>
      <c r="T164" s="84"/>
      <c r="U164" s="83"/>
      <c r="V164" s="85"/>
      <c r="W164" s="86"/>
      <c r="X164" s="87"/>
      <c r="Y164" s="87"/>
      <c r="Z164" s="87"/>
      <c r="AA164" s="107">
        <f>IF(AB164+AI164&gt;0,1,0)</f>
        <v>1</v>
      </c>
      <c r="AB164" s="88">
        <f>IF(AC164="",0,1)</f>
        <v>0</v>
      </c>
      <c r="AC164" s="102"/>
      <c r="AD164" s="102"/>
      <c r="AE164" s="90"/>
      <c r="AF164" s="91" t="s">
        <v>46</v>
      </c>
      <c r="AG164" s="91"/>
      <c r="AH164" s="92"/>
      <c r="AI164" s="93">
        <f>IF(SUM(AK164+AM164+AO164)&gt;0,1,0)</f>
        <v>1</v>
      </c>
      <c r="AJ164" s="110" t="s">
        <v>333</v>
      </c>
      <c r="AK164" s="95">
        <v>1</v>
      </c>
      <c r="AL164" s="103" t="s">
        <v>517</v>
      </c>
      <c r="AM164" s="93">
        <v>1</v>
      </c>
      <c r="AN164" s="96" t="s">
        <v>517</v>
      </c>
      <c r="AO164" s="93">
        <v>1</v>
      </c>
      <c r="AP164" s="107">
        <f>SUM(AK164,AM164,AO164)</f>
        <v>3</v>
      </c>
      <c r="AQ164" s="98">
        <f>IF(AS164&gt;0,1,0)</f>
        <v>0</v>
      </c>
      <c r="AR164" s="99"/>
      <c r="AS164" s="98"/>
      <c r="AT164" s="107">
        <f>SUM(AS164,AP164)</f>
        <v>3</v>
      </c>
      <c r="AU164" s="87"/>
    </row>
    <row r="165" spans="1:47">
      <c r="A165" s="77">
        <v>107</v>
      </c>
      <c r="B165" s="78">
        <v>41704</v>
      </c>
      <c r="C165" s="101" t="s">
        <v>181</v>
      </c>
      <c r="D165" s="77" t="s">
        <v>83</v>
      </c>
      <c r="E165" s="77" t="s">
        <v>15</v>
      </c>
      <c r="F165" s="79">
        <v>8519</v>
      </c>
      <c r="G165" s="77"/>
      <c r="H165" s="79" t="s">
        <v>64</v>
      </c>
      <c r="I165" s="79">
        <v>8</v>
      </c>
      <c r="J165" s="80">
        <v>17</v>
      </c>
      <c r="K165" s="80">
        <v>31</v>
      </c>
      <c r="L165" s="81">
        <f>IF(SUM(R165,T165,V165)&gt;0,1,0)</f>
        <v>0</v>
      </c>
      <c r="M165" s="82">
        <v>0</v>
      </c>
      <c r="N165" s="82">
        <v>0</v>
      </c>
      <c r="O165" s="82"/>
      <c r="P165" s="82">
        <f>O165/K165</f>
        <v>0</v>
      </c>
      <c r="Q165" s="83"/>
      <c r="R165" s="84"/>
      <c r="S165" s="83"/>
      <c r="T165" s="84"/>
      <c r="U165" s="83"/>
      <c r="V165" s="85"/>
      <c r="W165" s="86"/>
      <c r="X165" s="87"/>
      <c r="Y165" s="87"/>
      <c r="Z165" s="87"/>
      <c r="AA165" s="107">
        <f>IF(AB165+AI165&gt;0,1,0)</f>
        <v>1</v>
      </c>
      <c r="AB165" s="88">
        <f>IF(AC165="",0,1)</f>
        <v>0</v>
      </c>
      <c r="AC165" s="89"/>
      <c r="AD165" s="89"/>
      <c r="AE165" s="90"/>
      <c r="AF165" s="91" t="s">
        <v>49</v>
      </c>
      <c r="AG165" s="91" t="s">
        <v>192</v>
      </c>
      <c r="AH165" s="92">
        <v>0</v>
      </c>
      <c r="AI165" s="93">
        <f>IF(SUM(AK165+AM165+AO165)&gt;0,1,0)</f>
        <v>1</v>
      </c>
      <c r="AJ165" s="94" t="s">
        <v>512</v>
      </c>
      <c r="AK165" s="95">
        <v>2</v>
      </c>
      <c r="AL165" s="96"/>
      <c r="AM165" s="97"/>
      <c r="AN165" s="96"/>
      <c r="AO165" s="97"/>
      <c r="AP165" s="107">
        <f>SUM(AK165,AM165,AO165)</f>
        <v>2</v>
      </c>
      <c r="AQ165" s="98">
        <f>IF(AS165&gt;0,1,0)</f>
        <v>0</v>
      </c>
      <c r="AR165" s="99"/>
      <c r="AS165" s="100"/>
      <c r="AT165" s="107">
        <f>SUM(AS165,AP165)</f>
        <v>2</v>
      </c>
      <c r="AU165" s="87"/>
    </row>
    <row r="166" spans="1:47">
      <c r="A166" s="77">
        <v>112</v>
      </c>
      <c r="B166" s="78">
        <v>41704</v>
      </c>
      <c r="C166" s="101" t="s">
        <v>181</v>
      </c>
      <c r="D166" s="77" t="s">
        <v>83</v>
      </c>
      <c r="E166" s="77" t="s">
        <v>585</v>
      </c>
      <c r="F166" s="79" t="s">
        <v>23</v>
      </c>
      <c r="G166" s="77" t="s">
        <v>91</v>
      </c>
      <c r="H166" s="79" t="s">
        <v>30</v>
      </c>
      <c r="I166" s="79">
        <v>7</v>
      </c>
      <c r="J166" s="80">
        <v>12</v>
      </c>
      <c r="K166" s="80">
        <v>15</v>
      </c>
      <c r="L166" s="81">
        <f>IF(SUM(R166,T166,V166)&gt;0,1,0)</f>
        <v>1</v>
      </c>
      <c r="M166" s="82">
        <v>1</v>
      </c>
      <c r="N166" s="82">
        <v>0</v>
      </c>
      <c r="O166" s="82">
        <v>1</v>
      </c>
      <c r="P166" s="82">
        <f>O166/K166</f>
        <v>6.6666666666666666E-2</v>
      </c>
      <c r="Q166" s="83" t="s">
        <v>600</v>
      </c>
      <c r="R166" s="84">
        <v>1</v>
      </c>
      <c r="S166" s="83"/>
      <c r="T166" s="84"/>
      <c r="U166" s="83"/>
      <c r="V166" s="85"/>
      <c r="W166" s="86"/>
      <c r="X166" s="87"/>
      <c r="Y166" s="87"/>
      <c r="Z166" s="87"/>
      <c r="AA166" s="107">
        <f>IF(AB166+AI166&gt;0,1,0)</f>
        <v>0</v>
      </c>
      <c r="AB166" s="88">
        <f>IF(AC166="",0,1)</f>
        <v>0</v>
      </c>
      <c r="AC166" s="89"/>
      <c r="AD166" s="89"/>
      <c r="AE166" s="90"/>
      <c r="AF166" s="91" t="s">
        <v>46</v>
      </c>
      <c r="AG166" s="91"/>
      <c r="AH166" s="92"/>
      <c r="AI166" s="93">
        <f>IF(SUM(AK166+AM166+AO166)&gt;0,1,0)</f>
        <v>0</v>
      </c>
      <c r="AJ166" s="94"/>
      <c r="AK166" s="95"/>
      <c r="AL166" s="96"/>
      <c r="AM166" s="97"/>
      <c r="AN166" s="96"/>
      <c r="AO166" s="97"/>
      <c r="AP166" s="107">
        <f>SUM(AK166,AM166,AO166)</f>
        <v>0</v>
      </c>
      <c r="AQ166" s="98">
        <f>IF(AS166&gt;0,1,0)</f>
        <v>0</v>
      </c>
      <c r="AR166" s="99"/>
      <c r="AS166" s="100"/>
      <c r="AT166" s="107">
        <f>SUM(AS166,AP166)</f>
        <v>0</v>
      </c>
      <c r="AU166" s="87"/>
    </row>
    <row r="167" spans="1:47">
      <c r="A167" s="77">
        <v>113</v>
      </c>
      <c r="B167" s="78">
        <v>41705</v>
      </c>
      <c r="C167" s="101" t="s">
        <v>181</v>
      </c>
      <c r="D167" s="77" t="s">
        <v>103</v>
      </c>
      <c r="E167" s="77" t="s">
        <v>4</v>
      </c>
      <c r="F167" s="79">
        <v>7304</v>
      </c>
      <c r="G167" s="77"/>
      <c r="H167" s="79" t="s">
        <v>64</v>
      </c>
      <c r="I167" s="79">
        <v>6</v>
      </c>
      <c r="J167" s="80">
        <v>11</v>
      </c>
      <c r="K167" s="80">
        <v>13</v>
      </c>
      <c r="L167" s="81">
        <f>IF(SUM(R167,T167,V167)&gt;0,1,0)</f>
        <v>1</v>
      </c>
      <c r="M167" s="82">
        <v>1</v>
      </c>
      <c r="N167" s="82">
        <v>1</v>
      </c>
      <c r="O167" s="82">
        <v>1</v>
      </c>
      <c r="P167" s="82">
        <f>O167/K167</f>
        <v>7.6923076923076927E-2</v>
      </c>
      <c r="Q167" s="83" t="s">
        <v>105</v>
      </c>
      <c r="R167" s="84">
        <v>1</v>
      </c>
      <c r="S167" s="83" t="s">
        <v>398</v>
      </c>
      <c r="T167" s="84">
        <v>2</v>
      </c>
      <c r="U167" s="83"/>
      <c r="V167" s="85"/>
      <c r="W167" s="86"/>
      <c r="X167" s="87"/>
      <c r="Y167" s="87"/>
      <c r="Z167" s="87"/>
      <c r="AA167" s="107">
        <f>IF(AB167+AI167&gt;0,1,0)</f>
        <v>1</v>
      </c>
      <c r="AB167" s="88">
        <f>IF(AC167="",0,1)</f>
        <v>0</v>
      </c>
      <c r="AC167" s="89"/>
      <c r="AD167" s="89"/>
      <c r="AE167" s="90"/>
      <c r="AF167" s="91" t="s">
        <v>47</v>
      </c>
      <c r="AG167" s="91" t="s">
        <v>114</v>
      </c>
      <c r="AH167" s="92"/>
      <c r="AI167" s="93">
        <f>IF(SUM(AK167+AM167+AO167)&gt;0,1,0)</f>
        <v>1</v>
      </c>
      <c r="AJ167" s="94" t="s">
        <v>515</v>
      </c>
      <c r="AK167" s="95">
        <v>5</v>
      </c>
      <c r="AL167" s="96" t="s">
        <v>96</v>
      </c>
      <c r="AM167" s="97">
        <v>2</v>
      </c>
      <c r="AN167" s="96"/>
      <c r="AO167" s="97"/>
      <c r="AP167" s="107">
        <f>SUM(AK167,AM167,AO167)</f>
        <v>7</v>
      </c>
      <c r="AQ167" s="98">
        <f>IF(AS167&gt;0,1,0)</f>
        <v>0</v>
      </c>
      <c r="AR167" s="99"/>
      <c r="AS167" s="100"/>
      <c r="AT167" s="107">
        <f>SUM(AS167,AP167)</f>
        <v>7</v>
      </c>
      <c r="AU167" s="87" t="s">
        <v>106</v>
      </c>
    </row>
    <row r="168" spans="1:47">
      <c r="A168" s="77">
        <v>116</v>
      </c>
      <c r="B168" s="78">
        <v>41705</v>
      </c>
      <c r="C168" s="101" t="s">
        <v>181</v>
      </c>
      <c r="D168" s="77" t="s">
        <v>103</v>
      </c>
      <c r="E168" s="77" t="s">
        <v>5</v>
      </c>
      <c r="F168" s="79">
        <v>7308</v>
      </c>
      <c r="G168" s="77"/>
      <c r="H168" s="79" t="s">
        <v>64</v>
      </c>
      <c r="I168" s="79">
        <v>5.5</v>
      </c>
      <c r="J168" s="80">
        <v>10</v>
      </c>
      <c r="K168" s="80">
        <v>51</v>
      </c>
      <c r="L168" s="81">
        <f>IF(SUM(R168,T168,V168)&gt;0,1,0)</f>
        <v>0</v>
      </c>
      <c r="M168" s="82">
        <v>0</v>
      </c>
      <c r="N168" s="82">
        <v>0</v>
      </c>
      <c r="O168" s="82"/>
      <c r="P168" s="82">
        <f>O168/K168</f>
        <v>0</v>
      </c>
      <c r="Q168" s="83"/>
      <c r="R168" s="84"/>
      <c r="S168" s="83"/>
      <c r="T168" s="84"/>
      <c r="U168" s="83"/>
      <c r="V168" s="85"/>
      <c r="W168" s="86"/>
      <c r="X168" s="87"/>
      <c r="Y168" s="87"/>
      <c r="Z168" s="87"/>
      <c r="AA168" s="107">
        <f>IF(AB168+AI168&gt;0,1,0)</f>
        <v>1</v>
      </c>
      <c r="AB168" s="88">
        <f>IF(AC168="",0,1)</f>
        <v>0</v>
      </c>
      <c r="AC168" s="89"/>
      <c r="AD168" s="89"/>
      <c r="AE168" s="90"/>
      <c r="AF168" s="91" t="s">
        <v>47</v>
      </c>
      <c r="AG168" s="91" t="s">
        <v>52</v>
      </c>
      <c r="AH168" s="92">
        <v>0</v>
      </c>
      <c r="AI168" s="93">
        <f>IF(SUM(AK168+AM168+AO168)&gt;0,1,0)</f>
        <v>1</v>
      </c>
      <c r="AJ168" s="94" t="s">
        <v>512</v>
      </c>
      <c r="AK168" s="95">
        <v>1</v>
      </c>
      <c r="AL168" s="96"/>
      <c r="AM168" s="97"/>
      <c r="AN168" s="96"/>
      <c r="AO168" s="97"/>
      <c r="AP168" s="107">
        <f>SUM(AK168,AM168,AO168)</f>
        <v>1</v>
      </c>
      <c r="AQ168" s="98">
        <f>IF(AS168&gt;0,1,0)</f>
        <v>0</v>
      </c>
      <c r="AR168" s="99"/>
      <c r="AS168" s="100"/>
      <c r="AT168" s="107">
        <f>SUM(AS168,AP168)</f>
        <v>1</v>
      </c>
      <c r="AU168" s="87"/>
    </row>
    <row r="169" spans="1:47">
      <c r="A169" s="77">
        <v>118</v>
      </c>
      <c r="B169" s="78">
        <v>41705</v>
      </c>
      <c r="C169" s="101" t="s">
        <v>181</v>
      </c>
      <c r="D169" s="77" t="s">
        <v>103</v>
      </c>
      <c r="E169" s="77" t="s">
        <v>6</v>
      </c>
      <c r="F169" s="79">
        <v>2657</v>
      </c>
      <c r="G169" s="77"/>
      <c r="H169" s="79" t="s">
        <v>64</v>
      </c>
      <c r="I169" s="79">
        <v>8</v>
      </c>
      <c r="J169" s="80">
        <v>12</v>
      </c>
      <c r="K169" s="80">
        <v>40</v>
      </c>
      <c r="L169" s="81">
        <f>IF(SUM(R169,T169,V169)&gt;0,1,0)</f>
        <v>1</v>
      </c>
      <c r="M169" s="82">
        <v>0</v>
      </c>
      <c r="N169" s="82">
        <v>0</v>
      </c>
      <c r="O169" s="82"/>
      <c r="P169" s="82">
        <f>O169/K169</f>
        <v>0</v>
      </c>
      <c r="Q169" s="83" t="s">
        <v>80</v>
      </c>
      <c r="R169" s="84">
        <v>1</v>
      </c>
      <c r="S169" s="83"/>
      <c r="T169" s="84"/>
      <c r="U169" s="83"/>
      <c r="V169" s="85"/>
      <c r="W169" s="86"/>
      <c r="X169" s="87"/>
      <c r="Y169" s="87"/>
      <c r="Z169" s="87"/>
      <c r="AA169" s="107">
        <f>IF(AB169+AI169&gt;0,1,0)</f>
        <v>1</v>
      </c>
      <c r="AB169" s="88">
        <f>IF(AC169="",0,1)</f>
        <v>0</v>
      </c>
      <c r="AC169" s="89"/>
      <c r="AD169" s="89"/>
      <c r="AE169" s="90"/>
      <c r="AF169" s="91" t="s">
        <v>46</v>
      </c>
      <c r="AG169" s="91"/>
      <c r="AH169" s="92"/>
      <c r="AI169" s="93">
        <f>IF(SUM(AK169+AM169+AO169)&gt;0,1,0)</f>
        <v>1</v>
      </c>
      <c r="AJ169" s="94" t="s">
        <v>515</v>
      </c>
      <c r="AK169" s="95">
        <v>3</v>
      </c>
      <c r="AL169" s="96" t="s">
        <v>514</v>
      </c>
      <c r="AM169" s="97">
        <v>1</v>
      </c>
      <c r="AN169" s="96"/>
      <c r="AO169" s="97"/>
      <c r="AP169" s="107">
        <f>SUM(AK169,AM169,AO169)</f>
        <v>4</v>
      </c>
      <c r="AQ169" s="98">
        <f>IF(AS169&gt;0,1,0)</f>
        <v>0</v>
      </c>
      <c r="AR169" s="99"/>
      <c r="AS169" s="100"/>
      <c r="AT169" s="107">
        <f>SUM(AS169,AP169)</f>
        <v>4</v>
      </c>
      <c r="AU169" s="87" t="s">
        <v>124</v>
      </c>
    </row>
    <row r="170" spans="1:47">
      <c r="A170" s="77">
        <v>119</v>
      </c>
      <c r="B170" s="78">
        <v>41705</v>
      </c>
      <c r="C170" s="101" t="s">
        <v>181</v>
      </c>
      <c r="D170" s="77" t="s">
        <v>103</v>
      </c>
      <c r="E170" s="77" t="s">
        <v>584</v>
      </c>
      <c r="F170" s="79">
        <v>7462</v>
      </c>
      <c r="G170" s="77"/>
      <c r="H170" s="79" t="s">
        <v>64</v>
      </c>
      <c r="I170" s="79">
        <v>2.5</v>
      </c>
      <c r="J170" s="80" t="s">
        <v>37</v>
      </c>
      <c r="K170" s="80">
        <v>57</v>
      </c>
      <c r="L170" s="81">
        <f>IF(SUM(R170,T170,V170)&gt;0,1,0)</f>
        <v>0</v>
      </c>
      <c r="M170" s="82">
        <v>0</v>
      </c>
      <c r="N170" s="82">
        <v>0</v>
      </c>
      <c r="O170" s="82"/>
      <c r="P170" s="82">
        <f>O170/K170</f>
        <v>0</v>
      </c>
      <c r="Q170" s="83"/>
      <c r="R170" s="84"/>
      <c r="S170" s="83"/>
      <c r="T170" s="84"/>
      <c r="U170" s="83"/>
      <c r="V170" s="85"/>
      <c r="W170" s="86"/>
      <c r="X170" s="87"/>
      <c r="Y170" s="87"/>
      <c r="Z170" s="87"/>
      <c r="AA170" s="107">
        <f>IF(AB170+AI170&gt;0,1,0)</f>
        <v>0</v>
      </c>
      <c r="AB170" s="88">
        <f>IF(AC170="",0,1)</f>
        <v>0</v>
      </c>
      <c r="AC170" s="89"/>
      <c r="AD170" s="89"/>
      <c r="AE170" s="90"/>
      <c r="AF170" s="91" t="s">
        <v>46</v>
      </c>
      <c r="AG170" s="91"/>
      <c r="AH170" s="92"/>
      <c r="AI170" s="93">
        <f>IF(SUM(AK170+AM170+AO170)&gt;0,1,0)</f>
        <v>0</v>
      </c>
      <c r="AJ170" s="94"/>
      <c r="AK170" s="95"/>
      <c r="AL170" s="96"/>
      <c r="AM170" s="97"/>
      <c r="AN170" s="96"/>
      <c r="AO170" s="97"/>
      <c r="AP170" s="107">
        <f>SUM(AK170,AM170,AO170)</f>
        <v>0</v>
      </c>
      <c r="AQ170" s="98">
        <f>IF(AS170&gt;0,1,0)</f>
        <v>0</v>
      </c>
      <c r="AR170" s="99"/>
      <c r="AS170" s="100"/>
      <c r="AT170" s="107">
        <f>SUM(AS170,AP170)</f>
        <v>0</v>
      </c>
      <c r="AU170" s="87"/>
    </row>
    <row r="171" spans="1:47">
      <c r="A171" s="77">
        <v>120</v>
      </c>
      <c r="B171" s="78">
        <v>41705</v>
      </c>
      <c r="C171" s="101" t="s">
        <v>181</v>
      </c>
      <c r="D171" s="77" t="s">
        <v>103</v>
      </c>
      <c r="E171" s="77" t="s">
        <v>584</v>
      </c>
      <c r="F171" s="79">
        <v>2402</v>
      </c>
      <c r="G171" s="77"/>
      <c r="H171" s="79" t="s">
        <v>64</v>
      </c>
      <c r="I171" s="79">
        <v>4</v>
      </c>
      <c r="J171" s="80">
        <v>11</v>
      </c>
      <c r="K171" s="80">
        <v>66</v>
      </c>
      <c r="L171" s="81">
        <f>IF(SUM(R171,T171,V171)&gt;0,1,0)</f>
        <v>1</v>
      </c>
      <c r="M171" s="82">
        <v>0</v>
      </c>
      <c r="N171" s="82">
        <v>0</v>
      </c>
      <c r="O171" s="82"/>
      <c r="P171" s="82">
        <f>O171/K171</f>
        <v>0</v>
      </c>
      <c r="Q171" s="83" t="s">
        <v>398</v>
      </c>
      <c r="R171" s="84">
        <v>3</v>
      </c>
      <c r="S171" s="83" t="s">
        <v>80</v>
      </c>
      <c r="T171" s="84">
        <v>1</v>
      </c>
      <c r="U171" s="83"/>
      <c r="V171" s="85"/>
      <c r="W171" s="86"/>
      <c r="X171" s="87"/>
      <c r="Y171" s="87"/>
      <c r="Z171" s="87"/>
      <c r="AA171" s="107">
        <f>IF(AB171+AI171&gt;0,1,0)</f>
        <v>0</v>
      </c>
      <c r="AB171" s="88">
        <f>IF(AC171="",0,1)</f>
        <v>0</v>
      </c>
      <c r="AC171" s="89"/>
      <c r="AD171" s="89"/>
      <c r="AE171" s="90"/>
      <c r="AF171" s="91" t="s">
        <v>46</v>
      </c>
      <c r="AG171" s="91"/>
      <c r="AH171" s="92"/>
      <c r="AI171" s="93">
        <f>IF(SUM(AK171+AM171+AO171)&gt;0,1,0)</f>
        <v>0</v>
      </c>
      <c r="AJ171" s="94"/>
      <c r="AK171" s="95"/>
      <c r="AL171" s="96"/>
      <c r="AM171" s="97"/>
      <c r="AN171" s="96"/>
      <c r="AO171" s="97"/>
      <c r="AP171" s="107">
        <f>SUM(AK171,AM171,AO171)</f>
        <v>0</v>
      </c>
      <c r="AQ171" s="98">
        <f>IF(AS171&gt;0,1,0)</f>
        <v>0</v>
      </c>
      <c r="AR171" s="99"/>
      <c r="AS171" s="100"/>
      <c r="AT171" s="107">
        <f>SUM(AS171,AP171)</f>
        <v>0</v>
      </c>
      <c r="AU171" s="87"/>
    </row>
    <row r="172" spans="1:47">
      <c r="A172" s="77">
        <v>121</v>
      </c>
      <c r="B172" s="78">
        <v>41705</v>
      </c>
      <c r="C172" s="101" t="s">
        <v>181</v>
      </c>
      <c r="D172" s="77" t="s">
        <v>103</v>
      </c>
      <c r="E172" s="77" t="s">
        <v>15</v>
      </c>
      <c r="F172" s="79">
        <v>7282</v>
      </c>
      <c r="G172" s="77"/>
      <c r="H172" s="79" t="s">
        <v>64</v>
      </c>
      <c r="I172" s="79">
        <v>6</v>
      </c>
      <c r="J172" s="80">
        <v>20</v>
      </c>
      <c r="K172" s="80">
        <v>37</v>
      </c>
      <c r="L172" s="81">
        <f>IF(SUM(R172,T172,V172)&gt;0,1,0)</f>
        <v>1</v>
      </c>
      <c r="M172" s="82">
        <v>0</v>
      </c>
      <c r="N172" s="82">
        <v>0</v>
      </c>
      <c r="O172" s="82"/>
      <c r="P172" s="82">
        <f>O172/K172</f>
        <v>0</v>
      </c>
      <c r="Q172" s="83" t="s">
        <v>398</v>
      </c>
      <c r="R172" s="84">
        <v>4</v>
      </c>
      <c r="S172" s="83" t="s">
        <v>152</v>
      </c>
      <c r="T172" s="84">
        <v>1</v>
      </c>
      <c r="U172" s="83" t="s">
        <v>67</v>
      </c>
      <c r="V172" s="85">
        <v>1</v>
      </c>
      <c r="W172" s="86" t="s">
        <v>195</v>
      </c>
      <c r="X172" s="87">
        <v>1</v>
      </c>
      <c r="Y172" s="87" t="s">
        <v>80</v>
      </c>
      <c r="Z172" s="87">
        <v>1</v>
      </c>
      <c r="AA172" s="107">
        <f>IF(AB172+AI172&gt;0,1,0)</f>
        <v>1</v>
      </c>
      <c r="AB172" s="88">
        <f>IF(AC172="",0,1)</f>
        <v>0</v>
      </c>
      <c r="AC172" s="89"/>
      <c r="AD172" s="89"/>
      <c r="AE172" s="90"/>
      <c r="AF172" s="91" t="s">
        <v>48</v>
      </c>
      <c r="AG172" s="91" t="s">
        <v>52</v>
      </c>
      <c r="AH172" s="92">
        <v>0</v>
      </c>
      <c r="AI172" s="93">
        <f>IF(SUM(AK172+AM172+AO172)&gt;0,1,0)</f>
        <v>1</v>
      </c>
      <c r="AJ172" s="94" t="s">
        <v>512</v>
      </c>
      <c r="AK172" s="95">
        <v>1</v>
      </c>
      <c r="AL172" s="96" t="s">
        <v>96</v>
      </c>
      <c r="AM172" s="97">
        <v>1</v>
      </c>
      <c r="AN172" s="96"/>
      <c r="AO172" s="97"/>
      <c r="AP172" s="107">
        <f>SUM(AK172,AM172,AO172)</f>
        <v>2</v>
      </c>
      <c r="AQ172" s="98">
        <f>IF(AS172&gt;0,1,0)</f>
        <v>0</v>
      </c>
      <c r="AR172" s="99"/>
      <c r="AS172" s="100"/>
      <c r="AT172" s="107">
        <f>SUM(AS172,AP172)</f>
        <v>2</v>
      </c>
      <c r="AU172" s="87"/>
    </row>
    <row r="173" spans="1:47">
      <c r="A173" s="77">
        <v>122</v>
      </c>
      <c r="B173" s="78">
        <v>41705</v>
      </c>
      <c r="C173" s="101" t="s">
        <v>181</v>
      </c>
      <c r="D173" s="77" t="s">
        <v>103</v>
      </c>
      <c r="E173" s="77" t="s">
        <v>15</v>
      </c>
      <c r="F173" s="79">
        <v>7279</v>
      </c>
      <c r="G173" s="77"/>
      <c r="H173" s="79" t="s">
        <v>64</v>
      </c>
      <c r="I173" s="79">
        <v>9</v>
      </c>
      <c r="J173" s="80">
        <v>21</v>
      </c>
      <c r="K173" s="80">
        <v>35</v>
      </c>
      <c r="L173" s="81">
        <f>IF(SUM(R173,T173,V173)&gt;0,1,0)</f>
        <v>1</v>
      </c>
      <c r="M173" s="82">
        <v>0</v>
      </c>
      <c r="N173" s="82">
        <v>0</v>
      </c>
      <c r="O173" s="82"/>
      <c r="P173" s="82">
        <f>O173/K173</f>
        <v>0</v>
      </c>
      <c r="Q173" s="83" t="s">
        <v>80</v>
      </c>
      <c r="R173" s="84">
        <v>1</v>
      </c>
      <c r="S173" s="83"/>
      <c r="T173" s="84"/>
      <c r="U173" s="83"/>
      <c r="V173" s="85"/>
      <c r="W173" s="86"/>
      <c r="X173" s="87"/>
      <c r="Y173" s="87"/>
      <c r="Z173" s="87"/>
      <c r="AA173" s="107">
        <f>IF(AB173+AI173&gt;0,1,0)</f>
        <v>1</v>
      </c>
      <c r="AB173" s="88">
        <f>IF(AC173="",0,1)</f>
        <v>0</v>
      </c>
      <c r="AC173" s="89"/>
      <c r="AD173" s="89"/>
      <c r="AE173" s="90"/>
      <c r="AF173" s="91" t="s">
        <v>49</v>
      </c>
      <c r="AG173" s="91" t="s">
        <v>114</v>
      </c>
      <c r="AH173" s="92"/>
      <c r="AI173" s="93">
        <f>IF(SUM(AK173+AM173+AO173)&gt;0,1,0)</f>
        <v>1</v>
      </c>
      <c r="AJ173" s="94" t="s">
        <v>515</v>
      </c>
      <c r="AK173" s="95">
        <v>2</v>
      </c>
      <c r="AL173" s="96" t="s">
        <v>96</v>
      </c>
      <c r="AM173" s="97">
        <v>1</v>
      </c>
      <c r="AN173" s="96" t="s">
        <v>514</v>
      </c>
      <c r="AO173" s="97">
        <v>1</v>
      </c>
      <c r="AP173" s="107">
        <f>SUM(AK173,AM173,AO173)</f>
        <v>4</v>
      </c>
      <c r="AQ173" s="98">
        <f>IF(AS173&gt;0,1,0)</f>
        <v>0</v>
      </c>
      <c r="AR173" s="99"/>
      <c r="AS173" s="100"/>
      <c r="AT173" s="107">
        <f>SUM(AS173,AP173)</f>
        <v>4</v>
      </c>
      <c r="AU173" s="87"/>
    </row>
    <row r="174" spans="1:47">
      <c r="A174" s="77">
        <v>125</v>
      </c>
      <c r="B174" s="78">
        <v>41705</v>
      </c>
      <c r="C174" s="101" t="s">
        <v>181</v>
      </c>
      <c r="D174" s="77" t="s">
        <v>103</v>
      </c>
      <c r="E174" s="77" t="s">
        <v>11</v>
      </c>
      <c r="F174" s="79">
        <v>13972</v>
      </c>
      <c r="G174" s="77"/>
      <c r="H174" s="79" t="s">
        <v>64</v>
      </c>
      <c r="I174" s="79">
        <v>14</v>
      </c>
      <c r="J174" s="80">
        <v>15</v>
      </c>
      <c r="K174" s="80">
        <v>29</v>
      </c>
      <c r="L174" s="81">
        <f>IF(SUM(R174,T174,V174)&gt;0,1,0)</f>
        <v>1</v>
      </c>
      <c r="M174" s="82">
        <v>0</v>
      </c>
      <c r="N174" s="82">
        <v>0</v>
      </c>
      <c r="O174" s="82"/>
      <c r="P174" s="82">
        <f>O174/K174</f>
        <v>0</v>
      </c>
      <c r="Q174" s="83" t="s">
        <v>80</v>
      </c>
      <c r="R174" s="84">
        <v>2</v>
      </c>
      <c r="S174" s="83"/>
      <c r="T174" s="84"/>
      <c r="U174" s="83"/>
      <c r="V174" s="85"/>
      <c r="W174" s="86"/>
      <c r="X174" s="87"/>
      <c r="Y174" s="87"/>
      <c r="Z174" s="87"/>
      <c r="AA174" s="107">
        <f>IF(AB174+AI174&gt;0,1,0)</f>
        <v>1</v>
      </c>
      <c r="AB174" s="88">
        <f>IF(AC174="",0,1)</f>
        <v>0</v>
      </c>
      <c r="AC174" s="89"/>
      <c r="AD174" s="89"/>
      <c r="AE174" s="90"/>
      <c r="AF174" s="91" t="s">
        <v>48</v>
      </c>
      <c r="AG174" s="91" t="s">
        <v>114</v>
      </c>
      <c r="AH174" s="92"/>
      <c r="AI174" s="93">
        <f>IF(SUM(AK174+AM174+AO174)&gt;0,1,0)</f>
        <v>1</v>
      </c>
      <c r="AJ174" s="94" t="s">
        <v>512</v>
      </c>
      <c r="AK174" s="95">
        <v>3</v>
      </c>
      <c r="AL174" s="96" t="s">
        <v>82</v>
      </c>
      <c r="AM174" s="97">
        <v>1</v>
      </c>
      <c r="AN174" s="96" t="s">
        <v>96</v>
      </c>
      <c r="AO174" s="97">
        <v>1</v>
      </c>
      <c r="AP174" s="107">
        <f>SUM(AK174,AM174,AO174)</f>
        <v>5</v>
      </c>
      <c r="AQ174" s="98">
        <f>IF(AS174&gt;0,1,0)</f>
        <v>0</v>
      </c>
      <c r="AR174" s="99"/>
      <c r="AS174" s="100"/>
      <c r="AT174" s="107">
        <f>SUM(AS174,AP174)</f>
        <v>5</v>
      </c>
      <c r="AU174" s="87"/>
    </row>
    <row r="175" spans="1:47">
      <c r="A175" s="77">
        <v>128</v>
      </c>
      <c r="B175" s="78">
        <v>41705</v>
      </c>
      <c r="C175" s="101" t="s">
        <v>181</v>
      </c>
      <c r="D175" s="77" t="s">
        <v>103</v>
      </c>
      <c r="E175" s="77" t="s">
        <v>14</v>
      </c>
      <c r="F175" s="79">
        <v>7077</v>
      </c>
      <c r="G175" s="77"/>
      <c r="H175" s="79" t="s">
        <v>64</v>
      </c>
      <c r="I175" s="79">
        <v>8</v>
      </c>
      <c r="J175" s="80">
        <v>11</v>
      </c>
      <c r="K175" s="80">
        <v>11</v>
      </c>
      <c r="L175" s="81">
        <f>IF(SUM(R175,T175,V175)&gt;0,1,0)</f>
        <v>1</v>
      </c>
      <c r="M175" s="82">
        <v>0</v>
      </c>
      <c r="N175" s="82">
        <v>0</v>
      </c>
      <c r="O175" s="82"/>
      <c r="P175" s="82">
        <f>O175/K175</f>
        <v>0</v>
      </c>
      <c r="Q175" s="83" t="s">
        <v>398</v>
      </c>
      <c r="R175" s="84">
        <v>8</v>
      </c>
      <c r="S175" s="83" t="s">
        <v>80</v>
      </c>
      <c r="T175" s="84">
        <v>1</v>
      </c>
      <c r="U175" s="83"/>
      <c r="V175" s="85"/>
      <c r="W175" s="86"/>
      <c r="X175" s="87"/>
      <c r="Y175" s="87"/>
      <c r="Z175" s="87"/>
      <c r="AA175" s="107">
        <f>IF(AB175+AI175&gt;0,1,0)</f>
        <v>0</v>
      </c>
      <c r="AB175" s="88">
        <f>IF(AC175="",0,1)</f>
        <v>0</v>
      </c>
      <c r="AC175" s="89"/>
      <c r="AD175" s="89"/>
      <c r="AE175" s="90"/>
      <c r="AF175" s="91" t="s">
        <v>46</v>
      </c>
      <c r="AG175" s="91"/>
      <c r="AH175" s="92"/>
      <c r="AI175" s="93">
        <f>IF(SUM(AK175+AM175+AO175)&gt;0,1,0)</f>
        <v>0</v>
      </c>
      <c r="AJ175" s="94"/>
      <c r="AK175" s="95"/>
      <c r="AL175" s="96"/>
      <c r="AM175" s="97"/>
      <c r="AN175" s="96"/>
      <c r="AO175" s="97"/>
      <c r="AP175" s="107">
        <f>SUM(AK175,AM175,AO175)</f>
        <v>0</v>
      </c>
      <c r="AQ175" s="98">
        <f>IF(AS175&gt;0,1,0)</f>
        <v>0</v>
      </c>
      <c r="AR175" s="99"/>
      <c r="AS175" s="100"/>
      <c r="AT175" s="107">
        <f>SUM(AS175,AP175)</f>
        <v>0</v>
      </c>
      <c r="AU175" s="87"/>
    </row>
    <row r="176" spans="1:47">
      <c r="A176" s="77">
        <v>129</v>
      </c>
      <c r="B176" s="78">
        <v>41705</v>
      </c>
      <c r="C176" s="101" t="s">
        <v>181</v>
      </c>
      <c r="D176" s="77" t="s">
        <v>103</v>
      </c>
      <c r="E176" s="77" t="s">
        <v>585</v>
      </c>
      <c r="F176" s="79" t="s">
        <v>23</v>
      </c>
      <c r="G176" s="77" t="s">
        <v>119</v>
      </c>
      <c r="H176" s="79" t="s">
        <v>120</v>
      </c>
      <c r="I176" s="79">
        <v>7</v>
      </c>
      <c r="J176" s="80">
        <v>17</v>
      </c>
      <c r="K176" s="80">
        <v>36</v>
      </c>
      <c r="L176" s="81">
        <f>IF(SUM(R176,T176,V176)&gt;0,1,0)</f>
        <v>0</v>
      </c>
      <c r="M176" s="82">
        <v>0</v>
      </c>
      <c r="N176" s="82">
        <v>0</v>
      </c>
      <c r="O176" s="82"/>
      <c r="P176" s="82">
        <f>O176/K176</f>
        <v>0</v>
      </c>
      <c r="Q176" s="83"/>
      <c r="R176" s="84"/>
      <c r="S176" s="83"/>
      <c r="T176" s="84"/>
      <c r="U176" s="83"/>
      <c r="V176" s="85"/>
      <c r="W176" s="86"/>
      <c r="X176" s="87"/>
      <c r="Y176" s="87"/>
      <c r="Z176" s="87"/>
      <c r="AA176" s="107">
        <f>IF(AB176+AI176&gt;0,1,0)</f>
        <v>0</v>
      </c>
      <c r="AB176" s="88">
        <f>IF(AC176="",0,1)</f>
        <v>0</v>
      </c>
      <c r="AC176" s="89"/>
      <c r="AD176" s="89"/>
      <c r="AE176" s="90"/>
      <c r="AF176" s="91" t="s">
        <v>46</v>
      </c>
      <c r="AG176" s="91"/>
      <c r="AH176" s="92"/>
      <c r="AI176" s="93">
        <f>IF(SUM(AK176+AM176+AO176)&gt;0,1,0)</f>
        <v>0</v>
      </c>
      <c r="AJ176" s="94"/>
      <c r="AK176" s="95"/>
      <c r="AL176" s="96"/>
      <c r="AM176" s="97"/>
      <c r="AN176" s="96"/>
      <c r="AO176" s="97"/>
      <c r="AP176" s="107">
        <f>SUM(AK176,AM176,AO176)</f>
        <v>0</v>
      </c>
      <c r="AQ176" s="98">
        <f>IF(AS176&gt;0,1,0)</f>
        <v>0</v>
      </c>
      <c r="AR176" s="99"/>
      <c r="AS176" s="100"/>
      <c r="AT176" s="107">
        <f>SUM(AS176,AP176)</f>
        <v>0</v>
      </c>
      <c r="AU176" s="87"/>
    </row>
    <row r="177" spans="1:47">
      <c r="A177" s="77">
        <v>130</v>
      </c>
      <c r="B177" s="78">
        <v>41705</v>
      </c>
      <c r="C177" s="101" t="s">
        <v>181</v>
      </c>
      <c r="D177" s="77" t="s">
        <v>103</v>
      </c>
      <c r="E177" s="77" t="s">
        <v>13</v>
      </c>
      <c r="F177" s="79">
        <v>7136</v>
      </c>
      <c r="G177" s="77"/>
      <c r="H177" s="79" t="s">
        <v>64</v>
      </c>
      <c r="I177" s="79">
        <v>9</v>
      </c>
      <c r="J177" s="80">
        <v>16</v>
      </c>
      <c r="K177" s="80">
        <v>55</v>
      </c>
      <c r="L177" s="81">
        <f>IF(SUM(R177,T177,V177)&gt;0,1,0)</f>
        <v>0</v>
      </c>
      <c r="M177" s="82">
        <v>0</v>
      </c>
      <c r="N177" s="82">
        <v>0</v>
      </c>
      <c r="O177" s="82"/>
      <c r="P177" s="82">
        <f>O177/K177</f>
        <v>0</v>
      </c>
      <c r="Q177" s="83"/>
      <c r="R177" s="84"/>
      <c r="S177" s="83"/>
      <c r="T177" s="84"/>
      <c r="U177" s="83"/>
      <c r="V177" s="85"/>
      <c r="W177" s="86"/>
      <c r="X177" s="87"/>
      <c r="Y177" s="87"/>
      <c r="Z177" s="87"/>
      <c r="AA177" s="107">
        <f>IF(AB177+AI177&gt;0,1,0)</f>
        <v>1</v>
      </c>
      <c r="AB177" s="88">
        <f>IF(AC177="",0,1)</f>
        <v>0</v>
      </c>
      <c r="AC177" s="89"/>
      <c r="AD177" s="89"/>
      <c r="AE177" s="90"/>
      <c r="AF177" s="91" t="s">
        <v>48</v>
      </c>
      <c r="AG177" s="91" t="s">
        <v>114</v>
      </c>
      <c r="AH177" s="92"/>
      <c r="AI177" s="93">
        <f>IF(SUM(AK177+AM177+AO177)&gt;0,1,0)</f>
        <v>1</v>
      </c>
      <c r="AJ177" s="94" t="s">
        <v>512</v>
      </c>
      <c r="AK177" s="95">
        <v>6</v>
      </c>
      <c r="AL177" s="96"/>
      <c r="AM177" s="97"/>
      <c r="AN177" s="96"/>
      <c r="AO177" s="97"/>
      <c r="AP177" s="107">
        <f>SUM(AK177,AM177,AO177)</f>
        <v>6</v>
      </c>
      <c r="AQ177" s="98">
        <f>IF(AS177&gt;0,1,0)</f>
        <v>0</v>
      </c>
      <c r="AR177" s="99"/>
      <c r="AS177" s="100"/>
      <c r="AT177" s="107">
        <f>SUM(AS177,AP177)</f>
        <v>6</v>
      </c>
      <c r="AU177" s="87"/>
    </row>
    <row r="178" spans="1:47">
      <c r="A178" s="77">
        <v>131</v>
      </c>
      <c r="B178" s="78">
        <v>41705</v>
      </c>
      <c r="C178" s="101" t="s">
        <v>181</v>
      </c>
      <c r="D178" s="77" t="s">
        <v>103</v>
      </c>
      <c r="E178" s="77" t="s">
        <v>13</v>
      </c>
      <c r="F178" s="79" t="s">
        <v>23</v>
      </c>
      <c r="G178" s="77" t="s">
        <v>121</v>
      </c>
      <c r="H178" s="79">
        <v>101</v>
      </c>
      <c r="I178" s="79">
        <v>7</v>
      </c>
      <c r="J178" s="80">
        <v>10</v>
      </c>
      <c r="K178" s="80">
        <v>18</v>
      </c>
      <c r="L178" s="81">
        <f>IF(SUM(R178,T178,V178)&gt;0,1,0)</f>
        <v>0</v>
      </c>
      <c r="M178" s="82">
        <v>0</v>
      </c>
      <c r="N178" s="82">
        <v>0</v>
      </c>
      <c r="O178" s="82"/>
      <c r="P178" s="82">
        <f>O178/K178</f>
        <v>0</v>
      </c>
      <c r="Q178" s="83"/>
      <c r="R178" s="84"/>
      <c r="S178" s="83"/>
      <c r="T178" s="84"/>
      <c r="U178" s="83"/>
      <c r="V178" s="85"/>
      <c r="W178" s="86"/>
      <c r="X178" s="87"/>
      <c r="Y178" s="87"/>
      <c r="Z178" s="87"/>
      <c r="AA178" s="107">
        <f>IF(AB178+AI178&gt;0,1,0)</f>
        <v>1</v>
      </c>
      <c r="AB178" s="88">
        <f>IF(AC178="",0,1)</f>
        <v>0</v>
      </c>
      <c r="AC178" s="89"/>
      <c r="AD178" s="89"/>
      <c r="AE178" s="90"/>
      <c r="AF178" s="91" t="s">
        <v>49</v>
      </c>
      <c r="AG178" s="91" t="s">
        <v>114</v>
      </c>
      <c r="AH178" s="92"/>
      <c r="AI178" s="93">
        <f>IF(SUM(AK178+AM178+AO178)&gt;0,1,0)</f>
        <v>1</v>
      </c>
      <c r="AJ178" s="94" t="s">
        <v>515</v>
      </c>
      <c r="AK178" s="95">
        <v>1</v>
      </c>
      <c r="AL178" s="96"/>
      <c r="AM178" s="97"/>
      <c r="AN178" s="96"/>
      <c r="AO178" s="97"/>
      <c r="AP178" s="107">
        <f>SUM(AK178,AM178,AO178)</f>
        <v>1</v>
      </c>
      <c r="AQ178" s="98">
        <f>IF(AS178&gt;0,1,0)</f>
        <v>0</v>
      </c>
      <c r="AR178" s="99"/>
      <c r="AS178" s="100"/>
      <c r="AT178" s="107">
        <f>SUM(AS178,AP178)</f>
        <v>1</v>
      </c>
      <c r="AU178" s="87"/>
    </row>
    <row r="179" spans="1:47">
      <c r="A179" s="77">
        <v>137</v>
      </c>
      <c r="B179" s="78">
        <v>41706</v>
      </c>
      <c r="C179" s="77" t="s">
        <v>181</v>
      </c>
      <c r="D179" s="77" t="s">
        <v>63</v>
      </c>
      <c r="E179" s="77" t="s">
        <v>5</v>
      </c>
      <c r="F179" s="79">
        <v>2287</v>
      </c>
      <c r="G179" s="77"/>
      <c r="H179" s="79" t="s">
        <v>64</v>
      </c>
      <c r="I179" s="79">
        <v>7.5</v>
      </c>
      <c r="J179" s="80">
        <v>14</v>
      </c>
      <c r="K179" s="80">
        <v>43</v>
      </c>
      <c r="L179" s="81">
        <f>IF(SUM(R179,T179,V179)&gt;0,1,0)</f>
        <v>1</v>
      </c>
      <c r="M179" s="82">
        <v>0</v>
      </c>
      <c r="N179" s="82">
        <v>0</v>
      </c>
      <c r="O179" s="82"/>
      <c r="P179" s="82">
        <f>O179/K179</f>
        <v>0</v>
      </c>
      <c r="Q179" s="83" t="s">
        <v>80</v>
      </c>
      <c r="R179" s="84">
        <v>1</v>
      </c>
      <c r="S179" s="83" t="s">
        <v>398</v>
      </c>
      <c r="T179" s="85">
        <v>1</v>
      </c>
      <c r="U179" s="83"/>
      <c r="V179" s="85"/>
      <c r="W179" s="86"/>
      <c r="X179" s="87"/>
      <c r="Y179" s="87"/>
      <c r="Z179" s="87"/>
      <c r="AA179" s="107">
        <f>IF(AB179+AI179&gt;0,1,0)</f>
        <v>0</v>
      </c>
      <c r="AB179" s="88">
        <f>IF(AC179="",0,1)</f>
        <v>0</v>
      </c>
      <c r="AC179" s="89"/>
      <c r="AD179" s="89"/>
      <c r="AE179" s="90"/>
      <c r="AF179" s="91" t="s">
        <v>46</v>
      </c>
      <c r="AG179" s="91"/>
      <c r="AH179" s="92"/>
      <c r="AI179" s="93">
        <f>IF(SUM(AK179+AM179+AO179)&gt;0,1,0)</f>
        <v>0</v>
      </c>
      <c r="AJ179" s="94"/>
      <c r="AK179" s="95"/>
      <c r="AL179" s="96"/>
      <c r="AM179" s="97"/>
      <c r="AN179" s="96"/>
      <c r="AO179" s="97"/>
      <c r="AP179" s="107">
        <f>SUM(AK179,AM179,AO179)</f>
        <v>0</v>
      </c>
      <c r="AQ179" s="98">
        <f>IF(AS179&gt;0,1,0)</f>
        <v>0</v>
      </c>
      <c r="AR179" s="99"/>
      <c r="AS179" s="100"/>
      <c r="AT179" s="107">
        <f>SUM(AS179,AP179)</f>
        <v>0</v>
      </c>
      <c r="AU179" s="87"/>
    </row>
    <row r="180" spans="1:47">
      <c r="A180" s="77">
        <v>142</v>
      </c>
      <c r="B180" s="78">
        <v>41710</v>
      </c>
      <c r="C180" s="77" t="s">
        <v>203</v>
      </c>
      <c r="D180" s="77" t="s">
        <v>204</v>
      </c>
      <c r="E180" s="77" t="s">
        <v>585</v>
      </c>
      <c r="F180" s="79" t="s">
        <v>23</v>
      </c>
      <c r="G180" s="77" t="s">
        <v>217</v>
      </c>
      <c r="H180" s="79" t="s">
        <v>30</v>
      </c>
      <c r="I180" s="79">
        <v>6</v>
      </c>
      <c r="J180" s="80">
        <v>11</v>
      </c>
      <c r="K180" s="80">
        <v>72</v>
      </c>
      <c r="L180" s="81">
        <f>IF(SUM(R180,T180,V180)&gt;0,1,0)</f>
        <v>1</v>
      </c>
      <c r="M180" s="82">
        <v>0</v>
      </c>
      <c r="N180" s="82">
        <v>0</v>
      </c>
      <c r="O180" s="82"/>
      <c r="P180" s="82">
        <f>O180/K180</f>
        <v>0</v>
      </c>
      <c r="Q180" s="83" t="s">
        <v>398</v>
      </c>
      <c r="R180" s="84">
        <v>1</v>
      </c>
      <c r="S180" s="83"/>
      <c r="T180" s="85"/>
      <c r="U180" s="83"/>
      <c r="V180" s="85"/>
      <c r="W180" s="86"/>
      <c r="X180" s="87"/>
      <c r="Y180" s="87"/>
      <c r="Z180" s="87"/>
      <c r="AA180" s="107">
        <f>IF(AB180+AI180&gt;0,1,0)</f>
        <v>1</v>
      </c>
      <c r="AB180" s="88">
        <f>IF(AC180="",0,1)</f>
        <v>0</v>
      </c>
      <c r="AC180" s="89"/>
      <c r="AD180" s="89"/>
      <c r="AE180" s="90"/>
      <c r="AF180" s="91" t="s">
        <v>48</v>
      </c>
      <c r="AG180" s="91" t="s">
        <v>52</v>
      </c>
      <c r="AH180" s="92">
        <v>0</v>
      </c>
      <c r="AI180" s="93">
        <f>IF(SUM(AK180+AM180+AO180)&gt;0,1,0)</f>
        <v>1</v>
      </c>
      <c r="AJ180" s="94" t="s">
        <v>206</v>
      </c>
      <c r="AK180" s="95">
        <v>51</v>
      </c>
      <c r="AL180" s="96"/>
      <c r="AM180" s="97"/>
      <c r="AN180" s="96"/>
      <c r="AO180" s="97"/>
      <c r="AP180" s="107">
        <f>SUM(AK180,AM180,AO180)</f>
        <v>51</v>
      </c>
      <c r="AQ180" s="98">
        <f>IF(AS180&gt;0,1,0)</f>
        <v>0</v>
      </c>
      <c r="AR180" s="99"/>
      <c r="AS180" s="100"/>
      <c r="AT180" s="107">
        <f>SUM(AS180,AP180)</f>
        <v>51</v>
      </c>
      <c r="AU180" s="87" t="s">
        <v>218</v>
      </c>
    </row>
    <row r="181" spans="1:47">
      <c r="A181" s="77">
        <v>144</v>
      </c>
      <c r="B181" s="78">
        <v>41710</v>
      </c>
      <c r="C181" s="77" t="s">
        <v>203</v>
      </c>
      <c r="D181" s="77" t="s">
        <v>204</v>
      </c>
      <c r="E181" s="77" t="s">
        <v>5</v>
      </c>
      <c r="F181" s="79">
        <v>3124</v>
      </c>
      <c r="G181" s="77"/>
      <c r="H181" s="79" t="s">
        <v>64</v>
      </c>
      <c r="I181" s="79">
        <v>13</v>
      </c>
      <c r="J181" s="80">
        <v>11</v>
      </c>
      <c r="K181" s="80">
        <v>31</v>
      </c>
      <c r="L181" s="81">
        <f>IF(SUM(R181,T181,V181)&gt;0,1,0)</f>
        <v>1</v>
      </c>
      <c r="M181" s="82">
        <v>0</v>
      </c>
      <c r="N181" s="82">
        <v>0</v>
      </c>
      <c r="O181" s="82"/>
      <c r="P181" s="82">
        <f>O181/K181</f>
        <v>0</v>
      </c>
      <c r="Q181" s="83" t="s">
        <v>398</v>
      </c>
      <c r="R181" s="84">
        <v>1</v>
      </c>
      <c r="S181" s="83"/>
      <c r="T181" s="85"/>
      <c r="U181" s="83"/>
      <c r="V181" s="85"/>
      <c r="W181" s="86"/>
      <c r="X181" s="87"/>
      <c r="Y181" s="87"/>
      <c r="Z181" s="87"/>
      <c r="AA181" s="107">
        <f>IF(AB181+AI181&gt;0,1,0)</f>
        <v>0</v>
      </c>
      <c r="AB181" s="88">
        <f>IF(AC181="",0,1)</f>
        <v>0</v>
      </c>
      <c r="AC181" s="89"/>
      <c r="AD181" s="89"/>
      <c r="AE181" s="90"/>
      <c r="AF181" s="91" t="s">
        <v>47</v>
      </c>
      <c r="AG181" s="91" t="s">
        <v>52</v>
      </c>
      <c r="AH181" s="92">
        <v>0</v>
      </c>
      <c r="AI181" s="93">
        <f>IF(SUM(AK181+AM181+AO181)&gt;0,1,0)</f>
        <v>0</v>
      </c>
      <c r="AJ181" s="94"/>
      <c r="AK181" s="95"/>
      <c r="AL181" s="96"/>
      <c r="AM181" s="97"/>
      <c r="AN181" s="96"/>
      <c r="AO181" s="97"/>
      <c r="AP181" s="107">
        <f>SUM(AK181,AM181,AO181)</f>
        <v>0</v>
      </c>
      <c r="AQ181" s="98">
        <f>IF(AS181&gt;0,1,0)</f>
        <v>0</v>
      </c>
      <c r="AR181" s="99"/>
      <c r="AS181" s="100"/>
      <c r="AT181" s="107">
        <f>SUM(AS181,AP181)</f>
        <v>0</v>
      </c>
      <c r="AU181" s="87"/>
    </row>
    <row r="182" spans="1:47">
      <c r="A182" s="77">
        <v>147</v>
      </c>
      <c r="B182" s="78">
        <v>41710</v>
      </c>
      <c r="C182" s="77" t="s">
        <v>203</v>
      </c>
      <c r="D182" s="77" t="s">
        <v>204</v>
      </c>
      <c r="E182" s="77" t="s">
        <v>7</v>
      </c>
      <c r="F182" s="79" t="s">
        <v>23</v>
      </c>
      <c r="G182" s="77" t="s">
        <v>226</v>
      </c>
      <c r="H182" s="79" t="s">
        <v>227</v>
      </c>
      <c r="I182" s="79">
        <v>17</v>
      </c>
      <c r="J182" s="80">
        <v>10</v>
      </c>
      <c r="K182" s="80">
        <v>7</v>
      </c>
      <c r="L182" s="81">
        <f>IF(SUM(R182,T182,V182)&gt;0,1,0)</f>
        <v>0</v>
      </c>
      <c r="M182" s="82">
        <v>0</v>
      </c>
      <c r="N182" s="82">
        <v>0</v>
      </c>
      <c r="O182" s="82"/>
      <c r="P182" s="82">
        <f>O182/K182</f>
        <v>0</v>
      </c>
      <c r="Q182" s="83"/>
      <c r="R182" s="84"/>
      <c r="S182" s="83"/>
      <c r="T182" s="85"/>
      <c r="U182" s="83"/>
      <c r="V182" s="85"/>
      <c r="W182" s="86"/>
      <c r="X182" s="87"/>
      <c r="Y182" s="87"/>
      <c r="Z182" s="87"/>
      <c r="AA182" s="107">
        <f>IF(AB182+AI182&gt;0,1,0)</f>
        <v>1</v>
      </c>
      <c r="AB182" s="88">
        <f>IF(AC182="",0,1)</f>
        <v>0</v>
      </c>
      <c r="AC182" s="89"/>
      <c r="AD182" s="89"/>
      <c r="AE182" s="90"/>
      <c r="AF182" s="91" t="s">
        <v>46</v>
      </c>
      <c r="AG182" s="91"/>
      <c r="AH182" s="92"/>
      <c r="AI182" s="93">
        <f>IF(SUM(AK182+AM182+AO182)&gt;0,1,0)</f>
        <v>1</v>
      </c>
      <c r="AJ182" s="94" t="s">
        <v>206</v>
      </c>
      <c r="AK182" s="95">
        <v>2</v>
      </c>
      <c r="AL182" s="96"/>
      <c r="AM182" s="97"/>
      <c r="AN182" s="96"/>
      <c r="AO182" s="97"/>
      <c r="AP182" s="107">
        <f>SUM(AK182,AM182,AO182)</f>
        <v>2</v>
      </c>
      <c r="AQ182" s="98">
        <f>IF(AS182&gt;0,1,0)</f>
        <v>1</v>
      </c>
      <c r="AR182" s="99" t="s">
        <v>206</v>
      </c>
      <c r="AS182" s="100">
        <v>30</v>
      </c>
      <c r="AT182" s="107">
        <f>SUM(AS182,AP182)</f>
        <v>32</v>
      </c>
      <c r="AU182" s="87" t="s">
        <v>228</v>
      </c>
    </row>
    <row r="183" spans="1:47">
      <c r="A183" s="77">
        <v>149</v>
      </c>
      <c r="B183" s="78">
        <v>41710</v>
      </c>
      <c r="C183" s="77" t="s">
        <v>203</v>
      </c>
      <c r="D183" s="77" t="s">
        <v>204</v>
      </c>
      <c r="E183" s="77" t="s">
        <v>14</v>
      </c>
      <c r="F183" s="79">
        <v>3480</v>
      </c>
      <c r="G183" s="77"/>
      <c r="H183" s="79" t="s">
        <v>64</v>
      </c>
      <c r="I183" s="79">
        <v>6</v>
      </c>
      <c r="J183" s="80">
        <v>13</v>
      </c>
      <c r="K183" s="80">
        <v>10</v>
      </c>
      <c r="L183" s="81">
        <f>IF(SUM(R183,T183,V183)&gt;0,1,0)</f>
        <v>1</v>
      </c>
      <c r="M183" s="82">
        <v>0</v>
      </c>
      <c r="N183" s="82">
        <v>0</v>
      </c>
      <c r="O183" s="82"/>
      <c r="P183" s="82">
        <f>O183/K183</f>
        <v>0</v>
      </c>
      <c r="Q183" s="83" t="s">
        <v>398</v>
      </c>
      <c r="R183" s="84">
        <v>1</v>
      </c>
      <c r="S183" s="83"/>
      <c r="T183" s="85"/>
      <c r="U183" s="83"/>
      <c r="V183" s="85"/>
      <c r="W183" s="86"/>
      <c r="X183" s="87"/>
      <c r="Y183" s="87"/>
      <c r="Z183" s="87"/>
      <c r="AA183" s="107">
        <f>IF(AB183+AI183&gt;0,1,0)</f>
        <v>1</v>
      </c>
      <c r="AB183" s="88">
        <f>IF(AC183="",0,1)</f>
        <v>0</v>
      </c>
      <c r="AC183" s="89"/>
      <c r="AD183" s="89"/>
      <c r="AE183" s="90"/>
      <c r="AF183" s="91" t="s">
        <v>49</v>
      </c>
      <c r="AG183" s="91" t="s">
        <v>52</v>
      </c>
      <c r="AH183" s="92" t="s">
        <v>232</v>
      </c>
      <c r="AI183" s="93">
        <f>IF(SUM(AK183+AM183+AO183)&gt;0,1,0)</f>
        <v>1</v>
      </c>
      <c r="AJ183" s="94" t="s">
        <v>206</v>
      </c>
      <c r="AK183" s="95">
        <v>39</v>
      </c>
      <c r="AL183" s="96"/>
      <c r="AM183" s="97"/>
      <c r="AN183" s="96"/>
      <c r="AO183" s="97"/>
      <c r="AP183" s="107">
        <f>SUM(AK183,AM183,AO183)</f>
        <v>39</v>
      </c>
      <c r="AQ183" s="98">
        <f>IF(AS183&gt;0,1,0)</f>
        <v>1</v>
      </c>
      <c r="AR183" s="99" t="s">
        <v>206</v>
      </c>
      <c r="AS183" s="100" t="s">
        <v>233</v>
      </c>
      <c r="AT183" s="107">
        <f>SUM(AS183,AP183)</f>
        <v>39</v>
      </c>
      <c r="AU183" s="87" t="s">
        <v>234</v>
      </c>
    </row>
    <row r="184" spans="1:47">
      <c r="A184" s="77">
        <v>152</v>
      </c>
      <c r="B184" s="78">
        <v>41710</v>
      </c>
      <c r="C184" s="77" t="s">
        <v>203</v>
      </c>
      <c r="D184" s="77" t="s">
        <v>204</v>
      </c>
      <c r="E184" s="77" t="s">
        <v>15</v>
      </c>
      <c r="F184" s="79">
        <v>3184</v>
      </c>
      <c r="G184" s="77"/>
      <c r="H184" s="79" t="s">
        <v>64</v>
      </c>
      <c r="I184" s="79">
        <v>8</v>
      </c>
      <c r="J184" s="80">
        <v>13</v>
      </c>
      <c r="K184" s="80">
        <v>14</v>
      </c>
      <c r="L184" s="81">
        <f>IF(SUM(R184,T184,V184)&gt;0,1,0)</f>
        <v>1</v>
      </c>
      <c r="M184" s="82">
        <v>1</v>
      </c>
      <c r="N184" s="82">
        <v>0</v>
      </c>
      <c r="O184" s="82">
        <v>1</v>
      </c>
      <c r="P184" s="82">
        <f>O184/K184</f>
        <v>7.1428571428571425E-2</v>
      </c>
      <c r="Q184" s="83" t="s">
        <v>398</v>
      </c>
      <c r="R184" s="84">
        <v>3</v>
      </c>
      <c r="S184" s="83" t="s">
        <v>140</v>
      </c>
      <c r="T184" s="85">
        <v>1</v>
      </c>
      <c r="U184" s="83"/>
      <c r="V184" s="85"/>
      <c r="W184" s="86"/>
      <c r="X184" s="87"/>
      <c r="Y184" s="87"/>
      <c r="Z184" s="87"/>
      <c r="AA184" s="107">
        <f>IF(AB184+AI184&gt;0,1,0)</f>
        <v>1</v>
      </c>
      <c r="AB184" s="88">
        <f>IF(AC184="",0,1)</f>
        <v>0</v>
      </c>
      <c r="AC184" s="89"/>
      <c r="AD184" s="89"/>
      <c r="AE184" s="90"/>
      <c r="AF184" s="91" t="s">
        <v>46</v>
      </c>
      <c r="AG184" s="91"/>
      <c r="AH184" s="92" t="s">
        <v>236</v>
      </c>
      <c r="AI184" s="93">
        <f>IF(SUM(AK184+AM184+AO184)&gt;0,1,0)</f>
        <v>1</v>
      </c>
      <c r="AJ184" s="94" t="s">
        <v>329</v>
      </c>
      <c r="AK184" s="95">
        <v>1</v>
      </c>
      <c r="AL184" s="96"/>
      <c r="AM184" s="97"/>
      <c r="AN184" s="96"/>
      <c r="AO184" s="97"/>
      <c r="AP184" s="107">
        <f>SUM(AK184,AM184,AO184)</f>
        <v>1</v>
      </c>
      <c r="AQ184" s="98">
        <f>IF(AS184&gt;0,1,0)</f>
        <v>0</v>
      </c>
      <c r="AR184" s="99"/>
      <c r="AS184" s="100"/>
      <c r="AT184" s="107">
        <f>SUM(AS184,AP184)</f>
        <v>1</v>
      </c>
      <c r="AU184" s="87"/>
    </row>
    <row r="185" spans="1:47">
      <c r="A185" s="77">
        <v>164</v>
      </c>
      <c r="B185" s="78">
        <v>41713</v>
      </c>
      <c r="C185" s="77" t="s">
        <v>203</v>
      </c>
      <c r="D185" s="77" t="s">
        <v>253</v>
      </c>
      <c r="E185" s="77" t="s">
        <v>6</v>
      </c>
      <c r="F185" s="79">
        <v>617</v>
      </c>
      <c r="G185" s="77"/>
      <c r="H185" s="79" t="s">
        <v>64</v>
      </c>
      <c r="I185" s="79">
        <v>5</v>
      </c>
      <c r="J185" s="80" t="s">
        <v>37</v>
      </c>
      <c r="K185" s="80">
        <v>13</v>
      </c>
      <c r="L185" s="81">
        <f>IF(SUM(R185,T185,V185)&gt;0,1,0)</f>
        <v>1</v>
      </c>
      <c r="M185" s="82">
        <v>0</v>
      </c>
      <c r="N185" s="82">
        <v>0</v>
      </c>
      <c r="O185" s="82"/>
      <c r="P185" s="82">
        <f>O185/K185</f>
        <v>0</v>
      </c>
      <c r="Q185" s="83" t="s">
        <v>398</v>
      </c>
      <c r="R185" s="84">
        <v>4</v>
      </c>
      <c r="S185" s="83"/>
      <c r="T185" s="85"/>
      <c r="U185" s="83"/>
      <c r="V185" s="85"/>
      <c r="W185" s="86"/>
      <c r="X185" s="87"/>
      <c r="Y185" s="87"/>
      <c r="Z185" s="87"/>
      <c r="AA185" s="107">
        <f>IF(AB185+AI185&gt;0,1,0)</f>
        <v>1</v>
      </c>
      <c r="AB185" s="88">
        <f>IF(AC185="",0,1)</f>
        <v>0</v>
      </c>
      <c r="AC185" s="89"/>
      <c r="AD185" s="89"/>
      <c r="AE185" s="90"/>
      <c r="AF185" s="91" t="s">
        <v>46</v>
      </c>
      <c r="AG185" s="91"/>
      <c r="AH185" s="92"/>
      <c r="AI185" s="93">
        <f>IF(SUM(AK185+AM185+AO185+AS185)&gt;0,1,0)</f>
        <v>1</v>
      </c>
      <c r="AJ185" s="94" t="s">
        <v>206</v>
      </c>
      <c r="AK185" s="95">
        <v>24</v>
      </c>
      <c r="AL185" s="96"/>
      <c r="AM185" s="97"/>
      <c r="AN185" s="96"/>
      <c r="AO185" s="97"/>
      <c r="AP185" s="107">
        <f>SUM(AK185,AM185,AO185)</f>
        <v>24</v>
      </c>
      <c r="AQ185" s="98">
        <f>IF(AS185&gt;0,1,0)</f>
        <v>0</v>
      </c>
      <c r="AR185" s="99"/>
      <c r="AS185" s="100"/>
      <c r="AT185" s="107">
        <f>SUM(AS185,AP185)</f>
        <v>24</v>
      </c>
      <c r="AU185" s="87" t="s">
        <v>255</v>
      </c>
    </row>
    <row r="186" spans="1:47">
      <c r="A186" s="77">
        <v>166</v>
      </c>
      <c r="B186" s="78">
        <v>41713</v>
      </c>
      <c r="C186" s="77" t="s">
        <v>203</v>
      </c>
      <c r="D186" s="77" t="s">
        <v>253</v>
      </c>
      <c r="E186" s="77" t="s">
        <v>585</v>
      </c>
      <c r="F186" s="79">
        <v>14879</v>
      </c>
      <c r="G186" s="77"/>
      <c r="H186" s="79" t="s">
        <v>64</v>
      </c>
      <c r="I186" s="79">
        <v>8</v>
      </c>
      <c r="J186" s="80">
        <v>12</v>
      </c>
      <c r="K186" s="80">
        <v>24</v>
      </c>
      <c r="L186" s="81">
        <f>IF(SUM(R186,T186,V186)&gt;0,1,0)</f>
        <v>1</v>
      </c>
      <c r="M186" s="82">
        <v>0</v>
      </c>
      <c r="N186" s="82">
        <v>0</v>
      </c>
      <c r="O186" s="82"/>
      <c r="P186" s="82">
        <f>O186/K186</f>
        <v>0</v>
      </c>
      <c r="Q186" s="83" t="s">
        <v>256</v>
      </c>
      <c r="R186" s="84">
        <v>3</v>
      </c>
      <c r="S186" s="83"/>
      <c r="T186" s="85"/>
      <c r="U186" s="83"/>
      <c r="V186" s="85"/>
      <c r="W186" s="86"/>
      <c r="X186" s="87"/>
      <c r="Y186" s="87"/>
      <c r="Z186" s="87"/>
      <c r="AA186" s="107">
        <f>IF(AB186+AI186&gt;0,1,0)</f>
        <v>1</v>
      </c>
      <c r="AB186" s="88">
        <f>IF(AC186="",0,1)</f>
        <v>0</v>
      </c>
      <c r="AC186" s="89"/>
      <c r="AD186" s="89"/>
      <c r="AE186" s="90"/>
      <c r="AF186" s="91" t="s">
        <v>48</v>
      </c>
      <c r="AG186" s="91" t="s">
        <v>52</v>
      </c>
      <c r="AH186" s="92">
        <v>0</v>
      </c>
      <c r="AI186" s="93">
        <f>IF(SUM(AK186+AM186+AO186+AS186)&gt;0,1,0)</f>
        <v>1</v>
      </c>
      <c r="AJ186" s="94" t="s">
        <v>206</v>
      </c>
      <c r="AK186" s="95">
        <v>1</v>
      </c>
      <c r="AL186" s="96"/>
      <c r="AM186" s="97"/>
      <c r="AN186" s="96"/>
      <c r="AO186" s="97"/>
      <c r="AP186" s="107">
        <f>SUM(AK186,AM186,AO186)</f>
        <v>1</v>
      </c>
      <c r="AQ186" s="98">
        <f>IF(AS186&gt;0,1,0)</f>
        <v>0</v>
      </c>
      <c r="AR186" s="99"/>
      <c r="AS186" s="100"/>
      <c r="AT186" s="107">
        <f>SUM(AS186,AP186)</f>
        <v>1</v>
      </c>
      <c r="AU186" s="87" t="s">
        <v>257</v>
      </c>
    </row>
    <row r="187" spans="1:47">
      <c r="A187" s="77">
        <v>167</v>
      </c>
      <c r="B187" s="78">
        <v>41713</v>
      </c>
      <c r="C187" s="77" t="s">
        <v>203</v>
      </c>
      <c r="D187" s="77" t="s">
        <v>253</v>
      </c>
      <c r="E187" s="77" t="s">
        <v>5</v>
      </c>
      <c r="F187" s="79">
        <v>1228</v>
      </c>
      <c r="G187" s="77"/>
      <c r="H187" s="79" t="s">
        <v>64</v>
      </c>
      <c r="I187" s="79">
        <v>8.5</v>
      </c>
      <c r="J187" s="80">
        <v>14</v>
      </c>
      <c r="K187" s="80">
        <v>55</v>
      </c>
      <c r="L187" s="81">
        <f>IF(SUM(R187,T187,V187)&gt;0,1,0)</f>
        <v>1</v>
      </c>
      <c r="M187" s="82">
        <v>0</v>
      </c>
      <c r="N187" s="82">
        <v>0</v>
      </c>
      <c r="O187" s="82"/>
      <c r="P187" s="82">
        <f>O187/K187</f>
        <v>0</v>
      </c>
      <c r="Q187" s="83" t="s">
        <v>398</v>
      </c>
      <c r="R187" s="84">
        <v>11</v>
      </c>
      <c r="S187" s="83"/>
      <c r="T187" s="85"/>
      <c r="U187" s="83"/>
      <c r="V187" s="85"/>
      <c r="W187" s="86"/>
      <c r="X187" s="87"/>
      <c r="Y187" s="87"/>
      <c r="Z187" s="87"/>
      <c r="AA187" s="107">
        <f>IF(AB187+AI187&gt;0,1,0)</f>
        <v>1</v>
      </c>
      <c r="AB187" s="88">
        <f>IF(AC187="",0,1)</f>
        <v>0</v>
      </c>
      <c r="AC187" s="89"/>
      <c r="AD187" s="89"/>
      <c r="AE187" s="90"/>
      <c r="AF187" s="91" t="s">
        <v>46</v>
      </c>
      <c r="AG187" s="91"/>
      <c r="AH187" s="92"/>
      <c r="AI187" s="93">
        <f>IF(SUM(AK187+AM187+AO187+AS187)&gt;0,1,0)</f>
        <v>1</v>
      </c>
      <c r="AJ187" s="94" t="s">
        <v>206</v>
      </c>
      <c r="AK187" s="95">
        <v>3</v>
      </c>
      <c r="AL187" s="96"/>
      <c r="AM187" s="97"/>
      <c r="AN187" s="96"/>
      <c r="AO187" s="97"/>
      <c r="AP187" s="107">
        <f>SUM(AK187,AM187,AO187)</f>
        <v>3</v>
      </c>
      <c r="AQ187" s="98">
        <f>IF(AS187&gt;0,1,0)</f>
        <v>1</v>
      </c>
      <c r="AR187" s="99" t="s">
        <v>206</v>
      </c>
      <c r="AS187" s="100">
        <v>200</v>
      </c>
      <c r="AT187" s="107">
        <f>SUM(AS187,AP187)</f>
        <v>203</v>
      </c>
      <c r="AU187" s="87" t="s">
        <v>259</v>
      </c>
    </row>
    <row r="188" spans="1:47">
      <c r="A188" s="77">
        <v>171</v>
      </c>
      <c r="B188" s="78">
        <v>41713</v>
      </c>
      <c r="C188" s="77" t="s">
        <v>203</v>
      </c>
      <c r="D188" s="77" t="s">
        <v>253</v>
      </c>
      <c r="E188" s="77" t="s">
        <v>14</v>
      </c>
      <c r="F188" s="79">
        <v>1338</v>
      </c>
      <c r="G188" s="77"/>
      <c r="H188" s="79" t="s">
        <v>64</v>
      </c>
      <c r="I188" s="79">
        <v>6</v>
      </c>
      <c r="J188" s="80">
        <v>18</v>
      </c>
      <c r="K188" s="80">
        <v>15</v>
      </c>
      <c r="L188" s="81">
        <f>IF(SUM(R188,T188,V188)&gt;0,1,0)</f>
        <v>1</v>
      </c>
      <c r="M188" s="82">
        <v>0</v>
      </c>
      <c r="N188" s="82">
        <v>0</v>
      </c>
      <c r="O188" s="82"/>
      <c r="P188" s="82">
        <f>O188/K188</f>
        <v>0</v>
      </c>
      <c r="Q188" s="83" t="s">
        <v>398</v>
      </c>
      <c r="R188" s="84">
        <v>9</v>
      </c>
      <c r="S188" s="83"/>
      <c r="T188" s="85"/>
      <c r="U188" s="83"/>
      <c r="V188" s="85"/>
      <c r="W188" s="86"/>
      <c r="X188" s="87"/>
      <c r="Y188" s="87"/>
      <c r="Z188" s="87"/>
      <c r="AA188" s="107">
        <f>IF(AB188+AI188&gt;0,1,0)</f>
        <v>1</v>
      </c>
      <c r="AB188" s="88">
        <f>IF(AC188="",0,1)</f>
        <v>0</v>
      </c>
      <c r="AC188" s="89"/>
      <c r="AD188" s="89"/>
      <c r="AE188" s="90"/>
      <c r="AF188" s="91" t="s">
        <v>49</v>
      </c>
      <c r="AG188" s="91" t="s">
        <v>52</v>
      </c>
      <c r="AH188" s="92">
        <v>0</v>
      </c>
      <c r="AI188" s="93">
        <f>IF(SUM(AK188+AM188+AO188+AS188)&gt;0,1,0)</f>
        <v>1</v>
      </c>
      <c r="AJ188" s="110" t="s">
        <v>482</v>
      </c>
      <c r="AK188" s="95">
        <v>6</v>
      </c>
      <c r="AL188" s="96"/>
      <c r="AM188" s="97"/>
      <c r="AN188" s="96"/>
      <c r="AO188" s="97"/>
      <c r="AP188" s="107">
        <f>SUM(AK188,AM188,AO188)</f>
        <v>6</v>
      </c>
      <c r="AQ188" s="98">
        <f>IF(AS188&gt;0,1,0)</f>
        <v>0</v>
      </c>
      <c r="AR188" s="99"/>
      <c r="AS188" s="100"/>
      <c r="AT188" s="107">
        <f>SUM(AS188,AP188)</f>
        <v>6</v>
      </c>
      <c r="AU188" s="87"/>
    </row>
    <row r="189" spans="1:47">
      <c r="A189" s="77">
        <v>172</v>
      </c>
      <c r="B189" s="78">
        <v>41713</v>
      </c>
      <c r="C189" s="77" t="s">
        <v>203</v>
      </c>
      <c r="D189" s="77" t="s">
        <v>253</v>
      </c>
      <c r="E189" s="77" t="s">
        <v>14</v>
      </c>
      <c r="F189" s="79">
        <v>1167</v>
      </c>
      <c r="G189" s="77"/>
      <c r="H189" s="79" t="s">
        <v>64</v>
      </c>
      <c r="I189" s="79">
        <v>5</v>
      </c>
      <c r="J189" s="80">
        <v>13</v>
      </c>
      <c r="K189" s="80">
        <v>7</v>
      </c>
      <c r="L189" s="81">
        <f>IF(SUM(R189,T189,V189)&gt;0,1,0)</f>
        <v>1</v>
      </c>
      <c r="M189" s="82">
        <v>0</v>
      </c>
      <c r="N189" s="82">
        <v>0</v>
      </c>
      <c r="O189" s="82"/>
      <c r="P189" s="82">
        <f>O189/K189</f>
        <v>0</v>
      </c>
      <c r="Q189" s="83" t="s">
        <v>398</v>
      </c>
      <c r="R189" s="84">
        <v>25</v>
      </c>
      <c r="S189" s="83"/>
      <c r="T189" s="85"/>
      <c r="U189" s="83"/>
      <c r="V189" s="85"/>
      <c r="W189" s="86"/>
      <c r="X189" s="87"/>
      <c r="Y189" s="87"/>
      <c r="Z189" s="87"/>
      <c r="AA189" s="107">
        <f>IF(AB189+AI189&gt;0,1,0)</f>
        <v>1</v>
      </c>
      <c r="AB189" s="88">
        <f>IF(AC189="",0,1)</f>
        <v>0</v>
      </c>
      <c r="AC189" s="89"/>
      <c r="AD189" s="89"/>
      <c r="AE189" s="90"/>
      <c r="AF189" s="91" t="s">
        <v>46</v>
      </c>
      <c r="AG189" s="91"/>
      <c r="AH189" s="92"/>
      <c r="AI189" s="93">
        <f>IF(SUM(AK189+AM189+AO189+AS189)&gt;0,1,0)</f>
        <v>1</v>
      </c>
      <c r="AJ189" s="110" t="s">
        <v>482</v>
      </c>
      <c r="AK189" s="95">
        <v>3</v>
      </c>
      <c r="AL189" s="96" t="s">
        <v>206</v>
      </c>
      <c r="AM189" s="97">
        <v>3</v>
      </c>
      <c r="AN189" s="96"/>
      <c r="AO189" s="97"/>
      <c r="AP189" s="107">
        <f>SUM(AK189,AM189,AO189)</f>
        <v>6</v>
      </c>
      <c r="AQ189" s="98">
        <f>IF(AS189&gt;0,1,0)</f>
        <v>0</v>
      </c>
      <c r="AR189" s="99"/>
      <c r="AS189" s="100"/>
      <c r="AT189" s="107">
        <f>SUM(AS189,AP189)</f>
        <v>6</v>
      </c>
      <c r="AU189" s="87" t="s">
        <v>271</v>
      </c>
    </row>
    <row r="190" spans="1:47">
      <c r="A190" s="77">
        <v>174</v>
      </c>
      <c r="B190" s="78">
        <v>41713</v>
      </c>
      <c r="C190" s="77" t="s">
        <v>203</v>
      </c>
      <c r="D190" s="77" t="s">
        <v>253</v>
      </c>
      <c r="E190" s="77" t="s">
        <v>15</v>
      </c>
      <c r="F190" s="79">
        <v>14648</v>
      </c>
      <c r="G190" s="77"/>
      <c r="H190" s="79" t="s">
        <v>64</v>
      </c>
      <c r="I190" s="79">
        <v>8.5</v>
      </c>
      <c r="J190" s="80">
        <v>14</v>
      </c>
      <c r="K190" s="80">
        <v>29</v>
      </c>
      <c r="L190" s="81">
        <f>IF(SUM(R190,T190,V190)&gt;0,1,0)</f>
        <v>1</v>
      </c>
      <c r="M190" s="82">
        <v>0</v>
      </c>
      <c r="N190" s="82">
        <v>0</v>
      </c>
      <c r="O190" s="82"/>
      <c r="P190" s="82">
        <f>O190/K190</f>
        <v>0</v>
      </c>
      <c r="Q190" s="83" t="s">
        <v>398</v>
      </c>
      <c r="R190" s="84">
        <v>7</v>
      </c>
      <c r="S190" s="83"/>
      <c r="T190" s="85"/>
      <c r="U190" s="83"/>
      <c r="V190" s="85"/>
      <c r="W190" s="86"/>
      <c r="X190" s="87"/>
      <c r="Y190" s="87"/>
      <c r="Z190" s="87"/>
      <c r="AA190" s="107">
        <f>IF(AB190+AI190&gt;0,1,0)</f>
        <v>1</v>
      </c>
      <c r="AB190" s="88">
        <f>IF(AC190="",0,1)</f>
        <v>0</v>
      </c>
      <c r="AC190" s="89"/>
      <c r="AD190" s="89"/>
      <c r="AE190" s="90"/>
      <c r="AF190" s="91" t="s">
        <v>49</v>
      </c>
      <c r="AG190" s="91" t="s">
        <v>52</v>
      </c>
      <c r="AH190" s="92">
        <v>0</v>
      </c>
      <c r="AI190" s="93">
        <f>IF(SUM(AK190+AM190+AO190+AS190)&gt;0,1,0)</f>
        <v>1</v>
      </c>
      <c r="AJ190" s="94" t="s">
        <v>206</v>
      </c>
      <c r="AK190" s="95">
        <v>12</v>
      </c>
      <c r="AL190" s="96"/>
      <c r="AM190" s="97"/>
      <c r="AN190" s="96"/>
      <c r="AO190" s="97"/>
      <c r="AP190" s="107">
        <f>SUM(AK190,AM190,AO190)</f>
        <v>12</v>
      </c>
      <c r="AQ190" s="98">
        <f>IF(AS190&gt;0,1,0)</f>
        <v>0</v>
      </c>
      <c r="AR190" s="99"/>
      <c r="AS190" s="100"/>
      <c r="AT190" s="107">
        <f>SUM(AS190,AP190)</f>
        <v>12</v>
      </c>
      <c r="AU190" s="87" t="s">
        <v>277</v>
      </c>
    </row>
    <row r="191" spans="1:47">
      <c r="A191" s="77">
        <v>175</v>
      </c>
      <c r="B191" s="78">
        <v>41713</v>
      </c>
      <c r="C191" s="77" t="s">
        <v>203</v>
      </c>
      <c r="D191" s="77" t="s">
        <v>253</v>
      </c>
      <c r="E191" s="77" t="s">
        <v>11</v>
      </c>
      <c r="F191" s="79">
        <v>14872</v>
      </c>
      <c r="G191" s="77"/>
      <c r="H191" s="79" t="s">
        <v>64</v>
      </c>
      <c r="I191" s="79">
        <v>6.5</v>
      </c>
      <c r="J191" s="80">
        <v>17</v>
      </c>
      <c r="K191" s="80">
        <v>104</v>
      </c>
      <c r="L191" s="81">
        <f>IF(SUM(R191,T191,V191)&gt;0,1,0)</f>
        <v>1</v>
      </c>
      <c r="M191" s="82">
        <v>0</v>
      </c>
      <c r="N191" s="82">
        <v>0</v>
      </c>
      <c r="O191" s="82"/>
      <c r="P191" s="82">
        <f>O191/K191</f>
        <v>0</v>
      </c>
      <c r="Q191" s="83" t="s">
        <v>398</v>
      </c>
      <c r="R191" s="84">
        <v>3</v>
      </c>
      <c r="S191" s="83"/>
      <c r="T191" s="85"/>
      <c r="U191" s="83"/>
      <c r="V191" s="85"/>
      <c r="W191" s="86"/>
      <c r="X191" s="87"/>
      <c r="Y191" s="87"/>
      <c r="Z191" s="87"/>
      <c r="AA191" s="107">
        <f>IF(AB191+AI191&gt;0,1,0)</f>
        <v>1</v>
      </c>
      <c r="AB191" s="88">
        <f>IF(AC191="",0,1)</f>
        <v>0</v>
      </c>
      <c r="AC191" s="89"/>
      <c r="AD191" s="89"/>
      <c r="AE191" s="90"/>
      <c r="AF191" s="91" t="s">
        <v>48</v>
      </c>
      <c r="AG191" s="91" t="s">
        <v>52</v>
      </c>
      <c r="AH191" s="92">
        <v>0</v>
      </c>
      <c r="AI191" s="93">
        <f>IF(SUM(AK191+AM191+AO191+AS191)&gt;0,1,0)</f>
        <v>1</v>
      </c>
      <c r="AJ191" s="110" t="s">
        <v>348</v>
      </c>
      <c r="AK191" s="95">
        <v>4</v>
      </c>
      <c r="AL191" s="96" t="s">
        <v>206</v>
      </c>
      <c r="AM191" s="97">
        <v>6</v>
      </c>
      <c r="AN191" s="96"/>
      <c r="AO191" s="97"/>
      <c r="AP191" s="107">
        <f>SUM(AK191,AM191,AO191)</f>
        <v>10</v>
      </c>
      <c r="AQ191" s="98">
        <f>IF(AS191&gt;0,1,0)</f>
        <v>0</v>
      </c>
      <c r="AR191" s="99"/>
      <c r="AS191" s="100"/>
      <c r="AT191" s="107">
        <f>SUM(AS191,AP191)</f>
        <v>10</v>
      </c>
      <c r="AU191" s="87" t="s">
        <v>278</v>
      </c>
    </row>
    <row r="192" spans="1:47">
      <c r="A192" s="77">
        <v>177</v>
      </c>
      <c r="B192" s="78">
        <v>41713</v>
      </c>
      <c r="C192" s="77" t="s">
        <v>203</v>
      </c>
      <c r="D192" s="77" t="s">
        <v>253</v>
      </c>
      <c r="E192" s="77" t="s">
        <v>12</v>
      </c>
      <c r="F192" s="79">
        <v>702</v>
      </c>
      <c r="G192" s="77"/>
      <c r="H192" s="79" t="s">
        <v>64</v>
      </c>
      <c r="I192" s="79">
        <v>8</v>
      </c>
      <c r="J192" s="80">
        <v>10</v>
      </c>
      <c r="K192" s="80">
        <v>38</v>
      </c>
      <c r="L192" s="81">
        <f>IF(SUM(R192,T192,V192)&gt;0,1,0)</f>
        <v>0</v>
      </c>
      <c r="M192" s="82">
        <v>0</v>
      </c>
      <c r="N192" s="82">
        <v>0</v>
      </c>
      <c r="O192" s="82"/>
      <c r="P192" s="82">
        <f>O192/K192</f>
        <v>0</v>
      </c>
      <c r="Q192" s="83"/>
      <c r="R192" s="84"/>
      <c r="S192" s="83"/>
      <c r="T192" s="85"/>
      <c r="U192" s="83"/>
      <c r="V192" s="85"/>
      <c r="W192" s="86"/>
      <c r="X192" s="87"/>
      <c r="Y192" s="87"/>
      <c r="Z192" s="87"/>
      <c r="AA192" s="107">
        <f>IF(AB192+AI192&gt;0,1,0)</f>
        <v>1</v>
      </c>
      <c r="AB192" s="88">
        <f>IF(AC192="",0,1)</f>
        <v>0</v>
      </c>
      <c r="AC192" s="89"/>
      <c r="AD192" s="89"/>
      <c r="AE192" s="90"/>
      <c r="AF192" s="91" t="s">
        <v>49</v>
      </c>
      <c r="AG192" s="91" t="s">
        <v>114</v>
      </c>
      <c r="AH192" s="92"/>
      <c r="AI192" s="93">
        <f>IF(SUM(AK192+AM192+AO192+AS192)&gt;0,1,0)</f>
        <v>1</v>
      </c>
      <c r="AJ192" s="94" t="s">
        <v>206</v>
      </c>
      <c r="AK192" s="95">
        <v>16</v>
      </c>
      <c r="AL192" s="96"/>
      <c r="AM192" s="97"/>
      <c r="AN192" s="96"/>
      <c r="AO192" s="97"/>
      <c r="AP192" s="107">
        <f>SUM(AK192,AM192,AO192)</f>
        <v>16</v>
      </c>
      <c r="AQ192" s="98">
        <f>IF(AS192&gt;0,1,0)</f>
        <v>0</v>
      </c>
      <c r="AR192" s="99"/>
      <c r="AS192" s="100"/>
      <c r="AT192" s="107">
        <f>SUM(AS192,AP192)</f>
        <v>16</v>
      </c>
      <c r="AU192" s="87" t="s">
        <v>279</v>
      </c>
    </row>
    <row r="193" spans="1:47">
      <c r="A193" s="77">
        <v>182</v>
      </c>
      <c r="B193" s="78">
        <v>41716</v>
      </c>
      <c r="C193" s="77" t="s">
        <v>203</v>
      </c>
      <c r="D193" s="77" t="s">
        <v>286</v>
      </c>
      <c r="E193" s="77" t="s">
        <v>4</v>
      </c>
      <c r="F193" s="79">
        <v>1796</v>
      </c>
      <c r="G193" s="77"/>
      <c r="H193" s="79" t="s">
        <v>64</v>
      </c>
      <c r="I193" s="79">
        <v>5.5</v>
      </c>
      <c r="J193" s="80">
        <v>10</v>
      </c>
      <c r="K193" s="80">
        <v>8</v>
      </c>
      <c r="L193" s="81">
        <f>IF(SUM(R193,T193,V193)&gt;0,1,0)</f>
        <v>1</v>
      </c>
      <c r="M193" s="82">
        <v>0</v>
      </c>
      <c r="N193" s="82">
        <v>0</v>
      </c>
      <c r="O193" s="82"/>
      <c r="P193" s="82">
        <f>O193/K193</f>
        <v>0</v>
      </c>
      <c r="Q193" s="83" t="s">
        <v>398</v>
      </c>
      <c r="R193" s="84">
        <v>4</v>
      </c>
      <c r="S193" s="83"/>
      <c r="T193" s="85"/>
      <c r="U193" s="83"/>
      <c r="V193" s="85"/>
      <c r="W193" s="86"/>
      <c r="X193" s="87"/>
      <c r="Y193" s="87"/>
      <c r="Z193" s="87"/>
      <c r="AA193" s="107">
        <f>IF(AB193+AI193&gt;0,1,0)</f>
        <v>1</v>
      </c>
      <c r="AB193" s="88">
        <f>IF(AC193="",0,1)</f>
        <v>0</v>
      </c>
      <c r="AC193" s="89"/>
      <c r="AD193" s="89"/>
      <c r="AE193" s="90"/>
      <c r="AF193" s="91" t="s">
        <v>46</v>
      </c>
      <c r="AG193" s="91"/>
      <c r="AH193" s="92"/>
      <c r="AI193" s="93">
        <f>IF(SUM(AK193+AM193+AO193+AS193)&gt;0,1,0)</f>
        <v>1</v>
      </c>
      <c r="AJ193" s="94" t="s">
        <v>206</v>
      </c>
      <c r="AK193" s="95">
        <v>4</v>
      </c>
      <c r="AL193" s="96"/>
      <c r="AM193" s="97"/>
      <c r="AN193" s="96"/>
      <c r="AO193" s="97"/>
      <c r="AP193" s="107">
        <f>SUM(AK193,AM193,AO193)</f>
        <v>4</v>
      </c>
      <c r="AQ193" s="98">
        <f>IF(AS193&gt;0,1,0)</f>
        <v>0</v>
      </c>
      <c r="AR193" s="99"/>
      <c r="AS193" s="100"/>
      <c r="AT193" s="107">
        <f>SUM(AS193,AP193)</f>
        <v>4</v>
      </c>
      <c r="AU193" s="87" t="s">
        <v>289</v>
      </c>
    </row>
    <row r="194" spans="1:47">
      <c r="A194" s="77">
        <v>185</v>
      </c>
      <c r="B194" s="78">
        <v>41716</v>
      </c>
      <c r="C194" s="77" t="s">
        <v>203</v>
      </c>
      <c r="D194" s="77" t="s">
        <v>286</v>
      </c>
      <c r="E194" s="77" t="s">
        <v>6</v>
      </c>
      <c r="F194" s="79">
        <v>6054</v>
      </c>
      <c r="G194" s="77"/>
      <c r="H194" s="79" t="s">
        <v>64</v>
      </c>
      <c r="I194" s="79">
        <v>5</v>
      </c>
      <c r="J194" s="80">
        <v>10</v>
      </c>
      <c r="K194" s="80">
        <v>14</v>
      </c>
      <c r="L194" s="81">
        <f>IF(SUM(R194,T194,V194)&gt;0,1,0)</f>
        <v>1</v>
      </c>
      <c r="M194" s="82">
        <v>0</v>
      </c>
      <c r="N194" s="82">
        <v>0</v>
      </c>
      <c r="O194" s="82"/>
      <c r="P194" s="82">
        <f>O194/K194</f>
        <v>0</v>
      </c>
      <c r="Q194" s="83" t="s">
        <v>398</v>
      </c>
      <c r="R194" s="84">
        <v>1</v>
      </c>
      <c r="S194" s="83"/>
      <c r="T194" s="85"/>
      <c r="U194" s="83"/>
      <c r="V194" s="85"/>
      <c r="W194" s="86"/>
      <c r="X194" s="87"/>
      <c r="Y194" s="87"/>
      <c r="Z194" s="87"/>
      <c r="AA194" s="107">
        <f>IF(AB194+AI194&gt;0,1,0)</f>
        <v>1</v>
      </c>
      <c r="AB194" s="88">
        <f>IF(AC194="",0,1)</f>
        <v>0</v>
      </c>
      <c r="AC194" s="89"/>
      <c r="AD194" s="89"/>
      <c r="AE194" s="90"/>
      <c r="AF194" s="91" t="s">
        <v>46</v>
      </c>
      <c r="AG194" s="91"/>
      <c r="AH194" s="92"/>
      <c r="AI194" s="93">
        <f>IF(SUM(AK194+AM194+AO194+AS194)&gt;0,1,0)</f>
        <v>1</v>
      </c>
      <c r="AJ194" s="94" t="s">
        <v>206</v>
      </c>
      <c r="AK194" s="95">
        <v>27</v>
      </c>
      <c r="AL194" s="96"/>
      <c r="AM194" s="97"/>
      <c r="AN194" s="96"/>
      <c r="AO194" s="97"/>
      <c r="AP194" s="107">
        <f>SUM(AK194,AM194,AO194)</f>
        <v>27</v>
      </c>
      <c r="AQ194" s="98">
        <f>IF(AS194&gt;0,1,0)</f>
        <v>0</v>
      </c>
      <c r="AR194" s="99"/>
      <c r="AS194" s="100"/>
      <c r="AT194" s="107">
        <f>SUM(AS194,AP194)</f>
        <v>27</v>
      </c>
      <c r="AU194" s="87" t="s">
        <v>291</v>
      </c>
    </row>
    <row r="195" spans="1:47">
      <c r="A195" s="77">
        <v>190</v>
      </c>
      <c r="B195" s="78">
        <v>41716</v>
      </c>
      <c r="C195" s="77" t="s">
        <v>203</v>
      </c>
      <c r="D195" s="77" t="s">
        <v>286</v>
      </c>
      <c r="E195" s="77" t="s">
        <v>584</v>
      </c>
      <c r="F195" s="79">
        <v>5690</v>
      </c>
      <c r="G195" s="77"/>
      <c r="H195" s="79" t="s">
        <v>64</v>
      </c>
      <c r="I195" s="79">
        <v>3.5</v>
      </c>
      <c r="J195" s="80" t="s">
        <v>37</v>
      </c>
      <c r="K195" s="80">
        <v>78</v>
      </c>
      <c r="L195" s="81">
        <f>IF(SUM(R195,T195,V195)&gt;0,1,0)</f>
        <v>1</v>
      </c>
      <c r="M195" s="82">
        <v>1</v>
      </c>
      <c r="N195" s="82">
        <v>1</v>
      </c>
      <c r="O195" s="82">
        <v>3</v>
      </c>
      <c r="P195" s="82">
        <f>O195/K195</f>
        <v>3.8461538461538464E-2</v>
      </c>
      <c r="Q195" s="83" t="s">
        <v>209</v>
      </c>
      <c r="R195" s="84">
        <v>3</v>
      </c>
      <c r="S195" s="83" t="s">
        <v>398</v>
      </c>
      <c r="T195" s="85">
        <v>2</v>
      </c>
      <c r="U195" s="83"/>
      <c r="V195" s="85"/>
      <c r="W195" s="86"/>
      <c r="X195" s="87"/>
      <c r="Y195" s="87"/>
      <c r="Z195" s="87"/>
      <c r="AA195" s="107">
        <f>IF(AB195+AI195&gt;0,1,0)</f>
        <v>1</v>
      </c>
      <c r="AB195" s="88">
        <f>IF(AC195="",0,1)</f>
        <v>1</v>
      </c>
      <c r="AC195" s="89" t="s">
        <v>206</v>
      </c>
      <c r="AD195" s="89"/>
      <c r="AE195" s="90"/>
      <c r="AF195" s="91" t="s">
        <v>46</v>
      </c>
      <c r="AG195" s="91"/>
      <c r="AH195" s="92"/>
      <c r="AI195" s="93">
        <f>IF(SUM(AK195+AM195+AO195+AS195)&gt;0,1,0)</f>
        <v>1</v>
      </c>
      <c r="AJ195" s="94" t="s">
        <v>206</v>
      </c>
      <c r="AK195" s="95"/>
      <c r="AL195" s="96"/>
      <c r="AM195" s="97"/>
      <c r="AN195" s="96"/>
      <c r="AO195" s="97"/>
      <c r="AP195" s="107">
        <f>SUM(AK195,AM195,AO195)</f>
        <v>0</v>
      </c>
      <c r="AQ195" s="98">
        <f>IF(AS195&gt;0,1,0)</f>
        <v>1</v>
      </c>
      <c r="AR195" s="99" t="s">
        <v>206</v>
      </c>
      <c r="AS195" s="100">
        <v>10</v>
      </c>
      <c r="AT195" s="107">
        <f>SUM(AS195,AP195)</f>
        <v>10</v>
      </c>
      <c r="AU195" s="87" t="s">
        <v>290</v>
      </c>
    </row>
    <row r="196" spans="1:47">
      <c r="A196" s="77">
        <v>193</v>
      </c>
      <c r="B196" s="78">
        <v>41716</v>
      </c>
      <c r="C196" s="77" t="s">
        <v>203</v>
      </c>
      <c r="D196" s="77" t="s">
        <v>286</v>
      </c>
      <c r="E196" s="77" t="s">
        <v>14</v>
      </c>
      <c r="F196" s="79">
        <v>5477</v>
      </c>
      <c r="G196" s="77"/>
      <c r="H196" s="79" t="s">
        <v>64</v>
      </c>
      <c r="I196" s="79">
        <v>7.5</v>
      </c>
      <c r="J196" s="80">
        <v>13</v>
      </c>
      <c r="K196" s="80">
        <v>8</v>
      </c>
      <c r="L196" s="81">
        <f>IF(SUM(R196,T196,V196)&gt;0,1,0)</f>
        <v>1</v>
      </c>
      <c r="M196" s="82">
        <v>0</v>
      </c>
      <c r="N196" s="82">
        <v>0</v>
      </c>
      <c r="O196" s="82"/>
      <c r="P196" s="82">
        <f>O196/K196</f>
        <v>0</v>
      </c>
      <c r="Q196" s="83" t="s">
        <v>398</v>
      </c>
      <c r="R196" s="84">
        <v>4</v>
      </c>
      <c r="S196" s="83"/>
      <c r="T196" s="85"/>
      <c r="U196" s="83"/>
      <c r="V196" s="85"/>
      <c r="W196" s="86"/>
      <c r="X196" s="87"/>
      <c r="Y196" s="87"/>
      <c r="Z196" s="87"/>
      <c r="AA196" s="107">
        <f>IF(AB196+AI196&gt;0,1,0)</f>
        <v>1</v>
      </c>
      <c r="AB196" s="88">
        <f>IF(AC196="",0,1)</f>
        <v>0</v>
      </c>
      <c r="AC196" s="89"/>
      <c r="AD196" s="89"/>
      <c r="AE196" s="90"/>
      <c r="AF196" s="91" t="s">
        <v>48</v>
      </c>
      <c r="AG196" s="91" t="s">
        <v>114</v>
      </c>
      <c r="AH196" s="92"/>
      <c r="AI196" s="93">
        <f>IF(SUM(AK196+AM196+AO196+AS196)&gt;0,1,0)</f>
        <v>1</v>
      </c>
      <c r="AJ196" s="94" t="s">
        <v>206</v>
      </c>
      <c r="AK196" s="95">
        <v>23</v>
      </c>
      <c r="AL196" s="109" t="s">
        <v>482</v>
      </c>
      <c r="AM196" s="97">
        <v>1</v>
      </c>
      <c r="AN196" s="96"/>
      <c r="AO196" s="97"/>
      <c r="AP196" s="107">
        <f>SUM(AK196,AM196,AO196)</f>
        <v>24</v>
      </c>
      <c r="AQ196" s="98">
        <f>IF(AS196&gt;0,1,0)</f>
        <v>1</v>
      </c>
      <c r="AR196" s="99" t="s">
        <v>206</v>
      </c>
      <c r="AS196" s="100">
        <v>20</v>
      </c>
      <c r="AT196" s="107">
        <f>SUM(AS196,AP196)</f>
        <v>44</v>
      </c>
      <c r="AU196" s="87" t="s">
        <v>294</v>
      </c>
    </row>
    <row r="197" spans="1:47">
      <c r="A197" s="77">
        <v>195</v>
      </c>
      <c r="B197" s="78">
        <v>41716</v>
      </c>
      <c r="C197" s="77" t="s">
        <v>203</v>
      </c>
      <c r="D197" s="77" t="s">
        <v>286</v>
      </c>
      <c r="E197" s="77" t="s">
        <v>12</v>
      </c>
      <c r="F197" s="79">
        <v>5024</v>
      </c>
      <c r="G197" s="77"/>
      <c r="H197" s="79" t="s">
        <v>64</v>
      </c>
      <c r="I197" s="79">
        <v>9</v>
      </c>
      <c r="J197" s="80">
        <v>17</v>
      </c>
      <c r="K197" s="80">
        <v>66</v>
      </c>
      <c r="L197" s="81">
        <f>IF(SUM(R197,T197,V197)&gt;0,1,0)</f>
        <v>0</v>
      </c>
      <c r="M197" s="82">
        <v>0</v>
      </c>
      <c r="N197" s="82">
        <v>0</v>
      </c>
      <c r="O197" s="82"/>
      <c r="P197" s="82">
        <f>O197/K197</f>
        <v>0</v>
      </c>
      <c r="Q197" s="83"/>
      <c r="R197" s="84"/>
      <c r="S197" s="83"/>
      <c r="T197" s="85"/>
      <c r="U197" s="83"/>
      <c r="V197" s="85"/>
      <c r="W197" s="86"/>
      <c r="X197" s="87"/>
      <c r="Y197" s="87"/>
      <c r="Z197" s="87"/>
      <c r="AA197" s="107">
        <f>IF(AB197+AI197&gt;0,1,0)</f>
        <v>1</v>
      </c>
      <c r="AB197" s="88">
        <f>IF(AC197="",0,1)</f>
        <v>0</v>
      </c>
      <c r="AC197" s="89"/>
      <c r="AD197" s="89"/>
      <c r="AE197" s="90"/>
      <c r="AF197" s="91" t="s">
        <v>47</v>
      </c>
      <c r="AG197" s="91" t="s">
        <v>52</v>
      </c>
      <c r="AH197" s="92">
        <v>0</v>
      </c>
      <c r="AI197" s="93">
        <f>IF(SUM(AK197+AM197+AO197+AS197)&gt;0,1,0)</f>
        <v>1</v>
      </c>
      <c r="AJ197" s="110" t="s">
        <v>333</v>
      </c>
      <c r="AK197" s="95">
        <v>1</v>
      </c>
      <c r="AL197" s="96" t="s">
        <v>206</v>
      </c>
      <c r="AM197" s="97">
        <v>5</v>
      </c>
      <c r="AN197" s="96"/>
      <c r="AO197" s="97"/>
      <c r="AP197" s="107">
        <f>SUM(AK197,AM197,AO197)</f>
        <v>6</v>
      </c>
      <c r="AQ197" s="98">
        <f>IF(AS197&gt;0,1,0)</f>
        <v>0</v>
      </c>
      <c r="AR197" s="99"/>
      <c r="AS197" s="100"/>
      <c r="AT197" s="107">
        <f>SUM(AS197,AP197)</f>
        <v>6</v>
      </c>
      <c r="AU197" s="87"/>
    </row>
    <row r="198" spans="1:47">
      <c r="A198" s="77">
        <v>213</v>
      </c>
      <c r="B198" s="78">
        <v>41719</v>
      </c>
      <c r="C198" s="77" t="s">
        <v>203</v>
      </c>
      <c r="D198" s="77" t="s">
        <v>303</v>
      </c>
      <c r="E198" s="77" t="s">
        <v>14</v>
      </c>
      <c r="F198" s="79">
        <v>3994</v>
      </c>
      <c r="G198" s="77"/>
      <c r="H198" s="79" t="s">
        <v>64</v>
      </c>
      <c r="I198" s="79">
        <v>8</v>
      </c>
      <c r="J198" s="80">
        <v>15</v>
      </c>
      <c r="K198" s="80">
        <v>12</v>
      </c>
      <c r="L198" s="81">
        <f>IF(SUM(R198,T198,V198)&gt;0,1,0)</f>
        <v>1</v>
      </c>
      <c r="M198" s="82">
        <v>0</v>
      </c>
      <c r="N198" s="82">
        <v>0</v>
      </c>
      <c r="O198" s="82"/>
      <c r="P198" s="82">
        <f>O198/K198</f>
        <v>0</v>
      </c>
      <c r="Q198" s="83" t="s">
        <v>398</v>
      </c>
      <c r="R198" s="84">
        <v>15</v>
      </c>
      <c r="S198" s="83"/>
      <c r="T198" s="85"/>
      <c r="U198" s="83"/>
      <c r="V198" s="85"/>
      <c r="W198" s="86"/>
      <c r="X198" s="87"/>
      <c r="Y198" s="87"/>
      <c r="Z198" s="87"/>
      <c r="AA198" s="107">
        <f>IF(AB198+AI198&gt;0,1,0)</f>
        <v>1</v>
      </c>
      <c r="AB198" s="88">
        <f>IF(AC198="",0,1)</f>
        <v>0</v>
      </c>
      <c r="AC198" s="89"/>
      <c r="AD198" s="89"/>
      <c r="AE198" s="90"/>
      <c r="AF198" s="91" t="s">
        <v>48</v>
      </c>
      <c r="AG198" s="91" t="s">
        <v>114</v>
      </c>
      <c r="AH198" s="92"/>
      <c r="AI198" s="93">
        <f>IF(SUM(AK198+AM198+AO198+AS198)&gt;0,1,0)</f>
        <v>1</v>
      </c>
      <c r="AJ198" s="94" t="s">
        <v>206</v>
      </c>
      <c r="AK198" s="95">
        <v>1</v>
      </c>
      <c r="AL198" s="96"/>
      <c r="AM198" s="97"/>
      <c r="AN198" s="96"/>
      <c r="AO198" s="97"/>
      <c r="AP198" s="107">
        <f>SUM(AK198,AM198,AO198)</f>
        <v>1</v>
      </c>
      <c r="AQ198" s="98">
        <f>IF(AS198&gt;0,1,0)</f>
        <v>0</v>
      </c>
      <c r="AR198" s="99"/>
      <c r="AS198" s="100"/>
      <c r="AT198" s="107">
        <f>SUM(AS198,AP198)</f>
        <v>1</v>
      </c>
      <c r="AU198" s="87"/>
    </row>
    <row r="199" spans="1:47">
      <c r="A199" s="77">
        <v>231</v>
      </c>
      <c r="B199" s="78">
        <v>41719</v>
      </c>
      <c r="C199" s="77" t="s">
        <v>203</v>
      </c>
      <c r="D199" s="77" t="s">
        <v>336</v>
      </c>
      <c r="E199" s="77" t="s">
        <v>584</v>
      </c>
      <c r="F199" s="79">
        <v>1577</v>
      </c>
      <c r="G199" s="77"/>
      <c r="H199" s="79" t="s">
        <v>64</v>
      </c>
      <c r="I199" s="79">
        <v>7</v>
      </c>
      <c r="J199" s="80">
        <v>10</v>
      </c>
      <c r="K199" s="80">
        <v>88</v>
      </c>
      <c r="L199" s="81">
        <f>IF(SUM(R199,T199,V199)&gt;0,1,0)</f>
        <v>1</v>
      </c>
      <c r="M199" s="82">
        <v>0</v>
      </c>
      <c r="N199" s="82">
        <v>0</v>
      </c>
      <c r="O199" s="82"/>
      <c r="P199" s="82">
        <f>O199/K199</f>
        <v>0</v>
      </c>
      <c r="Q199" s="83" t="s">
        <v>398</v>
      </c>
      <c r="R199" s="84">
        <v>6</v>
      </c>
      <c r="S199" s="83"/>
      <c r="T199" s="85"/>
      <c r="U199" s="83"/>
      <c r="V199" s="85"/>
      <c r="W199" s="86"/>
      <c r="X199" s="87"/>
      <c r="Y199" s="87"/>
      <c r="Z199" s="87"/>
      <c r="AA199" s="107">
        <f>IF(AB199+AI199&gt;0,1,0)</f>
        <v>1</v>
      </c>
      <c r="AB199" s="88">
        <f>IF(AC199="",0,1)</f>
        <v>0</v>
      </c>
      <c r="AC199" s="89"/>
      <c r="AD199" s="89"/>
      <c r="AE199" s="90"/>
      <c r="AF199" s="91" t="s">
        <v>46</v>
      </c>
      <c r="AG199" s="91"/>
      <c r="AH199" s="92"/>
      <c r="AI199" s="93">
        <f>IF(SUM(AK199+AM199+AO199+AS199)&gt;0,1,0)</f>
        <v>1</v>
      </c>
      <c r="AJ199" s="110" t="s">
        <v>333</v>
      </c>
      <c r="AK199" s="95">
        <v>1</v>
      </c>
      <c r="AL199" s="96"/>
      <c r="AM199" s="97"/>
      <c r="AN199" s="96"/>
      <c r="AO199" s="97"/>
      <c r="AP199" s="107">
        <f>SUM(AK199,AM199,AO199)</f>
        <v>1</v>
      </c>
      <c r="AQ199" s="98">
        <f>IF(AS199&gt;0,1,0)</f>
        <v>0</v>
      </c>
      <c r="AR199" s="99"/>
      <c r="AS199" s="100"/>
      <c r="AT199" s="107">
        <f>SUM(AS199,AP199)</f>
        <v>1</v>
      </c>
      <c r="AU199" s="87"/>
    </row>
    <row r="200" spans="1:47">
      <c r="A200" s="77">
        <v>232</v>
      </c>
      <c r="B200" s="78">
        <v>41719</v>
      </c>
      <c r="C200" s="77" t="s">
        <v>203</v>
      </c>
      <c r="D200" s="77" t="s">
        <v>336</v>
      </c>
      <c r="E200" s="77" t="s">
        <v>584</v>
      </c>
      <c r="F200" s="79">
        <v>1635</v>
      </c>
      <c r="G200" s="77"/>
      <c r="H200" s="79" t="s">
        <v>64</v>
      </c>
      <c r="I200" s="79" t="s">
        <v>235</v>
      </c>
      <c r="J200" s="80" t="s">
        <v>37</v>
      </c>
      <c r="K200" s="80">
        <v>35</v>
      </c>
      <c r="L200" s="81">
        <f>IF(SUM(R200,T200,V200)&gt;0,1,0)</f>
        <v>1</v>
      </c>
      <c r="M200" s="82">
        <v>0</v>
      </c>
      <c r="N200" s="82">
        <v>0</v>
      </c>
      <c r="O200" s="82"/>
      <c r="P200" s="82">
        <f>O200/K200</f>
        <v>0</v>
      </c>
      <c r="Q200" s="83" t="s">
        <v>398</v>
      </c>
      <c r="R200" s="84">
        <v>4</v>
      </c>
      <c r="S200" s="83"/>
      <c r="T200" s="85"/>
      <c r="U200" s="83"/>
      <c r="V200" s="85"/>
      <c r="W200" s="86"/>
      <c r="X200" s="87"/>
      <c r="Y200" s="87"/>
      <c r="Z200" s="87"/>
      <c r="AA200" s="107">
        <f>IF(AB200+AI200&gt;0,1,0)</f>
        <v>0</v>
      </c>
      <c r="AB200" s="88">
        <f>IF(AC200="",0,1)</f>
        <v>0</v>
      </c>
      <c r="AC200" s="89"/>
      <c r="AD200" s="89"/>
      <c r="AE200" s="90"/>
      <c r="AF200" s="91" t="s">
        <v>46</v>
      </c>
      <c r="AG200" s="91"/>
      <c r="AH200" s="92"/>
      <c r="AI200" s="93">
        <f>IF(SUM(AK200+AM200+AO200+AS200)&gt;0,1,0)</f>
        <v>0</v>
      </c>
      <c r="AJ200" s="94"/>
      <c r="AK200" s="95"/>
      <c r="AL200" s="96"/>
      <c r="AM200" s="97"/>
      <c r="AN200" s="96"/>
      <c r="AO200" s="97"/>
      <c r="AP200" s="107">
        <f>SUM(AK200,AM200,AO200)</f>
        <v>0</v>
      </c>
      <c r="AQ200" s="98">
        <f>IF(AS200&gt;0,1,0)</f>
        <v>0</v>
      </c>
      <c r="AR200" s="99"/>
      <c r="AS200" s="100"/>
      <c r="AT200" s="107">
        <f>SUM(AS200,AP200)</f>
        <v>0</v>
      </c>
      <c r="AU200" s="87"/>
    </row>
    <row r="201" spans="1:47">
      <c r="A201" s="77">
        <v>234</v>
      </c>
      <c r="B201" s="78">
        <v>41719</v>
      </c>
      <c r="C201" s="77" t="s">
        <v>203</v>
      </c>
      <c r="D201" s="77" t="s">
        <v>336</v>
      </c>
      <c r="E201" s="77" t="s">
        <v>5</v>
      </c>
      <c r="F201" s="79">
        <v>445</v>
      </c>
      <c r="G201" s="77"/>
      <c r="H201" s="79" t="s">
        <v>64</v>
      </c>
      <c r="I201" s="79">
        <v>7</v>
      </c>
      <c r="J201" s="80">
        <v>11</v>
      </c>
      <c r="K201" s="80">
        <v>53</v>
      </c>
      <c r="L201" s="81">
        <f>IF(SUM(R201,T201,V201)&gt;0,1,0)</f>
        <v>1</v>
      </c>
      <c r="M201" s="82">
        <v>1</v>
      </c>
      <c r="N201" s="82">
        <v>1</v>
      </c>
      <c r="O201" s="82">
        <v>6</v>
      </c>
      <c r="P201" s="82">
        <f>O201/K201</f>
        <v>0.11320754716981132</v>
      </c>
      <c r="Q201" s="83" t="s">
        <v>45</v>
      </c>
      <c r="R201" s="84">
        <v>6</v>
      </c>
      <c r="S201" s="83" t="s">
        <v>398</v>
      </c>
      <c r="T201" s="85">
        <v>5</v>
      </c>
      <c r="U201" s="83" t="s">
        <v>355</v>
      </c>
      <c r="V201" s="85">
        <v>1</v>
      </c>
      <c r="W201" s="86"/>
      <c r="X201" s="87"/>
      <c r="Y201" s="87"/>
      <c r="Z201" s="87"/>
      <c r="AA201" s="107">
        <f>IF(AB201+AI201&gt;0,1,0)</f>
        <v>0</v>
      </c>
      <c r="AB201" s="88">
        <f>IF(AC201="",0,1)</f>
        <v>0</v>
      </c>
      <c r="AC201" s="89"/>
      <c r="AD201" s="89"/>
      <c r="AE201" s="90"/>
      <c r="AF201" s="91" t="s">
        <v>46</v>
      </c>
      <c r="AG201" s="91"/>
      <c r="AH201" s="92"/>
      <c r="AI201" s="93">
        <f>IF(SUM(AK201+AM201+AO201+AS201)&gt;0,1,0)</f>
        <v>0</v>
      </c>
      <c r="AJ201" s="94"/>
      <c r="AK201" s="95"/>
      <c r="AL201" s="96"/>
      <c r="AM201" s="97"/>
      <c r="AN201" s="96"/>
      <c r="AO201" s="97"/>
      <c r="AP201" s="107">
        <f>SUM(AK201,AM201,AO201)</f>
        <v>0</v>
      </c>
      <c r="AQ201" s="98">
        <f>IF(AS201&gt;0,1,0)</f>
        <v>0</v>
      </c>
      <c r="AR201" s="99"/>
      <c r="AS201" s="100"/>
      <c r="AT201" s="107">
        <f>SUM(AS201,AP201)</f>
        <v>0</v>
      </c>
      <c r="AU201" s="87" t="s">
        <v>356</v>
      </c>
    </row>
    <row r="202" spans="1:47">
      <c r="A202" s="77">
        <v>235</v>
      </c>
      <c r="B202" s="78">
        <v>41719</v>
      </c>
      <c r="C202" s="77" t="s">
        <v>203</v>
      </c>
      <c r="D202" s="77" t="s">
        <v>336</v>
      </c>
      <c r="E202" s="77" t="s">
        <v>5</v>
      </c>
      <c r="F202" s="79">
        <v>1556</v>
      </c>
      <c r="G202" s="77"/>
      <c r="H202" s="79" t="s">
        <v>64</v>
      </c>
      <c r="I202" s="79">
        <v>6</v>
      </c>
      <c r="J202" s="80">
        <v>14</v>
      </c>
      <c r="K202" s="80">
        <v>84</v>
      </c>
      <c r="L202" s="81">
        <f>IF(SUM(R202,T202,V202)&gt;0,1,0)</f>
        <v>1</v>
      </c>
      <c r="M202" s="82">
        <v>1</v>
      </c>
      <c r="N202" s="82">
        <v>1</v>
      </c>
      <c r="O202" s="82">
        <v>3</v>
      </c>
      <c r="P202" s="82">
        <f>O202/K202</f>
        <v>3.5714285714285712E-2</v>
      </c>
      <c r="Q202" s="83" t="s">
        <v>45</v>
      </c>
      <c r="R202" s="84">
        <v>3</v>
      </c>
      <c r="S202" s="83" t="s">
        <v>398</v>
      </c>
      <c r="T202" s="85">
        <v>3</v>
      </c>
      <c r="U202" s="83" t="s">
        <v>357</v>
      </c>
      <c r="V202" s="85">
        <v>1</v>
      </c>
      <c r="W202" s="86"/>
      <c r="X202" s="87"/>
      <c r="Y202" s="87"/>
      <c r="Z202" s="87"/>
      <c r="AA202" s="107">
        <f>IF(AB202+AI202&gt;0,1,0)</f>
        <v>1</v>
      </c>
      <c r="AB202" s="88">
        <f>IF(AC202="",0,1)</f>
        <v>0</v>
      </c>
      <c r="AC202" s="89"/>
      <c r="AD202" s="89"/>
      <c r="AE202" s="90"/>
      <c r="AF202" s="91" t="s">
        <v>46</v>
      </c>
      <c r="AG202" s="91"/>
      <c r="AH202" s="92"/>
      <c r="AI202" s="93">
        <f>IF(SUM(AK202+AM202+AO202+AS202)&gt;0,1,0)</f>
        <v>1</v>
      </c>
      <c r="AJ202" s="110" t="s">
        <v>348</v>
      </c>
      <c r="AK202" s="95"/>
      <c r="AL202" s="96"/>
      <c r="AM202" s="97"/>
      <c r="AN202" s="96"/>
      <c r="AO202" s="97"/>
      <c r="AP202" s="107">
        <f>SUM(AK202,AM202,AO202)</f>
        <v>0</v>
      </c>
      <c r="AQ202" s="98">
        <f>IF(AS202&gt;0,1,0)</f>
        <v>1</v>
      </c>
      <c r="AR202" s="109" t="s">
        <v>348</v>
      </c>
      <c r="AS202" s="100">
        <v>100</v>
      </c>
      <c r="AT202" s="107">
        <f>SUM(AS202,AP202)</f>
        <v>100</v>
      </c>
      <c r="AU202" s="87" t="s">
        <v>362</v>
      </c>
    </row>
    <row r="203" spans="1:47">
      <c r="A203" s="77">
        <v>237</v>
      </c>
      <c r="B203" s="78">
        <v>41726</v>
      </c>
      <c r="C203" s="77" t="s">
        <v>203</v>
      </c>
      <c r="D203" s="77" t="s">
        <v>336</v>
      </c>
      <c r="E203" s="77" t="s">
        <v>7</v>
      </c>
      <c r="F203" s="79" t="s">
        <v>23</v>
      </c>
      <c r="G203" s="77" t="s">
        <v>387</v>
      </c>
      <c r="H203" s="79" t="s">
        <v>235</v>
      </c>
      <c r="I203" s="79">
        <v>20</v>
      </c>
      <c r="J203" s="80">
        <v>14</v>
      </c>
      <c r="K203" s="80">
        <v>7</v>
      </c>
      <c r="L203" s="81">
        <f>IF(SUM(R203,T203,V203)&gt;0,1,0)</f>
        <v>1</v>
      </c>
      <c r="M203" s="82">
        <v>1</v>
      </c>
      <c r="N203" s="82">
        <v>1</v>
      </c>
      <c r="O203" s="82">
        <v>25</v>
      </c>
      <c r="P203" s="82">
        <f>O203/K203</f>
        <v>3.5714285714285716</v>
      </c>
      <c r="Q203" s="83" t="s">
        <v>39</v>
      </c>
      <c r="R203" s="84">
        <v>23</v>
      </c>
      <c r="S203" s="83" t="s">
        <v>45</v>
      </c>
      <c r="T203" s="85">
        <v>2</v>
      </c>
      <c r="U203" s="83" t="s">
        <v>398</v>
      </c>
      <c r="V203" s="85">
        <v>2</v>
      </c>
      <c r="W203" s="86"/>
      <c r="X203" s="87"/>
      <c r="Y203" s="87"/>
      <c r="Z203" s="87"/>
      <c r="AA203" s="107">
        <f>IF(AB203+AI203&gt;0,1,0)</f>
        <v>1</v>
      </c>
      <c r="AB203" s="88">
        <f>IF(AC203="",0,1)</f>
        <v>0</v>
      </c>
      <c r="AC203" s="89"/>
      <c r="AD203" s="89"/>
      <c r="AE203" s="90"/>
      <c r="AF203" s="91" t="s">
        <v>47</v>
      </c>
      <c r="AG203" s="91" t="s">
        <v>114</v>
      </c>
      <c r="AH203" s="92"/>
      <c r="AI203" s="93">
        <f>IF(SUM(AK203+AM203+AO203+AS203)&gt;0,1,0)</f>
        <v>1</v>
      </c>
      <c r="AJ203" s="110" t="s">
        <v>333</v>
      </c>
      <c r="AK203" s="95">
        <v>2</v>
      </c>
      <c r="AL203" s="96"/>
      <c r="AM203" s="97"/>
      <c r="AN203" s="96"/>
      <c r="AO203" s="97"/>
      <c r="AP203" s="107">
        <f>SUM(AK203,AM203,AO203)</f>
        <v>2</v>
      </c>
      <c r="AQ203" s="98">
        <f>IF(AS203&gt;0,1,0)</f>
        <v>0</v>
      </c>
      <c r="AR203" s="99"/>
      <c r="AS203" s="100"/>
      <c r="AT203" s="107">
        <f>SUM(AS203,AP203)</f>
        <v>2</v>
      </c>
      <c r="AU203" s="87" t="s">
        <v>388</v>
      </c>
    </row>
    <row r="204" spans="1:47">
      <c r="A204" s="77">
        <v>239</v>
      </c>
      <c r="B204" s="78">
        <v>41719</v>
      </c>
      <c r="C204" s="77" t="s">
        <v>203</v>
      </c>
      <c r="D204" s="77" t="s">
        <v>336</v>
      </c>
      <c r="E204" s="77" t="s">
        <v>14</v>
      </c>
      <c r="F204" s="79">
        <v>429</v>
      </c>
      <c r="G204" s="77"/>
      <c r="H204" s="79" t="s">
        <v>64</v>
      </c>
      <c r="I204" s="79">
        <v>5.5</v>
      </c>
      <c r="J204" s="80">
        <v>12</v>
      </c>
      <c r="K204" s="80">
        <v>12</v>
      </c>
      <c r="L204" s="81">
        <f>IF(SUM(R204,T204,V204)&gt;0,1,0)</f>
        <v>1</v>
      </c>
      <c r="M204" s="82">
        <v>0</v>
      </c>
      <c r="N204" s="82">
        <v>0</v>
      </c>
      <c r="O204" s="82"/>
      <c r="P204" s="82">
        <f>O204/K204</f>
        <v>0</v>
      </c>
      <c r="Q204" s="83" t="s">
        <v>398</v>
      </c>
      <c r="R204" s="84">
        <v>3</v>
      </c>
      <c r="S204" s="83"/>
      <c r="T204" s="85"/>
      <c r="U204" s="83"/>
      <c r="V204" s="85"/>
      <c r="W204" s="86"/>
      <c r="X204" s="87"/>
      <c r="Y204" s="87"/>
      <c r="Z204" s="87"/>
      <c r="AA204" s="107">
        <f>IF(AB204+AI204&gt;0,1,0)</f>
        <v>1</v>
      </c>
      <c r="AB204" s="88">
        <f>IF(AC204="",0,1)</f>
        <v>0</v>
      </c>
      <c r="AC204" s="89"/>
      <c r="AD204" s="89"/>
      <c r="AE204" s="90"/>
      <c r="AF204" s="91" t="s">
        <v>46</v>
      </c>
      <c r="AG204" s="91"/>
      <c r="AH204" s="92"/>
      <c r="AI204" s="93">
        <f>IF(SUM(AK204+AM204+AO204+AS204)&gt;0,1,0)</f>
        <v>1</v>
      </c>
      <c r="AJ204" s="110" t="s">
        <v>333</v>
      </c>
      <c r="AK204" s="95">
        <v>1</v>
      </c>
      <c r="AL204" s="109" t="s">
        <v>348</v>
      </c>
      <c r="AM204" s="97">
        <v>1</v>
      </c>
      <c r="AN204" s="96"/>
      <c r="AO204" s="97"/>
      <c r="AP204" s="107">
        <f>SUM(AK204,AM204,AO204)</f>
        <v>2</v>
      </c>
      <c r="AQ204" s="98">
        <f>IF(AS204&gt;0,1,0)</f>
        <v>0</v>
      </c>
      <c r="AR204" s="99"/>
      <c r="AS204" s="100"/>
      <c r="AT204" s="107">
        <f>SUM(AS204,AP204)</f>
        <v>2</v>
      </c>
      <c r="AU204" s="87" t="s">
        <v>363</v>
      </c>
    </row>
    <row r="205" spans="1:47">
      <c r="A205" s="77">
        <v>240</v>
      </c>
      <c r="B205" s="78">
        <v>41726</v>
      </c>
      <c r="C205" s="77" t="s">
        <v>203</v>
      </c>
      <c r="D205" s="77" t="s">
        <v>336</v>
      </c>
      <c r="E205" s="77" t="s">
        <v>15</v>
      </c>
      <c r="F205" s="79">
        <v>470</v>
      </c>
      <c r="G205" s="77"/>
      <c r="H205" s="79" t="s">
        <v>64</v>
      </c>
      <c r="I205" s="79">
        <v>18</v>
      </c>
      <c r="J205" s="80">
        <v>18</v>
      </c>
      <c r="K205" s="80">
        <v>27</v>
      </c>
      <c r="L205" s="81">
        <f>IF(SUM(R205,T205,V205)&gt;0,1,0)</f>
        <v>1</v>
      </c>
      <c r="M205" s="82">
        <v>1</v>
      </c>
      <c r="N205" s="82">
        <v>0</v>
      </c>
      <c r="O205" s="82">
        <v>2</v>
      </c>
      <c r="P205" s="82">
        <f>O205/K205</f>
        <v>7.407407407407407E-2</v>
      </c>
      <c r="Q205" s="83" t="s">
        <v>398</v>
      </c>
      <c r="R205" s="84">
        <v>3</v>
      </c>
      <c r="S205" s="83" t="s">
        <v>602</v>
      </c>
      <c r="T205" s="85">
        <v>2</v>
      </c>
      <c r="U205" s="83"/>
      <c r="V205" s="85"/>
      <c r="W205" s="86"/>
      <c r="X205" s="87"/>
      <c r="Y205" s="87"/>
      <c r="Z205" s="87"/>
      <c r="AA205" s="107">
        <f>IF(AB205+AI205&gt;0,1,0)</f>
        <v>1</v>
      </c>
      <c r="AB205" s="88">
        <f>IF(AC205="",0,1)</f>
        <v>0</v>
      </c>
      <c r="AC205" s="89"/>
      <c r="AD205" s="89"/>
      <c r="AE205" s="90"/>
      <c r="AF205" s="91" t="s">
        <v>49</v>
      </c>
      <c r="AG205" s="91" t="s">
        <v>114</v>
      </c>
      <c r="AH205" s="92"/>
      <c r="AI205" s="93">
        <f>IF(SUM(AK205+AM205+AO205+AS205)&gt;0,1,0)</f>
        <v>1</v>
      </c>
      <c r="AJ205" s="110" t="s">
        <v>348</v>
      </c>
      <c r="AK205" s="95">
        <v>1</v>
      </c>
      <c r="AL205" s="96"/>
      <c r="AM205" s="97"/>
      <c r="AN205" s="96"/>
      <c r="AO205" s="97"/>
      <c r="AP205" s="107">
        <f>SUM(AK205,AM205,AO205)</f>
        <v>1</v>
      </c>
      <c r="AQ205" s="98">
        <f>IF(AS205&gt;0,1,0)</f>
        <v>0</v>
      </c>
      <c r="AR205" s="99"/>
      <c r="AS205" s="100"/>
      <c r="AT205" s="107">
        <f>SUM(AS205,AP205)</f>
        <v>1</v>
      </c>
      <c r="AU205" s="87"/>
    </row>
    <row r="206" spans="1:47">
      <c r="A206" s="77">
        <v>241</v>
      </c>
      <c r="B206" s="78">
        <v>41726</v>
      </c>
      <c r="C206" s="77" t="s">
        <v>203</v>
      </c>
      <c r="D206" s="77" t="s">
        <v>336</v>
      </c>
      <c r="E206" s="77" t="s">
        <v>15</v>
      </c>
      <c r="F206" s="79">
        <v>1660</v>
      </c>
      <c r="G206" s="77"/>
      <c r="H206" s="79" t="s">
        <v>64</v>
      </c>
      <c r="I206" s="79">
        <v>20</v>
      </c>
      <c r="J206" s="80">
        <v>13</v>
      </c>
      <c r="K206" s="80">
        <v>8</v>
      </c>
      <c r="L206" s="81">
        <f>IF(SUM(R206,T206,V206)&gt;0,1,0)</f>
        <v>1</v>
      </c>
      <c r="M206" s="82">
        <v>0</v>
      </c>
      <c r="N206" s="82">
        <v>0</v>
      </c>
      <c r="O206" s="82"/>
      <c r="P206" s="82">
        <f>O206/K206</f>
        <v>0</v>
      </c>
      <c r="Q206" s="83" t="s">
        <v>398</v>
      </c>
      <c r="R206" s="84">
        <v>5</v>
      </c>
      <c r="S206" s="83" t="s">
        <v>80</v>
      </c>
      <c r="T206" s="85">
        <v>1</v>
      </c>
      <c r="U206" s="83"/>
      <c r="V206" s="85"/>
      <c r="W206" s="86"/>
      <c r="X206" s="87"/>
      <c r="Y206" s="87"/>
      <c r="Z206" s="87"/>
      <c r="AA206" s="107">
        <f>IF(AB206+AI206&gt;0,1,0)</f>
        <v>0</v>
      </c>
      <c r="AB206" s="88">
        <f>IF(AC206="",0,1)</f>
        <v>0</v>
      </c>
      <c r="AC206" s="89"/>
      <c r="AD206" s="89"/>
      <c r="AE206" s="90"/>
      <c r="AF206" s="91" t="s">
        <v>48</v>
      </c>
      <c r="AG206" s="91" t="s">
        <v>114</v>
      </c>
      <c r="AH206" s="92"/>
      <c r="AI206" s="93">
        <f>IF(SUM(AK206+AM206+AO206+AS206)&gt;0,1,0)</f>
        <v>0</v>
      </c>
      <c r="AJ206" s="94"/>
      <c r="AK206" s="95"/>
      <c r="AL206" s="96"/>
      <c r="AM206" s="97"/>
      <c r="AN206" s="96"/>
      <c r="AO206" s="97"/>
      <c r="AP206" s="107">
        <f>SUM(AK206,AM206,AO206)</f>
        <v>0</v>
      </c>
      <c r="AQ206" s="98">
        <f>IF(AS206&gt;0,1,0)</f>
        <v>0</v>
      </c>
      <c r="AR206" s="99"/>
      <c r="AS206" s="100"/>
      <c r="AT206" s="107">
        <f>SUM(AS206,AP206)</f>
        <v>0</v>
      </c>
      <c r="AU206" s="87"/>
    </row>
    <row r="207" spans="1:47">
      <c r="A207" s="77">
        <v>246</v>
      </c>
      <c r="B207" s="78">
        <v>41723</v>
      </c>
      <c r="C207" s="77" t="s">
        <v>203</v>
      </c>
      <c r="D207" s="77" t="s">
        <v>336</v>
      </c>
      <c r="E207" s="77" t="s">
        <v>17</v>
      </c>
      <c r="F207" s="79" t="s">
        <v>23</v>
      </c>
      <c r="G207" s="77" t="s">
        <v>364</v>
      </c>
      <c r="H207" s="79" t="s">
        <v>235</v>
      </c>
      <c r="I207" s="79">
        <v>5</v>
      </c>
      <c r="J207" s="80" t="s">
        <v>37</v>
      </c>
      <c r="K207" s="80">
        <v>27</v>
      </c>
      <c r="L207" s="81">
        <f>IF(SUM(R207,T207,V207)&gt;0,1,0)</f>
        <v>1</v>
      </c>
      <c r="M207" s="82">
        <v>0</v>
      </c>
      <c r="N207" s="82">
        <v>0</v>
      </c>
      <c r="O207" s="82"/>
      <c r="P207" s="82">
        <f>O207/K207</f>
        <v>0</v>
      </c>
      <c r="Q207" s="83" t="s">
        <v>398</v>
      </c>
      <c r="R207" s="84">
        <v>2</v>
      </c>
      <c r="S207" s="83"/>
      <c r="T207" s="85"/>
      <c r="U207" s="83"/>
      <c r="V207" s="85"/>
      <c r="W207" s="86"/>
      <c r="X207" s="87"/>
      <c r="Y207" s="87"/>
      <c r="Z207" s="87"/>
      <c r="AA207" s="107">
        <f>IF(AB207+AI207&gt;0,1,0)</f>
        <v>1</v>
      </c>
      <c r="AB207" s="88">
        <f>IF(AC207="",0,1)</f>
        <v>0</v>
      </c>
      <c r="AC207" s="89"/>
      <c r="AD207" s="89"/>
      <c r="AE207" s="90"/>
      <c r="AF207" s="91" t="s">
        <v>49</v>
      </c>
      <c r="AG207" s="91" t="s">
        <v>52</v>
      </c>
      <c r="AH207" s="92">
        <v>0</v>
      </c>
      <c r="AI207" s="93">
        <f>IF(SUM(AK207+AM207+AO207+AS207)&gt;0,1,0)</f>
        <v>1</v>
      </c>
      <c r="AJ207" s="110" t="s">
        <v>348</v>
      </c>
      <c r="AK207" s="95">
        <v>4</v>
      </c>
      <c r="AL207" s="96"/>
      <c r="AM207" s="97"/>
      <c r="AN207" s="96"/>
      <c r="AO207" s="97"/>
      <c r="AP207" s="107">
        <f>SUM(AK207,AM207,AO207)</f>
        <v>4</v>
      </c>
      <c r="AQ207" s="98">
        <f>IF(AS207&gt;0,1,0)</f>
        <v>0</v>
      </c>
      <c r="AR207" s="99"/>
      <c r="AS207" s="100"/>
      <c r="AT207" s="107">
        <f>SUM(AS207,AP207)</f>
        <v>4</v>
      </c>
      <c r="AU207" s="87" t="s">
        <v>368</v>
      </c>
    </row>
    <row r="208" spans="1:47">
      <c r="A208" s="77">
        <v>248</v>
      </c>
      <c r="B208" s="78">
        <v>41723</v>
      </c>
      <c r="C208" s="77" t="s">
        <v>203</v>
      </c>
      <c r="D208" s="77" t="s">
        <v>336</v>
      </c>
      <c r="E208" s="77" t="s">
        <v>584</v>
      </c>
      <c r="F208" s="79">
        <v>1621</v>
      </c>
      <c r="G208" s="77"/>
      <c r="H208" s="79" t="s">
        <v>64</v>
      </c>
      <c r="I208" s="79">
        <v>4</v>
      </c>
      <c r="J208" s="80" t="s">
        <v>37</v>
      </c>
      <c r="K208" s="80">
        <v>45</v>
      </c>
      <c r="L208" s="81">
        <f>IF(SUM(R208,T208,V208)&gt;0,1,0)</f>
        <v>1</v>
      </c>
      <c r="M208" s="82">
        <v>0</v>
      </c>
      <c r="N208" s="82">
        <v>0</v>
      </c>
      <c r="O208" s="82"/>
      <c r="P208" s="82">
        <f>O208/K208</f>
        <v>0</v>
      </c>
      <c r="Q208" s="83" t="s">
        <v>398</v>
      </c>
      <c r="R208" s="84">
        <v>1</v>
      </c>
      <c r="S208" s="83"/>
      <c r="T208" s="85"/>
      <c r="U208" s="83"/>
      <c r="V208" s="85"/>
      <c r="W208" s="86"/>
      <c r="X208" s="87"/>
      <c r="Y208" s="87"/>
      <c r="Z208" s="87"/>
      <c r="AA208" s="107">
        <f>IF(AB208+AI208&gt;0,1,0)</f>
        <v>0</v>
      </c>
      <c r="AB208" s="88">
        <f>IF(AC208="",0,1)</f>
        <v>0</v>
      </c>
      <c r="AC208" s="89"/>
      <c r="AD208" s="89"/>
      <c r="AE208" s="90"/>
      <c r="AF208" s="91" t="s">
        <v>46</v>
      </c>
      <c r="AG208" s="91"/>
      <c r="AH208" s="92"/>
      <c r="AI208" s="93">
        <f>IF(SUM(AK208+AM208+AO208+AS208)&gt;0,1,0)</f>
        <v>0</v>
      </c>
      <c r="AJ208" s="94"/>
      <c r="AK208" s="95"/>
      <c r="AL208" s="96"/>
      <c r="AM208" s="97"/>
      <c r="AN208" s="96"/>
      <c r="AO208" s="97"/>
      <c r="AP208" s="107">
        <f>SUM(AK208,AM208,AO208)</f>
        <v>0</v>
      </c>
      <c r="AQ208" s="98">
        <f>IF(AS208&gt;0,1,0)</f>
        <v>0</v>
      </c>
      <c r="AR208" s="99"/>
      <c r="AS208" s="100"/>
      <c r="AT208" s="107">
        <f>SUM(AS208,AP208)</f>
        <v>0</v>
      </c>
      <c r="AU208" s="87"/>
    </row>
    <row r="209" spans="1:47">
      <c r="A209" s="77">
        <v>251</v>
      </c>
      <c r="B209" s="78">
        <v>41726</v>
      </c>
      <c r="C209" s="77" t="s">
        <v>203</v>
      </c>
      <c r="D209" s="77" t="s">
        <v>336</v>
      </c>
      <c r="E209" s="77" t="s">
        <v>5</v>
      </c>
      <c r="F209" s="79">
        <v>475</v>
      </c>
      <c r="G209" s="77"/>
      <c r="H209" s="79" t="s">
        <v>64</v>
      </c>
      <c r="I209" s="79">
        <v>7</v>
      </c>
      <c r="J209" s="80">
        <v>12</v>
      </c>
      <c r="K209" s="80">
        <v>49</v>
      </c>
      <c r="L209" s="81">
        <f>IF(SUM(R209,T209,V209)&gt;0,1,0)</f>
        <v>1</v>
      </c>
      <c r="M209" s="82">
        <v>1</v>
      </c>
      <c r="N209" s="82">
        <v>1</v>
      </c>
      <c r="O209" s="82">
        <v>2</v>
      </c>
      <c r="P209" s="82">
        <f>O209/K209</f>
        <v>4.0816326530612242E-2</v>
      </c>
      <c r="Q209" s="83" t="s">
        <v>398</v>
      </c>
      <c r="R209" s="84">
        <v>20</v>
      </c>
      <c r="S209" s="83" t="s">
        <v>45</v>
      </c>
      <c r="T209" s="85">
        <v>2</v>
      </c>
      <c r="U209" s="83"/>
      <c r="V209" s="85"/>
      <c r="W209" s="86"/>
      <c r="X209" s="87"/>
      <c r="Y209" s="87"/>
      <c r="Z209" s="87"/>
      <c r="AA209" s="107">
        <f>IF(AB209+AI209&gt;0,1,0)</f>
        <v>0</v>
      </c>
      <c r="AB209" s="88">
        <f>IF(AC209="",0,1)</f>
        <v>0</v>
      </c>
      <c r="AC209" s="89"/>
      <c r="AD209" s="89"/>
      <c r="AE209" s="90"/>
      <c r="AF209" s="91" t="s">
        <v>46</v>
      </c>
      <c r="AG209" s="91"/>
      <c r="AH209" s="92"/>
      <c r="AI209" s="93">
        <f>IF(SUM(AK209+AM209+AO209+AS209)&gt;0,1,0)</f>
        <v>0</v>
      </c>
      <c r="AJ209" s="94"/>
      <c r="AK209" s="95"/>
      <c r="AL209" s="96"/>
      <c r="AM209" s="97"/>
      <c r="AN209" s="96"/>
      <c r="AO209" s="97"/>
      <c r="AP209" s="107">
        <f>SUM(AK209,AM209,AO209)</f>
        <v>0</v>
      </c>
      <c r="AQ209" s="98">
        <f>IF(AS209&gt;0,1,0)</f>
        <v>0</v>
      </c>
      <c r="AR209" s="99"/>
      <c r="AS209" s="100"/>
      <c r="AT209" s="107">
        <f>SUM(AS209,AP209)</f>
        <v>0</v>
      </c>
      <c r="AU209" s="87"/>
    </row>
  </sheetData>
  <autoFilter ref="A1:AU209">
    <sortState ref="A2:AU209">
      <sortCondition ref="AE1:AE209"/>
    </sortState>
  </autoFilter>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4"/>
  <sheetViews>
    <sheetView topLeftCell="A25" workbookViewId="0">
      <selection activeCell="E40" sqref="E40"/>
    </sheetView>
  </sheetViews>
  <sheetFormatPr baseColWidth="10" defaultColWidth="8.83203125" defaultRowHeight="14" x14ac:dyDescent="0"/>
  <cols>
    <col min="1" max="1" width="17.5" bestFit="1" customWidth="1"/>
    <col min="2" max="2" width="17.5" customWidth="1"/>
    <col min="3" max="3" width="40.33203125" style="3" bestFit="1" customWidth="1"/>
    <col min="4" max="4" width="59.33203125" bestFit="1" customWidth="1"/>
    <col min="5" max="5" width="143" bestFit="1" customWidth="1"/>
  </cols>
  <sheetData>
    <row r="1" spans="1:5" s="1" customFormat="1">
      <c r="A1" s="1" t="s">
        <v>128</v>
      </c>
      <c r="B1" s="1" t="s">
        <v>142</v>
      </c>
      <c r="C1" s="2" t="s">
        <v>127</v>
      </c>
      <c r="D1" s="1" t="s">
        <v>125</v>
      </c>
      <c r="E1" s="1" t="s">
        <v>29</v>
      </c>
    </row>
    <row r="2" spans="1:5">
      <c r="A2" t="s">
        <v>274</v>
      </c>
      <c r="B2" t="s">
        <v>167</v>
      </c>
      <c r="C2" s="3" t="s">
        <v>486</v>
      </c>
      <c r="D2" t="s">
        <v>330</v>
      </c>
      <c r="E2" t="s">
        <v>331</v>
      </c>
    </row>
    <row r="3" spans="1:5">
      <c r="A3" t="s">
        <v>270</v>
      </c>
      <c r="B3" t="s">
        <v>167</v>
      </c>
      <c r="C3" s="3" t="s">
        <v>332</v>
      </c>
      <c r="E3" t="s">
        <v>331</v>
      </c>
    </row>
    <row r="4" spans="1:5">
      <c r="A4" t="s">
        <v>223</v>
      </c>
      <c r="B4" t="s">
        <v>167</v>
      </c>
      <c r="C4" s="3" t="s">
        <v>486</v>
      </c>
      <c r="D4" t="s">
        <v>330</v>
      </c>
      <c r="E4" t="s">
        <v>331</v>
      </c>
    </row>
    <row r="5" spans="1:5">
      <c r="A5" t="s">
        <v>317</v>
      </c>
      <c r="B5" t="s">
        <v>167</v>
      </c>
      <c r="C5" s="3" t="s">
        <v>332</v>
      </c>
      <c r="E5" t="s">
        <v>331</v>
      </c>
    </row>
    <row r="6" spans="1:5">
      <c r="A6" t="s">
        <v>353</v>
      </c>
      <c r="B6" t="s">
        <v>167</v>
      </c>
      <c r="C6" s="3" t="s">
        <v>22</v>
      </c>
    </row>
    <row r="7" spans="1:5">
      <c r="A7" t="s">
        <v>352</v>
      </c>
      <c r="B7" t="s">
        <v>167</v>
      </c>
      <c r="C7" s="3" t="s">
        <v>22</v>
      </c>
    </row>
    <row r="8" spans="1:5">
      <c r="A8" t="s">
        <v>360</v>
      </c>
      <c r="B8" t="s">
        <v>167</v>
      </c>
      <c r="C8" s="3" t="s">
        <v>22</v>
      </c>
    </row>
    <row r="9" spans="1:5">
      <c r="A9" t="s">
        <v>365</v>
      </c>
      <c r="B9" t="s">
        <v>167</v>
      </c>
      <c r="C9" s="3" t="s">
        <v>332</v>
      </c>
      <c r="D9" t="s">
        <v>382</v>
      </c>
    </row>
    <row r="10" spans="1:5">
      <c r="A10" t="s">
        <v>386</v>
      </c>
      <c r="B10" t="s">
        <v>167</v>
      </c>
      <c r="C10" s="3" t="s">
        <v>486</v>
      </c>
      <c r="E10" t="s">
        <v>494</v>
      </c>
    </row>
    <row r="11" spans="1:5">
      <c r="A11" t="s">
        <v>395</v>
      </c>
      <c r="B11" t="s">
        <v>167</v>
      </c>
      <c r="C11" s="3" t="s">
        <v>493</v>
      </c>
      <c r="E11" t="s">
        <v>494</v>
      </c>
    </row>
    <row r="12" spans="1:5">
      <c r="A12" t="s">
        <v>394</v>
      </c>
      <c r="B12" t="s">
        <v>167</v>
      </c>
      <c r="C12" s="3" t="s">
        <v>485</v>
      </c>
      <c r="E12" t="s">
        <v>494</v>
      </c>
    </row>
    <row r="13" spans="1:5">
      <c r="A13" t="s">
        <v>498</v>
      </c>
      <c r="B13" t="s">
        <v>167</v>
      </c>
      <c r="C13" s="3" t="s">
        <v>497</v>
      </c>
      <c r="D13" t="s">
        <v>334</v>
      </c>
    </row>
    <row r="14" spans="1:5">
      <c r="A14" t="s">
        <v>168</v>
      </c>
      <c r="B14" t="s">
        <v>167</v>
      </c>
      <c r="C14" s="3" t="s">
        <v>178</v>
      </c>
      <c r="E14" t="s">
        <v>373</v>
      </c>
    </row>
    <row r="15" spans="1:5">
      <c r="A15" t="s">
        <v>169</v>
      </c>
      <c r="B15" t="s">
        <v>167</v>
      </c>
      <c r="C15" s="3" t="s">
        <v>96</v>
      </c>
      <c r="E15" t="s">
        <v>496</v>
      </c>
    </row>
    <row r="16" spans="1:5">
      <c r="A16" t="s">
        <v>170</v>
      </c>
      <c r="B16" t="s">
        <v>167</v>
      </c>
      <c r="C16" s="3" t="s">
        <v>101</v>
      </c>
      <c r="E16" t="s">
        <v>496</v>
      </c>
    </row>
    <row r="17" spans="1:5">
      <c r="A17" t="s">
        <v>171</v>
      </c>
      <c r="B17" t="s">
        <v>167</v>
      </c>
      <c r="C17" s="3" t="s">
        <v>485</v>
      </c>
      <c r="E17" t="s">
        <v>496</v>
      </c>
    </row>
    <row r="18" spans="1:5">
      <c r="A18" t="s">
        <v>172</v>
      </c>
      <c r="B18" t="s">
        <v>167</v>
      </c>
      <c r="C18" s="3" t="s">
        <v>94</v>
      </c>
      <c r="E18" t="s">
        <v>496</v>
      </c>
    </row>
    <row r="19" spans="1:5">
      <c r="A19" t="s">
        <v>173</v>
      </c>
      <c r="B19" t="s">
        <v>167</v>
      </c>
      <c r="C19" s="3" t="s">
        <v>485</v>
      </c>
      <c r="E19" t="s">
        <v>376</v>
      </c>
    </row>
    <row r="20" spans="1:5">
      <c r="A20" t="s">
        <v>174</v>
      </c>
      <c r="B20" t="s">
        <v>167</v>
      </c>
      <c r="C20" s="3" t="s">
        <v>22</v>
      </c>
      <c r="E20" t="s">
        <v>492</v>
      </c>
    </row>
    <row r="21" spans="1:5">
      <c r="A21" t="s">
        <v>175</v>
      </c>
      <c r="B21" t="s">
        <v>167</v>
      </c>
      <c r="C21" s="3" t="s">
        <v>487</v>
      </c>
      <c r="E21" t="s">
        <v>374</v>
      </c>
    </row>
    <row r="22" spans="1:5">
      <c r="A22" t="s">
        <v>68</v>
      </c>
      <c r="B22" t="s">
        <v>167</v>
      </c>
      <c r="C22" s="3" t="s">
        <v>485</v>
      </c>
      <c r="E22" t="s">
        <v>374</v>
      </c>
    </row>
    <row r="23" spans="1:5">
      <c r="A23" t="s">
        <v>65</v>
      </c>
      <c r="B23" t="s">
        <v>167</v>
      </c>
      <c r="C23" s="3" t="s">
        <v>487</v>
      </c>
      <c r="E23" t="s">
        <v>374</v>
      </c>
    </row>
    <row r="24" spans="1:5">
      <c r="A24" t="s">
        <v>79</v>
      </c>
      <c r="B24" t="s">
        <v>167</v>
      </c>
      <c r="C24" s="3" t="s">
        <v>486</v>
      </c>
      <c r="E24" t="s">
        <v>374</v>
      </c>
    </row>
    <row r="25" spans="1:5">
      <c r="A25" t="s">
        <v>176</v>
      </c>
      <c r="B25" t="s">
        <v>167</v>
      </c>
      <c r="C25" s="3" t="s">
        <v>488</v>
      </c>
      <c r="E25" t="s">
        <v>374</v>
      </c>
    </row>
    <row r="26" spans="1:5">
      <c r="A26" t="s">
        <v>177</v>
      </c>
      <c r="B26" t="s">
        <v>167</v>
      </c>
      <c r="C26" s="3" t="s">
        <v>22</v>
      </c>
      <c r="E26" t="s">
        <v>489</v>
      </c>
    </row>
    <row r="27" spans="1:5">
      <c r="A27" t="s">
        <v>84</v>
      </c>
      <c r="B27" t="s">
        <v>167</v>
      </c>
      <c r="C27" s="3" t="s">
        <v>101</v>
      </c>
      <c r="E27" t="s">
        <v>375</v>
      </c>
    </row>
    <row r="28" spans="1:5">
      <c r="A28" t="s">
        <v>82</v>
      </c>
      <c r="B28" t="s">
        <v>167</v>
      </c>
      <c r="C28" s="3" t="s">
        <v>22</v>
      </c>
      <c r="E28" t="s">
        <v>489</v>
      </c>
    </row>
    <row r="29" spans="1:5">
      <c r="A29" t="s">
        <v>104</v>
      </c>
      <c r="B29" t="s">
        <v>167</v>
      </c>
      <c r="C29" s="3" t="s">
        <v>486</v>
      </c>
      <c r="E29" t="s">
        <v>374</v>
      </c>
    </row>
    <row r="30" spans="1:5">
      <c r="A30" t="s">
        <v>483</v>
      </c>
      <c r="B30" t="s">
        <v>167</v>
      </c>
      <c r="C30" s="3" t="s">
        <v>206</v>
      </c>
      <c r="E30" t="s">
        <v>484</v>
      </c>
    </row>
    <row r="31" spans="1:5">
      <c r="A31" t="s">
        <v>44</v>
      </c>
      <c r="B31" t="s">
        <v>143</v>
      </c>
      <c r="C31" s="3" t="s">
        <v>22</v>
      </c>
      <c r="D31" t="s">
        <v>135</v>
      </c>
      <c r="E31" t="s">
        <v>441</v>
      </c>
    </row>
    <row r="32" spans="1:5">
      <c r="A32" t="s">
        <v>366</v>
      </c>
      <c r="B32" t="s">
        <v>143</v>
      </c>
      <c r="C32" s="3" t="s">
        <v>443</v>
      </c>
      <c r="D32" t="s">
        <v>370</v>
      </c>
      <c r="E32" t="s">
        <v>212</v>
      </c>
    </row>
    <row r="33" spans="1:5">
      <c r="A33" t="s">
        <v>67</v>
      </c>
      <c r="B33" t="s">
        <v>143</v>
      </c>
      <c r="C33" s="3" t="s">
        <v>22</v>
      </c>
      <c r="D33" t="s">
        <v>371</v>
      </c>
      <c r="E33" t="s">
        <v>144</v>
      </c>
    </row>
    <row r="34" spans="1:5">
      <c r="A34" t="s">
        <v>298</v>
      </c>
      <c r="B34" t="s">
        <v>143</v>
      </c>
      <c r="C34" s="3" t="s">
        <v>22</v>
      </c>
      <c r="D34" t="s">
        <v>299</v>
      </c>
      <c r="E34" t="s">
        <v>130</v>
      </c>
    </row>
    <row r="35" spans="1:5">
      <c r="A35" t="s">
        <v>122</v>
      </c>
      <c r="B35" t="s">
        <v>143</v>
      </c>
      <c r="C35" s="3" t="s">
        <v>22</v>
      </c>
      <c r="D35" t="s">
        <v>148</v>
      </c>
      <c r="E35" t="s">
        <v>149</v>
      </c>
    </row>
    <row r="36" spans="1:5">
      <c r="A36" t="s">
        <v>605</v>
      </c>
      <c r="B36" t="s">
        <v>143</v>
      </c>
      <c r="C36" s="3" t="s">
        <v>22</v>
      </c>
      <c r="D36" t="s">
        <v>606</v>
      </c>
      <c r="E36" t="s">
        <v>607</v>
      </c>
    </row>
    <row r="37" spans="1:5">
      <c r="A37" t="s">
        <v>140</v>
      </c>
      <c r="B37" t="s">
        <v>143</v>
      </c>
      <c r="C37" s="3" t="s">
        <v>383</v>
      </c>
      <c r="D37" t="s">
        <v>141</v>
      </c>
      <c r="E37" t="s">
        <v>400</v>
      </c>
    </row>
    <row r="38" spans="1:5">
      <c r="A38" t="s">
        <v>136</v>
      </c>
      <c r="B38" t="s">
        <v>143</v>
      </c>
      <c r="C38" s="3" t="s">
        <v>22</v>
      </c>
      <c r="D38" t="s">
        <v>393</v>
      </c>
      <c r="E38" t="s">
        <v>137</v>
      </c>
    </row>
    <row r="39" spans="1:5">
      <c r="A39" t="s">
        <v>155</v>
      </c>
      <c r="B39" t="s">
        <v>143</v>
      </c>
      <c r="C39" s="3" t="s">
        <v>22</v>
      </c>
      <c r="D39" t="s">
        <v>156</v>
      </c>
      <c r="E39" t="s">
        <v>157</v>
      </c>
    </row>
    <row r="40" spans="1:5">
      <c r="A40" t="s">
        <v>222</v>
      </c>
      <c r="B40" t="s">
        <v>143</v>
      </c>
      <c r="C40" s="3" t="s">
        <v>22</v>
      </c>
      <c r="D40" t="s">
        <v>378</v>
      </c>
      <c r="E40" t="s">
        <v>225</v>
      </c>
    </row>
    <row r="41" spans="1:5">
      <c r="A41" t="s">
        <v>256</v>
      </c>
      <c r="B41" t="s">
        <v>143</v>
      </c>
      <c r="C41" s="3" t="s">
        <v>22</v>
      </c>
      <c r="D41" t="s">
        <v>258</v>
      </c>
    </row>
    <row r="42" spans="1:5">
      <c r="A42" t="s">
        <v>296</v>
      </c>
      <c r="B42" t="s">
        <v>143</v>
      </c>
      <c r="C42" s="3" t="s">
        <v>22</v>
      </c>
      <c r="D42" t="s">
        <v>297</v>
      </c>
      <c r="E42" t="s">
        <v>212</v>
      </c>
    </row>
    <row r="43" spans="1:5">
      <c r="A43" t="s">
        <v>320</v>
      </c>
      <c r="B43" t="s">
        <v>143</v>
      </c>
      <c r="C43" s="3" t="s">
        <v>22</v>
      </c>
      <c r="D43" t="s">
        <v>323</v>
      </c>
    </row>
    <row r="44" spans="1:5">
      <c r="A44" t="s">
        <v>264</v>
      </c>
      <c r="B44" t="s">
        <v>143</v>
      </c>
      <c r="C44" s="3" t="s">
        <v>22</v>
      </c>
      <c r="D44" t="s">
        <v>269</v>
      </c>
      <c r="E44" t="s">
        <v>379</v>
      </c>
    </row>
    <row r="45" spans="1:5">
      <c r="A45" t="s">
        <v>131</v>
      </c>
      <c r="B45" t="s">
        <v>143</v>
      </c>
      <c r="C45" s="3" t="s">
        <v>22</v>
      </c>
      <c r="D45" t="s">
        <v>132</v>
      </c>
      <c r="E45" t="s">
        <v>133</v>
      </c>
    </row>
    <row r="46" spans="1:5">
      <c r="A46" t="s">
        <v>126</v>
      </c>
      <c r="B46" t="s">
        <v>143</v>
      </c>
      <c r="C46" s="3" t="s">
        <v>22</v>
      </c>
      <c r="D46" t="s">
        <v>129</v>
      </c>
      <c r="E46" t="s">
        <v>130</v>
      </c>
    </row>
    <row r="47" spans="1:5">
      <c r="A47" t="s">
        <v>145</v>
      </c>
      <c r="B47" t="s">
        <v>143</v>
      </c>
      <c r="C47" s="3" t="s">
        <v>22</v>
      </c>
      <c r="D47" t="s">
        <v>146</v>
      </c>
      <c r="E47" t="s">
        <v>147</v>
      </c>
    </row>
    <row r="48" spans="1:5">
      <c r="A48" t="s">
        <v>205</v>
      </c>
      <c r="B48" t="s">
        <v>143</v>
      </c>
      <c r="C48" s="3" t="s">
        <v>22</v>
      </c>
      <c r="D48" t="s">
        <v>210</v>
      </c>
      <c r="E48" t="s">
        <v>130</v>
      </c>
    </row>
    <row r="49" spans="1:5">
      <c r="A49" t="s">
        <v>267</v>
      </c>
      <c r="B49" t="s">
        <v>143</v>
      </c>
      <c r="C49" s="3" t="s">
        <v>22</v>
      </c>
      <c r="D49" t="s">
        <v>268</v>
      </c>
      <c r="E49" t="s">
        <v>130</v>
      </c>
    </row>
    <row r="50" spans="1:5">
      <c r="A50" t="s">
        <v>160</v>
      </c>
      <c r="B50" t="s">
        <v>143</v>
      </c>
      <c r="C50" s="3" t="s">
        <v>22</v>
      </c>
      <c r="D50" t="s">
        <v>161</v>
      </c>
      <c r="E50" t="s">
        <v>162</v>
      </c>
    </row>
    <row r="51" spans="1:5">
      <c r="A51" t="s">
        <v>45</v>
      </c>
      <c r="B51" t="s">
        <v>143</v>
      </c>
      <c r="C51" s="3" t="s">
        <v>22</v>
      </c>
      <c r="D51" t="s">
        <v>372</v>
      </c>
      <c r="E51" t="s">
        <v>138</v>
      </c>
    </row>
    <row r="52" spans="1:5">
      <c r="A52" t="s">
        <v>105</v>
      </c>
      <c r="B52" t="s">
        <v>143</v>
      </c>
      <c r="C52" s="3" t="s">
        <v>22</v>
      </c>
      <c r="D52" t="s">
        <v>150</v>
      </c>
      <c r="E52" t="s">
        <v>151</v>
      </c>
    </row>
    <row r="53" spans="1:5">
      <c r="A53" t="s">
        <v>272</v>
      </c>
      <c r="B53" t="s">
        <v>143</v>
      </c>
      <c r="C53" s="3" t="s">
        <v>22</v>
      </c>
      <c r="D53" t="s">
        <v>265</v>
      </c>
      <c r="E53" t="s">
        <v>266</v>
      </c>
    </row>
    <row r="54" spans="1:5">
      <c r="A54" t="s">
        <v>284</v>
      </c>
      <c r="B54" t="s">
        <v>143</v>
      </c>
      <c r="C54" s="3" t="s">
        <v>22</v>
      </c>
      <c r="D54" t="s">
        <v>285</v>
      </c>
      <c r="E54" t="s">
        <v>212</v>
      </c>
    </row>
    <row r="55" spans="1:5">
      <c r="A55" t="s">
        <v>284</v>
      </c>
      <c r="B55" t="s">
        <v>143</v>
      </c>
      <c r="C55" s="3" t="s">
        <v>381</v>
      </c>
      <c r="D55" t="s">
        <v>380</v>
      </c>
      <c r="E55" t="s">
        <v>212</v>
      </c>
    </row>
    <row r="56" spans="1:5">
      <c r="A56" t="s">
        <v>392</v>
      </c>
      <c r="B56" t="s">
        <v>143</v>
      </c>
      <c r="C56" s="3" t="s">
        <v>22</v>
      </c>
      <c r="D56" t="s">
        <v>401</v>
      </c>
      <c r="E56" t="s">
        <v>397</v>
      </c>
    </row>
    <row r="57" spans="1:5">
      <c r="A57" t="s">
        <v>209</v>
      </c>
      <c r="B57" t="s">
        <v>143</v>
      </c>
      <c r="C57" s="3" t="s">
        <v>22</v>
      </c>
      <c r="D57" t="s">
        <v>211</v>
      </c>
      <c r="E57" t="s">
        <v>377</v>
      </c>
    </row>
    <row r="58" spans="1:5">
      <c r="A58" t="s">
        <v>80</v>
      </c>
      <c r="B58" t="s">
        <v>143</v>
      </c>
      <c r="C58" s="3" t="s">
        <v>22</v>
      </c>
      <c r="D58" t="s">
        <v>139</v>
      </c>
      <c r="E58" t="s">
        <v>137</v>
      </c>
    </row>
    <row r="59" spans="1:5">
      <c r="A59" t="s">
        <v>163</v>
      </c>
      <c r="B59" t="s">
        <v>143</v>
      </c>
      <c r="C59" s="3" t="s">
        <v>22</v>
      </c>
      <c r="D59" t="s">
        <v>442</v>
      </c>
      <c r="E59" t="s">
        <v>144</v>
      </c>
    </row>
    <row r="60" spans="1:5">
      <c r="A60" t="s">
        <v>152</v>
      </c>
      <c r="B60" t="s">
        <v>143</v>
      </c>
      <c r="C60" s="3" t="s">
        <v>22</v>
      </c>
      <c r="D60" t="s">
        <v>153</v>
      </c>
      <c r="E60" t="s">
        <v>154</v>
      </c>
    </row>
    <row r="61" spans="1:5">
      <c r="A61" t="s">
        <v>165</v>
      </c>
      <c r="B61" t="s">
        <v>143</v>
      </c>
      <c r="C61" s="3" t="s">
        <v>22</v>
      </c>
      <c r="D61" t="s">
        <v>166</v>
      </c>
      <c r="E61" t="s">
        <v>130</v>
      </c>
    </row>
    <row r="62" spans="1:5">
      <c r="A62" t="s">
        <v>337</v>
      </c>
      <c r="B62" t="s">
        <v>143</v>
      </c>
      <c r="C62" s="3" t="s">
        <v>22</v>
      </c>
      <c r="D62" t="s">
        <v>384</v>
      </c>
      <c r="E62" t="s">
        <v>385</v>
      </c>
    </row>
    <row r="63" spans="1:5">
      <c r="A63" t="s">
        <v>39</v>
      </c>
      <c r="B63" t="s">
        <v>143</v>
      </c>
      <c r="C63" s="3" t="s">
        <v>402</v>
      </c>
      <c r="D63" t="s">
        <v>389</v>
      </c>
      <c r="E63" t="s">
        <v>134</v>
      </c>
    </row>
    <row r="64" spans="1:5">
      <c r="A64" t="s">
        <v>345</v>
      </c>
      <c r="B64" t="s">
        <v>143</v>
      </c>
      <c r="C64" s="3" t="s">
        <v>22</v>
      </c>
      <c r="D64" t="s">
        <v>346</v>
      </c>
      <c r="E64" t="s">
        <v>212</v>
      </c>
    </row>
  </sheetData>
  <autoFilter ref="B1:B64">
    <sortState ref="A2:E63">
      <sortCondition ref="B1:B63"/>
    </sortState>
  </autoFilter>
  <sortState ref="A2:E63">
    <sortCondition ref="A1"/>
  </sortState>
  <pageMargins left="0.7" right="0.7" top="0.75" bottom="0.75" header="0.3" footer="0.3"/>
  <pageSetup orientation="portrait" horizontalDpi="4294967293" verticalDpi="429496729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
  <sheetViews>
    <sheetView zoomScale="90" zoomScaleNormal="90" zoomScalePageLayoutView="90" workbookViewId="0">
      <selection activeCell="H20" sqref="H20"/>
    </sheetView>
  </sheetViews>
  <sheetFormatPr baseColWidth="10" defaultColWidth="8.83203125" defaultRowHeight="14" x14ac:dyDescent="0"/>
  <cols>
    <col min="1" max="1" width="18.1640625" bestFit="1" customWidth="1"/>
    <col min="2" max="2" width="4.5" bestFit="1" customWidth="1"/>
    <col min="3" max="3" width="18.1640625" bestFit="1" customWidth="1"/>
    <col min="4" max="4" width="20.5" bestFit="1" customWidth="1"/>
    <col min="5" max="5" width="18.5" bestFit="1" customWidth="1"/>
  </cols>
  <sheetData>
    <row r="1" spans="1:21" s="49" customFormat="1">
      <c r="A1" s="49" t="s">
        <v>459</v>
      </c>
      <c r="B1" s="49" t="s">
        <v>449</v>
      </c>
      <c r="C1" s="49" t="s">
        <v>444</v>
      </c>
      <c r="D1" s="49" t="s">
        <v>460</v>
      </c>
      <c r="E1" s="49" t="s">
        <v>461</v>
      </c>
      <c r="F1" s="49" t="s">
        <v>462</v>
      </c>
      <c r="G1" s="49" t="s">
        <v>466</v>
      </c>
      <c r="H1" s="49" t="s">
        <v>467</v>
      </c>
      <c r="I1" s="49" t="s">
        <v>490</v>
      </c>
      <c r="J1" s="49" t="s">
        <v>491</v>
      </c>
      <c r="K1" s="49" t="s">
        <v>468</v>
      </c>
      <c r="L1" s="49" t="s">
        <v>469</v>
      </c>
      <c r="M1" s="49" t="s">
        <v>470</v>
      </c>
      <c r="N1" s="49" t="s">
        <v>471</v>
      </c>
      <c r="O1" s="49" t="s">
        <v>472</v>
      </c>
      <c r="P1" s="49" t="s">
        <v>473</v>
      </c>
      <c r="Q1" s="49" t="s">
        <v>474</v>
      </c>
      <c r="R1" s="49" t="s">
        <v>479</v>
      </c>
      <c r="S1" s="49" t="s">
        <v>477</v>
      </c>
      <c r="T1" s="49" t="s">
        <v>475</v>
      </c>
      <c r="U1" s="49" t="s">
        <v>476</v>
      </c>
    </row>
    <row r="2" spans="1:21">
      <c r="A2" t="s">
        <v>445</v>
      </c>
      <c r="B2">
        <v>35</v>
      </c>
      <c r="C2">
        <v>17</v>
      </c>
      <c r="D2">
        <f>C2/B2</f>
        <v>0.48571428571428571</v>
      </c>
      <c r="E2">
        <v>9</v>
      </c>
      <c r="F2">
        <f t="shared" ref="F2:F17" si="0">E2/B2</f>
        <v>0.25714285714285712</v>
      </c>
      <c r="G2">
        <v>7</v>
      </c>
      <c r="H2">
        <f t="shared" ref="H2:H17" si="1">G2/B2</f>
        <v>0.2</v>
      </c>
      <c r="I2">
        <v>20</v>
      </c>
      <c r="J2">
        <f t="shared" ref="J2:J3" si="2">I2/B2</f>
        <v>0.5714285714285714</v>
      </c>
      <c r="K2">
        <v>12</v>
      </c>
      <c r="L2">
        <f t="shared" ref="L2:L4" si="3">K2/B2</f>
        <v>0.34285714285714286</v>
      </c>
      <c r="M2">
        <v>2</v>
      </c>
      <c r="N2">
        <f>M2/K2</f>
        <v>0.16666666666666666</v>
      </c>
      <c r="O2">
        <f>M2/B2</f>
        <v>5.7142857142857141E-2</v>
      </c>
      <c r="P2">
        <v>13</v>
      </c>
      <c r="Q2">
        <f t="shared" ref="Q2:Q17" si="4">P2/B2</f>
        <v>0.37142857142857144</v>
      </c>
      <c r="R2">
        <v>83</v>
      </c>
      <c r="S2">
        <f t="shared" ref="S2:S17" si="5">R2/B2</f>
        <v>2.3714285714285714</v>
      </c>
      <c r="T2">
        <v>1</v>
      </c>
      <c r="U2">
        <f t="shared" ref="U2:U17" si="6">T2/B2</f>
        <v>2.8571428571428571E-2</v>
      </c>
    </row>
    <row r="3" spans="1:21">
      <c r="A3" t="s">
        <v>446</v>
      </c>
      <c r="B3">
        <v>67</v>
      </c>
      <c r="C3">
        <v>47</v>
      </c>
      <c r="D3">
        <f t="shared" ref="D3:D17" si="7">C3/B3</f>
        <v>0.70149253731343286</v>
      </c>
      <c r="E3">
        <v>10</v>
      </c>
      <c r="F3">
        <f t="shared" si="0"/>
        <v>0.14925373134328357</v>
      </c>
      <c r="G3">
        <v>6</v>
      </c>
      <c r="H3">
        <f t="shared" si="1"/>
        <v>8.9552238805970144E-2</v>
      </c>
      <c r="I3">
        <v>53</v>
      </c>
      <c r="J3">
        <f t="shared" si="2"/>
        <v>0.79104477611940294</v>
      </c>
      <c r="K3">
        <v>35</v>
      </c>
      <c r="L3">
        <f t="shared" si="3"/>
        <v>0.52238805970149249</v>
      </c>
      <c r="M3">
        <v>1</v>
      </c>
      <c r="N3">
        <f t="shared" ref="N3:N17" si="8">M3/K3</f>
        <v>2.8571428571428571E-2</v>
      </c>
      <c r="O3">
        <f t="shared" ref="O3:O17" si="9">M3/B3</f>
        <v>1.4925373134328358E-2</v>
      </c>
      <c r="P3">
        <v>47</v>
      </c>
      <c r="Q3">
        <f t="shared" si="4"/>
        <v>0.70149253731343286</v>
      </c>
      <c r="R3">
        <v>166</v>
      </c>
      <c r="S3">
        <f t="shared" si="5"/>
        <v>2.4776119402985075</v>
      </c>
      <c r="T3">
        <v>1</v>
      </c>
      <c r="U3">
        <f t="shared" si="6"/>
        <v>1.4925373134328358E-2</v>
      </c>
    </row>
    <row r="4" spans="1:21">
      <c r="A4" t="s">
        <v>447</v>
      </c>
      <c r="B4">
        <v>106</v>
      </c>
      <c r="C4">
        <v>98</v>
      </c>
      <c r="D4">
        <f t="shared" si="7"/>
        <v>0.92452830188679247</v>
      </c>
      <c r="E4">
        <v>50</v>
      </c>
      <c r="F4">
        <f t="shared" si="0"/>
        <v>0.47169811320754718</v>
      </c>
      <c r="G4">
        <v>46</v>
      </c>
      <c r="H4">
        <f t="shared" si="1"/>
        <v>0.43396226415094341</v>
      </c>
      <c r="I4">
        <v>100</v>
      </c>
      <c r="J4">
        <f>I4/B4</f>
        <v>0.94339622641509435</v>
      </c>
      <c r="K4">
        <v>77</v>
      </c>
      <c r="L4">
        <f t="shared" si="3"/>
        <v>0.72641509433962259</v>
      </c>
      <c r="M4">
        <v>21</v>
      </c>
      <c r="N4">
        <f t="shared" si="8"/>
        <v>0.27272727272727271</v>
      </c>
      <c r="O4">
        <f t="shared" si="9"/>
        <v>0.19811320754716982</v>
      </c>
      <c r="P4">
        <v>96</v>
      </c>
      <c r="Q4">
        <f t="shared" si="4"/>
        <v>0.90566037735849059</v>
      </c>
      <c r="R4">
        <v>1044</v>
      </c>
      <c r="S4">
        <f>R4/B4</f>
        <v>9.8490566037735849</v>
      </c>
      <c r="T4">
        <v>31</v>
      </c>
      <c r="U4">
        <f t="shared" si="6"/>
        <v>0.29245283018867924</v>
      </c>
    </row>
    <row r="5" spans="1:21">
      <c r="A5" t="s">
        <v>4</v>
      </c>
      <c r="B5">
        <v>23</v>
      </c>
      <c r="C5">
        <v>19</v>
      </c>
      <c r="D5">
        <f t="shared" si="7"/>
        <v>0.82608695652173914</v>
      </c>
      <c r="E5">
        <v>10</v>
      </c>
      <c r="F5">
        <f t="shared" si="0"/>
        <v>0.43478260869565216</v>
      </c>
      <c r="G5">
        <v>7</v>
      </c>
      <c r="H5">
        <f t="shared" si="1"/>
        <v>0.30434782608695654</v>
      </c>
      <c r="I5">
        <v>19</v>
      </c>
      <c r="J5">
        <f t="shared" ref="J5:J17" si="10">I5/B5</f>
        <v>0.82608695652173914</v>
      </c>
      <c r="K5">
        <v>14</v>
      </c>
      <c r="L5">
        <f>K5/B5</f>
        <v>0.60869565217391308</v>
      </c>
      <c r="M5">
        <v>1</v>
      </c>
      <c r="N5">
        <f t="shared" si="8"/>
        <v>7.1428571428571425E-2</v>
      </c>
      <c r="O5">
        <f t="shared" si="9"/>
        <v>4.3478260869565216E-2</v>
      </c>
      <c r="P5">
        <v>18</v>
      </c>
      <c r="Q5">
        <f>P5/B5</f>
        <v>0.78260869565217395</v>
      </c>
      <c r="R5">
        <v>147</v>
      </c>
      <c r="S5">
        <f t="shared" si="5"/>
        <v>6.3913043478260869</v>
      </c>
      <c r="T5">
        <v>5</v>
      </c>
      <c r="U5">
        <f>T5/B5</f>
        <v>0.21739130434782608</v>
      </c>
    </row>
    <row r="6" spans="1:21">
      <c r="A6" t="s">
        <v>448</v>
      </c>
      <c r="B6">
        <v>16</v>
      </c>
      <c r="C6">
        <v>13</v>
      </c>
      <c r="D6">
        <f t="shared" si="7"/>
        <v>0.8125</v>
      </c>
      <c r="E6">
        <v>2</v>
      </c>
      <c r="F6">
        <f t="shared" si="0"/>
        <v>0.125</v>
      </c>
      <c r="G6">
        <v>1</v>
      </c>
      <c r="H6">
        <f t="shared" si="1"/>
        <v>6.25E-2</v>
      </c>
      <c r="I6">
        <v>15</v>
      </c>
      <c r="J6">
        <f t="shared" si="10"/>
        <v>0.9375</v>
      </c>
      <c r="K6">
        <v>11</v>
      </c>
      <c r="L6">
        <f t="shared" ref="L6:L17" si="11">K6/B6</f>
        <v>0.6875</v>
      </c>
      <c r="M6">
        <v>0</v>
      </c>
      <c r="N6">
        <f t="shared" si="8"/>
        <v>0</v>
      </c>
      <c r="O6">
        <f t="shared" si="9"/>
        <v>0</v>
      </c>
      <c r="P6">
        <v>14</v>
      </c>
      <c r="Q6">
        <f t="shared" si="4"/>
        <v>0.875</v>
      </c>
      <c r="R6">
        <v>105</v>
      </c>
      <c r="S6">
        <f t="shared" si="5"/>
        <v>6.5625</v>
      </c>
      <c r="T6">
        <v>1</v>
      </c>
      <c r="U6">
        <f t="shared" si="6"/>
        <v>6.25E-2</v>
      </c>
    </row>
    <row r="7" spans="1:21">
      <c r="A7" t="s">
        <v>450</v>
      </c>
      <c r="B7">
        <v>18</v>
      </c>
      <c r="C7">
        <v>13</v>
      </c>
      <c r="D7">
        <f t="shared" si="7"/>
        <v>0.72222222222222221</v>
      </c>
      <c r="E7">
        <v>6</v>
      </c>
      <c r="F7">
        <f t="shared" si="0"/>
        <v>0.33333333333333331</v>
      </c>
      <c r="G7">
        <v>6</v>
      </c>
      <c r="H7">
        <f t="shared" si="1"/>
        <v>0.33333333333333331</v>
      </c>
      <c r="I7">
        <v>11</v>
      </c>
      <c r="J7">
        <f t="shared" si="10"/>
        <v>0.61111111111111116</v>
      </c>
      <c r="K7">
        <v>8</v>
      </c>
      <c r="L7">
        <f t="shared" si="11"/>
        <v>0.44444444444444442</v>
      </c>
      <c r="M7">
        <v>0</v>
      </c>
      <c r="N7">
        <f t="shared" si="8"/>
        <v>0</v>
      </c>
      <c r="O7">
        <f t="shared" si="9"/>
        <v>0</v>
      </c>
      <c r="P7">
        <v>10</v>
      </c>
      <c r="Q7">
        <f t="shared" si="4"/>
        <v>0.55555555555555558</v>
      </c>
      <c r="R7">
        <v>71</v>
      </c>
      <c r="S7">
        <f t="shared" si="5"/>
        <v>3.9444444444444446</v>
      </c>
      <c r="T7">
        <v>4</v>
      </c>
      <c r="U7">
        <f t="shared" si="6"/>
        <v>0.22222222222222221</v>
      </c>
    </row>
    <row r="8" spans="1:21">
      <c r="A8" t="s">
        <v>451</v>
      </c>
      <c r="B8">
        <v>7</v>
      </c>
      <c r="C8">
        <v>4</v>
      </c>
      <c r="D8">
        <f t="shared" si="7"/>
        <v>0.5714285714285714</v>
      </c>
      <c r="E8">
        <v>1</v>
      </c>
      <c r="F8">
        <f t="shared" si="0"/>
        <v>0.14285714285714285</v>
      </c>
      <c r="G8">
        <v>0</v>
      </c>
      <c r="H8">
        <f t="shared" si="1"/>
        <v>0</v>
      </c>
      <c r="I8">
        <v>4</v>
      </c>
      <c r="J8">
        <f t="shared" si="10"/>
        <v>0.5714285714285714</v>
      </c>
      <c r="K8">
        <v>2</v>
      </c>
      <c r="L8">
        <f t="shared" si="11"/>
        <v>0.2857142857142857</v>
      </c>
      <c r="M8">
        <v>0</v>
      </c>
      <c r="N8">
        <f t="shared" si="8"/>
        <v>0</v>
      </c>
      <c r="O8">
        <f t="shared" si="9"/>
        <v>0</v>
      </c>
      <c r="P8">
        <v>4</v>
      </c>
      <c r="Q8">
        <f t="shared" si="4"/>
        <v>0.5714285714285714</v>
      </c>
      <c r="R8">
        <v>63</v>
      </c>
      <c r="S8">
        <f t="shared" si="5"/>
        <v>9</v>
      </c>
      <c r="T8">
        <v>0</v>
      </c>
      <c r="U8">
        <f t="shared" si="6"/>
        <v>0</v>
      </c>
    </row>
    <row r="9" spans="1:21">
      <c r="A9" t="s">
        <v>5</v>
      </c>
      <c r="B9">
        <v>22</v>
      </c>
      <c r="C9">
        <v>16</v>
      </c>
      <c r="D9">
        <f t="shared" si="7"/>
        <v>0.72727272727272729</v>
      </c>
      <c r="E9">
        <v>6</v>
      </c>
      <c r="F9">
        <f t="shared" si="0"/>
        <v>0.27272727272727271</v>
      </c>
      <c r="G9">
        <v>5</v>
      </c>
      <c r="H9">
        <f t="shared" si="1"/>
        <v>0.22727272727272727</v>
      </c>
      <c r="I9">
        <v>17</v>
      </c>
      <c r="J9">
        <f t="shared" si="10"/>
        <v>0.77272727272727271</v>
      </c>
      <c r="K9">
        <v>11</v>
      </c>
      <c r="L9">
        <f t="shared" si="11"/>
        <v>0.5</v>
      </c>
      <c r="M9">
        <v>0</v>
      </c>
      <c r="N9">
        <f t="shared" si="8"/>
        <v>0</v>
      </c>
      <c r="O9">
        <f t="shared" si="9"/>
        <v>0</v>
      </c>
      <c r="P9">
        <v>15</v>
      </c>
      <c r="Q9">
        <f t="shared" si="4"/>
        <v>0.68181818181818177</v>
      </c>
      <c r="R9">
        <v>82</v>
      </c>
      <c r="S9">
        <f t="shared" si="5"/>
        <v>3.7272727272727271</v>
      </c>
      <c r="T9">
        <v>4</v>
      </c>
      <c r="U9">
        <f t="shared" si="6"/>
        <v>0.18181818181818182</v>
      </c>
    </row>
    <row r="10" spans="1:21">
      <c r="A10" t="s">
        <v>452</v>
      </c>
      <c r="B10">
        <v>9</v>
      </c>
      <c r="C10">
        <v>1</v>
      </c>
      <c r="D10">
        <f t="shared" si="7"/>
        <v>0.1111111111111111</v>
      </c>
      <c r="E10">
        <v>1</v>
      </c>
      <c r="F10">
        <f t="shared" si="0"/>
        <v>0.1111111111111111</v>
      </c>
      <c r="G10">
        <v>1</v>
      </c>
      <c r="H10">
        <f t="shared" si="1"/>
        <v>0.1111111111111111</v>
      </c>
      <c r="I10">
        <v>4</v>
      </c>
      <c r="J10">
        <f t="shared" si="10"/>
        <v>0.44444444444444442</v>
      </c>
      <c r="K10">
        <v>1</v>
      </c>
      <c r="L10">
        <f t="shared" si="11"/>
        <v>0.1111111111111111</v>
      </c>
      <c r="M10">
        <v>0</v>
      </c>
      <c r="N10">
        <f t="shared" si="8"/>
        <v>0</v>
      </c>
      <c r="O10">
        <f t="shared" si="9"/>
        <v>0</v>
      </c>
      <c r="P10">
        <v>4</v>
      </c>
      <c r="Q10">
        <f t="shared" si="4"/>
        <v>0.44444444444444442</v>
      </c>
      <c r="R10">
        <v>11</v>
      </c>
      <c r="S10">
        <f t="shared" si="5"/>
        <v>1.2222222222222223</v>
      </c>
      <c r="T10">
        <v>0</v>
      </c>
      <c r="U10">
        <f t="shared" si="6"/>
        <v>0</v>
      </c>
    </row>
    <row r="11" spans="1:21">
      <c r="A11" t="s">
        <v>453</v>
      </c>
      <c r="B11">
        <v>20</v>
      </c>
      <c r="C11">
        <v>18</v>
      </c>
      <c r="D11">
        <f t="shared" si="7"/>
        <v>0.9</v>
      </c>
      <c r="E11">
        <v>16</v>
      </c>
      <c r="F11">
        <f t="shared" si="0"/>
        <v>0.8</v>
      </c>
      <c r="G11">
        <v>16</v>
      </c>
      <c r="H11">
        <f t="shared" si="1"/>
        <v>0.8</v>
      </c>
      <c r="I11">
        <v>19</v>
      </c>
      <c r="J11">
        <f t="shared" si="10"/>
        <v>0.95</v>
      </c>
      <c r="K11">
        <v>16</v>
      </c>
      <c r="L11">
        <f t="shared" si="11"/>
        <v>0.8</v>
      </c>
      <c r="M11">
        <v>11</v>
      </c>
      <c r="N11">
        <f t="shared" si="8"/>
        <v>0.6875</v>
      </c>
      <c r="O11">
        <f t="shared" si="9"/>
        <v>0.55000000000000004</v>
      </c>
      <c r="P11">
        <v>17</v>
      </c>
      <c r="Q11">
        <f t="shared" si="4"/>
        <v>0.85</v>
      </c>
      <c r="R11">
        <v>118</v>
      </c>
      <c r="S11">
        <f t="shared" si="5"/>
        <v>5.9</v>
      </c>
      <c r="T11">
        <v>7</v>
      </c>
      <c r="U11">
        <f t="shared" si="6"/>
        <v>0.35</v>
      </c>
    </row>
    <row r="12" spans="1:21">
      <c r="A12" t="s">
        <v>454</v>
      </c>
      <c r="B12">
        <v>17</v>
      </c>
      <c r="C12">
        <v>16</v>
      </c>
      <c r="D12">
        <f t="shared" si="7"/>
        <v>0.94117647058823528</v>
      </c>
      <c r="E12">
        <v>3</v>
      </c>
      <c r="F12">
        <f t="shared" si="0"/>
        <v>0.17647058823529413</v>
      </c>
      <c r="G12">
        <v>2</v>
      </c>
      <c r="H12">
        <f t="shared" si="1"/>
        <v>0.11764705882352941</v>
      </c>
      <c r="I12">
        <v>15</v>
      </c>
      <c r="J12">
        <f t="shared" si="10"/>
        <v>0.88235294117647056</v>
      </c>
      <c r="K12">
        <v>8</v>
      </c>
      <c r="L12">
        <f t="shared" si="11"/>
        <v>0.47058823529411764</v>
      </c>
      <c r="M12">
        <v>1</v>
      </c>
      <c r="N12">
        <f t="shared" si="8"/>
        <v>0.125</v>
      </c>
      <c r="O12">
        <f t="shared" si="9"/>
        <v>5.8823529411764705E-2</v>
      </c>
      <c r="P12">
        <v>13</v>
      </c>
      <c r="Q12">
        <f t="shared" si="4"/>
        <v>0.76470588235294112</v>
      </c>
      <c r="R12">
        <v>188</v>
      </c>
      <c r="S12">
        <f t="shared" si="5"/>
        <v>11.058823529411764</v>
      </c>
      <c r="T12">
        <v>2</v>
      </c>
      <c r="U12">
        <f t="shared" si="6"/>
        <v>0.11764705882352941</v>
      </c>
    </row>
    <row r="13" spans="1:21">
      <c r="A13" t="s">
        <v>455</v>
      </c>
      <c r="B13">
        <v>20</v>
      </c>
      <c r="C13">
        <v>15</v>
      </c>
      <c r="D13">
        <f t="shared" si="7"/>
        <v>0.75</v>
      </c>
      <c r="E13">
        <v>7</v>
      </c>
      <c r="F13">
        <f t="shared" si="0"/>
        <v>0.35</v>
      </c>
      <c r="G13">
        <v>5</v>
      </c>
      <c r="H13">
        <f t="shared" si="1"/>
        <v>0.25</v>
      </c>
      <c r="I13">
        <v>17</v>
      </c>
      <c r="J13">
        <f t="shared" si="10"/>
        <v>0.85</v>
      </c>
      <c r="K13">
        <v>9</v>
      </c>
      <c r="L13">
        <f t="shared" si="11"/>
        <v>0.45</v>
      </c>
      <c r="M13">
        <v>3</v>
      </c>
      <c r="N13">
        <f t="shared" si="8"/>
        <v>0.33333333333333331</v>
      </c>
      <c r="O13">
        <f t="shared" si="9"/>
        <v>0.15</v>
      </c>
      <c r="P13">
        <v>17</v>
      </c>
      <c r="Q13">
        <f t="shared" si="4"/>
        <v>0.85</v>
      </c>
      <c r="R13">
        <v>94</v>
      </c>
      <c r="S13">
        <f t="shared" si="5"/>
        <v>4.7</v>
      </c>
      <c r="T13">
        <v>0</v>
      </c>
      <c r="U13">
        <f t="shared" si="6"/>
        <v>0</v>
      </c>
    </row>
    <row r="14" spans="1:21">
      <c r="A14" t="s">
        <v>456</v>
      </c>
      <c r="B14">
        <v>15</v>
      </c>
      <c r="C14">
        <v>12</v>
      </c>
      <c r="D14">
        <f t="shared" si="7"/>
        <v>0.8</v>
      </c>
      <c r="E14">
        <v>5</v>
      </c>
      <c r="F14">
        <f t="shared" si="0"/>
        <v>0.33333333333333331</v>
      </c>
      <c r="G14">
        <v>5</v>
      </c>
      <c r="H14">
        <f t="shared" si="1"/>
        <v>0.33333333333333331</v>
      </c>
      <c r="I14">
        <v>15</v>
      </c>
      <c r="J14">
        <f t="shared" si="10"/>
        <v>1</v>
      </c>
      <c r="K14">
        <v>13</v>
      </c>
      <c r="L14">
        <f t="shared" si="11"/>
        <v>0.8666666666666667</v>
      </c>
      <c r="M14">
        <v>2</v>
      </c>
      <c r="N14">
        <f t="shared" si="8"/>
        <v>0.15384615384615385</v>
      </c>
      <c r="O14">
        <f t="shared" si="9"/>
        <v>0.13333333333333333</v>
      </c>
      <c r="P14">
        <v>13</v>
      </c>
      <c r="Q14">
        <f t="shared" si="4"/>
        <v>0.8666666666666667</v>
      </c>
      <c r="R14">
        <v>187</v>
      </c>
      <c r="S14">
        <f t="shared" si="5"/>
        <v>12.466666666666667</v>
      </c>
      <c r="T14">
        <v>2</v>
      </c>
      <c r="U14">
        <f t="shared" si="6"/>
        <v>0.13333333333333333</v>
      </c>
    </row>
    <row r="15" spans="1:21">
      <c r="A15" t="s">
        <v>457</v>
      </c>
      <c r="B15">
        <v>16</v>
      </c>
      <c r="C15">
        <v>13</v>
      </c>
      <c r="D15">
        <f t="shared" si="7"/>
        <v>0.8125</v>
      </c>
      <c r="E15">
        <v>5</v>
      </c>
      <c r="F15">
        <f t="shared" si="0"/>
        <v>0.3125</v>
      </c>
      <c r="G15">
        <v>4</v>
      </c>
      <c r="H15">
        <f t="shared" si="1"/>
        <v>0.25</v>
      </c>
      <c r="I15">
        <v>15</v>
      </c>
      <c r="J15">
        <f t="shared" si="10"/>
        <v>0.9375</v>
      </c>
      <c r="K15">
        <v>10</v>
      </c>
      <c r="L15">
        <f t="shared" si="11"/>
        <v>0.625</v>
      </c>
      <c r="M15">
        <v>1</v>
      </c>
      <c r="N15">
        <f t="shared" si="8"/>
        <v>0.1</v>
      </c>
      <c r="O15">
        <f t="shared" si="9"/>
        <v>6.25E-2</v>
      </c>
      <c r="P15">
        <v>12</v>
      </c>
      <c r="Q15">
        <f t="shared" si="4"/>
        <v>0.75</v>
      </c>
      <c r="R15">
        <v>145</v>
      </c>
      <c r="S15">
        <f t="shared" si="5"/>
        <v>9.0625</v>
      </c>
      <c r="T15">
        <v>1</v>
      </c>
      <c r="U15">
        <f t="shared" si="6"/>
        <v>6.25E-2</v>
      </c>
    </row>
    <row r="16" spans="1:21">
      <c r="A16" t="s">
        <v>10</v>
      </c>
      <c r="B16">
        <v>16</v>
      </c>
      <c r="C16">
        <v>15</v>
      </c>
      <c r="D16">
        <f t="shared" si="7"/>
        <v>0.9375</v>
      </c>
      <c r="E16">
        <v>6</v>
      </c>
      <c r="F16">
        <f t="shared" si="0"/>
        <v>0.375</v>
      </c>
      <c r="G16">
        <v>6</v>
      </c>
      <c r="H16">
        <f t="shared" si="1"/>
        <v>0.375</v>
      </c>
      <c r="I16">
        <v>14</v>
      </c>
      <c r="J16">
        <f t="shared" si="10"/>
        <v>0.875</v>
      </c>
      <c r="K16">
        <v>12</v>
      </c>
      <c r="L16">
        <f t="shared" si="11"/>
        <v>0.75</v>
      </c>
      <c r="M16">
        <v>2</v>
      </c>
      <c r="N16">
        <f t="shared" si="8"/>
        <v>0.16666666666666666</v>
      </c>
      <c r="O16">
        <f t="shared" si="9"/>
        <v>0.125</v>
      </c>
      <c r="P16">
        <v>12</v>
      </c>
      <c r="Q16">
        <f t="shared" si="4"/>
        <v>0.75</v>
      </c>
      <c r="R16">
        <v>66</v>
      </c>
      <c r="S16">
        <f t="shared" si="5"/>
        <v>4.125</v>
      </c>
      <c r="T16">
        <v>5</v>
      </c>
      <c r="U16">
        <f t="shared" si="6"/>
        <v>0.3125</v>
      </c>
    </row>
    <row r="17" spans="1:21">
      <c r="A17" t="s">
        <v>458</v>
      </c>
      <c r="B17">
        <v>9</v>
      </c>
      <c r="C17">
        <v>7</v>
      </c>
      <c r="D17">
        <f t="shared" si="7"/>
        <v>0.77777777777777779</v>
      </c>
      <c r="E17">
        <v>1</v>
      </c>
      <c r="F17">
        <f t="shared" si="0"/>
        <v>0.1111111111111111</v>
      </c>
      <c r="G17">
        <v>1</v>
      </c>
      <c r="H17">
        <f t="shared" si="1"/>
        <v>0.1111111111111111</v>
      </c>
      <c r="I17">
        <v>8</v>
      </c>
      <c r="J17">
        <f t="shared" si="10"/>
        <v>0.88888888888888884</v>
      </c>
      <c r="K17">
        <v>6</v>
      </c>
      <c r="L17">
        <f t="shared" si="11"/>
        <v>0.66666666666666663</v>
      </c>
      <c r="M17">
        <v>1</v>
      </c>
      <c r="N17">
        <f t="shared" si="8"/>
        <v>0.16666666666666666</v>
      </c>
      <c r="O17">
        <f t="shared" si="9"/>
        <v>0.1111111111111111</v>
      </c>
      <c r="P17">
        <v>7</v>
      </c>
      <c r="Q17">
        <f t="shared" si="4"/>
        <v>0.77777777777777779</v>
      </c>
      <c r="R17">
        <v>16</v>
      </c>
      <c r="S17">
        <f t="shared" si="5"/>
        <v>1.7777777777777777</v>
      </c>
      <c r="T17">
        <v>2</v>
      </c>
      <c r="U17">
        <f t="shared" si="6"/>
        <v>0.22222222222222221</v>
      </c>
    </row>
  </sheetData>
  <pageMargins left="0.7" right="0.7" top="0.75" bottom="0.75" header="0.3" footer="0.3"/>
  <pageSetup orientation="portrait" horizontalDpi="4294967293" verticalDpi="429496729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topLeftCell="C41" workbookViewId="0">
      <selection activeCell="S54" sqref="S54"/>
    </sheetView>
  </sheetViews>
  <sheetFormatPr baseColWidth="10" defaultRowHeight="14" x14ac:dyDescent="0"/>
  <cols>
    <col min="1" max="1" width="32.33203125" bestFit="1" customWidth="1"/>
  </cols>
  <sheetData>
    <row r="1" spans="1:13">
      <c r="A1" s="49" t="s">
        <v>459</v>
      </c>
      <c r="B1" s="49" t="s">
        <v>449</v>
      </c>
      <c r="C1" s="49" t="s">
        <v>466</v>
      </c>
      <c r="D1" s="49" t="s">
        <v>467</v>
      </c>
      <c r="E1" s="49" t="s">
        <v>490</v>
      </c>
      <c r="F1" s="49" t="s">
        <v>491</v>
      </c>
      <c r="G1" s="49" t="s">
        <v>470</v>
      </c>
      <c r="H1" s="49" t="s">
        <v>472</v>
      </c>
      <c r="I1" s="49" t="s">
        <v>479</v>
      </c>
      <c r="J1" s="49" t="s">
        <v>475</v>
      </c>
      <c r="K1" s="49" t="s">
        <v>476</v>
      </c>
      <c r="L1" s="49" t="s">
        <v>503</v>
      </c>
      <c r="M1" s="49" t="s">
        <v>504</v>
      </c>
    </row>
    <row r="2" spans="1:13">
      <c r="A2" t="s">
        <v>445</v>
      </c>
      <c r="B2">
        <v>35</v>
      </c>
      <c r="C2">
        <v>7</v>
      </c>
      <c r="D2">
        <f t="shared" ref="D2:D17" si="0">C2/B2</f>
        <v>0.2</v>
      </c>
      <c r="E2">
        <v>20</v>
      </c>
      <c r="F2">
        <f t="shared" ref="F2:F17" si="1">E2/B2</f>
        <v>0.5714285714285714</v>
      </c>
      <c r="G2">
        <v>2</v>
      </c>
      <c r="H2">
        <f t="shared" ref="H2:H17" si="2">G2/B2</f>
        <v>5.7142857142857141E-2</v>
      </c>
      <c r="I2">
        <v>83</v>
      </c>
      <c r="J2">
        <v>1</v>
      </c>
      <c r="K2">
        <f t="shared" ref="K2:K17" si="3">J2/B2</f>
        <v>2.8571428571428571E-2</v>
      </c>
      <c r="L2">
        <v>12</v>
      </c>
      <c r="M2">
        <v>0.34285714285714286</v>
      </c>
    </row>
    <row r="3" spans="1:13">
      <c r="A3" t="s">
        <v>446</v>
      </c>
      <c r="B3">
        <v>67</v>
      </c>
      <c r="C3">
        <v>6</v>
      </c>
      <c r="D3">
        <f t="shared" si="0"/>
        <v>8.9552238805970144E-2</v>
      </c>
      <c r="E3">
        <v>53</v>
      </c>
      <c r="F3">
        <f t="shared" si="1"/>
        <v>0.79104477611940294</v>
      </c>
      <c r="G3">
        <v>1</v>
      </c>
      <c r="H3">
        <f t="shared" si="2"/>
        <v>1.4925373134328358E-2</v>
      </c>
      <c r="I3">
        <v>166</v>
      </c>
      <c r="J3">
        <v>1</v>
      </c>
      <c r="K3">
        <f t="shared" si="3"/>
        <v>1.4925373134328358E-2</v>
      </c>
      <c r="L3">
        <v>35</v>
      </c>
      <c r="M3">
        <v>0.52238805970149249</v>
      </c>
    </row>
    <row r="4" spans="1:13">
      <c r="A4" t="s">
        <v>447</v>
      </c>
      <c r="B4">
        <v>106</v>
      </c>
      <c r="C4">
        <v>46</v>
      </c>
      <c r="D4">
        <f t="shared" si="0"/>
        <v>0.43396226415094341</v>
      </c>
      <c r="E4">
        <v>100</v>
      </c>
      <c r="F4">
        <f t="shared" si="1"/>
        <v>0.94339622641509435</v>
      </c>
      <c r="G4">
        <v>21</v>
      </c>
      <c r="H4">
        <f t="shared" si="2"/>
        <v>0.19811320754716982</v>
      </c>
      <c r="I4">
        <v>1044</v>
      </c>
      <c r="J4">
        <v>31</v>
      </c>
      <c r="K4">
        <f t="shared" si="3"/>
        <v>0.29245283018867924</v>
      </c>
      <c r="L4">
        <v>77</v>
      </c>
      <c r="M4">
        <v>0.72641509433962259</v>
      </c>
    </row>
    <row r="5" spans="1:13">
      <c r="A5" t="s">
        <v>4</v>
      </c>
      <c r="B5">
        <v>23</v>
      </c>
      <c r="C5">
        <v>7</v>
      </c>
      <c r="D5">
        <f t="shared" si="0"/>
        <v>0.30434782608695654</v>
      </c>
      <c r="E5">
        <v>19</v>
      </c>
      <c r="F5">
        <f t="shared" si="1"/>
        <v>0.82608695652173914</v>
      </c>
      <c r="G5">
        <v>1</v>
      </c>
      <c r="H5">
        <f t="shared" si="2"/>
        <v>4.3478260869565216E-2</v>
      </c>
      <c r="I5">
        <v>147</v>
      </c>
      <c r="J5">
        <v>5</v>
      </c>
      <c r="K5">
        <f t="shared" si="3"/>
        <v>0.21739130434782608</v>
      </c>
      <c r="L5">
        <v>14</v>
      </c>
      <c r="M5">
        <v>0.60869565217391308</v>
      </c>
    </row>
    <row r="6" spans="1:13">
      <c r="A6" t="s">
        <v>448</v>
      </c>
      <c r="B6">
        <v>16</v>
      </c>
      <c r="C6">
        <v>1</v>
      </c>
      <c r="D6">
        <f t="shared" si="0"/>
        <v>6.25E-2</v>
      </c>
      <c r="E6">
        <v>15</v>
      </c>
      <c r="F6">
        <f t="shared" si="1"/>
        <v>0.9375</v>
      </c>
      <c r="G6">
        <v>0</v>
      </c>
      <c r="H6">
        <f t="shared" si="2"/>
        <v>0</v>
      </c>
      <c r="I6">
        <v>105</v>
      </c>
      <c r="J6">
        <v>1</v>
      </c>
      <c r="K6">
        <f t="shared" si="3"/>
        <v>6.25E-2</v>
      </c>
      <c r="L6">
        <v>11</v>
      </c>
      <c r="M6">
        <v>0.6875</v>
      </c>
    </row>
    <row r="7" spans="1:13">
      <c r="A7" t="s">
        <v>450</v>
      </c>
      <c r="B7">
        <v>18</v>
      </c>
      <c r="C7">
        <v>6</v>
      </c>
      <c r="D7">
        <f t="shared" si="0"/>
        <v>0.33333333333333331</v>
      </c>
      <c r="E7">
        <v>11</v>
      </c>
      <c r="F7">
        <f t="shared" si="1"/>
        <v>0.61111111111111116</v>
      </c>
      <c r="G7">
        <v>0</v>
      </c>
      <c r="H7">
        <f t="shared" si="2"/>
        <v>0</v>
      </c>
      <c r="I7">
        <v>71</v>
      </c>
      <c r="J7">
        <v>4</v>
      </c>
      <c r="K7">
        <f t="shared" si="3"/>
        <v>0.22222222222222221</v>
      </c>
      <c r="L7">
        <v>8</v>
      </c>
      <c r="M7">
        <v>0.44444444444444442</v>
      </c>
    </row>
    <row r="8" spans="1:13">
      <c r="A8" t="s">
        <v>451</v>
      </c>
      <c r="B8">
        <v>7</v>
      </c>
      <c r="C8">
        <v>0</v>
      </c>
      <c r="D8">
        <f t="shared" si="0"/>
        <v>0</v>
      </c>
      <c r="E8">
        <v>4</v>
      </c>
      <c r="F8">
        <f t="shared" si="1"/>
        <v>0.5714285714285714</v>
      </c>
      <c r="G8">
        <v>0</v>
      </c>
      <c r="H8">
        <f t="shared" si="2"/>
        <v>0</v>
      </c>
      <c r="I8">
        <v>63</v>
      </c>
      <c r="J8">
        <v>0</v>
      </c>
      <c r="K8">
        <f t="shared" si="3"/>
        <v>0</v>
      </c>
      <c r="L8">
        <v>2</v>
      </c>
      <c r="M8">
        <v>0.2857142857142857</v>
      </c>
    </row>
    <row r="9" spans="1:13">
      <c r="A9" t="s">
        <v>5</v>
      </c>
      <c r="B9">
        <v>22</v>
      </c>
      <c r="C9">
        <v>5</v>
      </c>
      <c r="D9">
        <f t="shared" si="0"/>
        <v>0.22727272727272727</v>
      </c>
      <c r="E9">
        <v>17</v>
      </c>
      <c r="F9">
        <f t="shared" si="1"/>
        <v>0.77272727272727271</v>
      </c>
      <c r="G9">
        <v>0</v>
      </c>
      <c r="H9">
        <f t="shared" si="2"/>
        <v>0</v>
      </c>
      <c r="I9">
        <v>82</v>
      </c>
      <c r="J9">
        <v>4</v>
      </c>
      <c r="K9">
        <f t="shared" si="3"/>
        <v>0.18181818181818182</v>
      </c>
      <c r="L9">
        <v>11</v>
      </c>
      <c r="M9">
        <v>0.5</v>
      </c>
    </row>
    <row r="10" spans="1:13">
      <c r="A10" t="s">
        <v>452</v>
      </c>
      <c r="B10">
        <v>9</v>
      </c>
      <c r="C10">
        <v>1</v>
      </c>
      <c r="D10">
        <f t="shared" si="0"/>
        <v>0.1111111111111111</v>
      </c>
      <c r="E10">
        <v>4</v>
      </c>
      <c r="F10">
        <f t="shared" si="1"/>
        <v>0.44444444444444442</v>
      </c>
      <c r="G10">
        <v>0</v>
      </c>
      <c r="H10">
        <f t="shared" si="2"/>
        <v>0</v>
      </c>
      <c r="I10">
        <v>11</v>
      </c>
      <c r="J10">
        <v>0</v>
      </c>
      <c r="K10">
        <f t="shared" si="3"/>
        <v>0</v>
      </c>
      <c r="L10">
        <v>1</v>
      </c>
      <c r="M10">
        <v>0.1111111111111111</v>
      </c>
    </row>
    <row r="11" spans="1:13">
      <c r="A11" t="s">
        <v>453</v>
      </c>
      <c r="B11">
        <v>20</v>
      </c>
      <c r="C11">
        <v>16</v>
      </c>
      <c r="D11">
        <f t="shared" si="0"/>
        <v>0.8</v>
      </c>
      <c r="E11">
        <v>19</v>
      </c>
      <c r="F11">
        <f t="shared" si="1"/>
        <v>0.95</v>
      </c>
      <c r="G11">
        <v>11</v>
      </c>
      <c r="H11">
        <f t="shared" si="2"/>
        <v>0.55000000000000004</v>
      </c>
      <c r="I11">
        <v>118</v>
      </c>
      <c r="J11">
        <v>7</v>
      </c>
      <c r="K11">
        <f t="shared" si="3"/>
        <v>0.35</v>
      </c>
      <c r="L11">
        <v>16</v>
      </c>
      <c r="M11">
        <v>0.8</v>
      </c>
    </row>
    <row r="12" spans="1:13">
      <c r="A12" t="s">
        <v>454</v>
      </c>
      <c r="B12">
        <v>17</v>
      </c>
      <c r="C12">
        <v>2</v>
      </c>
      <c r="D12">
        <f t="shared" si="0"/>
        <v>0.11764705882352941</v>
      </c>
      <c r="E12">
        <v>15</v>
      </c>
      <c r="F12">
        <f t="shared" si="1"/>
        <v>0.88235294117647056</v>
      </c>
      <c r="G12">
        <v>1</v>
      </c>
      <c r="H12">
        <f t="shared" si="2"/>
        <v>5.8823529411764705E-2</v>
      </c>
      <c r="I12">
        <v>188</v>
      </c>
      <c r="J12">
        <v>2</v>
      </c>
      <c r="K12">
        <f t="shared" si="3"/>
        <v>0.11764705882352941</v>
      </c>
      <c r="L12">
        <v>8</v>
      </c>
      <c r="M12">
        <v>0.47058823529411764</v>
      </c>
    </row>
    <row r="13" spans="1:13">
      <c r="A13" t="s">
        <v>455</v>
      </c>
      <c r="B13">
        <v>20</v>
      </c>
      <c r="C13">
        <v>5</v>
      </c>
      <c r="D13">
        <f t="shared" si="0"/>
        <v>0.25</v>
      </c>
      <c r="E13">
        <v>17</v>
      </c>
      <c r="F13">
        <f t="shared" si="1"/>
        <v>0.85</v>
      </c>
      <c r="G13">
        <v>3</v>
      </c>
      <c r="H13">
        <f t="shared" si="2"/>
        <v>0.15</v>
      </c>
      <c r="I13">
        <v>94</v>
      </c>
      <c r="J13">
        <v>0</v>
      </c>
      <c r="K13">
        <f t="shared" si="3"/>
        <v>0</v>
      </c>
      <c r="L13">
        <v>9</v>
      </c>
      <c r="M13">
        <v>0.45</v>
      </c>
    </row>
    <row r="14" spans="1:13">
      <c r="A14" t="s">
        <v>456</v>
      </c>
      <c r="B14">
        <v>15</v>
      </c>
      <c r="C14">
        <v>5</v>
      </c>
      <c r="D14">
        <f t="shared" si="0"/>
        <v>0.33333333333333331</v>
      </c>
      <c r="E14">
        <v>15</v>
      </c>
      <c r="F14">
        <f t="shared" si="1"/>
        <v>1</v>
      </c>
      <c r="G14">
        <v>2</v>
      </c>
      <c r="H14">
        <f t="shared" si="2"/>
        <v>0.13333333333333333</v>
      </c>
      <c r="I14">
        <v>187</v>
      </c>
      <c r="J14">
        <v>2</v>
      </c>
      <c r="K14">
        <f t="shared" si="3"/>
        <v>0.13333333333333333</v>
      </c>
      <c r="L14">
        <v>13</v>
      </c>
      <c r="M14">
        <v>0.8666666666666667</v>
      </c>
    </row>
    <row r="15" spans="1:13">
      <c r="A15" t="s">
        <v>457</v>
      </c>
      <c r="B15">
        <v>16</v>
      </c>
      <c r="C15">
        <v>4</v>
      </c>
      <c r="D15">
        <f t="shared" si="0"/>
        <v>0.25</v>
      </c>
      <c r="E15">
        <v>15</v>
      </c>
      <c r="F15">
        <f t="shared" si="1"/>
        <v>0.9375</v>
      </c>
      <c r="G15">
        <v>1</v>
      </c>
      <c r="H15">
        <f t="shared" si="2"/>
        <v>6.25E-2</v>
      </c>
      <c r="I15">
        <v>145</v>
      </c>
      <c r="J15">
        <v>1</v>
      </c>
      <c r="K15">
        <f t="shared" si="3"/>
        <v>6.25E-2</v>
      </c>
      <c r="L15">
        <v>10</v>
      </c>
      <c r="M15">
        <v>0.625</v>
      </c>
    </row>
    <row r="16" spans="1:13">
      <c r="A16" t="s">
        <v>10</v>
      </c>
      <c r="B16">
        <v>16</v>
      </c>
      <c r="C16">
        <v>6</v>
      </c>
      <c r="D16">
        <f t="shared" si="0"/>
        <v>0.375</v>
      </c>
      <c r="E16">
        <v>14</v>
      </c>
      <c r="F16">
        <f t="shared" si="1"/>
        <v>0.875</v>
      </c>
      <c r="G16">
        <v>2</v>
      </c>
      <c r="H16">
        <f t="shared" si="2"/>
        <v>0.125</v>
      </c>
      <c r="I16">
        <v>66</v>
      </c>
      <c r="J16">
        <v>5</v>
      </c>
      <c r="K16">
        <f t="shared" si="3"/>
        <v>0.3125</v>
      </c>
      <c r="L16">
        <v>12</v>
      </c>
      <c r="M16">
        <v>0.75</v>
      </c>
    </row>
    <row r="17" spans="1:15">
      <c r="A17" t="s">
        <v>458</v>
      </c>
      <c r="B17">
        <v>9</v>
      </c>
      <c r="C17">
        <v>1</v>
      </c>
      <c r="D17">
        <f t="shared" si="0"/>
        <v>0.1111111111111111</v>
      </c>
      <c r="E17">
        <v>8</v>
      </c>
      <c r="F17">
        <f t="shared" si="1"/>
        <v>0.88888888888888884</v>
      </c>
      <c r="G17">
        <v>1</v>
      </c>
      <c r="H17">
        <f t="shared" si="2"/>
        <v>0.1111111111111111</v>
      </c>
      <c r="I17">
        <v>16</v>
      </c>
      <c r="J17">
        <v>2</v>
      </c>
      <c r="K17">
        <f t="shared" si="3"/>
        <v>0.22222222222222221</v>
      </c>
      <c r="L17">
        <v>6</v>
      </c>
      <c r="M17">
        <v>0.66666666666666663</v>
      </c>
    </row>
    <row r="23" spans="1:15">
      <c r="O23" t="s">
        <v>499</v>
      </c>
    </row>
    <row r="24" spans="1:15">
      <c r="O24" t="s">
        <v>505</v>
      </c>
    </row>
    <row r="25" spans="1:15">
      <c r="O25" t="s">
        <v>500</v>
      </c>
    </row>
    <row r="26" spans="1:15">
      <c r="O26" t="s">
        <v>501</v>
      </c>
    </row>
    <row r="27" spans="1:15">
      <c r="O27" t="s">
        <v>502</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topLeftCell="A12" workbookViewId="0">
      <selection activeCell="B24" sqref="B24"/>
    </sheetView>
  </sheetViews>
  <sheetFormatPr baseColWidth="10" defaultColWidth="8.83203125" defaultRowHeight="14" x14ac:dyDescent="0"/>
  <cols>
    <col min="1" max="1" width="19.1640625" style="49" bestFit="1" customWidth="1"/>
    <col min="2" max="2" width="175.6640625" style="50" customWidth="1"/>
  </cols>
  <sheetData>
    <row r="1" spans="1:2" s="56" customFormat="1">
      <c r="A1" s="56" t="s">
        <v>403</v>
      </c>
      <c r="B1" s="57" t="s">
        <v>125</v>
      </c>
    </row>
    <row r="2" spans="1:2">
      <c r="A2" s="49" t="s">
        <v>21</v>
      </c>
      <c r="B2" s="50" t="s">
        <v>412</v>
      </c>
    </row>
    <row r="3" spans="1:2">
      <c r="A3" s="49" t="s">
        <v>404</v>
      </c>
      <c r="B3" s="50" t="s">
        <v>413</v>
      </c>
    </row>
    <row r="4" spans="1:2">
      <c r="A4" s="49" t="s">
        <v>179</v>
      </c>
      <c r="B4" s="50" t="s">
        <v>413</v>
      </c>
    </row>
    <row r="5" spans="1:2">
      <c r="A5" s="49" t="s">
        <v>3</v>
      </c>
      <c r="B5" s="50" t="s">
        <v>413</v>
      </c>
    </row>
    <row r="6" spans="1:2">
      <c r="A6" s="49" t="s">
        <v>0</v>
      </c>
      <c r="B6" s="50" t="s">
        <v>414</v>
      </c>
    </row>
    <row r="7" spans="1:2">
      <c r="A7" s="49" t="s">
        <v>1</v>
      </c>
      <c r="B7" s="50" t="s">
        <v>415</v>
      </c>
    </row>
    <row r="8" spans="1:2">
      <c r="A8" s="49" t="s">
        <v>24</v>
      </c>
      <c r="B8" s="50" t="s">
        <v>416</v>
      </c>
    </row>
    <row r="9" spans="1:2">
      <c r="A9" s="49" t="s">
        <v>2</v>
      </c>
      <c r="B9" s="50" t="s">
        <v>417</v>
      </c>
    </row>
    <row r="10" spans="1:2" ht="28">
      <c r="A10" s="49" t="s">
        <v>405</v>
      </c>
      <c r="B10" s="50" t="s">
        <v>418</v>
      </c>
    </row>
    <row r="11" spans="1:2">
      <c r="A11" s="49" t="s">
        <v>406</v>
      </c>
      <c r="B11" s="50" t="s">
        <v>419</v>
      </c>
    </row>
    <row r="12" spans="1:2">
      <c r="A12" s="49" t="s">
        <v>407</v>
      </c>
      <c r="B12" s="50" t="s">
        <v>420</v>
      </c>
    </row>
    <row r="13" spans="1:2">
      <c r="A13" s="49" t="s">
        <v>182</v>
      </c>
      <c r="B13" s="50" t="s">
        <v>425</v>
      </c>
    </row>
    <row r="14" spans="1:2">
      <c r="A14" s="49" t="s">
        <v>41</v>
      </c>
      <c r="B14" s="50" t="s">
        <v>421</v>
      </c>
    </row>
    <row r="15" spans="1:2" ht="28">
      <c r="A15" s="49" t="s">
        <v>40</v>
      </c>
      <c r="B15" s="50" t="s">
        <v>422</v>
      </c>
    </row>
    <row r="16" spans="1:2">
      <c r="A16" s="49" t="s">
        <v>43</v>
      </c>
      <c r="B16" s="50" t="s">
        <v>423</v>
      </c>
    </row>
    <row r="17" spans="1:2">
      <c r="A17" s="49" t="s">
        <v>42</v>
      </c>
      <c r="B17" s="50" t="s">
        <v>424</v>
      </c>
    </row>
    <row r="18" spans="1:2">
      <c r="A18" s="49" t="s">
        <v>198</v>
      </c>
      <c r="B18" s="50" t="s">
        <v>426</v>
      </c>
    </row>
    <row r="19" spans="1:2">
      <c r="A19" s="49" t="s">
        <v>92</v>
      </c>
      <c r="B19" s="50" t="s">
        <v>427</v>
      </c>
    </row>
    <row r="20" spans="1:2">
      <c r="A20" s="49" t="s">
        <v>95</v>
      </c>
      <c r="B20" s="50" t="s">
        <v>413</v>
      </c>
    </row>
    <row r="21" spans="1:2" ht="42">
      <c r="A21" s="49" t="s">
        <v>51</v>
      </c>
      <c r="B21" s="50" t="s">
        <v>428</v>
      </c>
    </row>
    <row r="22" spans="1:2">
      <c r="A22" s="49" t="s">
        <v>28</v>
      </c>
      <c r="B22" s="50" t="s">
        <v>429</v>
      </c>
    </row>
    <row r="23" spans="1:2">
      <c r="A23" s="49" t="s">
        <v>109</v>
      </c>
      <c r="B23" s="50" t="s">
        <v>430</v>
      </c>
    </row>
    <row r="24" spans="1:2">
      <c r="A24" s="49" t="s">
        <v>110</v>
      </c>
      <c r="B24" s="50" t="s">
        <v>431</v>
      </c>
    </row>
    <row r="25" spans="1:2">
      <c r="A25" s="49" t="s">
        <v>408</v>
      </c>
      <c r="B25" s="50" t="s">
        <v>432</v>
      </c>
    </row>
    <row r="26" spans="1:2">
      <c r="A26" s="49" t="s">
        <v>98</v>
      </c>
      <c r="B26" s="50" t="s">
        <v>433</v>
      </c>
    </row>
    <row r="27" spans="1:2" ht="56">
      <c r="A27" s="49" t="s">
        <v>100</v>
      </c>
      <c r="B27" s="50" t="s">
        <v>434</v>
      </c>
    </row>
    <row r="28" spans="1:2">
      <c r="A28" s="49" t="s">
        <v>99</v>
      </c>
      <c r="B28" s="50" t="s">
        <v>435</v>
      </c>
    </row>
    <row r="29" spans="1:2">
      <c r="A29" s="49" t="s">
        <v>409</v>
      </c>
      <c r="B29" s="50" t="s">
        <v>413</v>
      </c>
    </row>
    <row r="30" spans="1:2">
      <c r="A30" s="49" t="s">
        <v>107</v>
      </c>
      <c r="B30" s="50" t="s">
        <v>413</v>
      </c>
    </row>
    <row r="31" spans="1:2">
      <c r="A31" s="49" t="s">
        <v>410</v>
      </c>
      <c r="B31" s="50" t="s">
        <v>413</v>
      </c>
    </row>
    <row r="32" spans="1:2" ht="28">
      <c r="A32" s="49" t="s">
        <v>436</v>
      </c>
      <c r="B32" s="50" t="s">
        <v>440</v>
      </c>
    </row>
    <row r="33" spans="1:2">
      <c r="A33" s="49" t="s">
        <v>411</v>
      </c>
      <c r="B33" s="50" t="s">
        <v>438</v>
      </c>
    </row>
    <row r="34" spans="1:2">
      <c r="A34" s="49" t="s">
        <v>207</v>
      </c>
      <c r="B34" s="50" t="s">
        <v>439</v>
      </c>
    </row>
    <row r="35" spans="1:2">
      <c r="A35" s="49" t="s">
        <v>29</v>
      </c>
      <c r="B35" s="50" t="s">
        <v>437</v>
      </c>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5"/>
  <sheetViews>
    <sheetView workbookViewId="0">
      <selection activeCell="W97" sqref="W97"/>
    </sheetView>
  </sheetViews>
  <sheetFormatPr baseColWidth="10" defaultRowHeight="14" x14ac:dyDescent="0"/>
  <cols>
    <col min="6" max="6" width="22.6640625" bestFit="1" customWidth="1"/>
  </cols>
  <sheetData>
    <row r="1" spans="1:23" s="49" customFormat="1">
      <c r="A1" s="49" t="s">
        <v>459</v>
      </c>
      <c r="B1" s="49" t="s">
        <v>449</v>
      </c>
      <c r="C1" s="49" t="s">
        <v>444</v>
      </c>
      <c r="D1" s="49" t="s">
        <v>460</v>
      </c>
      <c r="E1" s="49" t="s">
        <v>461</v>
      </c>
      <c r="F1" s="49" t="s">
        <v>462</v>
      </c>
      <c r="G1" s="49" t="s">
        <v>466</v>
      </c>
      <c r="H1" s="49" t="s">
        <v>467</v>
      </c>
      <c r="I1" s="49" t="s">
        <v>490</v>
      </c>
      <c r="J1" s="49" t="s">
        <v>491</v>
      </c>
      <c r="K1" s="49" t="s">
        <v>468</v>
      </c>
      <c r="L1" s="49" t="s">
        <v>469</v>
      </c>
      <c r="M1" s="49" t="s">
        <v>470</v>
      </c>
      <c r="N1" s="49" t="s">
        <v>471</v>
      </c>
      <c r="O1" s="49" t="s">
        <v>472</v>
      </c>
      <c r="P1" s="49" t="s">
        <v>473</v>
      </c>
      <c r="Q1" s="49" t="s">
        <v>474</v>
      </c>
      <c r="R1" s="49" t="s">
        <v>479</v>
      </c>
      <c r="S1" s="49" t="s">
        <v>477</v>
      </c>
      <c r="T1" s="49" t="s">
        <v>475</v>
      </c>
      <c r="U1" s="49" t="s">
        <v>476</v>
      </c>
    </row>
    <row r="2" spans="1:23">
      <c r="A2" t="s">
        <v>445</v>
      </c>
      <c r="B2">
        <v>35</v>
      </c>
      <c r="C2">
        <v>17</v>
      </c>
      <c r="D2">
        <f>C2/B2</f>
        <v>0.48571428571428571</v>
      </c>
      <c r="E2">
        <v>9</v>
      </c>
      <c r="F2">
        <f t="shared" ref="F2:F4" si="0">E2/B2</f>
        <v>0.25714285714285712</v>
      </c>
      <c r="G2">
        <v>7</v>
      </c>
      <c r="H2">
        <f t="shared" ref="H2:H4" si="1">G2/B2</f>
        <v>0.2</v>
      </c>
      <c r="I2">
        <v>20</v>
      </c>
      <c r="J2">
        <f t="shared" ref="J2:J3" si="2">I2/B2</f>
        <v>0.5714285714285714</v>
      </c>
      <c r="K2">
        <v>12</v>
      </c>
      <c r="L2">
        <f t="shared" ref="L2:L4" si="3">K2/B2</f>
        <v>0.34285714285714286</v>
      </c>
      <c r="M2">
        <v>2</v>
      </c>
      <c r="N2">
        <f>M2/K2</f>
        <v>0.16666666666666666</v>
      </c>
      <c r="O2">
        <f>M2/B2</f>
        <v>5.7142857142857141E-2</v>
      </c>
      <c r="P2">
        <v>13</v>
      </c>
      <c r="Q2">
        <f t="shared" ref="Q2:Q4" si="4">P2/B2</f>
        <v>0.37142857142857144</v>
      </c>
      <c r="R2">
        <v>83</v>
      </c>
      <c r="S2">
        <f t="shared" ref="S2:S3" si="5">R2/B2</f>
        <v>2.3714285714285714</v>
      </c>
      <c r="T2">
        <v>1</v>
      </c>
      <c r="U2">
        <f t="shared" ref="U2:U4" si="6">T2/B2</f>
        <v>2.8571428571428571E-2</v>
      </c>
    </row>
    <row r="3" spans="1:23">
      <c r="A3" t="s">
        <v>446</v>
      </c>
      <c r="B3">
        <v>67</v>
      </c>
      <c r="C3">
        <v>47</v>
      </c>
      <c r="D3">
        <f t="shared" ref="D3:D4" si="7">C3/B3</f>
        <v>0.70149253731343286</v>
      </c>
      <c r="E3">
        <v>10</v>
      </c>
      <c r="F3">
        <f t="shared" si="0"/>
        <v>0.14925373134328357</v>
      </c>
      <c r="G3">
        <v>6</v>
      </c>
      <c r="H3">
        <f t="shared" si="1"/>
        <v>8.9552238805970144E-2</v>
      </c>
      <c r="I3">
        <v>53</v>
      </c>
      <c r="J3">
        <f t="shared" si="2"/>
        <v>0.79104477611940294</v>
      </c>
      <c r="K3">
        <v>35</v>
      </c>
      <c r="L3">
        <f t="shared" si="3"/>
        <v>0.52238805970149249</v>
      </c>
      <c r="M3">
        <v>1</v>
      </c>
      <c r="N3">
        <f t="shared" ref="N3:N4" si="8">M3/K3</f>
        <v>2.8571428571428571E-2</v>
      </c>
      <c r="O3">
        <f t="shared" ref="O3:O4" si="9">M3/B3</f>
        <v>1.4925373134328358E-2</v>
      </c>
      <c r="P3">
        <v>47</v>
      </c>
      <c r="Q3">
        <f t="shared" si="4"/>
        <v>0.70149253731343286</v>
      </c>
      <c r="R3">
        <v>166</v>
      </c>
      <c r="S3">
        <f t="shared" si="5"/>
        <v>2.4776119402985075</v>
      </c>
      <c r="T3">
        <v>1</v>
      </c>
      <c r="U3">
        <f t="shared" si="6"/>
        <v>1.4925373134328358E-2</v>
      </c>
    </row>
    <row r="4" spans="1:23">
      <c r="A4" t="s">
        <v>447</v>
      </c>
      <c r="B4">
        <v>106</v>
      </c>
      <c r="C4">
        <v>98</v>
      </c>
      <c r="D4">
        <f t="shared" si="7"/>
        <v>0.92452830188679247</v>
      </c>
      <c r="E4">
        <v>50</v>
      </c>
      <c r="F4">
        <f t="shared" si="0"/>
        <v>0.47169811320754718</v>
      </c>
      <c r="G4">
        <v>46</v>
      </c>
      <c r="H4">
        <f t="shared" si="1"/>
        <v>0.43396226415094341</v>
      </c>
      <c r="I4">
        <v>100</v>
      </c>
      <c r="J4">
        <f>I4/B4</f>
        <v>0.94339622641509435</v>
      </c>
      <c r="K4">
        <v>77</v>
      </c>
      <c r="L4">
        <f t="shared" si="3"/>
        <v>0.72641509433962259</v>
      </c>
      <c r="M4">
        <v>21</v>
      </c>
      <c r="N4">
        <f t="shared" si="8"/>
        <v>0.27272727272727271</v>
      </c>
      <c r="O4">
        <f t="shared" si="9"/>
        <v>0.19811320754716982</v>
      </c>
      <c r="P4">
        <v>96</v>
      </c>
      <c r="Q4">
        <f t="shared" si="4"/>
        <v>0.90566037735849059</v>
      </c>
      <c r="R4">
        <v>1044</v>
      </c>
      <c r="S4">
        <f>R4/B4</f>
        <v>9.8490566037735849</v>
      </c>
      <c r="T4">
        <v>31</v>
      </c>
      <c r="U4">
        <f t="shared" si="6"/>
        <v>0.29245283018867924</v>
      </c>
    </row>
    <row r="10" spans="1:23">
      <c r="E10" t="s">
        <v>179</v>
      </c>
      <c r="F10" t="s">
        <v>506</v>
      </c>
      <c r="G10" t="s">
        <v>507</v>
      </c>
    </row>
    <row r="11" spans="1:23">
      <c r="E11" t="s">
        <v>180</v>
      </c>
      <c r="F11" t="s">
        <v>508</v>
      </c>
      <c r="G11">
        <f>SUM(all_data!AK14,all_data!AK42,all_data!AK115,all_data!AK116,all_data!AK145,all_data!AK176,all_data!AK194,all_data!AS115)</f>
        <v>59</v>
      </c>
    </row>
    <row r="12" spans="1:23">
      <c r="E12" t="s">
        <v>180</v>
      </c>
      <c r="F12" t="s">
        <v>94</v>
      </c>
      <c r="G12">
        <f>SUM(all_data!AK146,all_data!AK192,all_data!AM33)</f>
        <v>18</v>
      </c>
    </row>
    <row r="13" spans="1:23">
      <c r="E13" t="s">
        <v>180</v>
      </c>
      <c r="F13" t="s">
        <v>485</v>
      </c>
      <c r="G13">
        <f>SUM(all_data!AK126)</f>
        <v>0</v>
      </c>
    </row>
    <row r="14" spans="1:23">
      <c r="E14" t="s">
        <v>180</v>
      </c>
      <c r="F14" t="s">
        <v>510</v>
      </c>
      <c r="G14">
        <f>SUM(all_data!AK57,all_data!AK33,all_data!AM146)</f>
        <v>2</v>
      </c>
      <c r="S14" t="s">
        <v>203</v>
      </c>
      <c r="U14" t="s">
        <v>180</v>
      </c>
      <c r="W14" t="s">
        <v>181</v>
      </c>
    </row>
    <row r="15" spans="1:23">
      <c r="E15" t="s">
        <v>180</v>
      </c>
      <c r="F15" t="s">
        <v>509</v>
      </c>
      <c r="G15">
        <f>SUM(all_data!AK207,all_data!AM15+all_data!AM14)</f>
        <v>4</v>
      </c>
    </row>
    <row r="16" spans="1:23">
      <c r="E16" t="s">
        <v>180</v>
      </c>
      <c r="F16" t="s">
        <v>511</v>
      </c>
      <c r="G16">
        <v>1</v>
      </c>
      <c r="S16" s="107">
        <v>8</v>
      </c>
      <c r="U16" s="107">
        <v>0</v>
      </c>
      <c r="W16" s="107">
        <v>1</v>
      </c>
    </row>
    <row r="17" spans="5:23">
      <c r="S17" s="107">
        <v>14</v>
      </c>
      <c r="U17" s="107">
        <v>3</v>
      </c>
      <c r="W17" s="107">
        <v>1</v>
      </c>
    </row>
    <row r="18" spans="5:23">
      <c r="S18" s="107">
        <v>0</v>
      </c>
      <c r="U18" s="107">
        <v>0</v>
      </c>
      <c r="W18" s="107">
        <v>7</v>
      </c>
    </row>
    <row r="19" spans="5:23">
      <c r="S19" s="107">
        <v>10</v>
      </c>
      <c r="U19" s="107">
        <v>0</v>
      </c>
      <c r="W19" s="107">
        <v>3</v>
      </c>
    </row>
    <row r="20" spans="5:23">
      <c r="S20" s="107">
        <v>4</v>
      </c>
      <c r="U20" s="107">
        <v>5</v>
      </c>
      <c r="W20" s="107">
        <v>3</v>
      </c>
    </row>
    <row r="21" spans="5:23">
      <c r="S21" s="107">
        <v>7</v>
      </c>
      <c r="U21" s="107">
        <v>1</v>
      </c>
      <c r="W21" s="107">
        <v>2</v>
      </c>
    </row>
    <row r="22" spans="5:23">
      <c r="S22" s="107">
        <v>0</v>
      </c>
      <c r="U22" s="107">
        <v>0</v>
      </c>
      <c r="W22" s="107">
        <v>8</v>
      </c>
    </row>
    <row r="23" spans="5:23">
      <c r="S23" s="107">
        <v>5</v>
      </c>
      <c r="U23" s="107">
        <v>8</v>
      </c>
      <c r="W23" s="107">
        <v>4</v>
      </c>
    </row>
    <row r="24" spans="5:23">
      <c r="S24" s="107">
        <v>54</v>
      </c>
      <c r="U24" s="107">
        <v>0</v>
      </c>
      <c r="W24" s="107">
        <v>8</v>
      </c>
    </row>
    <row r="25" spans="5:23">
      <c r="S25" s="107">
        <v>4</v>
      </c>
      <c r="U25" s="107">
        <v>0</v>
      </c>
      <c r="W25" s="107">
        <v>1</v>
      </c>
    </row>
    <row r="26" spans="5:23">
      <c r="G26" s="114"/>
      <c r="S26" s="107">
        <v>3</v>
      </c>
      <c r="U26" s="107">
        <v>0</v>
      </c>
      <c r="W26" s="107">
        <v>1</v>
      </c>
    </row>
    <row r="27" spans="5:23">
      <c r="E27" t="s">
        <v>181</v>
      </c>
      <c r="F27" s="115" t="s">
        <v>508</v>
      </c>
      <c r="G27" s="115">
        <v>73</v>
      </c>
      <c r="S27" s="107">
        <v>3</v>
      </c>
      <c r="U27" s="107">
        <v>0</v>
      </c>
      <c r="W27" s="107">
        <v>10</v>
      </c>
    </row>
    <row r="28" spans="5:23">
      <c r="E28" t="s">
        <v>181</v>
      </c>
      <c r="F28" s="115" t="s">
        <v>485</v>
      </c>
      <c r="G28" s="115">
        <v>55</v>
      </c>
      <c r="S28" s="107">
        <v>24</v>
      </c>
      <c r="U28" s="107">
        <v>0</v>
      </c>
      <c r="W28" s="107">
        <v>3</v>
      </c>
    </row>
    <row r="29" spans="5:23">
      <c r="E29" t="s">
        <v>181</v>
      </c>
      <c r="F29" s="115" t="s">
        <v>486</v>
      </c>
      <c r="G29" s="115">
        <v>22</v>
      </c>
      <c r="S29" s="107">
        <v>2</v>
      </c>
      <c r="U29" s="107">
        <v>0</v>
      </c>
      <c r="W29" s="107">
        <v>4</v>
      </c>
    </row>
    <row r="30" spans="5:23">
      <c r="E30" t="s">
        <v>181</v>
      </c>
      <c r="F30" s="115" t="s">
        <v>519</v>
      </c>
      <c r="G30" s="115">
        <v>9</v>
      </c>
      <c r="S30" s="107">
        <v>0</v>
      </c>
      <c r="U30" s="107">
        <v>0</v>
      </c>
      <c r="W30" s="107">
        <v>2</v>
      </c>
    </row>
    <row r="31" spans="5:23">
      <c r="E31" t="s">
        <v>181</v>
      </c>
      <c r="F31" s="115" t="s">
        <v>488</v>
      </c>
      <c r="G31" s="115">
        <v>2</v>
      </c>
      <c r="S31" s="107">
        <v>27</v>
      </c>
      <c r="U31" s="107">
        <v>0</v>
      </c>
      <c r="W31" s="107">
        <v>2</v>
      </c>
    </row>
    <row r="32" spans="5:23">
      <c r="E32" t="s">
        <v>181</v>
      </c>
      <c r="F32" s="115" t="s">
        <v>333</v>
      </c>
      <c r="G32" s="115">
        <v>1</v>
      </c>
      <c r="S32" s="107">
        <v>12</v>
      </c>
      <c r="U32" s="107">
        <v>1</v>
      </c>
      <c r="W32" s="107">
        <v>2</v>
      </c>
    </row>
    <row r="33" spans="5:23">
      <c r="E33" t="s">
        <v>181</v>
      </c>
      <c r="F33" s="115" t="s">
        <v>511</v>
      </c>
      <c r="G33" s="115">
        <v>4</v>
      </c>
      <c r="S33" s="107">
        <v>10</v>
      </c>
      <c r="U33" s="107">
        <v>3</v>
      </c>
      <c r="W33" s="107">
        <v>2</v>
      </c>
    </row>
    <row r="34" spans="5:23">
      <c r="S34" s="107">
        <v>3</v>
      </c>
      <c r="U34" s="107">
        <v>7</v>
      </c>
      <c r="W34" s="107">
        <v>4</v>
      </c>
    </row>
    <row r="35" spans="5:23">
      <c r="S35" s="107">
        <v>0</v>
      </c>
      <c r="U35" s="107">
        <v>0</v>
      </c>
      <c r="W35" s="107">
        <v>4</v>
      </c>
    </row>
    <row r="36" spans="5:23">
      <c r="S36" s="107">
        <v>4</v>
      </c>
      <c r="U36" s="107">
        <v>1</v>
      </c>
      <c r="W36" s="107">
        <v>6</v>
      </c>
    </row>
    <row r="37" spans="5:23">
      <c r="S37" s="107">
        <v>10</v>
      </c>
      <c r="U37" s="107">
        <v>3</v>
      </c>
      <c r="W37" s="107">
        <v>3</v>
      </c>
    </row>
    <row r="38" spans="5:23">
      <c r="S38" s="107">
        <v>0</v>
      </c>
      <c r="U38" s="107">
        <v>0</v>
      </c>
      <c r="W38" s="107">
        <v>0</v>
      </c>
    </row>
    <row r="39" spans="5:23">
      <c r="S39" s="107">
        <v>0</v>
      </c>
      <c r="U39" s="107">
        <v>0</v>
      </c>
      <c r="W39" s="107">
        <v>1</v>
      </c>
    </row>
    <row r="40" spans="5:23">
      <c r="E40" t="s">
        <v>203</v>
      </c>
      <c r="F40" t="s">
        <v>206</v>
      </c>
      <c r="G40">
        <v>964</v>
      </c>
      <c r="S40" s="107">
        <v>31</v>
      </c>
      <c r="U40" s="107">
        <v>0</v>
      </c>
      <c r="W40" s="107">
        <v>2</v>
      </c>
    </row>
    <row r="41" spans="5:23">
      <c r="E41" t="s">
        <v>203</v>
      </c>
      <c r="F41" t="s">
        <v>486</v>
      </c>
      <c r="G41">
        <v>53</v>
      </c>
      <c r="S41" s="107">
        <v>14</v>
      </c>
      <c r="U41" s="107">
        <v>2</v>
      </c>
      <c r="W41" s="107">
        <v>2</v>
      </c>
    </row>
    <row r="42" spans="5:23">
      <c r="E42" t="s">
        <v>203</v>
      </c>
      <c r="F42" t="s">
        <v>332</v>
      </c>
      <c r="G42">
        <v>15</v>
      </c>
      <c r="S42" s="107">
        <v>1</v>
      </c>
      <c r="U42" s="107">
        <v>0</v>
      </c>
      <c r="W42" s="107">
        <v>1</v>
      </c>
    </row>
    <row r="43" spans="5:23">
      <c r="E43" t="s">
        <v>203</v>
      </c>
      <c r="F43" t="s">
        <v>333</v>
      </c>
      <c r="G43">
        <v>9</v>
      </c>
      <c r="S43" s="107">
        <v>0</v>
      </c>
      <c r="U43" s="107">
        <v>0</v>
      </c>
      <c r="W43" s="107">
        <v>1</v>
      </c>
    </row>
    <row r="44" spans="5:23">
      <c r="E44" t="s">
        <v>203</v>
      </c>
      <c r="F44" t="s">
        <v>510</v>
      </c>
      <c r="G44">
        <v>1</v>
      </c>
      <c r="S44" s="107">
        <v>51</v>
      </c>
      <c r="U44" s="107">
        <v>0</v>
      </c>
      <c r="W44" s="107">
        <v>6</v>
      </c>
    </row>
    <row r="45" spans="5:23">
      <c r="E45" t="s">
        <v>203</v>
      </c>
      <c r="F45" t="s">
        <v>511</v>
      </c>
      <c r="G45">
        <v>1</v>
      </c>
      <c r="S45" s="107">
        <v>1</v>
      </c>
      <c r="U45" s="107">
        <v>20</v>
      </c>
      <c r="W45" s="107">
        <v>1</v>
      </c>
    </row>
    <row r="46" spans="5:23">
      <c r="E46" t="s">
        <v>203</v>
      </c>
      <c r="F46" t="s">
        <v>521</v>
      </c>
      <c r="G46">
        <v>1</v>
      </c>
      <c r="S46" s="107">
        <v>9</v>
      </c>
      <c r="U46" s="107">
        <v>0</v>
      </c>
      <c r="W46" s="107">
        <v>2</v>
      </c>
    </row>
    <row r="47" spans="5:23">
      <c r="S47" s="107">
        <v>2</v>
      </c>
      <c r="U47" s="107">
        <v>3</v>
      </c>
      <c r="W47" s="107">
        <v>2</v>
      </c>
    </row>
    <row r="48" spans="5:23">
      <c r="S48" s="107">
        <v>0</v>
      </c>
      <c r="U48" s="107">
        <v>2</v>
      </c>
      <c r="W48" s="107">
        <v>3</v>
      </c>
    </row>
    <row r="49" spans="19:23">
      <c r="S49" s="107">
        <v>7</v>
      </c>
      <c r="U49" s="107">
        <v>0</v>
      </c>
      <c r="W49" s="107">
        <v>1</v>
      </c>
    </row>
    <row r="50" spans="19:23">
      <c r="S50" s="107">
        <v>3</v>
      </c>
      <c r="U50" s="107">
        <v>0</v>
      </c>
      <c r="W50" s="107">
        <v>5</v>
      </c>
    </row>
    <row r="51" spans="19:23">
      <c r="S51" s="107">
        <v>1</v>
      </c>
      <c r="W51" s="107">
        <v>3</v>
      </c>
    </row>
    <row r="52" spans="19:23">
      <c r="S52" s="107">
        <v>6</v>
      </c>
      <c r="W52" s="107">
        <v>3</v>
      </c>
    </row>
    <row r="53" spans="19:23">
      <c r="S53" s="107">
        <v>9</v>
      </c>
      <c r="U53">
        <f>AVERAGE(U16:U50)</f>
        <v>1.6857142857142857</v>
      </c>
      <c r="W53" s="107">
        <v>1</v>
      </c>
    </row>
    <row r="54" spans="19:23">
      <c r="S54" s="107">
        <v>0</v>
      </c>
      <c r="U54">
        <f>STDEV(U16:U50)</f>
        <v>3.7789776751004451</v>
      </c>
      <c r="W54" s="107">
        <v>5</v>
      </c>
    </row>
    <row r="55" spans="19:23">
      <c r="S55" s="107">
        <v>40</v>
      </c>
      <c r="U55">
        <f>U54/SQRT(COUNT(U16:U50))</f>
        <v>0.63876381212704381</v>
      </c>
      <c r="W55" s="107">
        <v>6</v>
      </c>
    </row>
    <row r="56" spans="19:23">
      <c r="S56" s="107">
        <v>0</v>
      </c>
      <c r="W56" s="107">
        <v>4</v>
      </c>
    </row>
    <row r="57" spans="19:23">
      <c r="S57" s="107">
        <v>0</v>
      </c>
      <c r="W57" s="107">
        <v>1</v>
      </c>
    </row>
    <row r="58" spans="19:23">
      <c r="S58" s="107">
        <v>0</v>
      </c>
      <c r="W58" s="107">
        <v>2</v>
      </c>
    </row>
    <row r="59" spans="19:23">
      <c r="S59" s="107">
        <v>0</v>
      </c>
      <c r="W59" s="107">
        <v>2</v>
      </c>
    </row>
    <row r="60" spans="19:23">
      <c r="S60" s="107">
        <v>2</v>
      </c>
      <c r="W60" s="107">
        <v>2</v>
      </c>
    </row>
    <row r="61" spans="19:23">
      <c r="S61" s="107">
        <v>1</v>
      </c>
      <c r="W61" s="107">
        <v>2</v>
      </c>
    </row>
    <row r="62" spans="19:23">
      <c r="S62" s="107">
        <v>3</v>
      </c>
      <c r="W62" s="107">
        <v>7</v>
      </c>
    </row>
    <row r="63" spans="19:23">
      <c r="S63" s="107">
        <v>0</v>
      </c>
      <c r="W63" s="107">
        <v>0</v>
      </c>
    </row>
    <row r="64" spans="19:23">
      <c r="S64" s="107">
        <v>0</v>
      </c>
      <c r="W64" s="107">
        <v>0</v>
      </c>
    </row>
    <row r="65" spans="19:23">
      <c r="S65" s="107">
        <v>1</v>
      </c>
      <c r="W65" s="107">
        <v>0</v>
      </c>
    </row>
    <row r="66" spans="19:23">
      <c r="S66" s="107">
        <v>7</v>
      </c>
      <c r="W66" s="107">
        <v>0</v>
      </c>
    </row>
    <row r="67" spans="19:23">
      <c r="S67" s="107">
        <v>11</v>
      </c>
      <c r="W67" s="107">
        <v>0</v>
      </c>
    </row>
    <row r="68" spans="19:23">
      <c r="S68" s="107">
        <v>9</v>
      </c>
      <c r="W68" s="107">
        <v>0</v>
      </c>
    </row>
    <row r="69" spans="19:23">
      <c r="S69" s="107">
        <v>13</v>
      </c>
      <c r="W69" s="107">
        <v>0</v>
      </c>
    </row>
    <row r="70" spans="19:23">
      <c r="S70" s="107">
        <v>24</v>
      </c>
      <c r="W70" s="107">
        <v>0</v>
      </c>
    </row>
    <row r="71" spans="19:23">
      <c r="S71" s="107">
        <v>7</v>
      </c>
      <c r="W71" s="107">
        <v>0</v>
      </c>
    </row>
    <row r="72" spans="19:23">
      <c r="S72" s="107">
        <v>6</v>
      </c>
      <c r="W72" s="107">
        <v>0</v>
      </c>
    </row>
    <row r="73" spans="19:23">
      <c r="S73" s="107">
        <v>2</v>
      </c>
      <c r="W73" s="107">
        <v>0</v>
      </c>
    </row>
    <row r="74" spans="19:23">
      <c r="S74" s="107">
        <v>3</v>
      </c>
      <c r="W74" s="107">
        <v>0</v>
      </c>
    </row>
    <row r="75" spans="19:23">
      <c r="S75" s="107">
        <v>1</v>
      </c>
      <c r="W75" s="107">
        <v>0</v>
      </c>
    </row>
    <row r="76" spans="19:23">
      <c r="S76" s="107">
        <v>39</v>
      </c>
      <c r="W76" s="107">
        <v>0</v>
      </c>
    </row>
    <row r="77" spans="19:23">
      <c r="S77" s="107">
        <v>13</v>
      </c>
      <c r="W77" s="107">
        <v>0</v>
      </c>
    </row>
    <row r="78" spans="19:23">
      <c r="S78" s="107">
        <v>6</v>
      </c>
      <c r="W78" s="107">
        <v>0</v>
      </c>
    </row>
    <row r="79" spans="19:23">
      <c r="S79" s="107">
        <v>6</v>
      </c>
      <c r="W79" s="107">
        <v>0</v>
      </c>
    </row>
    <row r="80" spans="19:23">
      <c r="S80" s="107">
        <v>24</v>
      </c>
      <c r="W80" s="107">
        <v>0</v>
      </c>
    </row>
    <row r="81" spans="19:23">
      <c r="S81" s="107">
        <v>75</v>
      </c>
      <c r="W81" s="107">
        <v>0</v>
      </c>
    </row>
    <row r="82" spans="19:23">
      <c r="S82" s="107">
        <v>1</v>
      </c>
      <c r="W82" s="107">
        <v>0</v>
      </c>
    </row>
    <row r="83" spans="19:23">
      <c r="S83" s="107">
        <v>1</v>
      </c>
    </row>
    <row r="84" spans="19:23">
      <c r="S84" s="107">
        <v>2</v>
      </c>
    </row>
    <row r="85" spans="19:23">
      <c r="S85" s="107">
        <v>7</v>
      </c>
      <c r="W85">
        <f>AVERAGE(W16:W82)</f>
        <v>2.1791044776119404</v>
      </c>
    </row>
    <row r="86" spans="19:23">
      <c r="S86" s="107">
        <v>1</v>
      </c>
      <c r="W86">
        <f>STDEV(W16:W82)</f>
        <v>2.3736263851313604</v>
      </c>
    </row>
    <row r="87" spans="19:23">
      <c r="S87" s="107">
        <v>2</v>
      </c>
      <c r="W87">
        <f>W86/SQRT(COUNT(W16:W82))</f>
        <v>0.28998461658096364</v>
      </c>
    </row>
    <row r="88" spans="19:23">
      <c r="S88" s="107">
        <v>9</v>
      </c>
    </row>
    <row r="89" spans="19:23">
      <c r="S89" s="107">
        <v>12</v>
      </c>
    </row>
    <row r="90" spans="19:23">
      <c r="S90" s="107">
        <v>10</v>
      </c>
    </row>
    <row r="91" spans="19:23">
      <c r="S91" s="107">
        <v>27</v>
      </c>
    </row>
    <row r="92" spans="19:23">
      <c r="S92" s="107">
        <v>3</v>
      </c>
    </row>
    <row r="93" spans="19:23">
      <c r="S93" s="107">
        <v>1</v>
      </c>
    </row>
    <row r="94" spans="19:23">
      <c r="S94" s="107">
        <v>0</v>
      </c>
    </row>
    <row r="95" spans="19:23">
      <c r="S95" s="107">
        <v>1</v>
      </c>
    </row>
    <row r="96" spans="19:23">
      <c r="S96" s="107">
        <v>2</v>
      </c>
    </row>
    <row r="97" spans="19:19">
      <c r="S97" s="107">
        <v>10</v>
      </c>
    </row>
    <row r="98" spans="19:19">
      <c r="S98" s="107">
        <v>0</v>
      </c>
    </row>
    <row r="99" spans="19:19">
      <c r="S99" s="107">
        <v>1</v>
      </c>
    </row>
    <row r="100" spans="19:19">
      <c r="S100" s="107">
        <v>0</v>
      </c>
    </row>
    <row r="101" spans="19:19">
      <c r="S101" s="107">
        <v>58</v>
      </c>
    </row>
    <row r="102" spans="19:19">
      <c r="S102" s="107">
        <v>98</v>
      </c>
    </row>
    <row r="103" spans="19:19">
      <c r="S103" s="107">
        <v>3</v>
      </c>
    </row>
    <row r="104" spans="19:19">
      <c r="S104" s="107">
        <v>16</v>
      </c>
    </row>
    <row r="105" spans="19:19">
      <c r="S105" s="107">
        <v>8</v>
      </c>
    </row>
    <row r="106" spans="19:19">
      <c r="S106" s="107">
        <v>17</v>
      </c>
    </row>
    <row r="107" spans="19:19">
      <c r="S107" s="107">
        <v>6</v>
      </c>
    </row>
    <row r="108" spans="19:19">
      <c r="S108" s="107">
        <v>74</v>
      </c>
    </row>
    <row r="109" spans="19:19">
      <c r="S109" s="107">
        <v>0</v>
      </c>
    </row>
    <row r="110" spans="19:19">
      <c r="S110" s="107">
        <v>0</v>
      </c>
    </row>
    <row r="111" spans="19:19">
      <c r="S111" s="107">
        <v>27</v>
      </c>
    </row>
    <row r="112" spans="19:19">
      <c r="S112" s="107">
        <v>0</v>
      </c>
    </row>
    <row r="113" spans="19:19">
      <c r="S113" s="107">
        <v>0</v>
      </c>
    </row>
    <row r="114" spans="19:19">
      <c r="S114" s="107">
        <v>1</v>
      </c>
    </row>
    <row r="115" spans="19:19">
      <c r="S115" s="107">
        <v>0</v>
      </c>
    </row>
    <row r="116" spans="19:19">
      <c r="S116" s="107">
        <v>1</v>
      </c>
    </row>
    <row r="117" spans="19:19">
      <c r="S117" s="107">
        <v>0</v>
      </c>
    </row>
    <row r="118" spans="19:19">
      <c r="S118" s="107">
        <v>2</v>
      </c>
    </row>
    <row r="119" spans="19:19">
      <c r="S119" s="107">
        <v>0</v>
      </c>
    </row>
    <row r="120" spans="19:19">
      <c r="S120" s="107">
        <v>4</v>
      </c>
    </row>
    <row r="121" spans="19:19">
      <c r="S121" s="107">
        <v>7</v>
      </c>
    </row>
    <row r="123" spans="19:19">
      <c r="S123">
        <f>AVERAGE(S16:S121)</f>
        <v>9.8490566037735849</v>
      </c>
    </row>
    <row r="124" spans="19:19">
      <c r="S124">
        <f>STDEV(S16:S121)</f>
        <v>17.076183611116829</v>
      </c>
    </row>
    <row r="125" spans="19:19">
      <c r="S125">
        <f>S124/SQRT(COUNT(S16:S121))</f>
        <v>1.6585855724494589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7"/>
  <sheetViews>
    <sheetView topLeftCell="G1" workbookViewId="0">
      <selection activeCell="N2" sqref="N2:Q20"/>
    </sheetView>
  </sheetViews>
  <sheetFormatPr baseColWidth="10" defaultRowHeight="14" x14ac:dyDescent="0"/>
  <cols>
    <col min="1" max="6" width="10.83203125" style="121"/>
    <col min="7" max="7" width="14.33203125" style="121" bestFit="1" customWidth="1"/>
    <col min="8" max="13" width="10.83203125" style="121"/>
    <col min="14" max="14" width="26.33203125" style="121" bestFit="1" customWidth="1"/>
    <col min="15" max="17" width="10.83203125" style="124" customWidth="1"/>
    <col min="18" max="16384" width="10.83203125" style="121"/>
  </cols>
  <sheetData>
    <row r="1" spans="1:17" ht="15">
      <c r="A1" s="122"/>
      <c r="B1" s="123"/>
      <c r="C1" s="122"/>
      <c r="D1" s="122"/>
      <c r="E1" s="122"/>
      <c r="F1" s="122"/>
      <c r="G1" t="s">
        <v>274</v>
      </c>
      <c r="H1" t="s">
        <v>167</v>
      </c>
      <c r="I1" s="3" t="s">
        <v>486</v>
      </c>
      <c r="J1" s="122"/>
      <c r="K1" s="122"/>
      <c r="M1" s="122"/>
      <c r="N1" s="125"/>
      <c r="O1" s="126"/>
      <c r="P1" s="126"/>
      <c r="Q1" s="126"/>
    </row>
    <row r="2" spans="1:17" ht="15">
      <c r="A2" s="116"/>
      <c r="B2" s="117"/>
      <c r="C2" s="118"/>
      <c r="D2" s="119"/>
      <c r="E2" s="118"/>
      <c r="F2" s="119"/>
      <c r="G2" t="s">
        <v>270</v>
      </c>
      <c r="H2" t="s">
        <v>167</v>
      </c>
      <c r="I2" s="3" t="s">
        <v>332</v>
      </c>
      <c r="J2" s="119"/>
      <c r="K2" s="119"/>
      <c r="M2" s="118"/>
      <c r="N2" s="126" t="s">
        <v>522</v>
      </c>
      <c r="O2" s="126" t="s">
        <v>523</v>
      </c>
      <c r="P2" s="126" t="s">
        <v>524</v>
      </c>
      <c r="Q2" s="126" t="s">
        <v>525</v>
      </c>
    </row>
    <row r="3" spans="1:17" ht="15">
      <c r="A3" s="116"/>
      <c r="B3" s="117"/>
      <c r="C3" s="118"/>
      <c r="D3" s="119"/>
      <c r="E3" s="118"/>
      <c r="F3" s="119"/>
      <c r="G3" t="s">
        <v>223</v>
      </c>
      <c r="H3" t="s">
        <v>167</v>
      </c>
      <c r="I3" s="3" t="s">
        <v>486</v>
      </c>
      <c r="J3" s="119"/>
      <c r="K3" s="119"/>
      <c r="M3" s="118"/>
      <c r="N3" s="129" t="s">
        <v>508</v>
      </c>
      <c r="O3" s="126"/>
      <c r="P3" s="128"/>
      <c r="Q3" s="128"/>
    </row>
    <row r="4" spans="1:17" ht="15">
      <c r="A4" s="116"/>
      <c r="B4" s="117"/>
      <c r="C4" s="118"/>
      <c r="D4" s="119"/>
      <c r="E4" s="118"/>
      <c r="F4" s="119"/>
      <c r="G4" t="s">
        <v>317</v>
      </c>
      <c r="H4" t="s">
        <v>167</v>
      </c>
      <c r="I4" s="3" t="s">
        <v>332</v>
      </c>
      <c r="J4" s="119"/>
      <c r="K4" s="119"/>
      <c r="M4" s="118"/>
      <c r="N4" s="129" t="s">
        <v>486</v>
      </c>
      <c r="O4" s="128"/>
      <c r="P4" s="126"/>
      <c r="Q4" s="126"/>
    </row>
    <row r="5" spans="1:17" ht="15">
      <c r="A5" s="116"/>
      <c r="B5" s="117"/>
      <c r="C5" s="118"/>
      <c r="D5" s="119"/>
      <c r="E5" s="118"/>
      <c r="F5" s="119"/>
      <c r="G5" t="s">
        <v>353</v>
      </c>
      <c r="H5" t="s">
        <v>167</v>
      </c>
      <c r="I5" s="3" t="s">
        <v>22</v>
      </c>
      <c r="J5" s="119"/>
      <c r="K5" s="119"/>
      <c r="M5" s="118"/>
      <c r="N5" s="129" t="s">
        <v>332</v>
      </c>
      <c r="O5" s="128"/>
      <c r="P5" s="126"/>
      <c r="Q5" s="126"/>
    </row>
    <row r="6" spans="1:17" ht="15">
      <c r="A6" s="116"/>
      <c r="B6" s="117"/>
      <c r="C6" s="118"/>
      <c r="D6" s="119"/>
      <c r="E6" s="118"/>
      <c r="F6" s="119"/>
      <c r="G6" t="s">
        <v>352</v>
      </c>
      <c r="H6" t="s">
        <v>167</v>
      </c>
      <c r="I6" s="3" t="s">
        <v>22</v>
      </c>
      <c r="J6" s="119"/>
      <c r="K6" s="119"/>
      <c r="M6" s="118"/>
      <c r="N6" s="129" t="s">
        <v>485</v>
      </c>
      <c r="O6" s="159"/>
      <c r="P6" s="128"/>
      <c r="Q6" s="128"/>
    </row>
    <row r="7" spans="1:17" ht="15">
      <c r="A7" s="116"/>
      <c r="B7" s="117"/>
      <c r="C7" s="118"/>
      <c r="D7" s="119"/>
      <c r="E7" s="118"/>
      <c r="F7" s="119"/>
      <c r="G7" t="s">
        <v>360</v>
      </c>
      <c r="H7" t="s">
        <v>167</v>
      </c>
      <c r="I7" s="3" t="s">
        <v>22</v>
      </c>
      <c r="J7" s="119"/>
      <c r="K7" s="119"/>
      <c r="M7" s="118"/>
      <c r="N7" s="129" t="s">
        <v>493</v>
      </c>
      <c r="O7" s="128"/>
      <c r="P7" s="126"/>
      <c r="Q7" s="126"/>
    </row>
    <row r="8" spans="1:17" ht="15">
      <c r="A8" s="116"/>
      <c r="B8" s="117"/>
      <c r="C8" s="118"/>
      <c r="D8" s="119"/>
      <c r="E8" s="118"/>
      <c r="F8" s="119"/>
      <c r="G8" t="s">
        <v>365</v>
      </c>
      <c r="H8" t="s">
        <v>167</v>
      </c>
      <c r="I8" s="3" t="s">
        <v>332</v>
      </c>
      <c r="J8" s="119"/>
      <c r="K8" s="119"/>
      <c r="M8" s="118"/>
      <c r="N8" s="129" t="s">
        <v>333</v>
      </c>
      <c r="O8" s="128"/>
      <c r="P8" s="126"/>
      <c r="Q8" s="128"/>
    </row>
    <row r="9" spans="1:17" ht="15">
      <c r="A9" s="116"/>
      <c r="B9" s="117"/>
      <c r="C9" s="118"/>
      <c r="D9" s="119"/>
      <c r="E9" s="118"/>
      <c r="F9" s="119"/>
      <c r="G9" t="s">
        <v>386</v>
      </c>
      <c r="H9" t="s">
        <v>167</v>
      </c>
      <c r="I9" s="3" t="s">
        <v>486</v>
      </c>
      <c r="J9" s="119"/>
      <c r="K9" s="119"/>
      <c r="M9" s="118"/>
      <c r="N9" s="129" t="s">
        <v>178</v>
      </c>
      <c r="O9" s="128"/>
      <c r="P9" s="128"/>
      <c r="Q9" s="126"/>
    </row>
    <row r="10" spans="1:17" ht="15">
      <c r="A10" s="116"/>
      <c r="B10" s="117"/>
      <c r="C10" s="118"/>
      <c r="D10" s="119"/>
      <c r="E10" s="118"/>
      <c r="F10" s="119"/>
      <c r="G10" t="s">
        <v>395</v>
      </c>
      <c r="H10" t="s">
        <v>167</v>
      </c>
      <c r="I10" s="3" t="s">
        <v>493</v>
      </c>
      <c r="J10" s="119"/>
      <c r="K10" s="119"/>
      <c r="M10" s="118"/>
      <c r="N10" s="129" t="s">
        <v>96</v>
      </c>
      <c r="O10" s="126"/>
      <c r="P10" s="128"/>
      <c r="Q10" s="128"/>
    </row>
    <row r="11" spans="1:17" ht="15">
      <c r="A11" s="116"/>
      <c r="B11" s="117"/>
      <c r="C11" s="118"/>
      <c r="D11" s="119"/>
      <c r="E11" s="118"/>
      <c r="F11" s="119"/>
      <c r="G11" t="s">
        <v>394</v>
      </c>
      <c r="H11" t="s">
        <v>167</v>
      </c>
      <c r="I11" s="3" t="s">
        <v>485</v>
      </c>
      <c r="J11" s="119"/>
      <c r="K11" s="119"/>
      <c r="M11" s="118"/>
      <c r="N11" s="129" t="s">
        <v>94</v>
      </c>
      <c r="O11" s="126"/>
      <c r="P11" s="128"/>
      <c r="Q11" s="126"/>
    </row>
    <row r="12" spans="1:17" ht="15">
      <c r="A12" s="116"/>
      <c r="B12" s="117"/>
      <c r="C12" s="118"/>
      <c r="D12" s="119"/>
      <c r="E12" s="118"/>
      <c r="F12" s="119"/>
      <c r="G12" t="s">
        <v>498</v>
      </c>
      <c r="H12" t="s">
        <v>167</v>
      </c>
      <c r="I12" s="3" t="s">
        <v>497</v>
      </c>
      <c r="J12" s="119"/>
      <c r="K12" s="119"/>
      <c r="M12" s="118"/>
      <c r="N12" s="129" t="s">
        <v>487</v>
      </c>
      <c r="O12" s="128"/>
      <c r="P12" s="126"/>
      <c r="Q12" s="126"/>
    </row>
    <row r="13" spans="1:17" ht="15">
      <c r="A13" s="116"/>
      <c r="B13" s="117"/>
      <c r="C13" s="118"/>
      <c r="D13" s="119"/>
      <c r="E13" s="118"/>
      <c r="F13" s="119"/>
      <c r="G13" t="s">
        <v>168</v>
      </c>
      <c r="H13" t="s">
        <v>167</v>
      </c>
      <c r="I13" s="3" t="s">
        <v>178</v>
      </c>
      <c r="J13" s="119"/>
      <c r="K13" s="119"/>
      <c r="M13" s="118"/>
      <c r="N13" s="129" t="s">
        <v>488</v>
      </c>
      <c r="O13" s="128"/>
      <c r="P13" s="126"/>
      <c r="Q13" s="126"/>
    </row>
    <row r="14" spans="1:17" ht="15">
      <c r="A14" s="116"/>
      <c r="B14" s="117"/>
      <c r="C14" s="118"/>
      <c r="D14" s="119"/>
      <c r="E14" s="118"/>
      <c r="F14" s="119"/>
      <c r="G14" t="s">
        <v>169</v>
      </c>
      <c r="H14" t="s">
        <v>167</v>
      </c>
      <c r="I14" s="3" t="s">
        <v>96</v>
      </c>
      <c r="J14" s="119"/>
      <c r="K14" s="119"/>
      <c r="M14" s="118"/>
      <c r="N14" s="129" t="s">
        <v>206</v>
      </c>
      <c r="O14" s="128"/>
      <c r="P14" s="126"/>
      <c r="Q14" s="126"/>
    </row>
    <row r="15" spans="1:17" ht="15">
      <c r="A15" s="116"/>
      <c r="B15" s="117"/>
      <c r="C15" s="118"/>
      <c r="D15" s="119"/>
      <c r="E15" s="118"/>
      <c r="F15" s="119"/>
      <c r="G15" t="s">
        <v>170</v>
      </c>
      <c r="H15" t="s">
        <v>167</v>
      </c>
      <c r="I15" s="3" t="s">
        <v>101</v>
      </c>
      <c r="J15" s="119"/>
      <c r="K15" s="119"/>
      <c r="M15" s="118"/>
      <c r="N15" s="129" t="s">
        <v>520</v>
      </c>
      <c r="O15" s="128"/>
      <c r="P15" s="126"/>
      <c r="Q15" s="126"/>
    </row>
    <row r="16" spans="1:17" ht="15">
      <c r="A16" s="116"/>
      <c r="B16" s="117"/>
      <c r="C16" s="118"/>
      <c r="D16" s="119"/>
      <c r="E16" s="118"/>
      <c r="F16" s="119"/>
      <c r="G16" t="s">
        <v>171</v>
      </c>
      <c r="H16" t="s">
        <v>167</v>
      </c>
      <c r="I16" s="3" t="s">
        <v>485</v>
      </c>
      <c r="J16" s="119"/>
      <c r="K16" s="119"/>
      <c r="M16" s="118"/>
      <c r="N16" s="129" t="s">
        <v>526</v>
      </c>
      <c r="O16" s="128"/>
      <c r="P16" s="126"/>
      <c r="Q16" s="126"/>
    </row>
    <row r="17" spans="1:17" ht="15">
      <c r="A17" s="116"/>
      <c r="B17" s="117"/>
      <c r="C17" s="118"/>
      <c r="D17" s="119"/>
      <c r="E17" s="118"/>
      <c r="F17" s="119"/>
      <c r="G17" t="s">
        <v>172</v>
      </c>
      <c r="H17" t="s">
        <v>167</v>
      </c>
      <c r="I17" s="3" t="s">
        <v>94</v>
      </c>
      <c r="J17" s="119"/>
      <c r="K17" s="119"/>
      <c r="M17" s="118"/>
      <c r="N17" s="129" t="s">
        <v>527</v>
      </c>
      <c r="O17" s="128"/>
      <c r="P17" s="126"/>
      <c r="Q17" s="126"/>
    </row>
    <row r="18" spans="1:17" ht="15">
      <c r="A18" s="116"/>
      <c r="B18" s="117"/>
      <c r="C18" s="118"/>
      <c r="D18" s="119"/>
      <c r="E18" s="118"/>
      <c r="F18" s="119"/>
      <c r="G18" t="s">
        <v>173</v>
      </c>
      <c r="H18" t="s">
        <v>167</v>
      </c>
      <c r="I18" s="3" t="s">
        <v>485</v>
      </c>
      <c r="J18" s="119"/>
      <c r="K18" s="119"/>
      <c r="M18" s="118"/>
      <c r="N18" s="129" t="s">
        <v>528</v>
      </c>
      <c r="O18" s="126"/>
      <c r="P18" s="128"/>
      <c r="Q18" s="126"/>
    </row>
    <row r="19" spans="1:17" ht="15">
      <c r="A19" s="116"/>
      <c r="B19" s="117"/>
      <c r="C19" s="118"/>
      <c r="D19" s="119"/>
      <c r="E19" s="118"/>
      <c r="F19" s="119"/>
      <c r="G19" t="s">
        <v>174</v>
      </c>
      <c r="H19" t="s">
        <v>167</v>
      </c>
      <c r="I19" s="3" t="s">
        <v>22</v>
      </c>
      <c r="J19" s="119"/>
      <c r="K19" s="119"/>
      <c r="M19" s="118"/>
      <c r="N19" s="129" t="s">
        <v>529</v>
      </c>
      <c r="O19" s="126"/>
      <c r="P19" s="126"/>
      <c r="Q19" s="128"/>
    </row>
    <row r="20" spans="1:17" ht="15">
      <c r="A20" s="116"/>
      <c r="B20" s="117"/>
      <c r="C20" s="118"/>
      <c r="D20" s="119"/>
      <c r="E20" s="118"/>
      <c r="F20" s="119"/>
      <c r="G20" t="s">
        <v>175</v>
      </c>
      <c r="H20" t="s">
        <v>167</v>
      </c>
      <c r="I20" s="3" t="s">
        <v>487</v>
      </c>
      <c r="J20" s="119"/>
      <c r="K20" s="119"/>
      <c r="M20" s="118"/>
      <c r="N20" s="129" t="s">
        <v>530</v>
      </c>
      <c r="O20" s="126"/>
      <c r="P20" s="126"/>
      <c r="Q20" s="128"/>
    </row>
    <row r="21" spans="1:17" ht="15">
      <c r="A21" s="116"/>
      <c r="B21" s="117"/>
      <c r="C21" s="118"/>
      <c r="D21" s="119"/>
      <c r="E21" s="118"/>
      <c r="F21" s="119"/>
      <c r="G21" t="s">
        <v>68</v>
      </c>
      <c r="H21" t="s">
        <v>167</v>
      </c>
      <c r="I21" s="3" t="s">
        <v>485</v>
      </c>
      <c r="J21" s="119"/>
      <c r="K21" s="119"/>
      <c r="M21" s="118"/>
      <c r="N21" s="127"/>
      <c r="O21" s="126"/>
      <c r="P21" s="126"/>
      <c r="Q21" s="126"/>
    </row>
    <row r="22" spans="1:17" ht="15">
      <c r="A22" s="116"/>
      <c r="B22" s="117"/>
      <c r="C22" s="118"/>
      <c r="D22" s="119"/>
      <c r="E22" s="118"/>
      <c r="F22" s="119"/>
      <c r="G22" t="s">
        <v>65</v>
      </c>
      <c r="H22" t="s">
        <v>167</v>
      </c>
      <c r="I22" s="3" t="s">
        <v>487</v>
      </c>
      <c r="J22" s="119"/>
      <c r="K22" s="119"/>
      <c r="M22" s="118"/>
      <c r="N22" s="127"/>
      <c r="O22" s="126"/>
      <c r="P22" s="126"/>
      <c r="Q22" s="126"/>
    </row>
    <row r="23" spans="1:17" ht="15">
      <c r="A23" s="116"/>
      <c r="B23" s="117"/>
      <c r="C23" s="118"/>
      <c r="D23" s="119"/>
      <c r="E23" s="118"/>
      <c r="F23" s="119"/>
      <c r="G23" t="s">
        <v>79</v>
      </c>
      <c r="H23" t="s">
        <v>167</v>
      </c>
      <c r="I23" s="3" t="s">
        <v>486</v>
      </c>
      <c r="J23" s="119"/>
      <c r="K23" s="119"/>
      <c r="M23" s="118"/>
      <c r="N23" s="127"/>
      <c r="O23" s="126"/>
      <c r="P23" s="126"/>
      <c r="Q23" s="126"/>
    </row>
    <row r="24" spans="1:17" ht="15">
      <c r="A24" s="116"/>
      <c r="B24" s="117"/>
      <c r="C24" s="118"/>
      <c r="D24" s="119"/>
      <c r="E24" s="118"/>
      <c r="F24" s="119"/>
      <c r="G24" t="s">
        <v>176</v>
      </c>
      <c r="H24" t="s">
        <v>167</v>
      </c>
      <c r="I24" s="3" t="s">
        <v>488</v>
      </c>
      <c r="J24" s="119"/>
      <c r="K24" s="119"/>
      <c r="M24" s="118"/>
      <c r="N24" s="127"/>
      <c r="O24" s="126"/>
      <c r="P24" s="126"/>
      <c r="Q24" s="126"/>
    </row>
    <row r="25" spans="1:17" ht="15">
      <c r="A25" s="116"/>
      <c r="B25" s="117"/>
      <c r="C25" s="118"/>
      <c r="D25" s="119"/>
      <c r="E25" s="118"/>
      <c r="F25" s="119"/>
      <c r="G25" t="s">
        <v>177</v>
      </c>
      <c r="H25" t="s">
        <v>167</v>
      </c>
      <c r="I25" s="3" t="s">
        <v>22</v>
      </c>
      <c r="J25" s="119"/>
      <c r="K25" s="119"/>
      <c r="M25" s="118"/>
      <c r="N25" s="127"/>
      <c r="O25" s="126"/>
      <c r="P25" s="126"/>
      <c r="Q25" s="126"/>
    </row>
    <row r="26" spans="1:17" ht="15">
      <c r="A26" s="116"/>
      <c r="B26" s="117"/>
      <c r="C26" s="118"/>
      <c r="D26" s="119"/>
      <c r="E26" s="118"/>
      <c r="F26" s="119"/>
      <c r="G26" t="s">
        <v>84</v>
      </c>
      <c r="H26" t="s">
        <v>167</v>
      </c>
      <c r="I26" s="3" t="s">
        <v>101</v>
      </c>
      <c r="J26" s="119"/>
      <c r="K26" s="119"/>
      <c r="M26" s="118"/>
      <c r="N26" s="127"/>
      <c r="O26" s="126"/>
      <c r="P26" s="126"/>
      <c r="Q26" s="126"/>
    </row>
    <row r="27" spans="1:17">
      <c r="A27" s="116"/>
      <c r="B27" s="117"/>
      <c r="C27" s="118"/>
      <c r="D27" s="119"/>
      <c r="E27" s="118"/>
      <c r="F27" s="119"/>
      <c r="G27" t="s">
        <v>82</v>
      </c>
      <c r="H27" t="s">
        <v>167</v>
      </c>
      <c r="I27" s="3" t="s">
        <v>22</v>
      </c>
      <c r="J27" s="119"/>
      <c r="K27" s="119"/>
      <c r="M27" s="118"/>
      <c r="N27" s="119"/>
    </row>
    <row r="28" spans="1:17">
      <c r="A28" s="116"/>
      <c r="B28" s="117"/>
      <c r="C28" s="118"/>
      <c r="D28" s="119"/>
      <c r="E28" s="118"/>
      <c r="F28" s="119"/>
      <c r="G28" t="s">
        <v>104</v>
      </c>
      <c r="H28" t="s">
        <v>167</v>
      </c>
      <c r="I28" s="3" t="s">
        <v>486</v>
      </c>
      <c r="J28" s="119"/>
      <c r="K28" s="119"/>
      <c r="M28" s="118"/>
      <c r="N28" s="119"/>
    </row>
    <row r="29" spans="1:17">
      <c r="A29" s="116"/>
      <c r="B29" s="117"/>
      <c r="C29" s="118"/>
      <c r="D29" s="119"/>
      <c r="E29" s="118"/>
      <c r="F29" s="119"/>
      <c r="G29" t="s">
        <v>483</v>
      </c>
      <c r="H29" t="s">
        <v>167</v>
      </c>
      <c r="I29" s="3" t="s">
        <v>206</v>
      </c>
      <c r="J29" s="119"/>
      <c r="K29" s="119"/>
      <c r="M29" s="118"/>
      <c r="N29" s="119"/>
    </row>
    <row r="30" spans="1:17">
      <c r="A30" s="116"/>
      <c r="B30" s="117"/>
      <c r="C30" s="118"/>
      <c r="D30" s="119"/>
      <c r="E30" s="118"/>
      <c r="F30" s="119"/>
      <c r="G30" s="119"/>
      <c r="H30" s="120"/>
      <c r="I30" s="118"/>
      <c r="J30" s="119"/>
      <c r="K30" s="119"/>
      <c r="M30" s="118"/>
      <c r="N30" s="119"/>
    </row>
    <row r="31" spans="1:17">
      <c r="A31" s="116"/>
      <c r="B31" s="117"/>
      <c r="C31" s="118"/>
      <c r="D31" s="119"/>
      <c r="E31" s="118"/>
      <c r="F31" s="119"/>
      <c r="G31" s="119"/>
      <c r="H31" s="120"/>
      <c r="I31" s="118"/>
      <c r="J31" s="119"/>
      <c r="K31" s="119"/>
      <c r="M31" s="118"/>
      <c r="N31" s="119"/>
    </row>
    <row r="32" spans="1:17">
      <c r="A32" s="116"/>
      <c r="B32" s="117"/>
      <c r="C32" s="118"/>
      <c r="D32" s="119"/>
      <c r="E32" s="118"/>
      <c r="F32" s="119"/>
      <c r="G32" s="119"/>
      <c r="H32" s="120"/>
      <c r="I32" s="118"/>
      <c r="J32" s="119"/>
      <c r="K32" s="119"/>
      <c r="M32" s="118"/>
      <c r="N32" s="119"/>
    </row>
    <row r="33" spans="1:14">
      <c r="A33" s="116"/>
      <c r="B33" s="117"/>
      <c r="C33" s="118"/>
      <c r="D33" s="119"/>
      <c r="E33" s="118"/>
      <c r="F33" s="119"/>
      <c r="G33" s="119"/>
      <c r="H33" s="120"/>
      <c r="I33" s="118"/>
      <c r="J33" s="119"/>
      <c r="K33" s="119"/>
      <c r="M33" s="118"/>
      <c r="N33" s="119"/>
    </row>
    <row r="34" spans="1:14">
      <c r="A34" s="116"/>
      <c r="B34" s="117"/>
      <c r="C34" s="118"/>
      <c r="D34" s="119"/>
      <c r="E34" s="118"/>
      <c r="F34" s="119"/>
      <c r="G34" s="119"/>
      <c r="H34" s="120"/>
      <c r="I34" s="118"/>
      <c r="J34" s="119"/>
      <c r="K34" s="119"/>
      <c r="M34" s="118"/>
      <c r="N34" s="119"/>
    </row>
    <row r="35" spans="1:14">
      <c r="A35" s="116"/>
      <c r="B35" s="117"/>
      <c r="C35" s="118"/>
      <c r="D35" s="119"/>
      <c r="E35" s="118"/>
      <c r="F35" s="119"/>
      <c r="G35" s="119"/>
      <c r="H35" s="120"/>
      <c r="I35" s="118"/>
      <c r="J35" s="119"/>
      <c r="K35" s="119"/>
      <c r="M35" s="118"/>
      <c r="N35" s="119"/>
    </row>
    <row r="36" spans="1:14">
      <c r="A36" s="116"/>
      <c r="B36" s="117"/>
      <c r="C36" s="118"/>
      <c r="D36" s="119"/>
      <c r="E36" s="118"/>
      <c r="F36" s="119"/>
      <c r="G36" s="119"/>
      <c r="H36" s="120"/>
      <c r="I36" s="118"/>
      <c r="J36" s="119"/>
      <c r="K36" s="119"/>
      <c r="M36" s="118"/>
      <c r="N36" s="119"/>
    </row>
    <row r="37" spans="1:14">
      <c r="A37" s="116"/>
      <c r="B37" s="117"/>
      <c r="C37" s="118"/>
      <c r="D37" s="119"/>
      <c r="E37" s="118"/>
      <c r="F37" s="119"/>
      <c r="G37" s="119"/>
      <c r="H37" s="120"/>
      <c r="I37" s="118"/>
      <c r="J37" s="119"/>
      <c r="K37" s="119"/>
      <c r="M37" s="118"/>
      <c r="N37" s="119"/>
    </row>
    <row r="38" spans="1:14">
      <c r="A38" s="116"/>
      <c r="B38" s="117"/>
      <c r="C38" s="118"/>
      <c r="D38" s="119"/>
      <c r="E38" s="118"/>
      <c r="F38" s="119"/>
      <c r="G38" s="119"/>
      <c r="H38" s="120"/>
      <c r="I38" s="118"/>
      <c r="J38" s="119"/>
      <c r="K38" s="119"/>
      <c r="M38" s="118"/>
      <c r="N38" s="119"/>
    </row>
    <row r="39" spans="1:14">
      <c r="A39" s="116"/>
      <c r="B39" s="117"/>
      <c r="C39" s="118"/>
      <c r="D39" s="119"/>
      <c r="E39" s="118"/>
      <c r="F39" s="119"/>
      <c r="G39" s="119"/>
      <c r="H39" s="120"/>
      <c r="I39" s="118"/>
      <c r="J39" s="119"/>
      <c r="K39" s="119"/>
      <c r="M39" s="118"/>
      <c r="N39" s="119"/>
    </row>
    <row r="40" spans="1:14">
      <c r="A40" s="116"/>
      <c r="B40" s="117"/>
      <c r="C40" s="118"/>
      <c r="D40" s="119"/>
      <c r="E40" s="118"/>
      <c r="F40" s="119"/>
      <c r="G40" s="119"/>
      <c r="H40" s="120"/>
      <c r="I40" s="118"/>
      <c r="J40" s="119"/>
      <c r="K40" s="119"/>
      <c r="M40" s="118"/>
      <c r="N40" s="119"/>
    </row>
    <row r="41" spans="1:14">
      <c r="A41" s="116"/>
      <c r="B41" s="117"/>
      <c r="C41" s="118"/>
      <c r="D41" s="119"/>
      <c r="E41" s="118"/>
      <c r="F41" s="119"/>
      <c r="G41" s="119"/>
      <c r="H41" s="120"/>
      <c r="I41" s="118"/>
      <c r="J41" s="119"/>
      <c r="K41" s="119"/>
      <c r="M41" s="118"/>
      <c r="N41" s="119"/>
    </row>
    <row r="42" spans="1:14">
      <c r="A42" s="116"/>
      <c r="B42" s="117"/>
      <c r="C42" s="118"/>
      <c r="D42" s="119"/>
      <c r="E42" s="118"/>
      <c r="F42" s="119"/>
      <c r="G42" s="119"/>
      <c r="H42" s="120"/>
      <c r="I42" s="118"/>
      <c r="J42" s="119"/>
      <c r="K42" s="119"/>
      <c r="M42" s="118"/>
      <c r="N42" s="119"/>
    </row>
    <row r="43" spans="1:14">
      <c r="A43" s="116"/>
      <c r="B43" s="117"/>
      <c r="C43" s="118"/>
      <c r="D43" s="119"/>
      <c r="E43" s="118"/>
      <c r="F43" s="119"/>
      <c r="G43" s="119"/>
      <c r="H43" s="120"/>
      <c r="I43" s="118"/>
      <c r="J43" s="119"/>
      <c r="K43" s="119"/>
      <c r="M43" s="118"/>
      <c r="N43" s="119"/>
    </row>
    <row r="44" spans="1:14">
      <c r="A44" s="116"/>
      <c r="B44" s="117"/>
      <c r="C44" s="118"/>
      <c r="D44" s="119"/>
      <c r="E44" s="118"/>
      <c r="F44" s="119"/>
      <c r="G44" s="119"/>
      <c r="H44" s="120"/>
      <c r="I44" s="118"/>
      <c r="J44" s="119"/>
      <c r="K44" s="119"/>
      <c r="M44" s="118"/>
      <c r="N44" s="119"/>
    </row>
    <row r="45" spans="1:14">
      <c r="A45" s="116"/>
      <c r="B45" s="117"/>
      <c r="C45" s="118"/>
      <c r="D45" s="119"/>
      <c r="E45" s="118"/>
      <c r="F45" s="119"/>
      <c r="G45" s="119"/>
      <c r="H45" s="120"/>
      <c r="I45" s="118"/>
      <c r="J45" s="119"/>
      <c r="K45" s="119"/>
      <c r="M45" s="118"/>
      <c r="N45" s="119"/>
    </row>
    <row r="46" spans="1:14">
      <c r="A46" s="116"/>
      <c r="B46" s="117"/>
      <c r="C46" s="118"/>
      <c r="D46" s="119"/>
      <c r="E46" s="118"/>
      <c r="F46" s="119"/>
      <c r="G46" s="119"/>
      <c r="H46" s="120"/>
      <c r="I46" s="118"/>
      <c r="J46" s="119"/>
      <c r="K46" s="119"/>
      <c r="M46" s="118"/>
      <c r="N46" s="119"/>
    </row>
    <row r="47" spans="1:14">
      <c r="A47" s="116"/>
      <c r="B47" s="117"/>
      <c r="C47" s="118"/>
      <c r="D47" s="119"/>
      <c r="E47" s="118"/>
      <c r="F47" s="119"/>
      <c r="G47" s="119"/>
      <c r="H47" s="120"/>
      <c r="I47" s="118"/>
      <c r="J47" s="119"/>
      <c r="K47" s="119"/>
      <c r="M47" s="118"/>
      <c r="N47" s="119"/>
    </row>
    <row r="48" spans="1:14">
      <c r="A48" s="116"/>
      <c r="B48" s="117"/>
      <c r="C48" s="118"/>
      <c r="D48" s="119"/>
      <c r="E48" s="118"/>
      <c r="F48" s="119"/>
      <c r="G48" s="119"/>
      <c r="H48" s="120"/>
      <c r="I48" s="118"/>
      <c r="J48" s="119"/>
      <c r="K48" s="119"/>
      <c r="M48" s="118"/>
      <c r="N48" s="119"/>
    </row>
    <row r="49" spans="1:14">
      <c r="A49" s="116"/>
      <c r="B49" s="117"/>
      <c r="C49" s="118"/>
      <c r="D49" s="119"/>
      <c r="E49" s="118"/>
      <c r="F49" s="119"/>
      <c r="G49" s="119"/>
      <c r="H49" s="120"/>
      <c r="I49" s="118"/>
      <c r="J49" s="119"/>
      <c r="K49" s="119"/>
      <c r="M49" s="118"/>
      <c r="N49" s="119"/>
    </row>
    <row r="50" spans="1:14">
      <c r="A50" s="116"/>
      <c r="B50" s="117"/>
      <c r="C50" s="118"/>
      <c r="D50" s="119"/>
      <c r="E50" s="118"/>
      <c r="F50" s="119"/>
      <c r="G50" s="119"/>
      <c r="H50" s="120"/>
      <c r="I50" s="118"/>
      <c r="J50" s="119"/>
      <c r="K50" s="119"/>
      <c r="M50" s="118"/>
      <c r="N50" s="119"/>
    </row>
    <row r="51" spans="1:14">
      <c r="A51" s="116"/>
      <c r="B51" s="117"/>
      <c r="C51" s="118"/>
      <c r="D51" s="119"/>
      <c r="E51" s="118"/>
      <c r="F51" s="119"/>
      <c r="G51" s="119"/>
      <c r="H51" s="120"/>
      <c r="I51" s="118"/>
      <c r="J51" s="119"/>
      <c r="K51" s="119"/>
      <c r="M51" s="118"/>
      <c r="N51" s="119"/>
    </row>
    <row r="52" spans="1:14">
      <c r="A52" s="116"/>
      <c r="B52" s="117"/>
      <c r="C52" s="118"/>
      <c r="D52" s="119"/>
      <c r="E52" s="118"/>
      <c r="F52" s="119"/>
      <c r="G52" s="119"/>
      <c r="H52" s="120"/>
      <c r="I52" s="118"/>
      <c r="J52" s="119"/>
      <c r="K52" s="119"/>
      <c r="M52" s="118"/>
      <c r="N52" s="119"/>
    </row>
    <row r="53" spans="1:14">
      <c r="A53" s="116"/>
      <c r="B53" s="117"/>
      <c r="C53" s="118"/>
      <c r="D53" s="119"/>
      <c r="E53" s="118"/>
      <c r="F53" s="119"/>
      <c r="G53" s="119"/>
      <c r="H53" s="120"/>
      <c r="I53" s="118"/>
      <c r="J53" s="119"/>
      <c r="K53" s="119"/>
      <c r="M53" s="118"/>
      <c r="N53" s="119"/>
    </row>
    <row r="54" spans="1:14">
      <c r="A54" s="116"/>
      <c r="B54" s="117"/>
      <c r="C54" s="118"/>
      <c r="D54" s="119"/>
      <c r="E54" s="118"/>
      <c r="F54" s="119"/>
      <c r="G54" s="119"/>
      <c r="H54" s="120"/>
      <c r="I54" s="118"/>
      <c r="J54" s="119"/>
      <c r="K54" s="119"/>
      <c r="M54" s="118"/>
      <c r="N54" s="119"/>
    </row>
    <row r="55" spans="1:14">
      <c r="A55" s="116"/>
      <c r="B55" s="117"/>
      <c r="C55" s="118"/>
      <c r="D55" s="119"/>
      <c r="E55" s="118"/>
      <c r="F55" s="119"/>
      <c r="G55" s="119"/>
      <c r="H55" s="120"/>
      <c r="I55" s="118"/>
      <c r="J55" s="119"/>
      <c r="K55" s="119"/>
      <c r="M55" s="118"/>
      <c r="N55" s="119"/>
    </row>
    <row r="56" spans="1:14">
      <c r="A56" s="116"/>
      <c r="B56" s="117"/>
      <c r="C56" s="118"/>
      <c r="D56" s="119"/>
      <c r="E56" s="118"/>
      <c r="F56" s="119"/>
      <c r="G56" s="119"/>
      <c r="H56" s="120"/>
      <c r="I56" s="118"/>
      <c r="J56" s="119"/>
      <c r="K56" s="119"/>
      <c r="M56" s="118"/>
      <c r="N56" s="119"/>
    </row>
    <row r="57" spans="1:14">
      <c r="A57" s="116"/>
      <c r="B57" s="117"/>
      <c r="C57" s="118"/>
      <c r="D57" s="119"/>
      <c r="E57" s="118"/>
      <c r="F57" s="119"/>
      <c r="G57" s="119"/>
      <c r="H57" s="120"/>
      <c r="I57" s="118"/>
      <c r="J57" s="119"/>
      <c r="K57" s="119"/>
      <c r="M57" s="118"/>
      <c r="N57" s="119"/>
    </row>
    <row r="58" spans="1:14">
      <c r="A58" s="116"/>
      <c r="B58" s="117"/>
      <c r="C58" s="118"/>
      <c r="D58" s="119"/>
      <c r="E58" s="118"/>
      <c r="F58" s="119"/>
      <c r="G58" s="119"/>
      <c r="H58" s="120"/>
      <c r="I58" s="118"/>
      <c r="J58" s="119"/>
      <c r="K58" s="119"/>
      <c r="M58" s="118"/>
      <c r="N58" s="119"/>
    </row>
    <row r="59" spans="1:14">
      <c r="A59" s="116"/>
      <c r="B59" s="117"/>
      <c r="C59" s="118"/>
      <c r="D59" s="119"/>
      <c r="E59" s="118"/>
      <c r="F59" s="119"/>
      <c r="G59" s="119"/>
      <c r="H59" s="120"/>
      <c r="I59" s="118"/>
      <c r="J59" s="119"/>
      <c r="K59" s="119"/>
      <c r="M59" s="118"/>
      <c r="N59" s="119"/>
    </row>
    <row r="60" spans="1:14">
      <c r="A60" s="116"/>
      <c r="B60" s="117"/>
      <c r="C60" s="118"/>
      <c r="D60" s="119"/>
      <c r="E60" s="118"/>
      <c r="F60" s="119"/>
      <c r="G60" s="119"/>
      <c r="H60" s="120"/>
      <c r="I60" s="118"/>
      <c r="J60" s="119"/>
      <c r="K60" s="119"/>
      <c r="M60" s="118"/>
      <c r="N60" s="119"/>
    </row>
    <row r="61" spans="1:14">
      <c r="A61" s="116"/>
      <c r="B61" s="117"/>
      <c r="C61" s="118"/>
      <c r="D61" s="119"/>
      <c r="E61" s="118"/>
      <c r="F61" s="119"/>
      <c r="G61" s="119"/>
      <c r="H61" s="120"/>
      <c r="I61" s="118"/>
      <c r="J61" s="119"/>
      <c r="K61" s="119"/>
      <c r="M61" s="118"/>
      <c r="N61" s="119"/>
    </row>
    <row r="62" spans="1:14">
      <c r="A62" s="116"/>
      <c r="B62" s="117"/>
      <c r="C62" s="118"/>
      <c r="D62" s="119"/>
      <c r="E62" s="118"/>
      <c r="F62" s="119"/>
      <c r="G62" s="119"/>
      <c r="H62" s="120"/>
      <c r="I62" s="118"/>
      <c r="J62" s="119"/>
      <c r="K62" s="119"/>
      <c r="M62" s="118"/>
      <c r="N62" s="119"/>
    </row>
    <row r="63" spans="1:14">
      <c r="A63" s="116"/>
      <c r="B63" s="117"/>
      <c r="C63" s="118"/>
      <c r="D63" s="119"/>
      <c r="E63" s="118"/>
      <c r="F63" s="119"/>
      <c r="G63" s="119"/>
      <c r="H63" s="120"/>
      <c r="I63" s="118"/>
      <c r="J63" s="119"/>
      <c r="K63" s="119"/>
      <c r="M63" s="118"/>
      <c r="N63" s="119"/>
    </row>
    <row r="64" spans="1:14">
      <c r="A64" s="116"/>
      <c r="B64" s="117"/>
      <c r="C64" s="118"/>
      <c r="D64" s="119"/>
      <c r="E64" s="118"/>
      <c r="F64" s="119"/>
      <c r="G64" s="119"/>
      <c r="H64" s="120"/>
      <c r="I64" s="118"/>
      <c r="J64" s="119"/>
      <c r="K64" s="119"/>
      <c r="M64" s="118"/>
      <c r="N64" s="119"/>
    </row>
    <row r="65" spans="1:14">
      <c r="A65" s="116"/>
      <c r="B65" s="117"/>
      <c r="C65" s="118"/>
      <c r="D65" s="119"/>
      <c r="E65" s="118"/>
      <c r="F65" s="119"/>
      <c r="G65" s="119"/>
      <c r="H65" s="120"/>
      <c r="I65" s="118"/>
      <c r="J65" s="119"/>
      <c r="K65" s="119"/>
      <c r="M65" s="118"/>
      <c r="N65" s="119"/>
    </row>
    <row r="66" spans="1:14">
      <c r="A66" s="116"/>
      <c r="B66" s="117"/>
      <c r="C66" s="118"/>
      <c r="D66" s="119"/>
      <c r="E66" s="118"/>
      <c r="F66" s="119"/>
      <c r="G66" s="119"/>
      <c r="H66" s="120"/>
      <c r="I66" s="118"/>
      <c r="J66" s="119"/>
      <c r="K66" s="119"/>
      <c r="M66" s="118"/>
      <c r="N66" s="119"/>
    </row>
    <row r="67" spans="1:14">
      <c r="A67" s="116"/>
      <c r="B67" s="117"/>
      <c r="C67" s="118"/>
      <c r="D67" s="119"/>
      <c r="E67" s="118"/>
      <c r="F67" s="119"/>
      <c r="G67" s="119"/>
      <c r="H67" s="120"/>
      <c r="I67" s="118"/>
      <c r="J67" s="119"/>
      <c r="K67" s="119"/>
      <c r="M67" s="118"/>
      <c r="N67" s="119"/>
    </row>
    <row r="68" spans="1:14">
      <c r="A68" s="116"/>
      <c r="B68" s="117"/>
      <c r="C68" s="118"/>
      <c r="D68" s="119"/>
      <c r="E68" s="118"/>
      <c r="F68" s="119"/>
      <c r="G68" s="119"/>
      <c r="H68" s="120"/>
      <c r="I68" s="118"/>
      <c r="J68" s="119"/>
      <c r="K68" s="119"/>
      <c r="M68" s="118"/>
      <c r="N68" s="119"/>
    </row>
    <row r="69" spans="1:14">
      <c r="A69" s="116"/>
      <c r="B69" s="117"/>
      <c r="C69" s="118"/>
      <c r="D69" s="119"/>
      <c r="E69" s="118"/>
      <c r="F69" s="119"/>
      <c r="G69" s="119"/>
      <c r="H69" s="120"/>
      <c r="I69" s="118"/>
      <c r="J69" s="119"/>
      <c r="K69" s="119"/>
      <c r="M69" s="118"/>
      <c r="N69" s="119"/>
    </row>
    <row r="70" spans="1:14">
      <c r="A70" s="116"/>
      <c r="B70" s="117"/>
      <c r="C70" s="118"/>
      <c r="D70" s="119"/>
      <c r="E70" s="118"/>
      <c r="F70" s="119"/>
      <c r="G70" s="119"/>
      <c r="H70" s="120"/>
      <c r="I70" s="118"/>
      <c r="J70" s="119"/>
      <c r="K70" s="119"/>
      <c r="M70" s="118"/>
      <c r="N70" s="119"/>
    </row>
    <row r="71" spans="1:14">
      <c r="A71" s="116"/>
      <c r="B71" s="117"/>
      <c r="C71" s="118"/>
      <c r="D71" s="119"/>
      <c r="E71" s="118"/>
      <c r="F71" s="119"/>
      <c r="G71" s="119"/>
      <c r="H71" s="120"/>
      <c r="I71" s="118"/>
      <c r="J71" s="119"/>
      <c r="K71" s="119"/>
      <c r="M71" s="118"/>
      <c r="N71" s="119"/>
    </row>
    <row r="72" spans="1:14">
      <c r="A72" s="116"/>
      <c r="B72" s="117"/>
      <c r="C72" s="118"/>
      <c r="D72" s="119"/>
      <c r="E72" s="118"/>
      <c r="F72" s="119"/>
      <c r="G72" s="119"/>
      <c r="H72" s="120"/>
      <c r="I72" s="118"/>
      <c r="J72" s="119"/>
      <c r="K72" s="119"/>
      <c r="M72" s="118"/>
      <c r="N72" s="119"/>
    </row>
    <row r="73" spans="1:14">
      <c r="A73" s="116"/>
      <c r="B73" s="117"/>
      <c r="C73" s="118"/>
      <c r="D73" s="119"/>
      <c r="E73" s="118"/>
      <c r="F73" s="119"/>
      <c r="G73" s="119"/>
      <c r="H73" s="120"/>
      <c r="I73" s="118"/>
      <c r="J73" s="119"/>
      <c r="K73" s="119"/>
      <c r="M73" s="118"/>
      <c r="N73" s="119"/>
    </row>
    <row r="74" spans="1:14">
      <c r="A74" s="116"/>
      <c r="B74" s="117"/>
      <c r="C74" s="118"/>
      <c r="D74" s="119"/>
      <c r="E74" s="118"/>
      <c r="F74" s="119"/>
      <c r="G74" s="119"/>
      <c r="H74" s="120"/>
      <c r="I74" s="118"/>
      <c r="J74" s="119"/>
      <c r="K74" s="119"/>
      <c r="M74" s="118"/>
      <c r="N74" s="119"/>
    </row>
    <row r="75" spans="1:14">
      <c r="A75" s="116"/>
      <c r="B75" s="117"/>
      <c r="C75" s="118"/>
      <c r="D75" s="119"/>
      <c r="E75" s="118"/>
      <c r="F75" s="119"/>
      <c r="G75" s="119"/>
      <c r="H75" s="120"/>
      <c r="I75" s="118"/>
      <c r="J75" s="119"/>
      <c r="K75" s="119"/>
      <c r="M75" s="118"/>
      <c r="N75" s="119"/>
    </row>
    <row r="76" spans="1:14">
      <c r="A76" s="116"/>
      <c r="B76" s="117"/>
      <c r="C76" s="118"/>
      <c r="D76" s="119"/>
      <c r="E76" s="118"/>
      <c r="F76" s="119"/>
      <c r="G76" s="119"/>
      <c r="H76" s="120"/>
      <c r="I76" s="118"/>
      <c r="J76" s="119"/>
      <c r="K76" s="119"/>
      <c r="M76" s="118"/>
      <c r="N76" s="119"/>
    </row>
    <row r="77" spans="1:14">
      <c r="A77" s="116"/>
      <c r="B77" s="117"/>
      <c r="C77" s="118"/>
      <c r="D77" s="119"/>
      <c r="E77" s="118"/>
      <c r="F77" s="119"/>
      <c r="G77" s="119"/>
      <c r="H77" s="120"/>
      <c r="I77" s="118"/>
      <c r="J77" s="119"/>
      <c r="K77" s="119"/>
      <c r="M77" s="118"/>
      <c r="N77" s="119"/>
    </row>
    <row r="78" spans="1:14">
      <c r="A78" s="116"/>
      <c r="B78" s="117"/>
      <c r="C78" s="118"/>
      <c r="D78" s="119"/>
      <c r="E78" s="118"/>
      <c r="F78" s="119"/>
      <c r="G78" s="119"/>
      <c r="H78" s="120"/>
      <c r="I78" s="118"/>
      <c r="J78" s="119"/>
      <c r="K78" s="119"/>
      <c r="M78" s="118"/>
      <c r="N78" s="119"/>
    </row>
    <row r="79" spans="1:14">
      <c r="A79" s="116"/>
      <c r="B79" s="117"/>
      <c r="C79" s="118"/>
      <c r="D79" s="119"/>
      <c r="E79" s="118"/>
      <c r="F79" s="119"/>
      <c r="G79" s="119"/>
      <c r="H79" s="120"/>
      <c r="I79" s="118"/>
      <c r="J79" s="119"/>
      <c r="K79" s="119"/>
      <c r="M79" s="118"/>
      <c r="N79" s="119"/>
    </row>
    <row r="80" spans="1:14">
      <c r="A80" s="116"/>
      <c r="B80" s="117"/>
      <c r="C80" s="118"/>
      <c r="D80" s="119"/>
      <c r="E80" s="118"/>
      <c r="F80" s="119"/>
      <c r="G80" s="119"/>
      <c r="H80" s="120"/>
      <c r="I80" s="118"/>
      <c r="J80" s="119"/>
      <c r="K80" s="119"/>
      <c r="M80" s="118"/>
      <c r="N80" s="119"/>
    </row>
    <row r="81" spans="1:14">
      <c r="A81" s="116"/>
      <c r="B81" s="117"/>
      <c r="C81" s="118"/>
      <c r="D81" s="119"/>
      <c r="E81" s="118"/>
      <c r="F81" s="119"/>
      <c r="G81" s="119"/>
      <c r="H81" s="120"/>
      <c r="I81" s="118"/>
      <c r="J81" s="119"/>
      <c r="K81" s="119"/>
      <c r="M81" s="118"/>
      <c r="N81" s="119"/>
    </row>
    <row r="82" spans="1:14">
      <c r="A82" s="116"/>
      <c r="B82" s="117"/>
      <c r="C82" s="118"/>
      <c r="D82" s="119"/>
      <c r="E82" s="118"/>
      <c r="F82" s="119"/>
      <c r="G82" s="119"/>
      <c r="H82" s="120"/>
      <c r="I82" s="118"/>
      <c r="J82" s="119"/>
      <c r="K82" s="119"/>
      <c r="M82" s="118"/>
      <c r="N82" s="119"/>
    </row>
    <row r="83" spans="1:14">
      <c r="A83" s="116"/>
      <c r="B83" s="117"/>
      <c r="C83" s="118"/>
      <c r="D83" s="119"/>
      <c r="E83" s="118"/>
      <c r="F83" s="119"/>
      <c r="G83" s="119"/>
      <c r="H83" s="120"/>
      <c r="I83" s="118"/>
      <c r="J83" s="119"/>
      <c r="K83" s="119"/>
      <c r="M83" s="118"/>
      <c r="N83" s="119"/>
    </row>
    <row r="84" spans="1:14">
      <c r="A84" s="116"/>
      <c r="B84" s="117"/>
      <c r="C84" s="118"/>
      <c r="D84" s="119"/>
      <c r="E84" s="118"/>
      <c r="F84" s="119"/>
      <c r="G84" s="119"/>
      <c r="H84" s="120"/>
      <c r="I84" s="118"/>
      <c r="J84" s="119"/>
      <c r="K84" s="119"/>
      <c r="M84" s="118"/>
      <c r="N84" s="119"/>
    </row>
    <row r="85" spans="1:14">
      <c r="A85" s="116"/>
      <c r="B85" s="117"/>
      <c r="C85" s="118"/>
      <c r="D85" s="119"/>
      <c r="E85" s="118"/>
      <c r="F85" s="119"/>
      <c r="G85" s="119"/>
      <c r="H85" s="120"/>
      <c r="I85" s="118"/>
      <c r="J85" s="119"/>
      <c r="K85" s="119"/>
      <c r="M85" s="118"/>
      <c r="N85" s="119"/>
    </row>
    <row r="86" spans="1:14">
      <c r="A86" s="116"/>
      <c r="B86" s="117"/>
      <c r="C86" s="118"/>
      <c r="D86" s="119"/>
      <c r="E86" s="118"/>
      <c r="F86" s="119"/>
      <c r="G86" s="119"/>
      <c r="H86" s="120"/>
      <c r="I86" s="118"/>
      <c r="J86" s="119"/>
      <c r="K86" s="119"/>
      <c r="M86" s="118"/>
      <c r="N86" s="119"/>
    </row>
    <row r="87" spans="1:14">
      <c r="A87" s="116"/>
      <c r="B87" s="117"/>
      <c r="C87" s="118"/>
      <c r="D87" s="119"/>
      <c r="E87" s="118"/>
      <c r="F87" s="119"/>
      <c r="G87" s="119"/>
      <c r="H87" s="120"/>
      <c r="I87" s="118"/>
      <c r="J87" s="119"/>
      <c r="K87" s="119"/>
      <c r="M87" s="118"/>
      <c r="N87" s="119"/>
    </row>
    <row r="88" spans="1:14">
      <c r="A88" s="116"/>
      <c r="B88" s="117"/>
      <c r="C88" s="118"/>
      <c r="D88" s="119"/>
      <c r="E88" s="118"/>
      <c r="F88" s="119"/>
      <c r="G88" s="119"/>
      <c r="H88" s="120"/>
      <c r="I88" s="118"/>
      <c r="J88" s="119"/>
      <c r="K88" s="119"/>
      <c r="M88" s="118"/>
      <c r="N88" s="119"/>
    </row>
    <row r="89" spans="1:14">
      <c r="A89" s="116"/>
      <c r="B89" s="117"/>
      <c r="C89" s="118"/>
      <c r="D89" s="119"/>
      <c r="E89" s="118"/>
      <c r="F89" s="119"/>
      <c r="G89" s="119"/>
      <c r="H89" s="120"/>
      <c r="I89" s="118"/>
      <c r="J89" s="119"/>
      <c r="K89" s="119"/>
      <c r="M89" s="118"/>
      <c r="N89" s="119"/>
    </row>
    <row r="90" spans="1:14">
      <c r="A90" s="116"/>
      <c r="B90" s="117"/>
      <c r="C90" s="118"/>
      <c r="D90" s="119"/>
      <c r="E90" s="118"/>
      <c r="F90" s="119"/>
      <c r="G90" s="119"/>
      <c r="H90" s="120"/>
      <c r="I90" s="118"/>
      <c r="J90" s="119"/>
      <c r="K90" s="119"/>
      <c r="M90" s="118"/>
      <c r="N90" s="119"/>
    </row>
    <row r="91" spans="1:14">
      <c r="A91" s="116"/>
      <c r="B91" s="117"/>
      <c r="C91" s="118"/>
      <c r="D91" s="119"/>
      <c r="E91" s="118"/>
      <c r="F91" s="119"/>
      <c r="G91" s="119"/>
      <c r="H91" s="120"/>
      <c r="I91" s="118"/>
      <c r="J91" s="119"/>
      <c r="K91" s="119"/>
      <c r="M91" s="118"/>
      <c r="N91" s="119"/>
    </row>
    <row r="92" spans="1:14">
      <c r="A92" s="116"/>
      <c r="B92" s="117"/>
      <c r="C92" s="118"/>
      <c r="D92" s="119"/>
      <c r="E92" s="118"/>
      <c r="F92" s="119"/>
      <c r="G92" s="119"/>
      <c r="H92" s="120"/>
      <c r="I92" s="118"/>
      <c r="J92" s="119"/>
      <c r="K92" s="119"/>
      <c r="M92" s="118"/>
      <c r="N92" s="119"/>
    </row>
    <row r="93" spans="1:14">
      <c r="A93" s="116"/>
      <c r="B93" s="117"/>
      <c r="C93" s="118"/>
      <c r="D93" s="119"/>
      <c r="E93" s="118"/>
      <c r="F93" s="119"/>
      <c r="G93" s="119"/>
      <c r="H93" s="120"/>
      <c r="I93" s="118"/>
      <c r="J93" s="119"/>
      <c r="K93" s="119"/>
      <c r="M93" s="118"/>
      <c r="N93" s="119"/>
    </row>
    <row r="94" spans="1:14">
      <c r="A94" s="116"/>
      <c r="B94" s="117"/>
      <c r="C94" s="118"/>
      <c r="D94" s="119"/>
      <c r="E94" s="118"/>
      <c r="F94" s="119"/>
      <c r="G94" s="119"/>
      <c r="H94" s="120"/>
      <c r="I94" s="118"/>
      <c r="J94" s="119"/>
      <c r="K94" s="119"/>
      <c r="M94" s="118"/>
      <c r="N94" s="119"/>
    </row>
    <row r="95" spans="1:14">
      <c r="A95" s="116"/>
      <c r="B95" s="117"/>
      <c r="C95" s="118"/>
      <c r="D95" s="119"/>
      <c r="E95" s="118"/>
      <c r="F95" s="119"/>
      <c r="G95" s="119"/>
      <c r="H95" s="120"/>
      <c r="I95" s="118"/>
      <c r="J95" s="119"/>
      <c r="K95" s="119"/>
      <c r="M95" s="118"/>
      <c r="N95" s="119"/>
    </row>
    <row r="96" spans="1:14">
      <c r="A96" s="116"/>
      <c r="B96" s="117"/>
      <c r="C96" s="118"/>
      <c r="D96" s="119"/>
      <c r="E96" s="118"/>
      <c r="F96" s="119"/>
      <c r="G96" s="119"/>
      <c r="H96" s="120"/>
      <c r="I96" s="118"/>
      <c r="J96" s="119"/>
      <c r="K96" s="119"/>
      <c r="M96" s="118"/>
      <c r="N96" s="119"/>
    </row>
    <row r="97" spans="1:14">
      <c r="A97" s="116"/>
      <c r="B97" s="117"/>
      <c r="C97" s="118"/>
      <c r="D97" s="119"/>
      <c r="E97" s="118"/>
      <c r="F97" s="119"/>
      <c r="G97" s="119"/>
      <c r="H97" s="120"/>
      <c r="I97" s="118"/>
      <c r="J97" s="119"/>
      <c r="K97" s="119"/>
      <c r="M97" s="118"/>
      <c r="N97" s="119"/>
    </row>
    <row r="98" spans="1:14">
      <c r="A98" s="116"/>
      <c r="B98" s="117"/>
      <c r="C98" s="118"/>
      <c r="D98" s="119"/>
      <c r="E98" s="118"/>
      <c r="F98" s="119"/>
      <c r="G98" s="119"/>
      <c r="H98" s="120"/>
      <c r="I98" s="118"/>
      <c r="J98" s="119"/>
      <c r="K98" s="119"/>
      <c r="M98" s="118"/>
      <c r="N98" s="119"/>
    </row>
    <row r="99" spans="1:14">
      <c r="A99" s="116"/>
      <c r="B99" s="117"/>
      <c r="C99" s="118"/>
      <c r="D99" s="119"/>
      <c r="E99" s="118"/>
      <c r="F99" s="119"/>
      <c r="G99" s="119"/>
      <c r="H99" s="120"/>
      <c r="I99" s="118"/>
      <c r="J99" s="119"/>
      <c r="K99" s="119"/>
      <c r="M99" s="118"/>
      <c r="N99" s="119"/>
    </row>
    <row r="100" spans="1:14">
      <c r="A100" s="116"/>
      <c r="B100" s="117"/>
      <c r="C100" s="118"/>
      <c r="D100" s="119"/>
      <c r="E100" s="118"/>
      <c r="F100" s="119"/>
      <c r="G100" s="119"/>
      <c r="H100" s="120"/>
      <c r="I100" s="118"/>
      <c r="J100" s="119"/>
      <c r="K100" s="119"/>
      <c r="M100" s="118"/>
      <c r="N100" s="119"/>
    </row>
    <row r="101" spans="1:14">
      <c r="A101" s="116"/>
      <c r="B101" s="117"/>
      <c r="C101" s="118"/>
      <c r="D101" s="119"/>
      <c r="E101" s="118"/>
      <c r="F101" s="119"/>
      <c r="G101" s="119"/>
      <c r="H101" s="120"/>
      <c r="I101" s="118"/>
      <c r="J101" s="119"/>
      <c r="K101" s="119"/>
      <c r="M101" s="118"/>
      <c r="N101" s="119"/>
    </row>
    <row r="102" spans="1:14">
      <c r="A102" s="116"/>
      <c r="B102" s="117"/>
      <c r="C102" s="118"/>
      <c r="D102" s="119"/>
      <c r="E102" s="118"/>
      <c r="F102" s="119"/>
      <c r="G102" s="119"/>
      <c r="H102" s="120"/>
      <c r="I102" s="118"/>
      <c r="J102" s="119"/>
      <c r="K102" s="119"/>
      <c r="M102" s="118"/>
      <c r="N102" s="119"/>
    </row>
    <row r="103" spans="1:14">
      <c r="A103" s="116"/>
      <c r="B103" s="117"/>
      <c r="C103" s="118"/>
      <c r="D103" s="119"/>
      <c r="E103" s="118"/>
      <c r="F103" s="119"/>
      <c r="G103" s="119"/>
      <c r="H103" s="120"/>
      <c r="I103" s="118"/>
      <c r="J103" s="119"/>
      <c r="K103" s="119"/>
      <c r="M103" s="118"/>
      <c r="N103" s="119"/>
    </row>
    <row r="104" spans="1:14">
      <c r="A104" s="116"/>
      <c r="B104" s="117"/>
      <c r="C104" s="118"/>
      <c r="D104" s="119"/>
      <c r="E104" s="118"/>
      <c r="F104" s="119"/>
      <c r="G104" s="119"/>
      <c r="H104" s="120"/>
      <c r="I104" s="118"/>
      <c r="J104" s="119"/>
      <c r="K104" s="119"/>
      <c r="M104" s="118"/>
      <c r="N104" s="119"/>
    </row>
    <row r="105" spans="1:14">
      <c r="A105" s="116"/>
      <c r="B105" s="117"/>
      <c r="C105" s="118"/>
      <c r="D105" s="119"/>
      <c r="E105" s="118"/>
      <c r="F105" s="119"/>
      <c r="G105" s="119"/>
      <c r="H105" s="120"/>
      <c r="I105" s="118"/>
      <c r="J105" s="119"/>
      <c r="K105" s="119"/>
      <c r="M105" s="118"/>
      <c r="N105" s="119"/>
    </row>
    <row r="106" spans="1:14">
      <c r="A106" s="116"/>
      <c r="B106" s="117"/>
      <c r="C106" s="118"/>
      <c r="D106" s="119"/>
      <c r="E106" s="118"/>
      <c r="F106" s="119"/>
      <c r="G106" s="119"/>
      <c r="H106" s="120"/>
      <c r="I106" s="118"/>
      <c r="J106" s="119"/>
      <c r="K106" s="119"/>
      <c r="M106" s="118"/>
      <c r="N106" s="119"/>
    </row>
    <row r="107" spans="1:14">
      <c r="A107" s="116"/>
      <c r="B107" s="117"/>
      <c r="C107" s="118"/>
      <c r="D107" s="119"/>
      <c r="E107" s="118"/>
      <c r="F107" s="119"/>
      <c r="G107" s="119"/>
      <c r="H107" s="120"/>
      <c r="I107" s="118"/>
      <c r="J107" s="119"/>
      <c r="K107" s="119"/>
      <c r="M107" s="118"/>
      <c r="N107" s="119"/>
    </row>
  </sheetData>
  <sortState ref="M1:N117">
    <sortCondition ref="M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9"/>
  <sheetViews>
    <sheetView workbookViewId="0">
      <selection activeCell="I31" sqref="I31"/>
    </sheetView>
  </sheetViews>
  <sheetFormatPr baseColWidth="10" defaultRowHeight="14" x14ac:dyDescent="0"/>
  <cols>
    <col min="5" max="6" width="8.83203125" customWidth="1"/>
    <col min="7" max="7" width="9.1640625" customWidth="1"/>
    <col min="8" max="8" width="31.5" customWidth="1"/>
    <col min="9" max="10" width="19.5" customWidth="1"/>
    <col min="11" max="15" width="9.1640625" customWidth="1"/>
    <col min="16" max="16" width="18.5" bestFit="1" customWidth="1"/>
  </cols>
  <sheetData>
    <row r="1" spans="1:25">
      <c r="A1" s="130" t="s">
        <v>21</v>
      </c>
      <c r="B1" s="131" t="s">
        <v>179</v>
      </c>
      <c r="C1" s="131" t="s">
        <v>3</v>
      </c>
      <c r="D1" s="131" t="s">
        <v>0</v>
      </c>
      <c r="E1" s="60" t="s">
        <v>1</v>
      </c>
      <c r="F1" s="61" t="s">
        <v>27</v>
      </c>
      <c r="G1" s="62" t="s">
        <v>542</v>
      </c>
      <c r="H1" s="63" t="s">
        <v>543</v>
      </c>
      <c r="I1" s="63" t="s">
        <v>544</v>
      </c>
      <c r="J1" s="63" t="s">
        <v>545</v>
      </c>
      <c r="K1" s="65" t="s">
        <v>40</v>
      </c>
      <c r="L1" s="66" t="s">
        <v>42</v>
      </c>
      <c r="M1" s="66" t="s">
        <v>117</v>
      </c>
      <c r="N1" s="68" t="s">
        <v>194</v>
      </c>
      <c r="O1" s="68" t="s">
        <v>197</v>
      </c>
      <c r="P1" s="132" t="s">
        <v>536</v>
      </c>
      <c r="Q1" s="133" t="s">
        <v>51</v>
      </c>
      <c r="R1" s="134" t="s">
        <v>537</v>
      </c>
      <c r="S1" s="136" t="s">
        <v>100</v>
      </c>
      <c r="T1" s="135" t="s">
        <v>102</v>
      </c>
      <c r="U1" s="135" t="s">
        <v>108</v>
      </c>
      <c r="V1" s="137" t="s">
        <v>538</v>
      </c>
      <c r="W1" s="138" t="s">
        <v>539</v>
      </c>
      <c r="X1" s="139" t="s">
        <v>540</v>
      </c>
      <c r="Y1" s="137" t="s">
        <v>541</v>
      </c>
    </row>
    <row r="2" spans="1:25">
      <c r="A2" s="140">
        <v>139</v>
      </c>
      <c r="B2" s="141" t="s">
        <v>203</v>
      </c>
      <c r="C2" s="141" t="s">
        <v>204</v>
      </c>
      <c r="D2" s="141" t="s">
        <v>4</v>
      </c>
      <c r="E2" s="79">
        <v>3280</v>
      </c>
      <c r="F2" s="80">
        <v>14</v>
      </c>
      <c r="G2" s="81">
        <f t="shared" ref="G2:G65" si="0">IF(SUM(K2,L2,M2)&gt;0,1,0)</f>
        <v>1</v>
      </c>
      <c r="H2" s="82">
        <v>0</v>
      </c>
      <c r="I2" s="82">
        <f>K2</f>
        <v>1</v>
      </c>
      <c r="J2" s="82">
        <f t="shared" ref="J2:J8" si="1">I2/F2</f>
        <v>7.1428571428571425E-2</v>
      </c>
      <c r="K2" s="84">
        <v>1</v>
      </c>
      <c r="L2" s="85">
        <v>1</v>
      </c>
      <c r="M2" s="85"/>
      <c r="N2" s="87"/>
      <c r="O2" s="87"/>
      <c r="P2" s="142">
        <v>1</v>
      </c>
      <c r="Q2" s="143">
        <v>0</v>
      </c>
      <c r="R2" s="144">
        <v>1</v>
      </c>
      <c r="S2" s="145">
        <v>8</v>
      </c>
      <c r="T2" s="146"/>
      <c r="U2" s="146"/>
      <c r="V2" s="147">
        <v>8</v>
      </c>
      <c r="W2" s="148">
        <v>1</v>
      </c>
      <c r="X2" s="149">
        <v>50</v>
      </c>
      <c r="Y2" s="147">
        <v>58</v>
      </c>
    </row>
    <row r="3" spans="1:25">
      <c r="A3" s="140">
        <v>160</v>
      </c>
      <c r="B3" s="141" t="s">
        <v>203</v>
      </c>
      <c r="C3" s="141" t="s">
        <v>204</v>
      </c>
      <c r="D3" s="141" t="s">
        <v>4</v>
      </c>
      <c r="E3" s="79">
        <v>932</v>
      </c>
      <c r="F3" s="80">
        <v>10</v>
      </c>
      <c r="G3" s="81">
        <f t="shared" si="0"/>
        <v>1</v>
      </c>
      <c r="H3" s="82">
        <v>0</v>
      </c>
      <c r="I3" s="82">
        <f>K3</f>
        <v>2</v>
      </c>
      <c r="J3" s="82">
        <f t="shared" si="1"/>
        <v>0.2</v>
      </c>
      <c r="K3" s="84">
        <v>2</v>
      </c>
      <c r="L3" s="85">
        <v>1</v>
      </c>
      <c r="M3" s="85"/>
      <c r="N3" s="87"/>
      <c r="O3" s="87"/>
      <c r="P3" s="142">
        <v>1</v>
      </c>
      <c r="Q3" s="143">
        <v>0</v>
      </c>
      <c r="R3" s="144">
        <v>1</v>
      </c>
      <c r="S3" s="145">
        <v>14</v>
      </c>
      <c r="T3" s="146"/>
      <c r="U3" s="146"/>
      <c r="V3" s="147">
        <v>14</v>
      </c>
      <c r="W3" s="148">
        <v>0</v>
      </c>
      <c r="X3" s="149"/>
      <c r="Y3" s="147">
        <v>14</v>
      </c>
    </row>
    <row r="4" spans="1:25">
      <c r="A4" s="140">
        <v>162</v>
      </c>
      <c r="B4" s="141" t="s">
        <v>203</v>
      </c>
      <c r="C4" s="141" t="s">
        <v>253</v>
      </c>
      <c r="D4" s="141" t="s">
        <v>4</v>
      </c>
      <c r="E4" s="79">
        <v>1491</v>
      </c>
      <c r="F4" s="80">
        <v>14</v>
      </c>
      <c r="G4" s="81">
        <f t="shared" si="0"/>
        <v>1</v>
      </c>
      <c r="H4" s="82">
        <v>1</v>
      </c>
      <c r="I4" s="82">
        <f>K4</f>
        <v>100</v>
      </c>
      <c r="J4" s="82">
        <f t="shared" si="1"/>
        <v>7.1428571428571432</v>
      </c>
      <c r="K4" s="84">
        <v>100</v>
      </c>
      <c r="L4" s="85">
        <v>50</v>
      </c>
      <c r="M4" s="85"/>
      <c r="N4" s="87"/>
      <c r="O4" s="87"/>
      <c r="P4" s="142">
        <v>1</v>
      </c>
      <c r="Q4" s="143">
        <v>0</v>
      </c>
      <c r="R4" s="144">
        <v>1</v>
      </c>
      <c r="S4" s="145"/>
      <c r="T4" s="146"/>
      <c r="U4" s="146"/>
      <c r="V4" s="147">
        <v>0</v>
      </c>
      <c r="W4" s="148">
        <v>1</v>
      </c>
      <c r="X4" s="149">
        <v>15</v>
      </c>
      <c r="Y4" s="147">
        <v>15</v>
      </c>
    </row>
    <row r="5" spans="1:25">
      <c r="A5" s="140">
        <v>163</v>
      </c>
      <c r="B5" s="141" t="s">
        <v>203</v>
      </c>
      <c r="C5" s="141" t="s">
        <v>253</v>
      </c>
      <c r="D5" s="141" t="s">
        <v>4</v>
      </c>
      <c r="E5" s="79">
        <v>548</v>
      </c>
      <c r="F5" s="80">
        <v>15</v>
      </c>
      <c r="G5" s="81">
        <f t="shared" si="0"/>
        <v>1</v>
      </c>
      <c r="H5" s="82">
        <v>1</v>
      </c>
      <c r="I5" s="82">
        <f>K5</f>
        <v>21</v>
      </c>
      <c r="J5" s="82">
        <f t="shared" si="1"/>
        <v>1.4</v>
      </c>
      <c r="K5" s="84">
        <v>21</v>
      </c>
      <c r="L5" s="85"/>
      <c r="M5" s="85"/>
      <c r="N5" s="87"/>
      <c r="O5" s="87"/>
      <c r="P5" s="142">
        <v>1</v>
      </c>
      <c r="Q5" s="143">
        <v>1</v>
      </c>
      <c r="R5" s="144">
        <v>1</v>
      </c>
      <c r="S5" s="145">
        <v>10</v>
      </c>
      <c r="T5" s="146"/>
      <c r="U5" s="146"/>
      <c r="V5" s="147">
        <v>10</v>
      </c>
      <c r="W5" s="148">
        <v>0</v>
      </c>
      <c r="X5" s="149"/>
      <c r="Y5" s="147">
        <v>10</v>
      </c>
    </row>
    <row r="6" spans="1:25">
      <c r="A6" s="140">
        <v>182</v>
      </c>
      <c r="B6" s="141" t="s">
        <v>203</v>
      </c>
      <c r="C6" s="141" t="s">
        <v>286</v>
      </c>
      <c r="D6" s="141" t="s">
        <v>4</v>
      </c>
      <c r="E6" s="79">
        <v>1796</v>
      </c>
      <c r="F6" s="80">
        <v>8</v>
      </c>
      <c r="G6" s="81">
        <f t="shared" si="0"/>
        <v>1</v>
      </c>
      <c r="H6" s="82">
        <v>0</v>
      </c>
      <c r="I6" s="82"/>
      <c r="J6" s="82">
        <f t="shared" si="1"/>
        <v>0</v>
      </c>
      <c r="K6" s="84">
        <v>4</v>
      </c>
      <c r="L6" s="85"/>
      <c r="M6" s="85"/>
      <c r="N6" s="87"/>
      <c r="O6" s="87"/>
      <c r="P6" s="142">
        <v>0</v>
      </c>
      <c r="Q6" s="143" t="s">
        <v>535</v>
      </c>
      <c r="R6" s="144">
        <v>1</v>
      </c>
      <c r="S6" s="145">
        <v>4</v>
      </c>
      <c r="T6" s="146"/>
      <c r="U6" s="146"/>
      <c r="V6" s="147">
        <v>4</v>
      </c>
      <c r="W6" s="148">
        <v>0</v>
      </c>
      <c r="X6" s="149"/>
      <c r="Y6" s="147">
        <v>4</v>
      </c>
    </row>
    <row r="7" spans="1:25">
      <c r="A7" s="140">
        <v>183</v>
      </c>
      <c r="B7" s="141" t="s">
        <v>203</v>
      </c>
      <c r="C7" s="141" t="s">
        <v>286</v>
      </c>
      <c r="D7" s="141" t="s">
        <v>4</v>
      </c>
      <c r="E7" s="79">
        <v>5621</v>
      </c>
      <c r="F7" s="80">
        <v>7</v>
      </c>
      <c r="G7" s="81">
        <f t="shared" si="0"/>
        <v>1</v>
      </c>
      <c r="H7" s="82">
        <v>0</v>
      </c>
      <c r="I7" s="82"/>
      <c r="J7" s="82">
        <f t="shared" si="1"/>
        <v>0</v>
      </c>
      <c r="K7" s="84">
        <v>5</v>
      </c>
      <c r="L7" s="85"/>
      <c r="M7" s="85"/>
      <c r="N7" s="87"/>
      <c r="O7" s="87"/>
      <c r="P7" s="142">
        <v>1</v>
      </c>
      <c r="Q7" s="143">
        <v>0</v>
      </c>
      <c r="R7" s="144">
        <v>1</v>
      </c>
      <c r="S7" s="145">
        <v>7</v>
      </c>
      <c r="T7" s="146"/>
      <c r="U7" s="146"/>
      <c r="V7" s="147">
        <v>7</v>
      </c>
      <c r="W7" s="148">
        <v>0</v>
      </c>
      <c r="X7" s="149"/>
      <c r="Y7" s="147">
        <v>7</v>
      </c>
    </row>
    <row r="8" spans="1:25">
      <c r="A8" s="140">
        <v>201</v>
      </c>
      <c r="B8" s="141" t="s">
        <v>203</v>
      </c>
      <c r="C8" s="141" t="s">
        <v>303</v>
      </c>
      <c r="D8" s="141" t="s">
        <v>4</v>
      </c>
      <c r="E8" s="79">
        <v>30</v>
      </c>
      <c r="F8" s="80">
        <v>7</v>
      </c>
      <c r="G8" s="81">
        <f t="shared" si="0"/>
        <v>1</v>
      </c>
      <c r="H8" s="82">
        <v>0</v>
      </c>
      <c r="I8" s="82"/>
      <c r="J8" s="82">
        <f t="shared" si="1"/>
        <v>0</v>
      </c>
      <c r="K8" s="84">
        <v>20</v>
      </c>
      <c r="L8" s="85"/>
      <c r="M8" s="85"/>
      <c r="N8" s="87"/>
      <c r="O8" s="87"/>
      <c r="P8" s="142">
        <v>1</v>
      </c>
      <c r="Q8" s="143">
        <v>0</v>
      </c>
      <c r="R8" s="144">
        <v>1</v>
      </c>
      <c r="S8" s="145"/>
      <c r="T8" s="146"/>
      <c r="U8" s="146"/>
      <c r="V8" s="147">
        <v>0</v>
      </c>
      <c r="W8" s="148">
        <v>1</v>
      </c>
      <c r="X8" s="149">
        <v>300</v>
      </c>
      <c r="Y8" s="147">
        <v>300</v>
      </c>
    </row>
    <row r="9" spans="1:25">
      <c r="A9" s="140">
        <v>202</v>
      </c>
      <c r="B9" s="141" t="s">
        <v>203</v>
      </c>
      <c r="C9" s="141" t="s">
        <v>303</v>
      </c>
      <c r="D9" s="141" t="s">
        <v>4</v>
      </c>
      <c r="E9" s="79">
        <v>3846</v>
      </c>
      <c r="F9" s="80">
        <v>8</v>
      </c>
      <c r="G9" s="81">
        <f t="shared" si="0"/>
        <v>1</v>
      </c>
      <c r="H9" s="82">
        <v>1</v>
      </c>
      <c r="I9" s="82" t="s">
        <v>22</v>
      </c>
      <c r="J9" s="82" t="s">
        <v>22</v>
      </c>
      <c r="K9" s="84">
        <v>15</v>
      </c>
      <c r="L9" s="85" t="s">
        <v>22</v>
      </c>
      <c r="M9" s="85"/>
      <c r="N9" s="87"/>
      <c r="O9" s="87"/>
      <c r="P9" s="142">
        <v>1</v>
      </c>
      <c r="Q9" s="143">
        <v>0</v>
      </c>
      <c r="R9" s="144">
        <v>1</v>
      </c>
      <c r="S9" s="145">
        <v>5</v>
      </c>
      <c r="T9" s="146"/>
      <c r="U9" s="146"/>
      <c r="V9" s="147">
        <v>5</v>
      </c>
      <c r="W9" s="148">
        <v>0</v>
      </c>
      <c r="X9" s="149"/>
      <c r="Y9" s="147">
        <v>5</v>
      </c>
    </row>
    <row r="10" spans="1:25">
      <c r="A10" s="140">
        <v>227</v>
      </c>
      <c r="B10" s="141" t="s">
        <v>203</v>
      </c>
      <c r="C10" s="141" t="s">
        <v>303</v>
      </c>
      <c r="D10" s="141" t="s">
        <v>4</v>
      </c>
      <c r="E10" s="79">
        <v>290</v>
      </c>
      <c r="F10" s="80">
        <v>5</v>
      </c>
      <c r="G10" s="81">
        <f t="shared" si="0"/>
        <v>1</v>
      </c>
      <c r="H10" s="82">
        <v>1</v>
      </c>
      <c r="I10" s="82" t="s">
        <v>22</v>
      </c>
      <c r="J10" s="82" t="s">
        <v>22</v>
      </c>
      <c r="K10" s="84">
        <v>2</v>
      </c>
      <c r="L10" s="85" t="s">
        <v>22</v>
      </c>
      <c r="M10" s="85">
        <v>4</v>
      </c>
      <c r="N10" s="87"/>
      <c r="O10" s="87"/>
      <c r="P10" s="142">
        <v>1</v>
      </c>
      <c r="Q10" s="143">
        <v>0</v>
      </c>
      <c r="R10" s="144">
        <v>1</v>
      </c>
      <c r="S10" s="145">
        <v>54</v>
      </c>
      <c r="T10" s="146"/>
      <c r="U10" s="146"/>
      <c r="V10" s="147">
        <v>54</v>
      </c>
      <c r="W10" s="148">
        <v>1</v>
      </c>
      <c r="X10" s="149">
        <v>100</v>
      </c>
      <c r="Y10" s="147">
        <v>154</v>
      </c>
    </row>
    <row r="11" spans="1:25">
      <c r="A11" s="140">
        <v>229</v>
      </c>
      <c r="B11" s="141" t="s">
        <v>203</v>
      </c>
      <c r="C11" s="141" t="s">
        <v>336</v>
      </c>
      <c r="D11" s="141" t="s">
        <v>4</v>
      </c>
      <c r="E11" s="79">
        <v>1530</v>
      </c>
      <c r="F11" s="80">
        <v>22</v>
      </c>
      <c r="G11" s="81">
        <f t="shared" si="0"/>
        <v>1</v>
      </c>
      <c r="H11" s="82">
        <v>1</v>
      </c>
      <c r="I11" s="82">
        <v>6</v>
      </c>
      <c r="J11" s="82">
        <f t="shared" ref="J11:J42" si="2">I11/F11</f>
        <v>0.27272727272727271</v>
      </c>
      <c r="K11" s="84">
        <v>6</v>
      </c>
      <c r="L11" s="85">
        <v>3</v>
      </c>
      <c r="M11" s="85"/>
      <c r="N11" s="87"/>
      <c r="O11" s="87"/>
      <c r="P11" s="142">
        <v>1</v>
      </c>
      <c r="Q11" s="143">
        <v>0</v>
      </c>
      <c r="R11" s="144">
        <v>1</v>
      </c>
      <c r="S11" s="145">
        <v>4</v>
      </c>
      <c r="T11" s="146"/>
      <c r="U11" s="146"/>
      <c r="V11" s="147">
        <v>4</v>
      </c>
      <c r="W11" s="148">
        <v>0</v>
      </c>
      <c r="X11" s="149"/>
      <c r="Y11" s="147">
        <v>4</v>
      </c>
    </row>
    <row r="12" spans="1:25">
      <c r="A12" s="140">
        <v>230</v>
      </c>
      <c r="B12" s="141" t="s">
        <v>203</v>
      </c>
      <c r="C12" s="141" t="s">
        <v>336</v>
      </c>
      <c r="D12" s="141" t="s">
        <v>4</v>
      </c>
      <c r="E12" s="79">
        <v>1596</v>
      </c>
      <c r="F12" s="80">
        <v>10</v>
      </c>
      <c r="G12" s="81">
        <f t="shared" si="0"/>
        <v>1</v>
      </c>
      <c r="H12" s="82">
        <v>0</v>
      </c>
      <c r="I12" s="82"/>
      <c r="J12" s="82">
        <f t="shared" si="2"/>
        <v>0</v>
      </c>
      <c r="K12" s="84">
        <v>4</v>
      </c>
      <c r="L12" s="85"/>
      <c r="M12" s="85"/>
      <c r="N12" s="87"/>
      <c r="O12" s="87"/>
      <c r="P12" s="142">
        <v>1</v>
      </c>
      <c r="Q12" s="143">
        <v>0</v>
      </c>
      <c r="R12" s="144">
        <v>1</v>
      </c>
      <c r="S12" s="145">
        <v>2</v>
      </c>
      <c r="T12" s="146">
        <v>1</v>
      </c>
      <c r="U12" s="146"/>
      <c r="V12" s="147">
        <v>3</v>
      </c>
      <c r="W12" s="148">
        <v>0</v>
      </c>
      <c r="X12" s="149"/>
      <c r="Y12" s="147">
        <v>3</v>
      </c>
    </row>
    <row r="13" spans="1:25">
      <c r="A13" s="140">
        <v>1</v>
      </c>
      <c r="B13" s="150" t="s">
        <v>180</v>
      </c>
      <c r="C13" s="141" t="s">
        <v>18</v>
      </c>
      <c r="D13" s="141" t="s">
        <v>4</v>
      </c>
      <c r="E13" s="79">
        <v>14302</v>
      </c>
      <c r="F13" s="80">
        <v>7</v>
      </c>
      <c r="G13" s="81">
        <f t="shared" si="0"/>
        <v>0</v>
      </c>
      <c r="H13" s="82">
        <v>0</v>
      </c>
      <c r="I13" s="82"/>
      <c r="J13" s="82">
        <f t="shared" si="2"/>
        <v>0</v>
      </c>
      <c r="K13" s="84"/>
      <c r="L13" s="85"/>
      <c r="M13" s="85"/>
      <c r="N13" s="87"/>
      <c r="O13" s="87"/>
      <c r="P13" s="142">
        <v>0</v>
      </c>
      <c r="Q13" s="143" t="s">
        <v>535</v>
      </c>
      <c r="R13" s="144">
        <v>0</v>
      </c>
      <c r="S13" s="145"/>
      <c r="T13" s="146"/>
      <c r="U13" s="146"/>
      <c r="V13" s="147">
        <v>0</v>
      </c>
      <c r="W13" s="148">
        <v>0</v>
      </c>
      <c r="X13" s="149"/>
      <c r="Y13" s="147">
        <v>0</v>
      </c>
    </row>
    <row r="14" spans="1:25">
      <c r="A14" s="140">
        <v>2</v>
      </c>
      <c r="B14" s="150" t="s">
        <v>180</v>
      </c>
      <c r="C14" s="141" t="s">
        <v>18</v>
      </c>
      <c r="D14" s="141" t="s">
        <v>4</v>
      </c>
      <c r="E14" s="79">
        <v>14214</v>
      </c>
      <c r="F14" s="80">
        <v>11</v>
      </c>
      <c r="G14" s="81">
        <f t="shared" si="0"/>
        <v>0</v>
      </c>
      <c r="H14" s="82">
        <v>0</v>
      </c>
      <c r="I14" s="82"/>
      <c r="J14" s="82">
        <f t="shared" si="2"/>
        <v>0</v>
      </c>
      <c r="K14" s="84"/>
      <c r="L14" s="85"/>
      <c r="M14" s="85"/>
      <c r="N14" s="87"/>
      <c r="O14" s="87"/>
      <c r="P14" s="142">
        <v>0</v>
      </c>
      <c r="Q14" s="143" t="s">
        <v>535</v>
      </c>
      <c r="R14" s="144">
        <v>1</v>
      </c>
      <c r="S14" s="145">
        <v>2</v>
      </c>
      <c r="T14" s="146">
        <v>1</v>
      </c>
      <c r="U14" s="146"/>
      <c r="V14" s="147">
        <v>3</v>
      </c>
      <c r="W14" s="148">
        <v>0</v>
      </c>
      <c r="X14" s="149"/>
      <c r="Y14" s="147">
        <v>3</v>
      </c>
    </row>
    <row r="15" spans="1:25">
      <c r="A15" s="140">
        <v>3</v>
      </c>
      <c r="B15" s="150" t="s">
        <v>180</v>
      </c>
      <c r="C15" s="141" t="s">
        <v>19</v>
      </c>
      <c r="D15" s="141" t="s">
        <v>4</v>
      </c>
      <c r="E15" s="79">
        <v>6742</v>
      </c>
      <c r="F15" s="80">
        <v>6</v>
      </c>
      <c r="G15" s="81">
        <f t="shared" si="0"/>
        <v>1</v>
      </c>
      <c r="H15" s="82">
        <v>0</v>
      </c>
      <c r="I15" s="82">
        <v>1</v>
      </c>
      <c r="J15" s="82">
        <f t="shared" si="2"/>
        <v>0.16666666666666666</v>
      </c>
      <c r="K15" s="84">
        <v>2</v>
      </c>
      <c r="L15" s="85">
        <v>1</v>
      </c>
      <c r="M15" s="85">
        <v>1</v>
      </c>
      <c r="N15" s="87"/>
      <c r="O15" s="87"/>
      <c r="P15" s="142">
        <v>0</v>
      </c>
      <c r="Q15" s="143" t="s">
        <v>535</v>
      </c>
      <c r="R15" s="144">
        <v>0</v>
      </c>
      <c r="S15" s="145"/>
      <c r="T15" s="146"/>
      <c r="U15" s="146"/>
      <c r="V15" s="147">
        <v>0</v>
      </c>
      <c r="W15" s="148">
        <v>0</v>
      </c>
      <c r="X15" s="149"/>
      <c r="Y15" s="147">
        <v>0</v>
      </c>
    </row>
    <row r="16" spans="1:25">
      <c r="A16" s="140">
        <v>5</v>
      </c>
      <c r="B16" s="150" t="s">
        <v>180</v>
      </c>
      <c r="C16" s="141" t="s">
        <v>20</v>
      </c>
      <c r="D16" s="141" t="s">
        <v>4</v>
      </c>
      <c r="E16" s="79">
        <v>9784</v>
      </c>
      <c r="F16" s="80">
        <v>11</v>
      </c>
      <c r="G16" s="81">
        <f t="shared" si="0"/>
        <v>0</v>
      </c>
      <c r="H16" s="82">
        <v>0</v>
      </c>
      <c r="I16" s="82"/>
      <c r="J16" s="82">
        <f t="shared" si="2"/>
        <v>0</v>
      </c>
      <c r="K16" s="84"/>
      <c r="L16" s="85"/>
      <c r="M16" s="85"/>
      <c r="N16" s="87"/>
      <c r="O16" s="87"/>
      <c r="P16" s="142">
        <v>0</v>
      </c>
      <c r="Q16" s="143" t="s">
        <v>535</v>
      </c>
      <c r="R16" s="144">
        <v>0</v>
      </c>
      <c r="S16" s="145"/>
      <c r="T16" s="146"/>
      <c r="U16" s="146"/>
      <c r="V16" s="147">
        <v>0</v>
      </c>
      <c r="W16" s="148">
        <v>0</v>
      </c>
      <c r="X16" s="149"/>
      <c r="Y16" s="147">
        <v>0</v>
      </c>
    </row>
    <row r="17" spans="1:25">
      <c r="A17" s="140">
        <v>60</v>
      </c>
      <c r="B17" s="150" t="s">
        <v>181</v>
      </c>
      <c r="C17" s="141" t="s">
        <v>83</v>
      </c>
      <c r="D17" s="141" t="s">
        <v>4</v>
      </c>
      <c r="E17" s="79">
        <v>8585</v>
      </c>
      <c r="F17" s="80">
        <v>9</v>
      </c>
      <c r="G17" s="81">
        <f t="shared" si="0"/>
        <v>1</v>
      </c>
      <c r="H17" s="82">
        <v>0</v>
      </c>
      <c r="I17" s="82"/>
      <c r="J17" s="82">
        <f t="shared" si="2"/>
        <v>0</v>
      </c>
      <c r="K17" s="84">
        <v>1</v>
      </c>
      <c r="L17" s="84">
        <v>1</v>
      </c>
      <c r="M17" s="85"/>
      <c r="N17" s="87"/>
      <c r="O17" s="87"/>
      <c r="P17" s="142">
        <v>0</v>
      </c>
      <c r="Q17" s="143" t="s">
        <v>535</v>
      </c>
      <c r="R17" s="144">
        <v>1</v>
      </c>
      <c r="S17" s="145">
        <v>1</v>
      </c>
      <c r="T17" s="146"/>
      <c r="U17" s="146"/>
      <c r="V17" s="147">
        <v>1</v>
      </c>
      <c r="W17" s="148">
        <v>0</v>
      </c>
      <c r="X17" s="149"/>
      <c r="Y17" s="147">
        <v>1</v>
      </c>
    </row>
    <row r="18" spans="1:25">
      <c r="A18" s="140">
        <v>61</v>
      </c>
      <c r="B18" s="150" t="s">
        <v>181</v>
      </c>
      <c r="C18" s="141" t="s">
        <v>83</v>
      </c>
      <c r="D18" s="141" t="s">
        <v>4</v>
      </c>
      <c r="E18" s="79">
        <v>7916</v>
      </c>
      <c r="F18" s="80">
        <v>6</v>
      </c>
      <c r="G18" s="81">
        <f t="shared" si="0"/>
        <v>1</v>
      </c>
      <c r="H18" s="82">
        <v>0</v>
      </c>
      <c r="I18" s="82"/>
      <c r="J18" s="82">
        <f t="shared" si="2"/>
        <v>0</v>
      </c>
      <c r="K18" s="84">
        <v>3</v>
      </c>
      <c r="L18" s="84">
        <v>1</v>
      </c>
      <c r="M18" s="85"/>
      <c r="N18" s="87"/>
      <c r="O18" s="87"/>
      <c r="P18" s="142">
        <v>0</v>
      </c>
      <c r="Q18" s="143" t="s">
        <v>535</v>
      </c>
      <c r="R18" s="144">
        <v>1</v>
      </c>
      <c r="S18" s="145">
        <v>1</v>
      </c>
      <c r="T18" s="146"/>
      <c r="U18" s="146"/>
      <c r="V18" s="147">
        <v>1</v>
      </c>
      <c r="W18" s="148">
        <v>0</v>
      </c>
      <c r="X18" s="149"/>
      <c r="Y18" s="147">
        <v>1</v>
      </c>
    </row>
    <row r="19" spans="1:25">
      <c r="A19" s="140">
        <v>113</v>
      </c>
      <c r="B19" s="150" t="s">
        <v>181</v>
      </c>
      <c r="C19" s="141" t="s">
        <v>103</v>
      </c>
      <c r="D19" s="141" t="s">
        <v>4</v>
      </c>
      <c r="E19" s="79">
        <v>7304</v>
      </c>
      <c r="F19" s="80">
        <v>13</v>
      </c>
      <c r="G19" s="81">
        <f t="shared" si="0"/>
        <v>1</v>
      </c>
      <c r="H19" s="82">
        <v>1</v>
      </c>
      <c r="I19" s="82">
        <v>1</v>
      </c>
      <c r="J19" s="82">
        <f t="shared" si="2"/>
        <v>7.6923076923076927E-2</v>
      </c>
      <c r="K19" s="84">
        <v>1</v>
      </c>
      <c r="L19" s="84">
        <v>2</v>
      </c>
      <c r="M19" s="85"/>
      <c r="N19" s="87"/>
      <c r="O19" s="87"/>
      <c r="P19" s="142">
        <v>0</v>
      </c>
      <c r="Q19" s="143" t="s">
        <v>535</v>
      </c>
      <c r="R19" s="144">
        <v>1</v>
      </c>
      <c r="S19" s="145">
        <v>5</v>
      </c>
      <c r="T19" s="146">
        <v>2</v>
      </c>
      <c r="U19" s="146"/>
      <c r="V19" s="147">
        <v>7</v>
      </c>
      <c r="W19" s="148">
        <v>0</v>
      </c>
      <c r="X19" s="149"/>
      <c r="Y19" s="147">
        <v>7</v>
      </c>
    </row>
    <row r="20" spans="1:25">
      <c r="A20" s="140">
        <v>114</v>
      </c>
      <c r="B20" s="150" t="s">
        <v>181</v>
      </c>
      <c r="C20" s="141" t="s">
        <v>103</v>
      </c>
      <c r="D20" s="141" t="s">
        <v>4</v>
      </c>
      <c r="E20" s="79">
        <v>7317</v>
      </c>
      <c r="F20" s="80">
        <v>16</v>
      </c>
      <c r="G20" s="81">
        <f t="shared" si="0"/>
        <v>1</v>
      </c>
      <c r="H20" s="82">
        <v>0</v>
      </c>
      <c r="I20" s="82"/>
      <c r="J20" s="82">
        <f t="shared" si="2"/>
        <v>0</v>
      </c>
      <c r="K20" s="84">
        <v>3</v>
      </c>
      <c r="L20" s="84">
        <v>1</v>
      </c>
      <c r="M20" s="85">
        <v>1</v>
      </c>
      <c r="N20" s="87">
        <v>1</v>
      </c>
      <c r="O20" s="87"/>
      <c r="P20" s="142">
        <v>1</v>
      </c>
      <c r="Q20" s="143">
        <v>0</v>
      </c>
      <c r="R20" s="144">
        <v>1</v>
      </c>
      <c r="S20" s="145">
        <v>2</v>
      </c>
      <c r="T20" s="146">
        <v>1</v>
      </c>
      <c r="U20" s="146"/>
      <c r="V20" s="147">
        <v>3</v>
      </c>
      <c r="W20" s="148">
        <v>0</v>
      </c>
      <c r="X20" s="149"/>
      <c r="Y20" s="147">
        <v>3</v>
      </c>
    </row>
    <row r="21" spans="1:25">
      <c r="A21" s="140">
        <v>136</v>
      </c>
      <c r="B21" s="141" t="s">
        <v>181</v>
      </c>
      <c r="C21" s="141" t="s">
        <v>63</v>
      </c>
      <c r="D21" s="141" t="s">
        <v>4</v>
      </c>
      <c r="E21" s="79">
        <v>1987</v>
      </c>
      <c r="F21" s="80">
        <v>10</v>
      </c>
      <c r="G21" s="81">
        <f t="shared" si="0"/>
        <v>1</v>
      </c>
      <c r="H21" s="82">
        <v>1</v>
      </c>
      <c r="I21" s="82">
        <v>1</v>
      </c>
      <c r="J21" s="82">
        <f t="shared" si="2"/>
        <v>0.1</v>
      </c>
      <c r="K21" s="84">
        <v>1</v>
      </c>
      <c r="L21" s="85">
        <v>3</v>
      </c>
      <c r="M21" s="85"/>
      <c r="N21" s="87"/>
      <c r="O21" s="87"/>
      <c r="P21" s="142">
        <v>1</v>
      </c>
      <c r="Q21" s="143">
        <v>0</v>
      </c>
      <c r="R21" s="144">
        <v>1</v>
      </c>
      <c r="S21" s="145">
        <v>3</v>
      </c>
      <c r="T21" s="146"/>
      <c r="U21" s="146"/>
      <c r="V21" s="147">
        <v>3</v>
      </c>
      <c r="W21" s="148">
        <v>0</v>
      </c>
      <c r="X21" s="149"/>
      <c r="Y21" s="147">
        <v>3</v>
      </c>
    </row>
    <row r="22" spans="1:25">
      <c r="A22" s="140">
        <v>70</v>
      </c>
      <c r="B22" s="150" t="s">
        <v>181</v>
      </c>
      <c r="C22" s="141" t="s">
        <v>83</v>
      </c>
      <c r="D22" s="141" t="s">
        <v>6</v>
      </c>
      <c r="E22" s="79">
        <v>8421</v>
      </c>
      <c r="F22" s="80">
        <v>26</v>
      </c>
      <c r="G22" s="81">
        <f t="shared" si="0"/>
        <v>1</v>
      </c>
      <c r="H22" s="82">
        <v>0</v>
      </c>
      <c r="I22" s="82"/>
      <c r="J22" s="82">
        <f t="shared" si="2"/>
        <v>0</v>
      </c>
      <c r="K22" s="84">
        <v>1</v>
      </c>
      <c r="L22" s="84"/>
      <c r="M22" s="85"/>
      <c r="N22" s="87"/>
      <c r="O22" s="87"/>
      <c r="P22" s="142">
        <v>0</v>
      </c>
      <c r="Q22" s="143" t="s">
        <v>535</v>
      </c>
      <c r="R22" s="144">
        <v>1</v>
      </c>
      <c r="S22" s="145">
        <v>1</v>
      </c>
      <c r="T22" s="146">
        <v>1</v>
      </c>
      <c r="U22" s="146"/>
      <c r="V22" s="147">
        <v>2</v>
      </c>
      <c r="W22" s="148">
        <v>0</v>
      </c>
      <c r="X22" s="149"/>
      <c r="Y22" s="147">
        <v>2</v>
      </c>
    </row>
    <row r="23" spans="1:25">
      <c r="A23" s="140">
        <v>71</v>
      </c>
      <c r="B23" s="150" t="s">
        <v>181</v>
      </c>
      <c r="C23" s="141" t="s">
        <v>83</v>
      </c>
      <c r="D23" s="141" t="s">
        <v>6</v>
      </c>
      <c r="E23" s="79">
        <v>8496</v>
      </c>
      <c r="F23" s="80">
        <v>31</v>
      </c>
      <c r="G23" s="81">
        <f t="shared" si="0"/>
        <v>1</v>
      </c>
      <c r="H23" s="82">
        <v>0</v>
      </c>
      <c r="I23" s="82">
        <v>1</v>
      </c>
      <c r="J23" s="82">
        <f t="shared" si="2"/>
        <v>3.2258064516129031E-2</v>
      </c>
      <c r="K23" s="84">
        <v>1</v>
      </c>
      <c r="L23" s="84"/>
      <c r="M23" s="85"/>
      <c r="N23" s="87"/>
      <c r="O23" s="87"/>
      <c r="P23" s="142">
        <v>1</v>
      </c>
      <c r="Q23" s="143">
        <v>0</v>
      </c>
      <c r="R23" s="144">
        <v>1</v>
      </c>
      <c r="S23" s="145">
        <v>8</v>
      </c>
      <c r="T23" s="146"/>
      <c r="U23" s="146"/>
      <c r="V23" s="147">
        <v>8</v>
      </c>
      <c r="W23" s="148">
        <v>0</v>
      </c>
      <c r="X23" s="149"/>
      <c r="Y23" s="147">
        <v>8</v>
      </c>
    </row>
    <row r="24" spans="1:25">
      <c r="A24" s="140">
        <v>118</v>
      </c>
      <c r="B24" s="150" t="s">
        <v>181</v>
      </c>
      <c r="C24" s="141" t="s">
        <v>103</v>
      </c>
      <c r="D24" s="141" t="s">
        <v>6</v>
      </c>
      <c r="E24" s="79">
        <v>2657</v>
      </c>
      <c r="F24" s="80">
        <v>40</v>
      </c>
      <c r="G24" s="81">
        <f t="shared" si="0"/>
        <v>1</v>
      </c>
      <c r="H24" s="82">
        <v>0</v>
      </c>
      <c r="I24" s="82"/>
      <c r="J24" s="82">
        <f t="shared" si="2"/>
        <v>0</v>
      </c>
      <c r="K24" s="84">
        <v>1</v>
      </c>
      <c r="L24" s="84"/>
      <c r="M24" s="85"/>
      <c r="N24" s="87"/>
      <c r="O24" s="87"/>
      <c r="P24" s="142">
        <v>0</v>
      </c>
      <c r="Q24" s="143" t="s">
        <v>535</v>
      </c>
      <c r="R24" s="144">
        <v>1</v>
      </c>
      <c r="S24" s="145">
        <v>3</v>
      </c>
      <c r="T24" s="146">
        <v>1</v>
      </c>
      <c r="U24" s="146"/>
      <c r="V24" s="147">
        <v>4</v>
      </c>
      <c r="W24" s="148">
        <v>0</v>
      </c>
      <c r="X24" s="149"/>
      <c r="Y24" s="147">
        <v>4</v>
      </c>
    </row>
    <row r="25" spans="1:25">
      <c r="A25" s="140">
        <v>157</v>
      </c>
      <c r="B25" s="141" t="s">
        <v>203</v>
      </c>
      <c r="C25" s="141" t="s">
        <v>204</v>
      </c>
      <c r="D25" s="141" t="s">
        <v>6</v>
      </c>
      <c r="E25" s="79">
        <v>857</v>
      </c>
      <c r="F25" s="80">
        <v>56</v>
      </c>
      <c r="G25" s="81">
        <f t="shared" si="0"/>
        <v>1</v>
      </c>
      <c r="H25" s="82">
        <v>0</v>
      </c>
      <c r="I25" s="82"/>
      <c r="J25" s="82">
        <f t="shared" si="2"/>
        <v>0</v>
      </c>
      <c r="K25" s="84">
        <v>4</v>
      </c>
      <c r="L25" s="85"/>
      <c r="M25" s="85"/>
      <c r="N25" s="87"/>
      <c r="O25" s="87"/>
      <c r="P25" s="142">
        <v>1</v>
      </c>
      <c r="Q25" s="143">
        <v>0</v>
      </c>
      <c r="R25" s="144">
        <v>1</v>
      </c>
      <c r="S25" s="145">
        <v>3</v>
      </c>
      <c r="T25" s="146"/>
      <c r="U25" s="146"/>
      <c r="V25" s="147">
        <v>3</v>
      </c>
      <c r="W25" s="148">
        <v>0</v>
      </c>
      <c r="X25" s="149"/>
      <c r="Y25" s="147">
        <v>3</v>
      </c>
    </row>
    <row r="26" spans="1:25">
      <c r="A26" s="140">
        <v>164</v>
      </c>
      <c r="B26" s="141" t="s">
        <v>203</v>
      </c>
      <c r="C26" s="141" t="s">
        <v>253</v>
      </c>
      <c r="D26" s="141" t="s">
        <v>6</v>
      </c>
      <c r="E26" s="79">
        <v>617</v>
      </c>
      <c r="F26" s="80">
        <v>13</v>
      </c>
      <c r="G26" s="81">
        <f t="shared" si="0"/>
        <v>1</v>
      </c>
      <c r="H26" s="82">
        <v>0</v>
      </c>
      <c r="I26" s="82"/>
      <c r="J26" s="82">
        <f t="shared" si="2"/>
        <v>0</v>
      </c>
      <c r="K26" s="84">
        <v>4</v>
      </c>
      <c r="L26" s="85"/>
      <c r="M26" s="85"/>
      <c r="N26" s="87"/>
      <c r="O26" s="87"/>
      <c r="P26" s="142">
        <v>0</v>
      </c>
      <c r="Q26" s="143" t="s">
        <v>535</v>
      </c>
      <c r="R26" s="144">
        <v>1</v>
      </c>
      <c r="S26" s="145">
        <v>24</v>
      </c>
      <c r="T26" s="146"/>
      <c r="U26" s="146"/>
      <c r="V26" s="147">
        <v>24</v>
      </c>
      <c r="W26" s="148">
        <v>0</v>
      </c>
      <c r="X26" s="149"/>
      <c r="Y26" s="147">
        <v>24</v>
      </c>
    </row>
    <row r="27" spans="1:25">
      <c r="A27" s="140">
        <v>165</v>
      </c>
      <c r="B27" s="141" t="s">
        <v>203</v>
      </c>
      <c r="C27" s="141" t="s">
        <v>253</v>
      </c>
      <c r="D27" s="141" t="s">
        <v>6</v>
      </c>
      <c r="E27" s="79">
        <v>647</v>
      </c>
      <c r="F27" s="80">
        <v>50</v>
      </c>
      <c r="G27" s="81">
        <f t="shared" si="0"/>
        <v>0</v>
      </c>
      <c r="H27" s="82">
        <v>0</v>
      </c>
      <c r="I27" s="82"/>
      <c r="J27" s="82">
        <f t="shared" si="2"/>
        <v>0</v>
      </c>
      <c r="K27" s="84"/>
      <c r="L27" s="85"/>
      <c r="M27" s="85"/>
      <c r="N27" s="87"/>
      <c r="O27" s="87"/>
      <c r="P27" s="142">
        <v>1</v>
      </c>
      <c r="Q27" s="143">
        <v>0</v>
      </c>
      <c r="R27" s="144">
        <v>1</v>
      </c>
      <c r="S27" s="145">
        <v>2</v>
      </c>
      <c r="T27" s="146"/>
      <c r="U27" s="146"/>
      <c r="V27" s="147">
        <v>2</v>
      </c>
      <c r="W27" s="148">
        <v>0</v>
      </c>
      <c r="X27" s="149"/>
      <c r="Y27" s="147">
        <v>2</v>
      </c>
    </row>
    <row r="28" spans="1:25">
      <c r="A28" s="140">
        <v>184</v>
      </c>
      <c r="B28" s="141" t="s">
        <v>203</v>
      </c>
      <c r="C28" s="141" t="s">
        <v>286</v>
      </c>
      <c r="D28" s="141" t="s">
        <v>6</v>
      </c>
      <c r="E28" s="79">
        <v>5369</v>
      </c>
      <c r="F28" s="80">
        <v>43</v>
      </c>
      <c r="G28" s="81">
        <f t="shared" si="0"/>
        <v>1</v>
      </c>
      <c r="H28" s="82">
        <v>0</v>
      </c>
      <c r="I28" s="82"/>
      <c r="J28" s="82">
        <f t="shared" si="2"/>
        <v>0</v>
      </c>
      <c r="K28" s="84">
        <v>25</v>
      </c>
      <c r="L28" s="85"/>
      <c r="M28" s="85"/>
      <c r="N28" s="87"/>
      <c r="O28" s="87"/>
      <c r="P28" s="142">
        <v>1</v>
      </c>
      <c r="Q28" s="143">
        <v>0</v>
      </c>
      <c r="R28" s="144">
        <v>1</v>
      </c>
      <c r="S28" s="145"/>
      <c r="T28" s="146"/>
      <c r="U28" s="146"/>
      <c r="V28" s="147">
        <v>0</v>
      </c>
      <c r="W28" s="148">
        <v>1</v>
      </c>
      <c r="X28" s="149">
        <v>200</v>
      </c>
      <c r="Y28" s="147">
        <v>200</v>
      </c>
    </row>
    <row r="29" spans="1:25">
      <c r="A29" s="140">
        <v>185</v>
      </c>
      <c r="B29" s="141" t="s">
        <v>203</v>
      </c>
      <c r="C29" s="141" t="s">
        <v>286</v>
      </c>
      <c r="D29" s="141" t="s">
        <v>6</v>
      </c>
      <c r="E29" s="79">
        <v>6054</v>
      </c>
      <c r="F29" s="80">
        <v>14</v>
      </c>
      <c r="G29" s="81">
        <f t="shared" si="0"/>
        <v>1</v>
      </c>
      <c r="H29" s="82">
        <v>0</v>
      </c>
      <c r="I29" s="82"/>
      <c r="J29" s="82">
        <f t="shared" si="2"/>
        <v>0</v>
      </c>
      <c r="K29" s="84">
        <v>1</v>
      </c>
      <c r="L29" s="85"/>
      <c r="M29" s="85"/>
      <c r="N29" s="87"/>
      <c r="O29" s="87"/>
      <c r="P29" s="142">
        <v>0</v>
      </c>
      <c r="Q29" s="143" t="s">
        <v>535</v>
      </c>
      <c r="R29" s="144">
        <v>1</v>
      </c>
      <c r="S29" s="145">
        <v>27</v>
      </c>
      <c r="T29" s="146"/>
      <c r="U29" s="146"/>
      <c r="V29" s="147">
        <v>27</v>
      </c>
      <c r="W29" s="148">
        <v>0</v>
      </c>
      <c r="X29" s="149"/>
      <c r="Y29" s="147">
        <v>27</v>
      </c>
    </row>
    <row r="30" spans="1:25">
      <c r="A30" s="140">
        <v>203</v>
      </c>
      <c r="B30" s="141" t="s">
        <v>203</v>
      </c>
      <c r="C30" s="141" t="s">
        <v>303</v>
      </c>
      <c r="D30" s="141" t="s">
        <v>6</v>
      </c>
      <c r="E30" s="79">
        <v>161</v>
      </c>
      <c r="F30" s="80">
        <v>29</v>
      </c>
      <c r="G30" s="81">
        <f t="shared" si="0"/>
        <v>1</v>
      </c>
      <c r="H30" s="82">
        <v>1</v>
      </c>
      <c r="I30" s="82">
        <v>1</v>
      </c>
      <c r="J30" s="82">
        <f t="shared" si="2"/>
        <v>3.4482758620689655E-2</v>
      </c>
      <c r="K30" s="84">
        <v>1</v>
      </c>
      <c r="L30" s="85"/>
      <c r="M30" s="85"/>
      <c r="N30" s="87"/>
      <c r="O30" s="87"/>
      <c r="P30" s="142">
        <v>1</v>
      </c>
      <c r="Q30" s="143">
        <v>0</v>
      </c>
      <c r="R30" s="144">
        <v>1</v>
      </c>
      <c r="S30" s="145">
        <v>12</v>
      </c>
      <c r="T30" s="146"/>
      <c r="U30" s="146"/>
      <c r="V30" s="147">
        <v>12</v>
      </c>
      <c r="W30" s="148">
        <v>0</v>
      </c>
      <c r="X30" s="149"/>
      <c r="Y30" s="147">
        <v>12</v>
      </c>
    </row>
    <row r="31" spans="1:25">
      <c r="A31" s="140">
        <v>204</v>
      </c>
      <c r="B31" s="141" t="s">
        <v>203</v>
      </c>
      <c r="C31" s="141" t="s">
        <v>303</v>
      </c>
      <c r="D31" s="141" t="s">
        <v>6</v>
      </c>
      <c r="E31" s="79">
        <v>3852</v>
      </c>
      <c r="F31" s="80">
        <v>35</v>
      </c>
      <c r="G31" s="81">
        <f t="shared" si="0"/>
        <v>1</v>
      </c>
      <c r="H31" s="82">
        <v>0</v>
      </c>
      <c r="I31" s="82"/>
      <c r="J31" s="82">
        <f t="shared" si="2"/>
        <v>0</v>
      </c>
      <c r="K31" s="84">
        <v>25</v>
      </c>
      <c r="L31" s="85">
        <v>1</v>
      </c>
      <c r="M31" s="85"/>
      <c r="N31" s="87"/>
      <c r="O31" s="87"/>
      <c r="P31" s="142">
        <v>1</v>
      </c>
      <c r="Q31" s="143">
        <v>0</v>
      </c>
      <c r="R31" s="144">
        <v>1</v>
      </c>
      <c r="S31" s="145">
        <v>9</v>
      </c>
      <c r="T31" s="146">
        <v>1</v>
      </c>
      <c r="U31" s="146"/>
      <c r="V31" s="147">
        <v>10</v>
      </c>
      <c r="W31" s="148">
        <v>0</v>
      </c>
      <c r="X31" s="149"/>
      <c r="Y31" s="147">
        <v>10</v>
      </c>
    </row>
    <row r="32" spans="1:25">
      <c r="A32" s="140">
        <v>226</v>
      </c>
      <c r="B32" s="141" t="s">
        <v>203</v>
      </c>
      <c r="C32" s="141" t="s">
        <v>303</v>
      </c>
      <c r="D32" s="141" t="s">
        <v>6</v>
      </c>
      <c r="E32" s="79">
        <v>3909</v>
      </c>
      <c r="F32" s="80">
        <v>43</v>
      </c>
      <c r="G32" s="81">
        <f t="shared" si="0"/>
        <v>1</v>
      </c>
      <c r="H32" s="82">
        <v>0</v>
      </c>
      <c r="I32" s="82"/>
      <c r="J32" s="82">
        <f t="shared" si="2"/>
        <v>0</v>
      </c>
      <c r="K32" s="84">
        <v>3</v>
      </c>
      <c r="L32" s="85">
        <v>1</v>
      </c>
      <c r="M32" s="85"/>
      <c r="N32" s="87"/>
      <c r="O32" s="87"/>
      <c r="P32" s="142">
        <v>1</v>
      </c>
      <c r="Q32" s="143">
        <v>0</v>
      </c>
      <c r="R32" s="144">
        <v>1</v>
      </c>
      <c r="S32" s="145">
        <v>3</v>
      </c>
      <c r="T32" s="146"/>
      <c r="U32" s="146"/>
      <c r="V32" s="147">
        <v>3</v>
      </c>
      <c r="W32" s="148">
        <v>0</v>
      </c>
      <c r="X32" s="149"/>
      <c r="Y32" s="147">
        <v>3</v>
      </c>
    </row>
    <row r="33" spans="1:25">
      <c r="A33" s="140">
        <v>11</v>
      </c>
      <c r="B33" s="150" t="s">
        <v>180</v>
      </c>
      <c r="C33" s="141" t="s">
        <v>19</v>
      </c>
      <c r="D33" s="141" t="s">
        <v>6</v>
      </c>
      <c r="E33" s="79">
        <v>9152</v>
      </c>
      <c r="F33" s="80">
        <v>14</v>
      </c>
      <c r="G33" s="81">
        <f t="shared" si="0"/>
        <v>1</v>
      </c>
      <c r="H33" s="82">
        <v>0</v>
      </c>
      <c r="I33" s="82"/>
      <c r="J33" s="82">
        <f t="shared" si="2"/>
        <v>0</v>
      </c>
      <c r="K33" s="84">
        <v>3</v>
      </c>
      <c r="L33" s="85"/>
      <c r="M33" s="85"/>
      <c r="N33" s="87"/>
      <c r="O33" s="87"/>
      <c r="P33" s="142">
        <v>1</v>
      </c>
      <c r="Q33" s="143">
        <v>0</v>
      </c>
      <c r="R33" s="144">
        <v>1</v>
      </c>
      <c r="S33" s="145">
        <v>1</v>
      </c>
      <c r="T33" s="146">
        <v>4</v>
      </c>
      <c r="U33" s="146"/>
      <c r="V33" s="147">
        <v>5</v>
      </c>
      <c r="W33" s="148">
        <v>0</v>
      </c>
      <c r="X33" s="149"/>
      <c r="Y33" s="147">
        <v>5</v>
      </c>
    </row>
    <row r="34" spans="1:25">
      <c r="A34" s="140">
        <v>65</v>
      </c>
      <c r="B34" s="150" t="s">
        <v>181</v>
      </c>
      <c r="C34" s="141" t="s">
        <v>83</v>
      </c>
      <c r="D34" s="141" t="s">
        <v>5</v>
      </c>
      <c r="E34" s="79">
        <v>8126</v>
      </c>
      <c r="F34" s="80">
        <v>62</v>
      </c>
      <c r="G34" s="81">
        <f t="shared" si="0"/>
        <v>1</v>
      </c>
      <c r="H34" s="82">
        <v>0</v>
      </c>
      <c r="I34" s="82"/>
      <c r="J34" s="82">
        <f t="shared" si="2"/>
        <v>0</v>
      </c>
      <c r="K34" s="84">
        <v>2</v>
      </c>
      <c r="L34" s="84">
        <v>1</v>
      </c>
      <c r="M34" s="85"/>
      <c r="N34" s="87"/>
      <c r="O34" s="87"/>
      <c r="P34" s="142">
        <v>0</v>
      </c>
      <c r="Q34" s="143" t="s">
        <v>535</v>
      </c>
      <c r="R34" s="144">
        <v>1</v>
      </c>
      <c r="S34" s="145">
        <v>7</v>
      </c>
      <c r="T34" s="146">
        <v>1</v>
      </c>
      <c r="U34" s="146"/>
      <c r="V34" s="147">
        <v>8</v>
      </c>
      <c r="W34" s="148">
        <v>0</v>
      </c>
      <c r="X34" s="149"/>
      <c r="Y34" s="147">
        <v>8</v>
      </c>
    </row>
    <row r="35" spans="1:25">
      <c r="A35" s="140">
        <v>66</v>
      </c>
      <c r="B35" s="150" t="s">
        <v>181</v>
      </c>
      <c r="C35" s="141" t="s">
        <v>83</v>
      </c>
      <c r="D35" s="141" t="s">
        <v>5</v>
      </c>
      <c r="E35" s="79">
        <v>8670</v>
      </c>
      <c r="F35" s="80">
        <v>116</v>
      </c>
      <c r="G35" s="81">
        <f t="shared" si="0"/>
        <v>1</v>
      </c>
      <c r="H35" s="82">
        <v>0</v>
      </c>
      <c r="I35" s="82"/>
      <c r="J35" s="82">
        <f t="shared" si="2"/>
        <v>0</v>
      </c>
      <c r="K35" s="84">
        <v>6</v>
      </c>
      <c r="L35" s="84">
        <v>1</v>
      </c>
      <c r="M35" s="85"/>
      <c r="N35" s="87"/>
      <c r="O35" s="87"/>
      <c r="P35" s="142">
        <v>1</v>
      </c>
      <c r="Q35" s="143">
        <v>0</v>
      </c>
      <c r="R35" s="144">
        <v>1</v>
      </c>
      <c r="S35" s="145">
        <v>1</v>
      </c>
      <c r="T35" s="146"/>
      <c r="U35" s="146"/>
      <c r="V35" s="147">
        <v>1</v>
      </c>
      <c r="W35" s="148">
        <v>0</v>
      </c>
      <c r="X35" s="149"/>
      <c r="Y35" s="147">
        <v>1</v>
      </c>
    </row>
    <row r="36" spans="1:25">
      <c r="A36" s="140">
        <v>131</v>
      </c>
      <c r="B36" s="150" t="s">
        <v>181</v>
      </c>
      <c r="C36" s="141" t="s">
        <v>103</v>
      </c>
      <c r="D36" s="141" t="s">
        <v>13</v>
      </c>
      <c r="E36" s="79" t="s">
        <v>23</v>
      </c>
      <c r="F36" s="80">
        <v>18</v>
      </c>
      <c r="G36" s="81">
        <f t="shared" si="0"/>
        <v>0</v>
      </c>
      <c r="H36" s="82">
        <v>0</v>
      </c>
      <c r="I36" s="82"/>
      <c r="J36" s="82">
        <f t="shared" si="2"/>
        <v>0</v>
      </c>
      <c r="K36" s="84"/>
      <c r="L36" s="84"/>
      <c r="M36" s="85"/>
      <c r="N36" s="87"/>
      <c r="O36" s="87"/>
      <c r="P36" s="142">
        <v>0</v>
      </c>
      <c r="Q36" s="143" t="s">
        <v>535</v>
      </c>
      <c r="R36" s="144">
        <v>1</v>
      </c>
      <c r="S36" s="145">
        <v>1</v>
      </c>
      <c r="T36" s="146"/>
      <c r="U36" s="146"/>
      <c r="V36" s="147">
        <v>1</v>
      </c>
      <c r="W36" s="148">
        <v>0</v>
      </c>
      <c r="X36" s="149"/>
      <c r="Y36" s="147">
        <v>1</v>
      </c>
    </row>
    <row r="37" spans="1:25">
      <c r="A37" s="140">
        <v>103</v>
      </c>
      <c r="B37" s="150" t="s">
        <v>181</v>
      </c>
      <c r="C37" s="141" t="s">
        <v>83</v>
      </c>
      <c r="D37" s="141" t="s">
        <v>14</v>
      </c>
      <c r="E37" s="79">
        <v>8597</v>
      </c>
      <c r="F37" s="80">
        <v>15</v>
      </c>
      <c r="G37" s="81">
        <f t="shared" si="0"/>
        <v>1</v>
      </c>
      <c r="H37" s="82">
        <v>0</v>
      </c>
      <c r="I37" s="82">
        <v>1</v>
      </c>
      <c r="J37" s="82">
        <f t="shared" si="2"/>
        <v>6.6666666666666666E-2</v>
      </c>
      <c r="K37" s="84">
        <v>1</v>
      </c>
      <c r="L37" s="84">
        <v>1</v>
      </c>
      <c r="M37" s="85">
        <v>1</v>
      </c>
      <c r="N37" s="87"/>
      <c r="O37" s="87"/>
      <c r="P37" s="142">
        <v>1</v>
      </c>
      <c r="Q37" s="143">
        <v>0</v>
      </c>
      <c r="R37" s="144">
        <v>1</v>
      </c>
      <c r="S37" s="145">
        <v>10</v>
      </c>
      <c r="T37" s="146"/>
      <c r="U37" s="146"/>
      <c r="V37" s="147">
        <v>10</v>
      </c>
      <c r="W37" s="148">
        <v>0</v>
      </c>
      <c r="X37" s="149"/>
      <c r="Y37" s="147">
        <v>10</v>
      </c>
    </row>
    <row r="38" spans="1:25">
      <c r="A38" s="140">
        <v>105</v>
      </c>
      <c r="B38" s="150" t="s">
        <v>181</v>
      </c>
      <c r="C38" s="141" t="s">
        <v>83</v>
      </c>
      <c r="D38" s="141" t="s">
        <v>14</v>
      </c>
      <c r="E38" s="79">
        <v>8247</v>
      </c>
      <c r="F38" s="80">
        <v>14</v>
      </c>
      <c r="G38" s="81">
        <f t="shared" si="0"/>
        <v>0</v>
      </c>
      <c r="H38" s="82">
        <v>0</v>
      </c>
      <c r="I38" s="82"/>
      <c r="J38" s="82">
        <f t="shared" si="2"/>
        <v>0</v>
      </c>
      <c r="K38" s="84"/>
      <c r="L38" s="84"/>
      <c r="M38" s="85"/>
      <c r="N38" s="87"/>
      <c r="O38" s="87"/>
      <c r="P38" s="142">
        <v>0</v>
      </c>
      <c r="Q38" s="143" t="s">
        <v>535</v>
      </c>
      <c r="R38" s="144">
        <v>1</v>
      </c>
      <c r="S38" s="145">
        <v>2</v>
      </c>
      <c r="T38" s="146">
        <v>1</v>
      </c>
      <c r="U38" s="146"/>
      <c r="V38" s="147">
        <v>3</v>
      </c>
      <c r="W38" s="148">
        <v>0</v>
      </c>
      <c r="X38" s="149"/>
      <c r="Y38" s="147">
        <v>3</v>
      </c>
    </row>
    <row r="39" spans="1:25">
      <c r="A39" s="140">
        <v>122</v>
      </c>
      <c r="B39" s="150" t="s">
        <v>181</v>
      </c>
      <c r="C39" s="141" t="s">
        <v>103</v>
      </c>
      <c r="D39" s="141" t="s">
        <v>15</v>
      </c>
      <c r="E39" s="79">
        <v>7279</v>
      </c>
      <c r="F39" s="80">
        <v>35</v>
      </c>
      <c r="G39" s="81">
        <f t="shared" si="0"/>
        <v>1</v>
      </c>
      <c r="H39" s="82">
        <v>0</v>
      </c>
      <c r="I39" s="82"/>
      <c r="J39" s="82">
        <f t="shared" si="2"/>
        <v>0</v>
      </c>
      <c r="K39" s="84">
        <v>1</v>
      </c>
      <c r="L39" s="84"/>
      <c r="M39" s="85"/>
      <c r="N39" s="87"/>
      <c r="O39" s="87"/>
      <c r="P39" s="142">
        <v>0</v>
      </c>
      <c r="Q39" s="143" t="s">
        <v>535</v>
      </c>
      <c r="R39" s="144">
        <v>1</v>
      </c>
      <c r="S39" s="145">
        <v>2</v>
      </c>
      <c r="T39" s="146">
        <v>1</v>
      </c>
      <c r="U39" s="146">
        <v>1</v>
      </c>
      <c r="V39" s="147">
        <v>4</v>
      </c>
      <c r="W39" s="148">
        <v>0</v>
      </c>
      <c r="X39" s="149"/>
      <c r="Y39" s="147">
        <v>4</v>
      </c>
    </row>
    <row r="40" spans="1:25">
      <c r="A40" s="140">
        <v>88</v>
      </c>
      <c r="B40" s="150" t="s">
        <v>181</v>
      </c>
      <c r="C40" s="141" t="s">
        <v>83</v>
      </c>
      <c r="D40" s="141" t="s">
        <v>11</v>
      </c>
      <c r="E40" s="79" t="s">
        <v>23</v>
      </c>
      <c r="F40" s="80">
        <v>45</v>
      </c>
      <c r="G40" s="81">
        <f t="shared" si="0"/>
        <v>0</v>
      </c>
      <c r="H40" s="82">
        <v>0</v>
      </c>
      <c r="I40" s="82"/>
      <c r="J40" s="82">
        <f t="shared" si="2"/>
        <v>0</v>
      </c>
      <c r="K40" s="84"/>
      <c r="L40" s="84"/>
      <c r="M40" s="85"/>
      <c r="N40" s="87"/>
      <c r="O40" s="87"/>
      <c r="P40" s="142">
        <v>1</v>
      </c>
      <c r="Q40" s="143">
        <v>0</v>
      </c>
      <c r="R40" s="144">
        <v>1</v>
      </c>
      <c r="S40" s="145">
        <v>2</v>
      </c>
      <c r="T40" s="146"/>
      <c r="U40" s="146"/>
      <c r="V40" s="147">
        <v>2</v>
      </c>
      <c r="W40" s="148">
        <v>0</v>
      </c>
      <c r="X40" s="149"/>
      <c r="Y40" s="147">
        <v>2</v>
      </c>
    </row>
    <row r="41" spans="1:25">
      <c r="A41" s="140">
        <v>248</v>
      </c>
      <c r="B41" s="141" t="s">
        <v>203</v>
      </c>
      <c r="C41" s="141" t="s">
        <v>336</v>
      </c>
      <c r="D41" s="141" t="s">
        <v>532</v>
      </c>
      <c r="E41" s="79">
        <v>1621</v>
      </c>
      <c r="F41" s="80">
        <v>45</v>
      </c>
      <c r="G41" s="81">
        <f t="shared" si="0"/>
        <v>1</v>
      </c>
      <c r="H41" s="82">
        <v>0</v>
      </c>
      <c r="I41" s="82"/>
      <c r="J41" s="82">
        <f t="shared" si="2"/>
        <v>0</v>
      </c>
      <c r="K41" s="84">
        <v>1</v>
      </c>
      <c r="L41" s="85"/>
      <c r="M41" s="85"/>
      <c r="N41" s="87"/>
      <c r="O41" s="87"/>
      <c r="P41" s="142">
        <v>0</v>
      </c>
      <c r="Q41" s="143" t="s">
        <v>535</v>
      </c>
      <c r="R41" s="144">
        <v>0</v>
      </c>
      <c r="S41" s="145"/>
      <c r="T41" s="146"/>
      <c r="U41" s="146"/>
      <c r="V41" s="147">
        <v>0</v>
      </c>
      <c r="W41" s="148">
        <v>0</v>
      </c>
      <c r="X41" s="149"/>
      <c r="Y41" s="147">
        <v>0</v>
      </c>
    </row>
    <row r="42" spans="1:25">
      <c r="A42" s="140">
        <v>22</v>
      </c>
      <c r="B42" s="150" t="s">
        <v>180</v>
      </c>
      <c r="C42" s="141" t="s">
        <v>20</v>
      </c>
      <c r="D42" s="141" t="s">
        <v>532</v>
      </c>
      <c r="E42" s="79">
        <v>9593</v>
      </c>
      <c r="F42" s="80">
        <v>22</v>
      </c>
      <c r="G42" s="81">
        <f t="shared" si="0"/>
        <v>0</v>
      </c>
      <c r="H42" s="82">
        <v>0</v>
      </c>
      <c r="I42" s="82"/>
      <c r="J42" s="82">
        <f t="shared" si="2"/>
        <v>0</v>
      </c>
      <c r="K42" s="84"/>
      <c r="L42" s="85"/>
      <c r="M42" s="85"/>
      <c r="N42" s="87"/>
      <c r="O42" s="87"/>
      <c r="P42" s="142">
        <v>0</v>
      </c>
      <c r="Q42" s="143" t="s">
        <v>535</v>
      </c>
      <c r="R42" s="144">
        <v>1</v>
      </c>
      <c r="S42" s="145">
        <v>1</v>
      </c>
      <c r="T42" s="146"/>
      <c r="U42" s="146"/>
      <c r="V42" s="147">
        <v>1</v>
      </c>
      <c r="W42" s="148">
        <v>0</v>
      </c>
      <c r="X42" s="149"/>
      <c r="Y42" s="147">
        <v>1</v>
      </c>
    </row>
    <row r="43" spans="1:25">
      <c r="A43" s="140">
        <v>89</v>
      </c>
      <c r="B43" s="150" t="s">
        <v>181</v>
      </c>
      <c r="C43" s="141" t="s">
        <v>83</v>
      </c>
      <c r="D43" s="141" t="s">
        <v>11</v>
      </c>
      <c r="E43" s="79" t="s">
        <v>23</v>
      </c>
      <c r="F43" s="80">
        <v>53</v>
      </c>
      <c r="G43" s="81">
        <f t="shared" si="0"/>
        <v>1</v>
      </c>
      <c r="H43" s="82">
        <v>0</v>
      </c>
      <c r="I43" s="82"/>
      <c r="J43" s="82">
        <f t="shared" ref="J43:J74" si="3">I43/F43</f>
        <v>0</v>
      </c>
      <c r="K43" s="84">
        <v>1</v>
      </c>
      <c r="L43" s="84">
        <v>1</v>
      </c>
      <c r="M43" s="85"/>
      <c r="N43" s="87"/>
      <c r="O43" s="87"/>
      <c r="P43" s="142">
        <v>1</v>
      </c>
      <c r="Q43" s="143">
        <v>0</v>
      </c>
      <c r="R43" s="144">
        <v>1</v>
      </c>
      <c r="S43" s="145">
        <v>1</v>
      </c>
      <c r="T43" s="146">
        <v>1</v>
      </c>
      <c r="U43" s="146"/>
      <c r="V43" s="147">
        <v>2</v>
      </c>
      <c r="W43" s="148">
        <v>0</v>
      </c>
      <c r="X43" s="149"/>
      <c r="Y43" s="147">
        <v>2</v>
      </c>
    </row>
    <row r="44" spans="1:25">
      <c r="A44" s="140">
        <v>94</v>
      </c>
      <c r="B44" s="150" t="s">
        <v>181</v>
      </c>
      <c r="C44" s="141" t="s">
        <v>83</v>
      </c>
      <c r="D44" s="141" t="s">
        <v>12</v>
      </c>
      <c r="E44" s="79" t="s">
        <v>23</v>
      </c>
      <c r="F44" s="80">
        <v>20</v>
      </c>
      <c r="G44" s="81">
        <f t="shared" si="0"/>
        <v>1</v>
      </c>
      <c r="H44" s="82">
        <v>0</v>
      </c>
      <c r="I44" s="82"/>
      <c r="J44" s="82">
        <f t="shared" si="3"/>
        <v>0</v>
      </c>
      <c r="K44" s="84">
        <v>1</v>
      </c>
      <c r="L44" s="84"/>
      <c r="M44" s="85"/>
      <c r="N44" s="87"/>
      <c r="O44" s="87"/>
      <c r="P44" s="142">
        <v>0</v>
      </c>
      <c r="Q44" s="143" t="s">
        <v>535</v>
      </c>
      <c r="R44" s="144">
        <v>1</v>
      </c>
      <c r="S44" s="145">
        <v>1</v>
      </c>
      <c r="T44" s="146">
        <v>1</v>
      </c>
      <c r="U44" s="146"/>
      <c r="V44" s="147">
        <v>2</v>
      </c>
      <c r="W44" s="148">
        <v>0</v>
      </c>
      <c r="X44" s="149"/>
      <c r="Y44" s="147">
        <v>2</v>
      </c>
    </row>
    <row r="45" spans="1:25">
      <c r="A45" s="140">
        <v>124</v>
      </c>
      <c r="B45" s="150" t="s">
        <v>181</v>
      </c>
      <c r="C45" s="141" t="s">
        <v>103</v>
      </c>
      <c r="D45" s="141" t="s">
        <v>12</v>
      </c>
      <c r="E45" s="79" t="s">
        <v>111</v>
      </c>
      <c r="F45" s="80">
        <v>9</v>
      </c>
      <c r="G45" s="81">
        <f t="shared" si="0"/>
        <v>1</v>
      </c>
      <c r="H45" s="82">
        <v>0</v>
      </c>
      <c r="I45" s="82"/>
      <c r="J45" s="82">
        <f t="shared" si="3"/>
        <v>0</v>
      </c>
      <c r="K45" s="84">
        <v>1</v>
      </c>
      <c r="L45" s="84">
        <v>1</v>
      </c>
      <c r="M45" s="85"/>
      <c r="N45" s="87"/>
      <c r="O45" s="87"/>
      <c r="P45" s="142">
        <v>1</v>
      </c>
      <c r="Q45" s="143">
        <v>0</v>
      </c>
      <c r="R45" s="144">
        <v>1</v>
      </c>
      <c r="S45" s="145">
        <v>2</v>
      </c>
      <c r="T45" s="146"/>
      <c r="U45" s="146"/>
      <c r="V45" s="147">
        <v>2</v>
      </c>
      <c r="W45" s="148">
        <v>0</v>
      </c>
      <c r="X45" s="149"/>
      <c r="Y45" s="147">
        <v>2</v>
      </c>
    </row>
    <row r="46" spans="1:25">
      <c r="A46" s="140">
        <v>84</v>
      </c>
      <c r="B46" s="150" t="s">
        <v>181</v>
      </c>
      <c r="C46" s="141" t="s">
        <v>83</v>
      </c>
      <c r="D46" s="141" t="s">
        <v>10</v>
      </c>
      <c r="E46" s="79">
        <v>8642</v>
      </c>
      <c r="F46" s="80">
        <v>29</v>
      </c>
      <c r="G46" s="81">
        <f t="shared" si="0"/>
        <v>1</v>
      </c>
      <c r="H46" s="82">
        <v>0</v>
      </c>
      <c r="I46" s="82"/>
      <c r="J46" s="82">
        <f t="shared" si="3"/>
        <v>0</v>
      </c>
      <c r="K46" s="84">
        <v>2</v>
      </c>
      <c r="L46" s="84">
        <v>1</v>
      </c>
      <c r="M46" s="85"/>
      <c r="N46" s="87"/>
      <c r="O46" s="87"/>
      <c r="P46" s="142">
        <v>0</v>
      </c>
      <c r="Q46" s="143" t="s">
        <v>535</v>
      </c>
      <c r="R46" s="144">
        <v>1</v>
      </c>
      <c r="S46" s="145">
        <v>4</v>
      </c>
      <c r="T46" s="146"/>
      <c r="U46" s="146"/>
      <c r="V46" s="147">
        <v>4</v>
      </c>
      <c r="W46" s="148">
        <v>0</v>
      </c>
      <c r="X46" s="149"/>
      <c r="Y46" s="147">
        <v>4</v>
      </c>
    </row>
    <row r="47" spans="1:25">
      <c r="A47" s="140">
        <v>132</v>
      </c>
      <c r="B47" s="150" t="s">
        <v>181</v>
      </c>
      <c r="C47" s="141" t="s">
        <v>103</v>
      </c>
      <c r="D47" s="141" t="s">
        <v>10</v>
      </c>
      <c r="E47" s="79">
        <v>7433</v>
      </c>
      <c r="F47" s="80">
        <v>53</v>
      </c>
      <c r="G47" s="81">
        <f t="shared" si="0"/>
        <v>1</v>
      </c>
      <c r="H47" s="82">
        <v>0</v>
      </c>
      <c r="I47" s="82"/>
      <c r="J47" s="82">
        <f t="shared" si="3"/>
        <v>0</v>
      </c>
      <c r="K47" s="84">
        <v>1</v>
      </c>
      <c r="L47" s="84">
        <v>1</v>
      </c>
      <c r="M47" s="84">
        <v>1</v>
      </c>
      <c r="N47" s="105"/>
      <c r="O47" s="105"/>
      <c r="P47" s="142">
        <v>1</v>
      </c>
      <c r="Q47" s="143">
        <v>0</v>
      </c>
      <c r="R47" s="144">
        <v>1</v>
      </c>
      <c r="S47" s="145">
        <v>3</v>
      </c>
      <c r="T47" s="146">
        <v>1</v>
      </c>
      <c r="U47" s="146"/>
      <c r="V47" s="147">
        <v>4</v>
      </c>
      <c r="W47" s="148">
        <v>0</v>
      </c>
      <c r="X47" s="149"/>
      <c r="Y47" s="147">
        <v>4</v>
      </c>
    </row>
    <row r="48" spans="1:25">
      <c r="A48" s="140">
        <v>140</v>
      </c>
      <c r="B48" s="141" t="s">
        <v>203</v>
      </c>
      <c r="C48" s="141" t="s">
        <v>204</v>
      </c>
      <c r="D48" s="141" t="s">
        <v>533</v>
      </c>
      <c r="E48" s="79">
        <v>836</v>
      </c>
      <c r="F48" s="80">
        <v>35</v>
      </c>
      <c r="G48" s="81">
        <f t="shared" si="0"/>
        <v>0</v>
      </c>
      <c r="H48" s="82">
        <v>0</v>
      </c>
      <c r="I48" s="82"/>
      <c r="J48" s="82">
        <f t="shared" si="3"/>
        <v>0</v>
      </c>
      <c r="K48" s="84"/>
      <c r="L48" s="85"/>
      <c r="M48" s="85"/>
      <c r="N48" s="87"/>
      <c r="O48" s="87"/>
      <c r="P48" s="142">
        <v>1</v>
      </c>
      <c r="Q48" s="143">
        <v>0</v>
      </c>
      <c r="R48" s="144">
        <v>1</v>
      </c>
      <c r="S48" s="145">
        <v>4</v>
      </c>
      <c r="T48" s="146"/>
      <c r="U48" s="146"/>
      <c r="V48" s="147">
        <v>4</v>
      </c>
      <c r="W48" s="148">
        <v>1</v>
      </c>
      <c r="X48" s="149">
        <v>2</v>
      </c>
      <c r="Y48" s="147">
        <v>6</v>
      </c>
    </row>
    <row r="49" spans="1:25">
      <c r="A49" s="140">
        <v>141</v>
      </c>
      <c r="B49" s="141" t="s">
        <v>203</v>
      </c>
      <c r="C49" s="141" t="s">
        <v>204</v>
      </c>
      <c r="D49" s="141" t="s">
        <v>533</v>
      </c>
      <c r="E49" s="79">
        <v>908</v>
      </c>
      <c r="F49" s="80">
        <v>91</v>
      </c>
      <c r="G49" s="81">
        <f t="shared" si="0"/>
        <v>1</v>
      </c>
      <c r="H49" s="82">
        <v>1</v>
      </c>
      <c r="I49" s="82">
        <v>1</v>
      </c>
      <c r="J49" s="82">
        <f t="shared" si="3"/>
        <v>1.098901098901099E-2</v>
      </c>
      <c r="K49" s="84">
        <v>1</v>
      </c>
      <c r="L49" s="85">
        <v>4</v>
      </c>
      <c r="M49" s="85"/>
      <c r="N49" s="87"/>
      <c r="O49" s="87"/>
      <c r="P49" s="142">
        <v>1</v>
      </c>
      <c r="Q49" s="143">
        <v>0</v>
      </c>
      <c r="R49" s="144">
        <v>1</v>
      </c>
      <c r="S49" s="145">
        <v>10</v>
      </c>
      <c r="T49" s="146"/>
      <c r="U49" s="146"/>
      <c r="V49" s="147">
        <v>10</v>
      </c>
      <c r="W49" s="148">
        <v>1</v>
      </c>
      <c r="X49" s="149">
        <v>75</v>
      </c>
      <c r="Y49" s="147">
        <v>85</v>
      </c>
    </row>
    <row r="50" spans="1:25">
      <c r="A50" s="140">
        <v>189</v>
      </c>
      <c r="B50" s="141" t="s">
        <v>203</v>
      </c>
      <c r="C50" s="141" t="s">
        <v>286</v>
      </c>
      <c r="D50" s="141" t="s">
        <v>533</v>
      </c>
      <c r="E50" s="79">
        <v>6117</v>
      </c>
      <c r="F50" s="80">
        <v>45</v>
      </c>
      <c r="G50" s="81">
        <f t="shared" si="0"/>
        <v>1</v>
      </c>
      <c r="H50" s="82">
        <v>0</v>
      </c>
      <c r="I50" s="82"/>
      <c r="J50" s="82">
        <f t="shared" si="3"/>
        <v>0</v>
      </c>
      <c r="K50" s="84">
        <v>3</v>
      </c>
      <c r="L50" s="85"/>
      <c r="M50" s="85"/>
      <c r="N50" s="87"/>
      <c r="O50" s="87"/>
      <c r="P50" s="142">
        <v>1</v>
      </c>
      <c r="Q50" s="143">
        <v>0</v>
      </c>
      <c r="R50" s="144">
        <v>1</v>
      </c>
      <c r="S50" s="145"/>
      <c r="T50" s="146"/>
      <c r="U50" s="146"/>
      <c r="V50" s="147">
        <v>0</v>
      </c>
      <c r="W50" s="148">
        <v>1</v>
      </c>
      <c r="X50" s="149">
        <v>150</v>
      </c>
      <c r="Y50" s="147">
        <v>150</v>
      </c>
    </row>
    <row r="51" spans="1:25">
      <c r="A51" s="140">
        <v>190</v>
      </c>
      <c r="B51" s="141" t="s">
        <v>203</v>
      </c>
      <c r="C51" s="141" t="s">
        <v>286</v>
      </c>
      <c r="D51" s="141" t="s">
        <v>533</v>
      </c>
      <c r="E51" s="79">
        <v>5690</v>
      </c>
      <c r="F51" s="80">
        <v>78</v>
      </c>
      <c r="G51" s="81">
        <f t="shared" si="0"/>
        <v>1</v>
      </c>
      <c r="H51" s="82">
        <v>1</v>
      </c>
      <c r="I51" s="82">
        <v>3</v>
      </c>
      <c r="J51" s="82">
        <f t="shared" si="3"/>
        <v>3.8461538461538464E-2</v>
      </c>
      <c r="K51" s="84">
        <v>3</v>
      </c>
      <c r="L51" s="85">
        <v>2</v>
      </c>
      <c r="M51" s="85"/>
      <c r="N51" s="87"/>
      <c r="O51" s="87"/>
      <c r="P51" s="142">
        <v>1</v>
      </c>
      <c r="Q51" s="143" t="s">
        <v>535</v>
      </c>
      <c r="R51" s="144">
        <v>1</v>
      </c>
      <c r="S51" s="145"/>
      <c r="T51" s="146"/>
      <c r="U51" s="146"/>
      <c r="V51" s="147">
        <v>0</v>
      </c>
      <c r="W51" s="148">
        <v>1</v>
      </c>
      <c r="X51" s="149">
        <v>10</v>
      </c>
      <c r="Y51" s="147">
        <v>10</v>
      </c>
    </row>
    <row r="52" spans="1:25">
      <c r="A52" s="140">
        <v>205</v>
      </c>
      <c r="B52" s="141" t="s">
        <v>203</v>
      </c>
      <c r="C52" s="141" t="s">
        <v>303</v>
      </c>
      <c r="D52" s="141" t="s">
        <v>533</v>
      </c>
      <c r="E52" s="79">
        <v>331</v>
      </c>
      <c r="F52" s="80">
        <v>45</v>
      </c>
      <c r="G52" s="81">
        <f t="shared" si="0"/>
        <v>1</v>
      </c>
      <c r="H52" s="82">
        <v>1</v>
      </c>
      <c r="I52" s="82">
        <v>14</v>
      </c>
      <c r="J52" s="82">
        <f t="shared" si="3"/>
        <v>0.31111111111111112</v>
      </c>
      <c r="K52" s="84">
        <v>11</v>
      </c>
      <c r="L52" s="85">
        <v>3</v>
      </c>
      <c r="M52" s="85"/>
      <c r="N52" s="87"/>
      <c r="O52" s="87"/>
      <c r="P52" s="142">
        <v>1</v>
      </c>
      <c r="Q52" s="143">
        <v>1</v>
      </c>
      <c r="R52" s="144">
        <v>1</v>
      </c>
      <c r="S52" s="145">
        <v>31</v>
      </c>
      <c r="T52" s="146"/>
      <c r="U52" s="146"/>
      <c r="V52" s="147">
        <v>31</v>
      </c>
      <c r="W52" s="148">
        <v>0</v>
      </c>
      <c r="X52" s="149"/>
      <c r="Y52" s="147">
        <v>31</v>
      </c>
    </row>
    <row r="53" spans="1:25">
      <c r="A53" s="140">
        <v>206</v>
      </c>
      <c r="B53" s="141" t="s">
        <v>203</v>
      </c>
      <c r="C53" s="141" t="s">
        <v>303</v>
      </c>
      <c r="D53" s="141" t="s">
        <v>533</v>
      </c>
      <c r="E53" s="79">
        <v>222</v>
      </c>
      <c r="F53" s="80">
        <v>80</v>
      </c>
      <c r="G53" s="81">
        <f t="shared" si="0"/>
        <v>1</v>
      </c>
      <c r="H53" s="82">
        <v>1</v>
      </c>
      <c r="I53" s="82">
        <v>2</v>
      </c>
      <c r="J53" s="82">
        <f t="shared" si="3"/>
        <v>2.5000000000000001E-2</v>
      </c>
      <c r="K53" s="84">
        <v>2</v>
      </c>
      <c r="L53" s="85"/>
      <c r="M53" s="85"/>
      <c r="N53" s="87"/>
      <c r="O53" s="87"/>
      <c r="P53" s="142">
        <v>1</v>
      </c>
      <c r="Q53" s="143">
        <v>0</v>
      </c>
      <c r="R53" s="144">
        <v>1</v>
      </c>
      <c r="S53" s="145">
        <v>14</v>
      </c>
      <c r="T53" s="146"/>
      <c r="U53" s="146"/>
      <c r="V53" s="147">
        <v>14</v>
      </c>
      <c r="W53" s="148">
        <v>0</v>
      </c>
      <c r="X53" s="149"/>
      <c r="Y53" s="147">
        <v>14</v>
      </c>
    </row>
    <row r="54" spans="1:25">
      <c r="A54" s="140">
        <v>231</v>
      </c>
      <c r="B54" s="141" t="s">
        <v>203</v>
      </c>
      <c r="C54" s="141" t="s">
        <v>336</v>
      </c>
      <c r="D54" s="141" t="s">
        <v>533</v>
      </c>
      <c r="E54" s="79">
        <v>1577</v>
      </c>
      <c r="F54" s="80">
        <v>88</v>
      </c>
      <c r="G54" s="81">
        <f t="shared" si="0"/>
        <v>1</v>
      </c>
      <c r="H54" s="82">
        <v>0</v>
      </c>
      <c r="I54" s="82"/>
      <c r="J54" s="82">
        <f t="shared" si="3"/>
        <v>0</v>
      </c>
      <c r="K54" s="84">
        <v>6</v>
      </c>
      <c r="L54" s="85"/>
      <c r="M54" s="85"/>
      <c r="N54" s="87"/>
      <c r="O54" s="87"/>
      <c r="P54" s="142">
        <v>0</v>
      </c>
      <c r="Q54" s="143" t="s">
        <v>535</v>
      </c>
      <c r="R54" s="144">
        <v>1</v>
      </c>
      <c r="S54" s="145">
        <v>1</v>
      </c>
      <c r="T54" s="146"/>
      <c r="U54" s="146"/>
      <c r="V54" s="147">
        <v>1</v>
      </c>
      <c r="W54" s="148">
        <v>0</v>
      </c>
      <c r="X54" s="149"/>
      <c r="Y54" s="147">
        <v>1</v>
      </c>
    </row>
    <row r="55" spans="1:25">
      <c r="A55" s="140">
        <v>232</v>
      </c>
      <c r="B55" s="141" t="s">
        <v>203</v>
      </c>
      <c r="C55" s="141" t="s">
        <v>336</v>
      </c>
      <c r="D55" s="141" t="s">
        <v>533</v>
      </c>
      <c r="E55" s="79">
        <v>1635</v>
      </c>
      <c r="F55" s="80">
        <v>35</v>
      </c>
      <c r="G55" s="81">
        <f t="shared" si="0"/>
        <v>1</v>
      </c>
      <c r="H55" s="82">
        <v>0</v>
      </c>
      <c r="I55" s="82"/>
      <c r="J55" s="82">
        <f t="shared" si="3"/>
        <v>0</v>
      </c>
      <c r="K55" s="84">
        <v>4</v>
      </c>
      <c r="L55" s="85"/>
      <c r="M55" s="85"/>
      <c r="N55" s="87"/>
      <c r="O55" s="87"/>
      <c r="P55" s="142">
        <v>0</v>
      </c>
      <c r="Q55" s="143" t="s">
        <v>535</v>
      </c>
      <c r="R55" s="144">
        <v>0</v>
      </c>
      <c r="S55" s="145"/>
      <c r="T55" s="146"/>
      <c r="U55" s="146"/>
      <c r="V55" s="147">
        <v>0</v>
      </c>
      <c r="W55" s="148">
        <v>0</v>
      </c>
      <c r="X55" s="149"/>
      <c r="Y55" s="147">
        <v>0</v>
      </c>
    </row>
    <row r="56" spans="1:25">
      <c r="A56" s="140">
        <v>20</v>
      </c>
      <c r="B56" s="150" t="s">
        <v>180</v>
      </c>
      <c r="C56" s="141" t="s">
        <v>18</v>
      </c>
      <c r="D56" s="141" t="s">
        <v>533</v>
      </c>
      <c r="E56" s="79">
        <v>14202</v>
      </c>
      <c r="F56" s="80">
        <v>36</v>
      </c>
      <c r="G56" s="81">
        <f t="shared" si="0"/>
        <v>0</v>
      </c>
      <c r="H56" s="82">
        <v>0</v>
      </c>
      <c r="I56" s="82"/>
      <c r="J56" s="82">
        <f t="shared" si="3"/>
        <v>0</v>
      </c>
      <c r="K56" s="84"/>
      <c r="L56" s="85"/>
      <c r="M56" s="85"/>
      <c r="N56" s="87"/>
      <c r="O56" s="87"/>
      <c r="P56" s="142">
        <v>0</v>
      </c>
      <c r="Q56" s="143" t="s">
        <v>535</v>
      </c>
      <c r="R56" s="144">
        <v>0</v>
      </c>
      <c r="S56" s="145"/>
      <c r="T56" s="146"/>
      <c r="U56" s="146"/>
      <c r="V56" s="147">
        <v>0</v>
      </c>
      <c r="W56" s="148">
        <v>0</v>
      </c>
      <c r="X56" s="149"/>
      <c r="Y56" s="147">
        <v>0</v>
      </c>
    </row>
    <row r="57" spans="1:25">
      <c r="A57" s="140">
        <v>21</v>
      </c>
      <c r="B57" s="150" t="s">
        <v>180</v>
      </c>
      <c r="C57" s="141" t="s">
        <v>19</v>
      </c>
      <c r="D57" s="141" t="s">
        <v>533</v>
      </c>
      <c r="E57" s="79">
        <v>9119</v>
      </c>
      <c r="F57" s="80">
        <v>41</v>
      </c>
      <c r="G57" s="81">
        <f t="shared" si="0"/>
        <v>1</v>
      </c>
      <c r="H57" s="82">
        <v>0</v>
      </c>
      <c r="I57" s="82"/>
      <c r="J57" s="82">
        <f t="shared" si="3"/>
        <v>0</v>
      </c>
      <c r="K57" s="84">
        <v>2</v>
      </c>
      <c r="L57" s="85"/>
      <c r="M57" s="85"/>
      <c r="N57" s="87"/>
      <c r="O57" s="87"/>
      <c r="P57" s="142">
        <v>0</v>
      </c>
      <c r="Q57" s="143" t="s">
        <v>535</v>
      </c>
      <c r="R57" s="144">
        <v>1</v>
      </c>
      <c r="S57" s="145">
        <v>8</v>
      </c>
      <c r="T57" s="146"/>
      <c r="U57" s="146"/>
      <c r="V57" s="147">
        <v>8</v>
      </c>
      <c r="W57" s="148">
        <v>0</v>
      </c>
      <c r="X57" s="149"/>
      <c r="Y57" s="147">
        <v>8</v>
      </c>
    </row>
    <row r="58" spans="1:25">
      <c r="A58" s="140">
        <v>133</v>
      </c>
      <c r="B58" s="150" t="s">
        <v>181</v>
      </c>
      <c r="C58" s="141" t="s">
        <v>103</v>
      </c>
      <c r="D58" s="141" t="s">
        <v>10</v>
      </c>
      <c r="E58" s="79">
        <v>7336</v>
      </c>
      <c r="F58" s="80">
        <v>133</v>
      </c>
      <c r="G58" s="81">
        <f t="shared" si="0"/>
        <v>1</v>
      </c>
      <c r="H58" s="82">
        <v>0</v>
      </c>
      <c r="I58" s="82"/>
      <c r="J58" s="82">
        <f t="shared" si="3"/>
        <v>0</v>
      </c>
      <c r="K58" s="84">
        <v>3</v>
      </c>
      <c r="L58" s="84"/>
      <c r="M58" s="85"/>
      <c r="N58" s="87"/>
      <c r="O58" s="87"/>
      <c r="P58" s="142">
        <v>1</v>
      </c>
      <c r="Q58" s="143">
        <v>0</v>
      </c>
      <c r="R58" s="144">
        <v>1</v>
      </c>
      <c r="S58" s="145">
        <v>6</v>
      </c>
      <c r="T58" s="146"/>
      <c r="U58" s="146"/>
      <c r="V58" s="147">
        <v>6</v>
      </c>
      <c r="W58" s="148">
        <v>0</v>
      </c>
      <c r="X58" s="149"/>
      <c r="Y58" s="147">
        <v>6</v>
      </c>
    </row>
    <row r="59" spans="1:25">
      <c r="A59" s="140">
        <v>142</v>
      </c>
      <c r="B59" s="141" t="s">
        <v>203</v>
      </c>
      <c r="C59" s="141" t="s">
        <v>204</v>
      </c>
      <c r="D59" s="141" t="s">
        <v>534</v>
      </c>
      <c r="E59" s="79" t="s">
        <v>23</v>
      </c>
      <c r="F59" s="80">
        <v>72</v>
      </c>
      <c r="G59" s="81">
        <f t="shared" si="0"/>
        <v>1</v>
      </c>
      <c r="H59" s="82">
        <v>0</v>
      </c>
      <c r="I59" s="82"/>
      <c r="J59" s="82">
        <f t="shared" si="3"/>
        <v>0</v>
      </c>
      <c r="K59" s="84">
        <v>1</v>
      </c>
      <c r="L59" s="85"/>
      <c r="M59" s="85"/>
      <c r="N59" s="87"/>
      <c r="O59" s="87"/>
      <c r="P59" s="142">
        <v>0</v>
      </c>
      <c r="Q59" s="143" t="s">
        <v>535</v>
      </c>
      <c r="R59" s="144">
        <v>1</v>
      </c>
      <c r="S59" s="145">
        <v>51</v>
      </c>
      <c r="T59" s="146"/>
      <c r="U59" s="146"/>
      <c r="V59" s="147">
        <v>51</v>
      </c>
      <c r="W59" s="148">
        <v>0</v>
      </c>
      <c r="X59" s="149"/>
      <c r="Y59" s="147">
        <v>51</v>
      </c>
    </row>
    <row r="60" spans="1:25">
      <c r="A60" s="140">
        <v>166</v>
      </c>
      <c r="B60" s="141" t="s">
        <v>203</v>
      </c>
      <c r="C60" s="141" t="s">
        <v>253</v>
      </c>
      <c r="D60" s="141" t="s">
        <v>534</v>
      </c>
      <c r="E60" s="79">
        <v>14879</v>
      </c>
      <c r="F60" s="80">
        <v>24</v>
      </c>
      <c r="G60" s="81">
        <f t="shared" si="0"/>
        <v>1</v>
      </c>
      <c r="H60" s="82">
        <v>0</v>
      </c>
      <c r="I60" s="82"/>
      <c r="J60" s="82">
        <f t="shared" si="3"/>
        <v>0</v>
      </c>
      <c r="K60" s="84">
        <v>3</v>
      </c>
      <c r="L60" s="85"/>
      <c r="M60" s="85"/>
      <c r="N60" s="87"/>
      <c r="O60" s="87"/>
      <c r="P60" s="142">
        <v>0</v>
      </c>
      <c r="Q60" s="143" t="s">
        <v>535</v>
      </c>
      <c r="R60" s="144">
        <v>1</v>
      </c>
      <c r="S60" s="145">
        <v>1</v>
      </c>
      <c r="T60" s="146"/>
      <c r="U60" s="146"/>
      <c r="V60" s="147">
        <v>1</v>
      </c>
      <c r="W60" s="148">
        <v>0</v>
      </c>
      <c r="X60" s="149"/>
      <c r="Y60" s="147">
        <v>1</v>
      </c>
    </row>
    <row r="61" spans="1:25">
      <c r="A61" s="140">
        <v>207</v>
      </c>
      <c r="B61" s="141" t="s">
        <v>203</v>
      </c>
      <c r="C61" s="141" t="s">
        <v>303</v>
      </c>
      <c r="D61" s="141" t="s">
        <v>534</v>
      </c>
      <c r="E61" s="79" t="s">
        <v>23</v>
      </c>
      <c r="F61" s="80">
        <v>92</v>
      </c>
      <c r="G61" s="81">
        <f t="shared" si="0"/>
        <v>0</v>
      </c>
      <c r="H61" s="82">
        <v>0</v>
      </c>
      <c r="I61" s="82"/>
      <c r="J61" s="82">
        <f t="shared" si="3"/>
        <v>0</v>
      </c>
      <c r="K61" s="84"/>
      <c r="L61" s="85"/>
      <c r="M61" s="85"/>
      <c r="N61" s="87"/>
      <c r="O61" s="87"/>
      <c r="P61" s="142">
        <v>1</v>
      </c>
      <c r="Q61" s="143">
        <v>0</v>
      </c>
      <c r="R61" s="144">
        <v>1</v>
      </c>
      <c r="S61" s="145">
        <v>7</v>
      </c>
      <c r="T61" s="146">
        <v>2</v>
      </c>
      <c r="U61" s="146"/>
      <c r="V61" s="147">
        <v>9</v>
      </c>
      <c r="W61" s="148">
        <v>0</v>
      </c>
      <c r="X61" s="149"/>
      <c r="Y61" s="147">
        <v>9</v>
      </c>
    </row>
    <row r="62" spans="1:25">
      <c r="A62" s="140">
        <v>53</v>
      </c>
      <c r="B62" s="150" t="s">
        <v>180</v>
      </c>
      <c r="C62" s="141" t="s">
        <v>18</v>
      </c>
      <c r="D62" s="141" t="s">
        <v>534</v>
      </c>
      <c r="E62" s="79">
        <v>22866</v>
      </c>
      <c r="F62" s="80">
        <v>27</v>
      </c>
      <c r="G62" s="81">
        <f t="shared" si="0"/>
        <v>0</v>
      </c>
      <c r="H62" s="82">
        <v>0</v>
      </c>
      <c r="I62" s="82"/>
      <c r="J62" s="82">
        <f t="shared" si="3"/>
        <v>0</v>
      </c>
      <c r="K62" s="84"/>
      <c r="L62" s="85"/>
      <c r="M62" s="85"/>
      <c r="N62" s="87"/>
      <c r="O62" s="87"/>
      <c r="P62" s="142">
        <v>0</v>
      </c>
      <c r="Q62" s="143" t="s">
        <v>535</v>
      </c>
      <c r="R62" s="144">
        <v>0</v>
      </c>
      <c r="S62" s="145"/>
      <c r="T62" s="146"/>
      <c r="U62" s="146"/>
      <c r="V62" s="147">
        <v>0</v>
      </c>
      <c r="W62" s="148">
        <v>0</v>
      </c>
      <c r="X62" s="149"/>
      <c r="Y62" s="147">
        <v>0</v>
      </c>
    </row>
    <row r="63" spans="1:25">
      <c r="A63" s="140">
        <v>106</v>
      </c>
      <c r="B63" s="150" t="s">
        <v>181</v>
      </c>
      <c r="C63" s="141" t="s">
        <v>63</v>
      </c>
      <c r="D63" s="141" t="s">
        <v>15</v>
      </c>
      <c r="E63" s="79">
        <v>2905</v>
      </c>
      <c r="F63" s="80">
        <v>12</v>
      </c>
      <c r="G63" s="81">
        <f t="shared" si="0"/>
        <v>1</v>
      </c>
      <c r="H63" s="82">
        <v>0</v>
      </c>
      <c r="I63" s="82"/>
      <c r="J63" s="82">
        <f t="shared" si="3"/>
        <v>0</v>
      </c>
      <c r="K63" s="84">
        <v>1</v>
      </c>
      <c r="L63" s="84"/>
      <c r="M63" s="85"/>
      <c r="N63" s="87"/>
      <c r="O63" s="87"/>
      <c r="P63" s="142">
        <v>0</v>
      </c>
      <c r="Q63" s="143" t="s">
        <v>535</v>
      </c>
      <c r="R63" s="144">
        <v>1</v>
      </c>
      <c r="S63" s="145">
        <v>1</v>
      </c>
      <c r="T63" s="144">
        <v>1</v>
      </c>
      <c r="U63" s="144">
        <v>1</v>
      </c>
      <c r="V63" s="147">
        <v>3</v>
      </c>
      <c r="W63" s="148">
        <v>0</v>
      </c>
      <c r="X63" s="148"/>
      <c r="Y63" s="147">
        <v>3</v>
      </c>
    </row>
    <row r="64" spans="1:25">
      <c r="A64" s="140">
        <v>58</v>
      </c>
      <c r="B64" s="150" t="s">
        <v>181</v>
      </c>
      <c r="C64" s="141" t="s">
        <v>63</v>
      </c>
      <c r="D64" s="141" t="s">
        <v>4</v>
      </c>
      <c r="E64" s="79">
        <v>2295</v>
      </c>
      <c r="F64" s="80">
        <v>9</v>
      </c>
      <c r="G64" s="81">
        <f t="shared" si="0"/>
        <v>1</v>
      </c>
      <c r="H64" s="82">
        <v>0</v>
      </c>
      <c r="I64" s="82"/>
      <c r="J64" s="82">
        <f t="shared" si="3"/>
        <v>0</v>
      </c>
      <c r="K64" s="84">
        <v>7</v>
      </c>
      <c r="L64" s="85"/>
      <c r="M64" s="85"/>
      <c r="N64" s="87"/>
      <c r="O64" s="87"/>
      <c r="P64" s="142">
        <v>1</v>
      </c>
      <c r="Q64" s="143">
        <v>0</v>
      </c>
      <c r="R64" s="144">
        <v>0</v>
      </c>
      <c r="S64" s="145"/>
      <c r="T64" s="146"/>
      <c r="U64" s="146"/>
      <c r="V64" s="147">
        <v>0</v>
      </c>
      <c r="W64" s="148">
        <v>1</v>
      </c>
      <c r="X64" s="149">
        <v>20</v>
      </c>
      <c r="Y64" s="147">
        <v>20</v>
      </c>
    </row>
    <row r="65" spans="1:25">
      <c r="A65" s="140">
        <v>138</v>
      </c>
      <c r="B65" s="141" t="s">
        <v>181</v>
      </c>
      <c r="C65" s="141" t="s">
        <v>63</v>
      </c>
      <c r="D65" s="141" t="s">
        <v>6</v>
      </c>
      <c r="E65" s="79" t="s">
        <v>111</v>
      </c>
      <c r="F65" s="80">
        <v>53</v>
      </c>
      <c r="G65" s="81">
        <f t="shared" si="0"/>
        <v>1</v>
      </c>
      <c r="H65" s="82">
        <v>0</v>
      </c>
      <c r="I65" s="82"/>
      <c r="J65" s="82">
        <f t="shared" si="3"/>
        <v>0</v>
      </c>
      <c r="K65" s="84">
        <v>2</v>
      </c>
      <c r="L65" s="85"/>
      <c r="M65" s="85"/>
      <c r="N65" s="87"/>
      <c r="O65" s="87"/>
      <c r="P65" s="142">
        <v>1</v>
      </c>
      <c r="Q65" s="143">
        <v>0</v>
      </c>
      <c r="R65" s="144">
        <v>1</v>
      </c>
      <c r="S65" s="145">
        <v>1</v>
      </c>
      <c r="T65" s="146"/>
      <c r="U65" s="146"/>
      <c r="V65" s="147">
        <v>1</v>
      </c>
      <c r="W65" s="148">
        <v>0</v>
      </c>
      <c r="X65" s="149"/>
      <c r="Y65" s="147">
        <v>1</v>
      </c>
    </row>
    <row r="66" spans="1:25">
      <c r="A66" s="140">
        <v>143</v>
      </c>
      <c r="B66" s="141" t="s">
        <v>203</v>
      </c>
      <c r="C66" s="141" t="s">
        <v>204</v>
      </c>
      <c r="D66" s="141" t="s">
        <v>5</v>
      </c>
      <c r="E66" s="79">
        <v>910</v>
      </c>
      <c r="F66" s="80">
        <v>74</v>
      </c>
      <c r="G66" s="81">
        <f t="shared" ref="G66:G129" si="4">IF(SUM(K66,L66,M66)&gt;0,1,0)</f>
        <v>1</v>
      </c>
      <c r="H66" s="82">
        <v>0</v>
      </c>
      <c r="I66" s="82"/>
      <c r="J66" s="82">
        <f t="shared" si="3"/>
        <v>0</v>
      </c>
      <c r="K66" s="84">
        <v>2</v>
      </c>
      <c r="L66" s="85"/>
      <c r="M66" s="85"/>
      <c r="N66" s="87"/>
      <c r="O66" s="87"/>
      <c r="P66" s="142">
        <v>1</v>
      </c>
      <c r="Q66" s="143">
        <v>0</v>
      </c>
      <c r="R66" s="144">
        <v>1</v>
      </c>
      <c r="S66" s="145">
        <v>2</v>
      </c>
      <c r="T66" s="146"/>
      <c r="U66" s="146"/>
      <c r="V66" s="147">
        <v>2</v>
      </c>
      <c r="W66" s="148">
        <v>0</v>
      </c>
      <c r="X66" s="149"/>
      <c r="Y66" s="147">
        <v>2</v>
      </c>
    </row>
    <row r="67" spans="1:25">
      <c r="A67" s="140">
        <v>144</v>
      </c>
      <c r="B67" s="141" t="s">
        <v>203</v>
      </c>
      <c r="C67" s="141" t="s">
        <v>204</v>
      </c>
      <c r="D67" s="141" t="s">
        <v>5</v>
      </c>
      <c r="E67" s="79">
        <v>3124</v>
      </c>
      <c r="F67" s="80">
        <v>31</v>
      </c>
      <c r="G67" s="81">
        <f t="shared" si="4"/>
        <v>1</v>
      </c>
      <c r="H67" s="82">
        <v>0</v>
      </c>
      <c r="I67" s="82"/>
      <c r="J67" s="82">
        <f t="shared" si="3"/>
        <v>0</v>
      </c>
      <c r="K67" s="84">
        <v>1</v>
      </c>
      <c r="L67" s="85"/>
      <c r="M67" s="85"/>
      <c r="N67" s="87"/>
      <c r="O67" s="87"/>
      <c r="P67" s="142">
        <v>0</v>
      </c>
      <c r="Q67" s="143" t="s">
        <v>535</v>
      </c>
      <c r="R67" s="144">
        <v>0</v>
      </c>
      <c r="S67" s="145"/>
      <c r="T67" s="146"/>
      <c r="U67" s="146"/>
      <c r="V67" s="147">
        <v>0</v>
      </c>
      <c r="W67" s="148">
        <v>0</v>
      </c>
      <c r="X67" s="149"/>
      <c r="Y67" s="147">
        <v>0</v>
      </c>
    </row>
    <row r="68" spans="1:25">
      <c r="A68" s="140">
        <v>145</v>
      </c>
      <c r="B68" s="141" t="s">
        <v>203</v>
      </c>
      <c r="C68" s="141" t="s">
        <v>204</v>
      </c>
      <c r="D68" s="141" t="s">
        <v>5</v>
      </c>
      <c r="E68" s="79">
        <v>3279</v>
      </c>
      <c r="F68" s="80">
        <v>60</v>
      </c>
      <c r="G68" s="81">
        <f t="shared" si="4"/>
        <v>1</v>
      </c>
      <c r="H68" s="82">
        <v>0</v>
      </c>
      <c r="I68" s="82"/>
      <c r="J68" s="82">
        <f t="shared" si="3"/>
        <v>0</v>
      </c>
      <c r="K68" s="84">
        <v>1</v>
      </c>
      <c r="L68" s="85"/>
      <c r="M68" s="85"/>
      <c r="N68" s="87"/>
      <c r="O68" s="87"/>
      <c r="P68" s="142">
        <v>1</v>
      </c>
      <c r="Q68" s="143">
        <v>0</v>
      </c>
      <c r="R68" s="144">
        <v>1</v>
      </c>
      <c r="S68" s="145">
        <v>7</v>
      </c>
      <c r="T68" s="146"/>
      <c r="U68" s="146"/>
      <c r="V68" s="147">
        <v>7</v>
      </c>
      <c r="W68" s="148">
        <v>0</v>
      </c>
      <c r="X68" s="149"/>
      <c r="Y68" s="147">
        <v>7</v>
      </c>
    </row>
    <row r="69" spans="1:25">
      <c r="A69" s="140">
        <v>167</v>
      </c>
      <c r="B69" s="141" t="s">
        <v>203</v>
      </c>
      <c r="C69" s="141" t="s">
        <v>253</v>
      </c>
      <c r="D69" s="141" t="s">
        <v>5</v>
      </c>
      <c r="E69" s="79">
        <v>1228</v>
      </c>
      <c r="F69" s="80">
        <v>55</v>
      </c>
      <c r="G69" s="81">
        <f t="shared" si="4"/>
        <v>1</v>
      </c>
      <c r="H69" s="82">
        <v>0</v>
      </c>
      <c r="I69" s="82"/>
      <c r="J69" s="82">
        <f t="shared" si="3"/>
        <v>0</v>
      </c>
      <c r="K69" s="84">
        <v>11</v>
      </c>
      <c r="L69" s="85"/>
      <c r="M69" s="85"/>
      <c r="N69" s="87"/>
      <c r="O69" s="87"/>
      <c r="P69" s="142">
        <v>0</v>
      </c>
      <c r="Q69" s="143" t="s">
        <v>535</v>
      </c>
      <c r="R69" s="144">
        <v>1</v>
      </c>
      <c r="S69" s="145">
        <v>3</v>
      </c>
      <c r="T69" s="146"/>
      <c r="U69" s="146"/>
      <c r="V69" s="147">
        <v>3</v>
      </c>
      <c r="W69" s="148">
        <v>1</v>
      </c>
      <c r="X69" s="149">
        <v>200</v>
      </c>
      <c r="Y69" s="147">
        <v>203</v>
      </c>
    </row>
    <row r="70" spans="1:25">
      <c r="A70" s="140">
        <v>168</v>
      </c>
      <c r="B70" s="141" t="s">
        <v>203</v>
      </c>
      <c r="C70" s="141" t="s">
        <v>253</v>
      </c>
      <c r="D70" s="141" t="s">
        <v>5</v>
      </c>
      <c r="E70" s="79">
        <v>718</v>
      </c>
      <c r="F70" s="80">
        <v>133</v>
      </c>
      <c r="G70" s="81">
        <f t="shared" si="4"/>
        <v>1</v>
      </c>
      <c r="H70" s="82">
        <v>0</v>
      </c>
      <c r="I70" s="82"/>
      <c r="J70" s="82">
        <f t="shared" si="3"/>
        <v>0</v>
      </c>
      <c r="K70" s="84">
        <v>6</v>
      </c>
      <c r="L70" s="85"/>
      <c r="M70" s="85"/>
      <c r="N70" s="87"/>
      <c r="O70" s="87"/>
      <c r="P70" s="142">
        <v>1</v>
      </c>
      <c r="Q70" s="143">
        <v>0</v>
      </c>
      <c r="R70" s="144">
        <v>1</v>
      </c>
      <c r="S70" s="145">
        <v>1</v>
      </c>
      <c r="T70" s="146"/>
      <c r="U70" s="146"/>
      <c r="V70" s="147">
        <v>1</v>
      </c>
      <c r="W70" s="148">
        <v>0</v>
      </c>
      <c r="X70" s="149"/>
      <c r="Y70" s="147">
        <v>1</v>
      </c>
    </row>
    <row r="71" spans="1:25">
      <c r="A71" s="140">
        <v>186</v>
      </c>
      <c r="B71" s="141" t="s">
        <v>203</v>
      </c>
      <c r="C71" s="141" t="s">
        <v>286</v>
      </c>
      <c r="D71" s="141" t="s">
        <v>5</v>
      </c>
      <c r="E71" s="79">
        <v>5604</v>
      </c>
      <c r="F71" s="80">
        <v>85</v>
      </c>
      <c r="G71" s="81">
        <f t="shared" si="4"/>
        <v>1</v>
      </c>
      <c r="H71" s="82">
        <v>0</v>
      </c>
      <c r="I71" s="82"/>
      <c r="J71" s="82">
        <f t="shared" si="3"/>
        <v>0</v>
      </c>
      <c r="K71" s="84">
        <v>7</v>
      </c>
      <c r="L71" s="85"/>
      <c r="M71" s="85"/>
      <c r="N71" s="87"/>
      <c r="O71" s="87"/>
      <c r="P71" s="142">
        <v>1</v>
      </c>
      <c r="Q71" s="143">
        <v>0</v>
      </c>
      <c r="R71" s="144">
        <v>1</v>
      </c>
      <c r="S71" s="145">
        <v>6</v>
      </c>
      <c r="T71" s="146"/>
      <c r="U71" s="146"/>
      <c r="V71" s="147">
        <v>6</v>
      </c>
      <c r="W71" s="148">
        <v>0</v>
      </c>
      <c r="X71" s="149"/>
      <c r="Y71" s="147">
        <v>6</v>
      </c>
    </row>
    <row r="72" spans="1:25">
      <c r="A72" s="140">
        <v>187</v>
      </c>
      <c r="B72" s="141" t="s">
        <v>203</v>
      </c>
      <c r="C72" s="141" t="s">
        <v>286</v>
      </c>
      <c r="D72" s="141" t="s">
        <v>5</v>
      </c>
      <c r="E72" s="79">
        <v>5472</v>
      </c>
      <c r="F72" s="80">
        <v>66</v>
      </c>
      <c r="G72" s="81">
        <f t="shared" si="4"/>
        <v>1</v>
      </c>
      <c r="H72" s="82">
        <v>0</v>
      </c>
      <c r="I72" s="82"/>
      <c r="J72" s="82">
        <f t="shared" si="3"/>
        <v>0</v>
      </c>
      <c r="K72" s="84">
        <v>13</v>
      </c>
      <c r="L72" s="85"/>
      <c r="M72" s="85"/>
      <c r="N72" s="87"/>
      <c r="O72" s="87"/>
      <c r="P72" s="142">
        <v>1</v>
      </c>
      <c r="Q72" s="143">
        <v>0</v>
      </c>
      <c r="R72" s="144">
        <v>1</v>
      </c>
      <c r="S72" s="145">
        <v>9</v>
      </c>
      <c r="T72" s="146"/>
      <c r="U72" s="146"/>
      <c r="V72" s="147">
        <v>9</v>
      </c>
      <c r="W72" s="148">
        <v>0</v>
      </c>
      <c r="X72" s="149"/>
      <c r="Y72" s="147">
        <v>9</v>
      </c>
    </row>
    <row r="73" spans="1:25">
      <c r="A73" s="140">
        <v>208</v>
      </c>
      <c r="B73" s="141" t="s">
        <v>203</v>
      </c>
      <c r="C73" s="141" t="s">
        <v>303</v>
      </c>
      <c r="D73" s="141" t="s">
        <v>5</v>
      </c>
      <c r="E73" s="79">
        <v>3638</v>
      </c>
      <c r="F73" s="80">
        <v>50</v>
      </c>
      <c r="G73" s="81">
        <f t="shared" si="4"/>
        <v>1</v>
      </c>
      <c r="H73" s="82">
        <v>1</v>
      </c>
      <c r="I73" s="82">
        <v>1</v>
      </c>
      <c r="J73" s="82">
        <f t="shared" si="3"/>
        <v>0.02</v>
      </c>
      <c r="K73" s="84">
        <v>1</v>
      </c>
      <c r="L73" s="85">
        <v>3</v>
      </c>
      <c r="M73" s="85"/>
      <c r="N73" s="87"/>
      <c r="O73" s="87"/>
      <c r="P73" s="142">
        <v>1</v>
      </c>
      <c r="Q73" s="143">
        <v>1</v>
      </c>
      <c r="R73" s="144">
        <v>1</v>
      </c>
      <c r="S73" s="145"/>
      <c r="T73" s="146"/>
      <c r="U73" s="146"/>
      <c r="V73" s="147">
        <v>0</v>
      </c>
      <c r="W73" s="148">
        <v>1</v>
      </c>
      <c r="X73" s="149">
        <v>200</v>
      </c>
      <c r="Y73" s="147">
        <v>200</v>
      </c>
    </row>
    <row r="74" spans="1:25">
      <c r="A74" s="140">
        <v>209</v>
      </c>
      <c r="B74" s="141" t="s">
        <v>203</v>
      </c>
      <c r="C74" s="141" t="s">
        <v>303</v>
      </c>
      <c r="D74" s="141" t="s">
        <v>5</v>
      </c>
      <c r="E74" s="79">
        <v>185</v>
      </c>
      <c r="F74" s="80">
        <v>39</v>
      </c>
      <c r="G74" s="81">
        <f t="shared" si="4"/>
        <v>1</v>
      </c>
      <c r="H74" s="82">
        <v>1</v>
      </c>
      <c r="I74" s="82">
        <v>1</v>
      </c>
      <c r="J74" s="82">
        <f t="shared" si="3"/>
        <v>2.564102564102564E-2</v>
      </c>
      <c r="K74" s="84">
        <v>1</v>
      </c>
      <c r="L74" s="85">
        <v>9</v>
      </c>
      <c r="M74" s="85"/>
      <c r="N74" s="87"/>
      <c r="O74" s="87"/>
      <c r="P74" s="142">
        <v>1</v>
      </c>
      <c r="Q74" s="143">
        <v>0</v>
      </c>
      <c r="R74" s="144">
        <v>1</v>
      </c>
      <c r="S74" s="145">
        <v>40</v>
      </c>
      <c r="T74" s="146"/>
      <c r="U74" s="146"/>
      <c r="V74" s="147">
        <v>40</v>
      </c>
      <c r="W74" s="148">
        <v>1</v>
      </c>
      <c r="X74" s="149">
        <v>30</v>
      </c>
      <c r="Y74" s="147">
        <v>70</v>
      </c>
    </row>
    <row r="75" spans="1:25">
      <c r="A75" s="140">
        <v>234</v>
      </c>
      <c r="B75" s="141" t="s">
        <v>203</v>
      </c>
      <c r="C75" s="141" t="s">
        <v>336</v>
      </c>
      <c r="D75" s="141" t="s">
        <v>5</v>
      </c>
      <c r="E75" s="79">
        <v>445</v>
      </c>
      <c r="F75" s="80">
        <v>53</v>
      </c>
      <c r="G75" s="81">
        <f t="shared" si="4"/>
        <v>1</v>
      </c>
      <c r="H75" s="82">
        <v>1</v>
      </c>
      <c r="I75" s="82">
        <v>6</v>
      </c>
      <c r="J75" s="82">
        <f t="shared" ref="J75:J106" si="5">I75/F75</f>
        <v>0.11320754716981132</v>
      </c>
      <c r="K75" s="84">
        <v>6</v>
      </c>
      <c r="L75" s="85">
        <v>5</v>
      </c>
      <c r="M75" s="85">
        <v>1</v>
      </c>
      <c r="N75" s="87"/>
      <c r="O75" s="87"/>
      <c r="P75" s="142">
        <v>0</v>
      </c>
      <c r="Q75" s="143" t="s">
        <v>535</v>
      </c>
      <c r="R75" s="144">
        <v>0</v>
      </c>
      <c r="S75" s="145"/>
      <c r="T75" s="146"/>
      <c r="U75" s="146"/>
      <c r="V75" s="147">
        <v>0</v>
      </c>
      <c r="W75" s="148">
        <v>0</v>
      </c>
      <c r="X75" s="149"/>
      <c r="Y75" s="147">
        <v>0</v>
      </c>
    </row>
    <row r="76" spans="1:25">
      <c r="A76" s="140">
        <v>235</v>
      </c>
      <c r="B76" s="141" t="s">
        <v>203</v>
      </c>
      <c r="C76" s="141" t="s">
        <v>336</v>
      </c>
      <c r="D76" s="141" t="s">
        <v>5</v>
      </c>
      <c r="E76" s="79">
        <v>1556</v>
      </c>
      <c r="F76" s="80">
        <v>84</v>
      </c>
      <c r="G76" s="81">
        <f t="shared" si="4"/>
        <v>1</v>
      </c>
      <c r="H76" s="82">
        <v>1</v>
      </c>
      <c r="I76" s="82">
        <v>3</v>
      </c>
      <c r="J76" s="82">
        <f t="shared" si="5"/>
        <v>3.5714285714285712E-2</v>
      </c>
      <c r="K76" s="84">
        <v>3</v>
      </c>
      <c r="L76" s="85">
        <v>3</v>
      </c>
      <c r="M76" s="85">
        <v>1</v>
      </c>
      <c r="N76" s="87"/>
      <c r="O76" s="87"/>
      <c r="P76" s="142">
        <v>0</v>
      </c>
      <c r="Q76" s="143" t="s">
        <v>535</v>
      </c>
      <c r="R76" s="144">
        <v>1</v>
      </c>
      <c r="S76" s="145"/>
      <c r="T76" s="146"/>
      <c r="U76" s="146"/>
      <c r="V76" s="147">
        <v>0</v>
      </c>
      <c r="W76" s="148">
        <v>1</v>
      </c>
      <c r="X76" s="149">
        <v>100</v>
      </c>
      <c r="Y76" s="147">
        <v>100</v>
      </c>
    </row>
    <row r="77" spans="1:25">
      <c r="A77" s="140">
        <v>251</v>
      </c>
      <c r="B77" s="141" t="s">
        <v>203</v>
      </c>
      <c r="C77" s="141" t="s">
        <v>336</v>
      </c>
      <c r="D77" s="141" t="s">
        <v>5</v>
      </c>
      <c r="E77" s="79">
        <v>475</v>
      </c>
      <c r="F77" s="80">
        <v>49</v>
      </c>
      <c r="G77" s="81">
        <f t="shared" si="4"/>
        <v>1</v>
      </c>
      <c r="H77" s="82">
        <v>1</v>
      </c>
      <c r="I77" s="82">
        <v>2</v>
      </c>
      <c r="J77" s="82">
        <f t="shared" si="5"/>
        <v>4.0816326530612242E-2</v>
      </c>
      <c r="K77" s="84">
        <v>20</v>
      </c>
      <c r="L77" s="85">
        <v>2</v>
      </c>
      <c r="M77" s="85"/>
      <c r="N77" s="87"/>
      <c r="O77" s="87"/>
      <c r="P77" s="142">
        <v>0</v>
      </c>
      <c r="Q77" s="143" t="s">
        <v>535</v>
      </c>
      <c r="R77" s="144">
        <v>0</v>
      </c>
      <c r="S77" s="145"/>
      <c r="T77" s="146"/>
      <c r="U77" s="146"/>
      <c r="V77" s="147">
        <v>0</v>
      </c>
      <c r="W77" s="148">
        <v>0</v>
      </c>
      <c r="X77" s="149"/>
      <c r="Y77" s="147">
        <v>0</v>
      </c>
    </row>
    <row r="78" spans="1:25">
      <c r="A78" s="140">
        <v>6</v>
      </c>
      <c r="B78" s="150" t="s">
        <v>180</v>
      </c>
      <c r="C78" s="141" t="s">
        <v>20</v>
      </c>
      <c r="D78" s="141" t="s">
        <v>5</v>
      </c>
      <c r="E78" s="79">
        <v>9359</v>
      </c>
      <c r="F78" s="80">
        <v>22</v>
      </c>
      <c r="G78" s="81">
        <f t="shared" si="4"/>
        <v>0</v>
      </c>
      <c r="H78" s="82">
        <v>0</v>
      </c>
      <c r="I78" s="82"/>
      <c r="J78" s="82">
        <f t="shared" si="5"/>
        <v>0</v>
      </c>
      <c r="K78" s="84"/>
      <c r="L78" s="85"/>
      <c r="M78" s="85"/>
      <c r="N78" s="87"/>
      <c r="O78" s="87"/>
      <c r="P78" s="142">
        <v>0</v>
      </c>
      <c r="Q78" s="143" t="s">
        <v>535</v>
      </c>
      <c r="R78" s="144">
        <v>0</v>
      </c>
      <c r="S78" s="145"/>
      <c r="T78" s="146"/>
      <c r="U78" s="146"/>
      <c r="V78" s="147">
        <v>0</v>
      </c>
      <c r="W78" s="148">
        <v>0</v>
      </c>
      <c r="X78" s="149"/>
      <c r="Y78" s="147">
        <v>0</v>
      </c>
    </row>
    <row r="79" spans="1:25">
      <c r="A79" s="140">
        <v>7</v>
      </c>
      <c r="B79" s="150" t="s">
        <v>180</v>
      </c>
      <c r="C79" s="141" t="s">
        <v>18</v>
      </c>
      <c r="D79" s="141" t="s">
        <v>5</v>
      </c>
      <c r="E79" s="79">
        <v>14108</v>
      </c>
      <c r="F79" s="80">
        <v>41</v>
      </c>
      <c r="G79" s="81">
        <f t="shared" si="4"/>
        <v>0</v>
      </c>
      <c r="H79" s="82">
        <v>0</v>
      </c>
      <c r="I79" s="82"/>
      <c r="J79" s="82">
        <f t="shared" si="5"/>
        <v>0</v>
      </c>
      <c r="K79" s="84"/>
      <c r="L79" s="85"/>
      <c r="M79" s="85"/>
      <c r="N79" s="87"/>
      <c r="O79" s="87"/>
      <c r="P79" s="142">
        <v>1</v>
      </c>
      <c r="Q79" s="143">
        <v>0</v>
      </c>
      <c r="R79" s="144">
        <v>0</v>
      </c>
      <c r="S79" s="145"/>
      <c r="T79" s="146"/>
      <c r="U79" s="146"/>
      <c r="V79" s="147">
        <v>0</v>
      </c>
      <c r="W79" s="148">
        <v>0</v>
      </c>
      <c r="X79" s="149"/>
      <c r="Y79" s="147">
        <v>0</v>
      </c>
    </row>
    <row r="80" spans="1:25">
      <c r="A80" s="140">
        <v>9</v>
      </c>
      <c r="B80" s="150" t="s">
        <v>180</v>
      </c>
      <c r="C80" s="141" t="s">
        <v>19</v>
      </c>
      <c r="D80" s="141" t="s">
        <v>5</v>
      </c>
      <c r="E80" s="79">
        <v>6678</v>
      </c>
      <c r="F80" s="80">
        <v>74</v>
      </c>
      <c r="G80" s="81">
        <f t="shared" si="4"/>
        <v>1</v>
      </c>
      <c r="H80" s="82">
        <v>0</v>
      </c>
      <c r="I80" s="82">
        <v>1</v>
      </c>
      <c r="J80" s="82">
        <f t="shared" si="5"/>
        <v>1.3513513513513514E-2</v>
      </c>
      <c r="K80" s="84">
        <v>1</v>
      </c>
      <c r="L80" s="85"/>
      <c r="M80" s="85"/>
      <c r="N80" s="87"/>
      <c r="O80" s="87"/>
      <c r="P80" s="142">
        <v>1</v>
      </c>
      <c r="Q80" s="143">
        <v>0</v>
      </c>
      <c r="R80" s="144">
        <v>0</v>
      </c>
      <c r="S80" s="145"/>
      <c r="T80" s="146"/>
      <c r="U80" s="146"/>
      <c r="V80" s="147">
        <v>0</v>
      </c>
      <c r="W80" s="148">
        <v>0</v>
      </c>
      <c r="X80" s="149"/>
      <c r="Y80" s="147">
        <v>0</v>
      </c>
    </row>
    <row r="81" spans="1:25">
      <c r="A81" s="140">
        <v>78</v>
      </c>
      <c r="B81" s="150" t="s">
        <v>181</v>
      </c>
      <c r="C81" s="141" t="s">
        <v>83</v>
      </c>
      <c r="D81" s="141" t="s">
        <v>9</v>
      </c>
      <c r="E81" s="79">
        <v>8098</v>
      </c>
      <c r="F81" s="80">
        <v>31</v>
      </c>
      <c r="G81" s="81">
        <f t="shared" si="4"/>
        <v>1</v>
      </c>
      <c r="H81" s="82">
        <v>0</v>
      </c>
      <c r="I81" s="82"/>
      <c r="J81" s="82">
        <f t="shared" si="5"/>
        <v>0</v>
      </c>
      <c r="K81" s="84">
        <v>2</v>
      </c>
      <c r="L81" s="84"/>
      <c r="M81" s="85"/>
      <c r="N81" s="87"/>
      <c r="O81" s="87"/>
      <c r="P81" s="142">
        <v>1</v>
      </c>
      <c r="Q81" s="143">
        <v>0</v>
      </c>
      <c r="R81" s="144">
        <v>1</v>
      </c>
      <c r="S81" s="145">
        <v>2</v>
      </c>
      <c r="T81" s="146"/>
      <c r="U81" s="146"/>
      <c r="V81" s="147">
        <v>2</v>
      </c>
      <c r="W81" s="148">
        <v>0</v>
      </c>
      <c r="X81" s="149"/>
      <c r="Y81" s="147">
        <v>2</v>
      </c>
    </row>
    <row r="82" spans="1:25">
      <c r="A82" s="140">
        <v>111</v>
      </c>
      <c r="B82" s="150" t="s">
        <v>181</v>
      </c>
      <c r="C82" s="141" t="s">
        <v>63</v>
      </c>
      <c r="D82" s="141" t="s">
        <v>531</v>
      </c>
      <c r="E82" s="79" t="s">
        <v>23</v>
      </c>
      <c r="F82" s="80">
        <v>9</v>
      </c>
      <c r="G82" s="81">
        <f t="shared" si="4"/>
        <v>1</v>
      </c>
      <c r="H82" s="82">
        <v>0</v>
      </c>
      <c r="I82" s="82"/>
      <c r="J82" s="82">
        <f t="shared" si="5"/>
        <v>0</v>
      </c>
      <c r="K82" s="84">
        <v>1</v>
      </c>
      <c r="L82" s="84"/>
      <c r="M82" s="85"/>
      <c r="N82" s="87"/>
      <c r="O82" s="87"/>
      <c r="P82" s="142">
        <v>1</v>
      </c>
      <c r="Q82" s="143">
        <v>0</v>
      </c>
      <c r="R82" s="144">
        <v>1</v>
      </c>
      <c r="S82" s="145">
        <v>1</v>
      </c>
      <c r="T82" s="144">
        <v>1</v>
      </c>
      <c r="U82" s="144"/>
      <c r="V82" s="147">
        <v>2</v>
      </c>
      <c r="W82" s="148">
        <v>0</v>
      </c>
      <c r="X82" s="148"/>
      <c r="Y82" s="147">
        <v>2</v>
      </c>
    </row>
    <row r="83" spans="1:25">
      <c r="A83" s="140">
        <v>63</v>
      </c>
      <c r="B83" s="150" t="s">
        <v>181</v>
      </c>
      <c r="C83" s="141" t="s">
        <v>63</v>
      </c>
      <c r="D83" s="141" t="s">
        <v>5</v>
      </c>
      <c r="E83" s="79">
        <v>1845</v>
      </c>
      <c r="F83" s="80">
        <v>13</v>
      </c>
      <c r="G83" s="81">
        <f t="shared" si="4"/>
        <v>0</v>
      </c>
      <c r="H83" s="82">
        <v>0</v>
      </c>
      <c r="I83" s="82"/>
      <c r="J83" s="82">
        <f t="shared" si="5"/>
        <v>0</v>
      </c>
      <c r="K83" s="84"/>
      <c r="L83" s="84"/>
      <c r="M83" s="85"/>
      <c r="N83" s="87"/>
      <c r="O83" s="87"/>
      <c r="P83" s="142">
        <v>0</v>
      </c>
      <c r="Q83" s="143" t="s">
        <v>535</v>
      </c>
      <c r="R83" s="144">
        <v>1</v>
      </c>
      <c r="S83" s="145">
        <v>1</v>
      </c>
      <c r="T83" s="146"/>
      <c r="U83" s="146"/>
      <c r="V83" s="147">
        <v>1</v>
      </c>
      <c r="W83" s="148">
        <v>0</v>
      </c>
      <c r="X83" s="149"/>
      <c r="Y83" s="147">
        <v>1</v>
      </c>
    </row>
    <row r="84" spans="1:25">
      <c r="A84" s="140">
        <v>116</v>
      </c>
      <c r="B84" s="150" t="s">
        <v>181</v>
      </c>
      <c r="C84" s="141" t="s">
        <v>103</v>
      </c>
      <c r="D84" s="141" t="s">
        <v>5</v>
      </c>
      <c r="E84" s="79">
        <v>7308</v>
      </c>
      <c r="F84" s="80">
        <v>51</v>
      </c>
      <c r="G84" s="81">
        <f t="shared" si="4"/>
        <v>0</v>
      </c>
      <c r="H84" s="82">
        <v>0</v>
      </c>
      <c r="I84" s="82"/>
      <c r="J84" s="82">
        <f t="shared" si="5"/>
        <v>0</v>
      </c>
      <c r="K84" s="84"/>
      <c r="L84" s="84"/>
      <c r="M84" s="85"/>
      <c r="N84" s="87"/>
      <c r="O84" s="87"/>
      <c r="P84" s="142">
        <v>0</v>
      </c>
      <c r="Q84" s="143" t="s">
        <v>535</v>
      </c>
      <c r="R84" s="144">
        <v>1</v>
      </c>
      <c r="S84" s="145">
        <v>1</v>
      </c>
      <c r="T84" s="146"/>
      <c r="U84" s="146"/>
      <c r="V84" s="147">
        <v>1</v>
      </c>
      <c r="W84" s="148">
        <v>0</v>
      </c>
      <c r="X84" s="149"/>
      <c r="Y84" s="147">
        <v>1</v>
      </c>
    </row>
    <row r="85" spans="1:25">
      <c r="A85" s="140">
        <v>130</v>
      </c>
      <c r="B85" s="150" t="s">
        <v>181</v>
      </c>
      <c r="C85" s="141" t="s">
        <v>103</v>
      </c>
      <c r="D85" s="141" t="s">
        <v>13</v>
      </c>
      <c r="E85" s="79">
        <v>7136</v>
      </c>
      <c r="F85" s="80">
        <v>55</v>
      </c>
      <c r="G85" s="81">
        <f t="shared" si="4"/>
        <v>0</v>
      </c>
      <c r="H85" s="82">
        <v>0</v>
      </c>
      <c r="I85" s="82"/>
      <c r="J85" s="82">
        <f t="shared" si="5"/>
        <v>0</v>
      </c>
      <c r="K85" s="84"/>
      <c r="L85" s="84"/>
      <c r="M85" s="85"/>
      <c r="N85" s="87"/>
      <c r="O85" s="87"/>
      <c r="P85" s="142">
        <v>0</v>
      </c>
      <c r="Q85" s="143" t="s">
        <v>535</v>
      </c>
      <c r="R85" s="144">
        <v>1</v>
      </c>
      <c r="S85" s="145">
        <v>6</v>
      </c>
      <c r="T85" s="146"/>
      <c r="U85" s="146"/>
      <c r="V85" s="147">
        <v>6</v>
      </c>
      <c r="W85" s="148">
        <v>0</v>
      </c>
      <c r="X85" s="149"/>
      <c r="Y85" s="147">
        <v>6</v>
      </c>
    </row>
    <row r="86" spans="1:25">
      <c r="A86" s="140">
        <v>104</v>
      </c>
      <c r="B86" s="150" t="s">
        <v>181</v>
      </c>
      <c r="C86" s="141" t="s">
        <v>83</v>
      </c>
      <c r="D86" s="141" t="s">
        <v>14</v>
      </c>
      <c r="E86" s="79">
        <v>8112</v>
      </c>
      <c r="F86" s="80">
        <v>16</v>
      </c>
      <c r="G86" s="81">
        <f t="shared" si="4"/>
        <v>1</v>
      </c>
      <c r="H86" s="82">
        <v>0</v>
      </c>
      <c r="I86" s="82"/>
      <c r="J86" s="82">
        <f t="shared" si="5"/>
        <v>0</v>
      </c>
      <c r="K86" s="84">
        <v>4</v>
      </c>
      <c r="L86" s="84">
        <v>1</v>
      </c>
      <c r="M86" s="85">
        <v>1</v>
      </c>
      <c r="N86" s="87"/>
      <c r="O86" s="87"/>
      <c r="P86" s="142">
        <v>1</v>
      </c>
      <c r="Q86" s="143">
        <v>0</v>
      </c>
      <c r="R86" s="144">
        <v>1</v>
      </c>
      <c r="S86" s="145">
        <v>1</v>
      </c>
      <c r="T86" s="146"/>
      <c r="U86" s="146"/>
      <c r="V86" s="147">
        <v>1</v>
      </c>
      <c r="W86" s="148">
        <v>0</v>
      </c>
      <c r="X86" s="149"/>
      <c r="Y86" s="147">
        <v>1</v>
      </c>
    </row>
    <row r="87" spans="1:25">
      <c r="A87" s="140">
        <v>107</v>
      </c>
      <c r="B87" s="150" t="s">
        <v>181</v>
      </c>
      <c r="C87" s="141" t="s">
        <v>83</v>
      </c>
      <c r="D87" s="141" t="s">
        <v>15</v>
      </c>
      <c r="E87" s="79">
        <v>8519</v>
      </c>
      <c r="F87" s="80">
        <v>31</v>
      </c>
      <c r="G87" s="81">
        <f t="shared" si="4"/>
        <v>0</v>
      </c>
      <c r="H87" s="82">
        <v>0</v>
      </c>
      <c r="I87" s="82"/>
      <c r="J87" s="82">
        <f t="shared" si="5"/>
        <v>0</v>
      </c>
      <c r="K87" s="84"/>
      <c r="L87" s="84"/>
      <c r="M87" s="85"/>
      <c r="N87" s="87"/>
      <c r="O87" s="87"/>
      <c r="P87" s="142">
        <v>0</v>
      </c>
      <c r="Q87" s="143" t="s">
        <v>535</v>
      </c>
      <c r="R87" s="144">
        <v>1</v>
      </c>
      <c r="S87" s="145">
        <v>2</v>
      </c>
      <c r="T87" s="146"/>
      <c r="U87" s="146"/>
      <c r="V87" s="147">
        <v>2</v>
      </c>
      <c r="W87" s="148">
        <v>0</v>
      </c>
      <c r="X87" s="149"/>
      <c r="Y87" s="147">
        <v>2</v>
      </c>
    </row>
    <row r="88" spans="1:25">
      <c r="A88" s="140">
        <v>37</v>
      </c>
      <c r="B88" s="150" t="s">
        <v>180</v>
      </c>
      <c r="C88" s="141" t="s">
        <v>20</v>
      </c>
      <c r="D88" s="141" t="s">
        <v>13</v>
      </c>
      <c r="E88" s="79">
        <v>9433</v>
      </c>
      <c r="F88" s="80">
        <v>17</v>
      </c>
      <c r="G88" s="81">
        <f t="shared" si="4"/>
        <v>0</v>
      </c>
      <c r="H88" s="82">
        <v>0</v>
      </c>
      <c r="I88" s="82"/>
      <c r="J88" s="82">
        <f t="shared" si="5"/>
        <v>0</v>
      </c>
      <c r="K88" s="84"/>
      <c r="L88" s="85"/>
      <c r="M88" s="85"/>
      <c r="N88" s="87"/>
      <c r="O88" s="87"/>
      <c r="P88" s="142">
        <v>0</v>
      </c>
      <c r="Q88" s="143" t="s">
        <v>535</v>
      </c>
      <c r="R88" s="144">
        <v>0</v>
      </c>
      <c r="S88" s="145"/>
      <c r="T88" s="146"/>
      <c r="U88" s="146"/>
      <c r="V88" s="147">
        <v>0</v>
      </c>
      <c r="W88" s="148">
        <v>0</v>
      </c>
      <c r="X88" s="149"/>
      <c r="Y88" s="147">
        <v>0</v>
      </c>
    </row>
    <row r="89" spans="1:25">
      <c r="A89" s="140">
        <v>38</v>
      </c>
      <c r="B89" s="150" t="s">
        <v>180</v>
      </c>
      <c r="C89" s="141" t="s">
        <v>19</v>
      </c>
      <c r="D89" s="141" t="s">
        <v>13</v>
      </c>
      <c r="E89" s="79" t="s">
        <v>23</v>
      </c>
      <c r="F89" s="80">
        <v>7</v>
      </c>
      <c r="G89" s="81">
        <f t="shared" si="4"/>
        <v>0</v>
      </c>
      <c r="H89" s="82">
        <v>0</v>
      </c>
      <c r="I89" s="82"/>
      <c r="J89" s="82">
        <f t="shared" si="5"/>
        <v>0</v>
      </c>
      <c r="K89" s="84"/>
      <c r="L89" s="85"/>
      <c r="M89" s="85"/>
      <c r="N89" s="87"/>
      <c r="O89" s="87"/>
      <c r="P89" s="142">
        <v>0</v>
      </c>
      <c r="Q89" s="143" t="s">
        <v>535</v>
      </c>
      <c r="R89" s="144">
        <v>0</v>
      </c>
      <c r="S89" s="145"/>
      <c r="T89" s="146"/>
      <c r="U89" s="146"/>
      <c r="V89" s="147">
        <v>0</v>
      </c>
      <c r="W89" s="148">
        <v>0</v>
      </c>
      <c r="X89" s="149"/>
      <c r="Y89" s="147">
        <v>0</v>
      </c>
    </row>
    <row r="90" spans="1:25">
      <c r="A90" s="140">
        <v>39</v>
      </c>
      <c r="B90" s="150" t="s">
        <v>180</v>
      </c>
      <c r="C90" s="141" t="s">
        <v>19</v>
      </c>
      <c r="D90" s="141" t="s">
        <v>13</v>
      </c>
      <c r="E90" s="79" t="s">
        <v>23</v>
      </c>
      <c r="F90" s="80">
        <v>22</v>
      </c>
      <c r="G90" s="81">
        <f t="shared" si="4"/>
        <v>1</v>
      </c>
      <c r="H90" s="82">
        <v>1</v>
      </c>
      <c r="I90" s="82">
        <v>75</v>
      </c>
      <c r="J90" s="82">
        <f t="shared" si="5"/>
        <v>3.4090909090909092</v>
      </c>
      <c r="K90" s="84">
        <v>75</v>
      </c>
      <c r="L90" s="85">
        <v>1</v>
      </c>
      <c r="M90" s="85"/>
      <c r="N90" s="87"/>
      <c r="O90" s="87"/>
      <c r="P90" s="142">
        <v>0</v>
      </c>
      <c r="Q90" s="143" t="s">
        <v>535</v>
      </c>
      <c r="R90" s="144">
        <v>0</v>
      </c>
      <c r="S90" s="145"/>
      <c r="T90" s="146"/>
      <c r="U90" s="146"/>
      <c r="V90" s="147">
        <v>0</v>
      </c>
      <c r="W90" s="148">
        <v>0</v>
      </c>
      <c r="X90" s="149"/>
      <c r="Y90" s="147">
        <v>0</v>
      </c>
    </row>
    <row r="91" spans="1:25">
      <c r="A91" s="140">
        <v>121</v>
      </c>
      <c r="B91" s="150" t="s">
        <v>181</v>
      </c>
      <c r="C91" s="141" t="s">
        <v>103</v>
      </c>
      <c r="D91" s="141" t="s">
        <v>15</v>
      </c>
      <c r="E91" s="79">
        <v>7282</v>
      </c>
      <c r="F91" s="80">
        <v>37</v>
      </c>
      <c r="G91" s="81">
        <f t="shared" si="4"/>
        <v>1</v>
      </c>
      <c r="H91" s="82">
        <v>0</v>
      </c>
      <c r="I91" s="82"/>
      <c r="J91" s="82">
        <f t="shared" si="5"/>
        <v>0</v>
      </c>
      <c r="K91" s="84">
        <v>4</v>
      </c>
      <c r="L91" s="84">
        <v>1</v>
      </c>
      <c r="M91" s="85">
        <v>1</v>
      </c>
      <c r="N91" s="87">
        <v>1</v>
      </c>
      <c r="O91" s="87">
        <v>1</v>
      </c>
      <c r="P91" s="142">
        <v>0</v>
      </c>
      <c r="Q91" s="143" t="s">
        <v>535</v>
      </c>
      <c r="R91" s="144">
        <v>1</v>
      </c>
      <c r="S91" s="145">
        <v>1</v>
      </c>
      <c r="T91" s="146">
        <v>1</v>
      </c>
      <c r="U91" s="146"/>
      <c r="V91" s="147">
        <v>2</v>
      </c>
      <c r="W91" s="148">
        <v>0</v>
      </c>
      <c r="X91" s="149"/>
      <c r="Y91" s="147">
        <v>2</v>
      </c>
    </row>
    <row r="92" spans="1:25">
      <c r="A92" s="140">
        <v>86</v>
      </c>
      <c r="B92" s="150" t="s">
        <v>181</v>
      </c>
      <c r="C92" s="141" t="s">
        <v>63</v>
      </c>
      <c r="D92" s="141" t="s">
        <v>11</v>
      </c>
      <c r="E92" s="79" t="s">
        <v>23</v>
      </c>
      <c r="F92" s="80">
        <v>33</v>
      </c>
      <c r="G92" s="81">
        <f t="shared" si="4"/>
        <v>1</v>
      </c>
      <c r="H92" s="82">
        <v>0</v>
      </c>
      <c r="I92" s="82"/>
      <c r="J92" s="82">
        <f t="shared" si="5"/>
        <v>0</v>
      </c>
      <c r="K92" s="84">
        <v>1</v>
      </c>
      <c r="L92" s="84"/>
      <c r="M92" s="85"/>
      <c r="N92" s="87"/>
      <c r="O92" s="87"/>
      <c r="P92" s="142">
        <v>1</v>
      </c>
      <c r="Q92" s="143">
        <v>0</v>
      </c>
      <c r="R92" s="144">
        <v>1</v>
      </c>
      <c r="S92" s="145">
        <v>2</v>
      </c>
      <c r="T92" s="146">
        <v>1</v>
      </c>
      <c r="U92" s="146"/>
      <c r="V92" s="147">
        <v>3</v>
      </c>
      <c r="W92" s="148">
        <v>0</v>
      </c>
      <c r="X92" s="149"/>
      <c r="Y92" s="147">
        <v>3</v>
      </c>
    </row>
    <row r="93" spans="1:25">
      <c r="A93" s="140">
        <v>87</v>
      </c>
      <c r="B93" s="150" t="s">
        <v>181</v>
      </c>
      <c r="C93" s="141" t="s">
        <v>63</v>
      </c>
      <c r="D93" s="141" t="s">
        <v>11</v>
      </c>
      <c r="E93" s="79" t="s">
        <v>23</v>
      </c>
      <c r="F93" s="80">
        <v>38</v>
      </c>
      <c r="G93" s="81">
        <f t="shared" si="4"/>
        <v>0</v>
      </c>
      <c r="H93" s="82">
        <v>0</v>
      </c>
      <c r="I93" s="82"/>
      <c r="J93" s="82">
        <f t="shared" si="5"/>
        <v>0</v>
      </c>
      <c r="K93" s="84"/>
      <c r="L93" s="84"/>
      <c r="M93" s="85"/>
      <c r="N93" s="87"/>
      <c r="O93" s="87"/>
      <c r="P93" s="142">
        <v>1</v>
      </c>
      <c r="Q93" s="143">
        <v>0</v>
      </c>
      <c r="R93" s="144">
        <v>1</v>
      </c>
      <c r="S93" s="145">
        <v>1</v>
      </c>
      <c r="T93" s="146"/>
      <c r="U93" s="146"/>
      <c r="V93" s="147">
        <v>1</v>
      </c>
      <c r="W93" s="148">
        <v>0</v>
      </c>
      <c r="X93" s="149"/>
      <c r="Y93" s="147">
        <v>1</v>
      </c>
    </row>
    <row r="94" spans="1:25">
      <c r="A94" s="140">
        <v>125</v>
      </c>
      <c r="B94" s="150" t="s">
        <v>181</v>
      </c>
      <c r="C94" s="141" t="s">
        <v>103</v>
      </c>
      <c r="D94" s="141" t="s">
        <v>11</v>
      </c>
      <c r="E94" s="79">
        <v>13972</v>
      </c>
      <c r="F94" s="80">
        <v>29</v>
      </c>
      <c r="G94" s="81">
        <f t="shared" si="4"/>
        <v>1</v>
      </c>
      <c r="H94" s="82">
        <v>0</v>
      </c>
      <c r="I94" s="82"/>
      <c r="J94" s="82">
        <f t="shared" si="5"/>
        <v>0</v>
      </c>
      <c r="K94" s="84">
        <v>2</v>
      </c>
      <c r="L94" s="84"/>
      <c r="M94" s="85"/>
      <c r="N94" s="87"/>
      <c r="O94" s="87"/>
      <c r="P94" s="142">
        <v>0</v>
      </c>
      <c r="Q94" s="143" t="s">
        <v>535</v>
      </c>
      <c r="R94" s="144">
        <v>1</v>
      </c>
      <c r="S94" s="145">
        <v>3</v>
      </c>
      <c r="T94" s="146">
        <v>1</v>
      </c>
      <c r="U94" s="146">
        <v>1</v>
      </c>
      <c r="V94" s="147">
        <v>5</v>
      </c>
      <c r="W94" s="148">
        <v>0</v>
      </c>
      <c r="X94" s="149"/>
      <c r="Y94" s="147">
        <v>5</v>
      </c>
    </row>
    <row r="95" spans="1:25">
      <c r="A95" s="140">
        <v>126</v>
      </c>
      <c r="B95" s="150" t="s">
        <v>181</v>
      </c>
      <c r="C95" s="141" t="s">
        <v>103</v>
      </c>
      <c r="D95" s="141" t="s">
        <v>11</v>
      </c>
      <c r="E95" s="79" t="s">
        <v>23</v>
      </c>
      <c r="F95" s="80">
        <v>42</v>
      </c>
      <c r="G95" s="81">
        <f t="shared" si="4"/>
        <v>1</v>
      </c>
      <c r="H95" s="82">
        <v>0</v>
      </c>
      <c r="I95" s="82"/>
      <c r="J95" s="82">
        <f t="shared" si="5"/>
        <v>0</v>
      </c>
      <c r="K95" s="84">
        <v>5</v>
      </c>
      <c r="L95" s="84">
        <v>1</v>
      </c>
      <c r="M95" s="85"/>
      <c r="N95" s="87"/>
      <c r="O95" s="87"/>
      <c r="P95" s="142">
        <v>1</v>
      </c>
      <c r="Q95" s="143">
        <v>0</v>
      </c>
      <c r="R95" s="144">
        <v>1</v>
      </c>
      <c r="S95" s="145">
        <v>2</v>
      </c>
      <c r="T95" s="146">
        <v>1</v>
      </c>
      <c r="U95" s="146"/>
      <c r="V95" s="147">
        <v>3</v>
      </c>
      <c r="W95" s="148">
        <v>0</v>
      </c>
      <c r="X95" s="149"/>
      <c r="Y95" s="147">
        <v>3</v>
      </c>
    </row>
    <row r="96" spans="1:25">
      <c r="A96" s="140">
        <v>123</v>
      </c>
      <c r="B96" s="150" t="s">
        <v>181</v>
      </c>
      <c r="C96" s="141" t="s">
        <v>103</v>
      </c>
      <c r="D96" s="141" t="s">
        <v>12</v>
      </c>
      <c r="E96" s="79">
        <v>7055</v>
      </c>
      <c r="F96" s="80">
        <v>46</v>
      </c>
      <c r="G96" s="81">
        <f t="shared" si="4"/>
        <v>1</v>
      </c>
      <c r="H96" s="82">
        <v>0</v>
      </c>
      <c r="I96" s="82"/>
      <c r="J96" s="82">
        <f t="shared" si="5"/>
        <v>0</v>
      </c>
      <c r="K96" s="84">
        <v>1</v>
      </c>
      <c r="L96" s="84"/>
      <c r="M96" s="85"/>
      <c r="N96" s="87"/>
      <c r="O96" s="87"/>
      <c r="P96" s="142">
        <v>1</v>
      </c>
      <c r="Q96" s="143">
        <v>0</v>
      </c>
      <c r="R96" s="144">
        <v>1</v>
      </c>
      <c r="S96" s="145">
        <v>1</v>
      </c>
      <c r="T96" s="146">
        <v>1</v>
      </c>
      <c r="U96" s="146">
        <v>1</v>
      </c>
      <c r="V96" s="147">
        <v>3</v>
      </c>
      <c r="W96" s="148">
        <v>0</v>
      </c>
      <c r="X96" s="149"/>
      <c r="Y96" s="147">
        <v>3</v>
      </c>
    </row>
    <row r="97" spans="1:25">
      <c r="A97" s="140">
        <v>146</v>
      </c>
      <c r="B97" s="141" t="s">
        <v>203</v>
      </c>
      <c r="C97" s="141" t="s">
        <v>204</v>
      </c>
      <c r="D97" s="141" t="s">
        <v>7</v>
      </c>
      <c r="E97" s="79" t="s">
        <v>23</v>
      </c>
      <c r="F97" s="80">
        <v>7</v>
      </c>
      <c r="G97" s="81">
        <f t="shared" si="4"/>
        <v>1</v>
      </c>
      <c r="H97" s="82">
        <v>0</v>
      </c>
      <c r="I97" s="82"/>
      <c r="J97" s="82">
        <f t="shared" si="5"/>
        <v>0</v>
      </c>
      <c r="K97" s="84">
        <v>134</v>
      </c>
      <c r="L97" s="85"/>
      <c r="M97" s="85"/>
      <c r="N97" s="87"/>
      <c r="O97" s="87"/>
      <c r="P97" s="142">
        <v>1</v>
      </c>
      <c r="Q97" s="143">
        <v>0</v>
      </c>
      <c r="R97" s="144">
        <v>0</v>
      </c>
      <c r="S97" s="145"/>
      <c r="T97" s="146"/>
      <c r="U97" s="146"/>
      <c r="V97" s="147">
        <v>0</v>
      </c>
      <c r="W97" s="148">
        <v>0</v>
      </c>
      <c r="X97" s="149"/>
      <c r="Y97" s="147">
        <v>0</v>
      </c>
    </row>
    <row r="98" spans="1:25">
      <c r="A98" s="140">
        <v>147</v>
      </c>
      <c r="B98" s="141" t="s">
        <v>203</v>
      </c>
      <c r="C98" s="141" t="s">
        <v>204</v>
      </c>
      <c r="D98" s="141" t="s">
        <v>7</v>
      </c>
      <c r="E98" s="79" t="s">
        <v>23</v>
      </c>
      <c r="F98" s="80">
        <v>7</v>
      </c>
      <c r="G98" s="81">
        <f t="shared" si="4"/>
        <v>0</v>
      </c>
      <c r="H98" s="82">
        <v>0</v>
      </c>
      <c r="I98" s="82"/>
      <c r="J98" s="82">
        <f t="shared" si="5"/>
        <v>0</v>
      </c>
      <c r="K98" s="84"/>
      <c r="L98" s="85"/>
      <c r="M98" s="85"/>
      <c r="N98" s="87"/>
      <c r="O98" s="87"/>
      <c r="P98" s="142">
        <v>0</v>
      </c>
      <c r="Q98" s="143" t="s">
        <v>535</v>
      </c>
      <c r="R98" s="144">
        <v>1</v>
      </c>
      <c r="S98" s="145">
        <v>2</v>
      </c>
      <c r="T98" s="146"/>
      <c r="U98" s="146"/>
      <c r="V98" s="147">
        <v>2</v>
      </c>
      <c r="W98" s="148">
        <v>1</v>
      </c>
      <c r="X98" s="149">
        <v>30</v>
      </c>
      <c r="Y98" s="147">
        <v>32</v>
      </c>
    </row>
    <row r="99" spans="1:25">
      <c r="A99" s="140">
        <v>148</v>
      </c>
      <c r="B99" s="141" t="s">
        <v>203</v>
      </c>
      <c r="C99" s="141" t="s">
        <v>204</v>
      </c>
      <c r="D99" s="141" t="s">
        <v>7</v>
      </c>
      <c r="E99" s="79" t="s">
        <v>23</v>
      </c>
      <c r="F99" s="80">
        <v>11</v>
      </c>
      <c r="G99" s="81">
        <f t="shared" si="4"/>
        <v>0</v>
      </c>
      <c r="H99" s="82">
        <v>0</v>
      </c>
      <c r="I99" s="82"/>
      <c r="J99" s="82">
        <f t="shared" si="5"/>
        <v>0</v>
      </c>
      <c r="K99" s="84"/>
      <c r="L99" s="85"/>
      <c r="M99" s="85"/>
      <c r="N99" s="87"/>
      <c r="O99" s="87"/>
      <c r="P99" s="142">
        <v>1</v>
      </c>
      <c r="Q99" s="143">
        <v>0</v>
      </c>
      <c r="R99" s="144">
        <v>1</v>
      </c>
      <c r="S99" s="145">
        <v>1</v>
      </c>
      <c r="T99" s="146"/>
      <c r="U99" s="146"/>
      <c r="V99" s="147">
        <v>1</v>
      </c>
      <c r="W99" s="148">
        <v>0</v>
      </c>
      <c r="X99" s="149"/>
      <c r="Y99" s="147">
        <v>1</v>
      </c>
    </row>
    <row r="100" spans="1:25">
      <c r="A100" s="140">
        <v>161</v>
      </c>
      <c r="B100" s="141" t="s">
        <v>203</v>
      </c>
      <c r="C100" s="141" t="s">
        <v>204</v>
      </c>
      <c r="D100" s="141" t="s">
        <v>7</v>
      </c>
      <c r="E100" s="79" t="s">
        <v>23</v>
      </c>
      <c r="F100" s="80">
        <v>8</v>
      </c>
      <c r="G100" s="81">
        <f t="shared" si="4"/>
        <v>1</v>
      </c>
      <c r="H100" s="82">
        <v>1</v>
      </c>
      <c r="I100" s="82">
        <v>303</v>
      </c>
      <c r="J100" s="82">
        <f t="shared" si="5"/>
        <v>37.875</v>
      </c>
      <c r="K100" s="84">
        <v>300</v>
      </c>
      <c r="L100" s="85">
        <v>3</v>
      </c>
      <c r="M100" s="85"/>
      <c r="N100" s="87"/>
      <c r="O100" s="87"/>
      <c r="P100" s="142">
        <v>1</v>
      </c>
      <c r="Q100" s="143">
        <v>1</v>
      </c>
      <c r="R100" s="144">
        <v>1</v>
      </c>
      <c r="S100" s="145">
        <v>3</v>
      </c>
      <c r="T100" s="146"/>
      <c r="U100" s="146"/>
      <c r="V100" s="147">
        <v>3</v>
      </c>
      <c r="W100" s="148">
        <v>0</v>
      </c>
      <c r="X100" s="149"/>
      <c r="Y100" s="147">
        <v>3</v>
      </c>
    </row>
    <row r="101" spans="1:25">
      <c r="A101" s="140">
        <v>169</v>
      </c>
      <c r="B101" s="141" t="s">
        <v>203</v>
      </c>
      <c r="C101" s="141" t="s">
        <v>253</v>
      </c>
      <c r="D101" s="141" t="s">
        <v>7</v>
      </c>
      <c r="E101" s="79">
        <v>14000</v>
      </c>
      <c r="F101" s="80">
        <v>8</v>
      </c>
      <c r="G101" s="81">
        <f t="shared" si="4"/>
        <v>1</v>
      </c>
      <c r="H101" s="82">
        <v>1</v>
      </c>
      <c r="I101" s="82">
        <v>34</v>
      </c>
      <c r="J101" s="82">
        <f t="shared" si="5"/>
        <v>4.25</v>
      </c>
      <c r="K101" s="84">
        <v>34</v>
      </c>
      <c r="L101" s="85"/>
      <c r="M101" s="85"/>
      <c r="N101" s="87"/>
      <c r="O101" s="87"/>
      <c r="P101" s="142">
        <v>1</v>
      </c>
      <c r="Q101" s="143">
        <v>1</v>
      </c>
      <c r="R101" s="144">
        <v>1</v>
      </c>
      <c r="S101" s="145"/>
      <c r="T101" s="146"/>
      <c r="U101" s="146"/>
      <c r="V101" s="147">
        <v>0</v>
      </c>
      <c r="W101" s="148">
        <v>1</v>
      </c>
      <c r="X101" s="149">
        <v>75</v>
      </c>
      <c r="Y101" s="147">
        <v>75</v>
      </c>
    </row>
    <row r="102" spans="1:25">
      <c r="A102" s="140">
        <v>170</v>
      </c>
      <c r="B102" s="141" t="s">
        <v>203</v>
      </c>
      <c r="C102" s="141" t="s">
        <v>253</v>
      </c>
      <c r="D102" s="141" t="s">
        <v>7</v>
      </c>
      <c r="E102" s="79" t="s">
        <v>23</v>
      </c>
      <c r="F102" s="80">
        <v>12</v>
      </c>
      <c r="G102" s="81">
        <f t="shared" si="4"/>
        <v>1</v>
      </c>
      <c r="H102" s="82">
        <v>1</v>
      </c>
      <c r="I102" s="82">
        <v>2</v>
      </c>
      <c r="J102" s="82">
        <f t="shared" si="5"/>
        <v>0.16666666666666666</v>
      </c>
      <c r="K102" s="84">
        <v>1</v>
      </c>
      <c r="L102" s="85">
        <v>4</v>
      </c>
      <c r="M102" s="85">
        <v>1</v>
      </c>
      <c r="N102" s="87">
        <v>1</v>
      </c>
      <c r="O102" s="87"/>
      <c r="P102" s="142">
        <v>1</v>
      </c>
      <c r="Q102" s="143">
        <v>1</v>
      </c>
      <c r="R102" s="144">
        <v>0</v>
      </c>
      <c r="S102" s="145"/>
      <c r="T102" s="146"/>
      <c r="U102" s="146"/>
      <c r="V102" s="147">
        <v>0</v>
      </c>
      <c r="W102" s="148">
        <v>0</v>
      </c>
      <c r="X102" s="149"/>
      <c r="Y102" s="147">
        <v>0</v>
      </c>
    </row>
    <row r="103" spans="1:25">
      <c r="A103" s="140">
        <v>181</v>
      </c>
      <c r="B103" s="141" t="s">
        <v>203</v>
      </c>
      <c r="C103" s="141" t="s">
        <v>253</v>
      </c>
      <c r="D103" s="141" t="s">
        <v>7</v>
      </c>
      <c r="E103" s="79" t="s">
        <v>23</v>
      </c>
      <c r="F103" s="80">
        <v>10</v>
      </c>
      <c r="G103" s="81">
        <f t="shared" si="4"/>
        <v>1</v>
      </c>
      <c r="H103" s="82">
        <v>1</v>
      </c>
      <c r="I103" s="82">
        <v>11</v>
      </c>
      <c r="J103" s="82">
        <f t="shared" si="5"/>
        <v>1.1000000000000001</v>
      </c>
      <c r="K103" s="84">
        <v>2</v>
      </c>
      <c r="L103" s="85">
        <v>9</v>
      </c>
      <c r="M103" s="85">
        <v>150</v>
      </c>
      <c r="N103" s="87">
        <v>3</v>
      </c>
      <c r="O103" s="87"/>
      <c r="P103" s="142">
        <v>1</v>
      </c>
      <c r="Q103" s="143">
        <v>1</v>
      </c>
      <c r="R103" s="144">
        <v>1</v>
      </c>
      <c r="S103" s="145">
        <v>1</v>
      </c>
      <c r="T103" s="146"/>
      <c r="U103" s="146"/>
      <c r="V103" s="147">
        <v>1</v>
      </c>
      <c r="W103" s="148">
        <v>0</v>
      </c>
      <c r="X103" s="149"/>
      <c r="Y103" s="147">
        <v>1</v>
      </c>
    </row>
    <row r="104" spans="1:25">
      <c r="A104" s="140">
        <v>191</v>
      </c>
      <c r="B104" s="141" t="s">
        <v>203</v>
      </c>
      <c r="C104" s="141" t="s">
        <v>286</v>
      </c>
      <c r="D104" s="141" t="s">
        <v>7</v>
      </c>
      <c r="E104" s="79">
        <v>24068</v>
      </c>
      <c r="F104" s="80">
        <v>9</v>
      </c>
      <c r="G104" s="81">
        <f t="shared" si="4"/>
        <v>1</v>
      </c>
      <c r="H104" s="82">
        <v>1</v>
      </c>
      <c r="I104" s="82">
        <v>50</v>
      </c>
      <c r="J104" s="82">
        <f t="shared" si="5"/>
        <v>5.5555555555555554</v>
      </c>
      <c r="K104" s="84">
        <v>50</v>
      </c>
      <c r="L104" s="85">
        <v>75</v>
      </c>
      <c r="M104" s="85"/>
      <c r="N104" s="87"/>
      <c r="O104" s="87"/>
      <c r="P104" s="142">
        <v>1</v>
      </c>
      <c r="Q104" s="143">
        <v>1</v>
      </c>
      <c r="R104" s="144">
        <v>1</v>
      </c>
      <c r="S104" s="145">
        <v>7</v>
      </c>
      <c r="T104" s="146"/>
      <c r="U104" s="146"/>
      <c r="V104" s="147">
        <v>7</v>
      </c>
      <c r="W104" s="148">
        <v>1</v>
      </c>
      <c r="X104" s="149">
        <v>100</v>
      </c>
      <c r="Y104" s="147">
        <v>107</v>
      </c>
    </row>
    <row r="105" spans="1:25">
      <c r="A105" s="140">
        <v>192</v>
      </c>
      <c r="B105" s="141" t="s">
        <v>203</v>
      </c>
      <c r="C105" s="141" t="s">
        <v>286</v>
      </c>
      <c r="D105" s="141" t="s">
        <v>7</v>
      </c>
      <c r="E105" s="79">
        <v>24080</v>
      </c>
      <c r="F105" s="80">
        <v>11</v>
      </c>
      <c r="G105" s="81">
        <f t="shared" si="4"/>
        <v>1</v>
      </c>
      <c r="H105" s="82">
        <v>1</v>
      </c>
      <c r="I105" s="82">
        <v>60</v>
      </c>
      <c r="J105" s="82">
        <f t="shared" si="5"/>
        <v>5.4545454545454541</v>
      </c>
      <c r="K105" s="84">
        <v>60</v>
      </c>
      <c r="L105" s="85">
        <v>3</v>
      </c>
      <c r="M105" s="85"/>
      <c r="N105" s="87"/>
      <c r="O105" s="87"/>
      <c r="P105" s="142">
        <v>1</v>
      </c>
      <c r="Q105" s="143">
        <v>1</v>
      </c>
      <c r="R105" s="144">
        <v>1</v>
      </c>
      <c r="S105" s="145">
        <v>11</v>
      </c>
      <c r="T105" s="146"/>
      <c r="U105" s="146"/>
      <c r="V105" s="147">
        <v>11</v>
      </c>
      <c r="W105" s="148">
        <v>1</v>
      </c>
      <c r="X105" s="149">
        <v>25</v>
      </c>
      <c r="Y105" s="147">
        <v>36</v>
      </c>
    </row>
    <row r="106" spans="1:25">
      <c r="A106" s="140">
        <v>210</v>
      </c>
      <c r="B106" s="141" t="s">
        <v>203</v>
      </c>
      <c r="C106" s="141" t="s">
        <v>303</v>
      </c>
      <c r="D106" s="141" t="s">
        <v>7</v>
      </c>
      <c r="E106" s="79">
        <v>15101</v>
      </c>
      <c r="F106" s="80">
        <v>6</v>
      </c>
      <c r="G106" s="81">
        <f t="shared" si="4"/>
        <v>1</v>
      </c>
      <c r="H106" s="82">
        <v>1</v>
      </c>
      <c r="I106" s="82">
        <v>75</v>
      </c>
      <c r="J106" s="82">
        <f t="shared" si="5"/>
        <v>12.5</v>
      </c>
      <c r="K106" s="84">
        <v>75</v>
      </c>
      <c r="L106" s="85">
        <v>1</v>
      </c>
      <c r="M106" s="85"/>
      <c r="N106" s="87"/>
      <c r="O106" s="87"/>
      <c r="P106" s="142">
        <v>1</v>
      </c>
      <c r="Q106" s="143">
        <v>1</v>
      </c>
      <c r="R106" s="144">
        <v>1</v>
      </c>
      <c r="S106" s="145">
        <v>9</v>
      </c>
      <c r="T106" s="146"/>
      <c r="U106" s="146"/>
      <c r="V106" s="147">
        <v>9</v>
      </c>
      <c r="W106" s="148">
        <v>1</v>
      </c>
      <c r="X106" s="149">
        <v>500</v>
      </c>
      <c r="Y106" s="147">
        <v>509</v>
      </c>
    </row>
    <row r="107" spans="1:25">
      <c r="A107" s="140">
        <v>211</v>
      </c>
      <c r="B107" s="141" t="s">
        <v>203</v>
      </c>
      <c r="C107" s="141" t="s">
        <v>303</v>
      </c>
      <c r="D107" s="141" t="s">
        <v>7</v>
      </c>
      <c r="E107" s="79" t="s">
        <v>23</v>
      </c>
      <c r="F107" s="80">
        <v>8</v>
      </c>
      <c r="G107" s="81">
        <f t="shared" si="4"/>
        <v>1</v>
      </c>
      <c r="H107" s="82">
        <v>1</v>
      </c>
      <c r="I107" s="82">
        <v>32</v>
      </c>
      <c r="J107" s="82">
        <f t="shared" ref="J107:J133" si="6">I107/F107</f>
        <v>4</v>
      </c>
      <c r="K107" s="84">
        <v>7</v>
      </c>
      <c r="L107" s="85">
        <v>16</v>
      </c>
      <c r="M107" s="85">
        <v>9</v>
      </c>
      <c r="N107" s="87">
        <v>1</v>
      </c>
      <c r="O107" s="87"/>
      <c r="P107" s="142">
        <v>1</v>
      </c>
      <c r="Q107" s="143">
        <v>1</v>
      </c>
      <c r="R107" s="144">
        <v>1</v>
      </c>
      <c r="S107" s="145">
        <v>13</v>
      </c>
      <c r="T107" s="146"/>
      <c r="U107" s="146"/>
      <c r="V107" s="147">
        <v>13</v>
      </c>
      <c r="W107" s="148">
        <v>1</v>
      </c>
      <c r="X107" s="149">
        <v>15</v>
      </c>
      <c r="Y107" s="147">
        <v>28</v>
      </c>
    </row>
    <row r="108" spans="1:25">
      <c r="A108" s="140">
        <v>224</v>
      </c>
      <c r="B108" s="141" t="s">
        <v>203</v>
      </c>
      <c r="C108" s="141" t="s">
        <v>303</v>
      </c>
      <c r="D108" s="141" t="s">
        <v>7</v>
      </c>
      <c r="E108" s="79" t="s">
        <v>23</v>
      </c>
      <c r="F108" s="80">
        <v>11</v>
      </c>
      <c r="G108" s="81">
        <f t="shared" si="4"/>
        <v>1</v>
      </c>
      <c r="H108" s="82">
        <v>1</v>
      </c>
      <c r="I108" s="82">
        <v>150</v>
      </c>
      <c r="J108" s="82">
        <f t="shared" si="6"/>
        <v>13.636363636363637</v>
      </c>
      <c r="K108" s="84">
        <v>24</v>
      </c>
      <c r="L108" s="85">
        <v>1</v>
      </c>
      <c r="M108" s="85">
        <v>125</v>
      </c>
      <c r="N108" s="87">
        <v>8</v>
      </c>
      <c r="O108" s="87"/>
      <c r="P108" s="142">
        <v>1</v>
      </c>
      <c r="Q108" s="143">
        <v>1</v>
      </c>
      <c r="R108" s="144">
        <v>1</v>
      </c>
      <c r="S108" s="145">
        <v>24</v>
      </c>
      <c r="T108" s="146"/>
      <c r="U108" s="146"/>
      <c r="V108" s="147">
        <v>24</v>
      </c>
      <c r="W108" s="148">
        <v>0</v>
      </c>
      <c r="X108" s="149"/>
      <c r="Y108" s="147">
        <v>24</v>
      </c>
    </row>
    <row r="109" spans="1:25">
      <c r="A109" s="140">
        <v>225</v>
      </c>
      <c r="B109" s="141" t="s">
        <v>203</v>
      </c>
      <c r="C109" s="141" t="s">
        <v>303</v>
      </c>
      <c r="D109" s="141" t="s">
        <v>7</v>
      </c>
      <c r="E109" s="79" t="s">
        <v>23</v>
      </c>
      <c r="F109" s="80">
        <v>7</v>
      </c>
      <c r="G109" s="81">
        <f t="shared" si="4"/>
        <v>1</v>
      </c>
      <c r="H109" s="82">
        <v>1</v>
      </c>
      <c r="I109" s="82">
        <v>41</v>
      </c>
      <c r="J109" s="82">
        <f t="shared" si="6"/>
        <v>5.8571428571428568</v>
      </c>
      <c r="K109" s="84">
        <v>25</v>
      </c>
      <c r="L109" s="85">
        <v>13</v>
      </c>
      <c r="M109" s="85">
        <v>3</v>
      </c>
      <c r="N109" s="87">
        <v>1</v>
      </c>
      <c r="O109" s="87"/>
      <c r="P109" s="142">
        <v>1</v>
      </c>
      <c r="Q109" s="143">
        <v>1</v>
      </c>
      <c r="R109" s="144">
        <v>1</v>
      </c>
      <c r="S109" s="145">
        <v>7</v>
      </c>
      <c r="T109" s="146"/>
      <c r="U109" s="146"/>
      <c r="V109" s="147">
        <v>7</v>
      </c>
      <c r="W109" s="148">
        <v>0</v>
      </c>
      <c r="X109" s="149"/>
      <c r="Y109" s="147">
        <v>7</v>
      </c>
    </row>
    <row r="110" spans="1:25">
      <c r="A110" s="140">
        <v>236</v>
      </c>
      <c r="B110" s="141" t="s">
        <v>203</v>
      </c>
      <c r="C110" s="141" t="s">
        <v>336</v>
      </c>
      <c r="D110" s="141" t="s">
        <v>7</v>
      </c>
      <c r="E110" s="79" t="s">
        <v>23</v>
      </c>
      <c r="F110" s="80">
        <v>8</v>
      </c>
      <c r="G110" s="81">
        <f t="shared" si="4"/>
        <v>1</v>
      </c>
      <c r="H110" s="82">
        <v>1</v>
      </c>
      <c r="I110" s="82">
        <v>58</v>
      </c>
      <c r="J110" s="82">
        <f t="shared" si="6"/>
        <v>7.25</v>
      </c>
      <c r="K110" s="84">
        <v>19</v>
      </c>
      <c r="L110" s="85">
        <v>39</v>
      </c>
      <c r="M110" s="85">
        <v>1</v>
      </c>
      <c r="N110" s="87"/>
      <c r="O110" s="87"/>
      <c r="P110" s="142">
        <v>1</v>
      </c>
      <c r="Q110" s="143">
        <v>0</v>
      </c>
      <c r="R110" s="144">
        <v>1</v>
      </c>
      <c r="S110" s="145">
        <v>6</v>
      </c>
      <c r="T110" s="146"/>
      <c r="U110" s="146"/>
      <c r="V110" s="147">
        <v>6</v>
      </c>
      <c r="W110" s="148">
        <v>0</v>
      </c>
      <c r="X110" s="149"/>
      <c r="Y110" s="147">
        <v>6</v>
      </c>
    </row>
    <row r="111" spans="1:25">
      <c r="A111" s="140">
        <v>237</v>
      </c>
      <c r="B111" s="141" t="s">
        <v>203</v>
      </c>
      <c r="C111" s="141" t="s">
        <v>336</v>
      </c>
      <c r="D111" s="141" t="s">
        <v>7</v>
      </c>
      <c r="E111" s="79" t="s">
        <v>23</v>
      </c>
      <c r="F111" s="80">
        <v>7</v>
      </c>
      <c r="G111" s="81">
        <f t="shared" si="4"/>
        <v>1</v>
      </c>
      <c r="H111" s="82">
        <v>1</v>
      </c>
      <c r="I111" s="82">
        <v>25</v>
      </c>
      <c r="J111" s="82">
        <f t="shared" si="6"/>
        <v>3.5714285714285716</v>
      </c>
      <c r="K111" s="84">
        <v>23</v>
      </c>
      <c r="L111" s="85">
        <v>2</v>
      </c>
      <c r="M111" s="85">
        <v>2</v>
      </c>
      <c r="N111" s="87"/>
      <c r="O111" s="87"/>
      <c r="P111" s="142">
        <v>0</v>
      </c>
      <c r="Q111" s="143" t="s">
        <v>535</v>
      </c>
      <c r="R111" s="144">
        <v>1</v>
      </c>
      <c r="S111" s="145">
        <v>2</v>
      </c>
      <c r="T111" s="146"/>
      <c r="U111" s="146"/>
      <c r="V111" s="147">
        <v>2</v>
      </c>
      <c r="W111" s="148">
        <v>0</v>
      </c>
      <c r="X111" s="149"/>
      <c r="Y111" s="147">
        <v>2</v>
      </c>
    </row>
    <row r="112" spans="1:25">
      <c r="A112" s="140">
        <v>250</v>
      </c>
      <c r="B112" s="141" t="s">
        <v>203</v>
      </c>
      <c r="C112" s="141" t="s">
        <v>336</v>
      </c>
      <c r="D112" s="141" t="s">
        <v>7</v>
      </c>
      <c r="E112" s="79" t="s">
        <v>23</v>
      </c>
      <c r="F112" s="80">
        <v>6</v>
      </c>
      <c r="G112" s="81">
        <f t="shared" si="4"/>
        <v>1</v>
      </c>
      <c r="H112" s="82">
        <v>1</v>
      </c>
      <c r="I112" s="82">
        <v>25</v>
      </c>
      <c r="J112" s="82">
        <f t="shared" si="6"/>
        <v>4.166666666666667</v>
      </c>
      <c r="K112" s="84">
        <v>24</v>
      </c>
      <c r="L112" s="85">
        <v>1</v>
      </c>
      <c r="M112" s="85">
        <v>3</v>
      </c>
      <c r="N112" s="87">
        <v>100</v>
      </c>
      <c r="O112" s="87"/>
      <c r="P112" s="142">
        <v>1</v>
      </c>
      <c r="Q112" s="143">
        <v>0</v>
      </c>
      <c r="R112" s="144">
        <v>1</v>
      </c>
      <c r="S112" s="145">
        <v>1</v>
      </c>
      <c r="T112" s="146">
        <v>1</v>
      </c>
      <c r="U112" s="146">
        <v>1</v>
      </c>
      <c r="V112" s="147">
        <v>3</v>
      </c>
      <c r="W112" s="148">
        <v>0</v>
      </c>
      <c r="X112" s="149"/>
      <c r="Y112" s="147">
        <v>3</v>
      </c>
    </row>
    <row r="113" spans="1:25">
      <c r="A113" s="140">
        <v>252</v>
      </c>
      <c r="B113" s="141" t="s">
        <v>203</v>
      </c>
      <c r="C113" s="141" t="s">
        <v>336</v>
      </c>
      <c r="D113" s="141" t="s">
        <v>7</v>
      </c>
      <c r="E113" s="79" t="s">
        <v>23</v>
      </c>
      <c r="F113" s="80">
        <v>10</v>
      </c>
      <c r="G113" s="81">
        <f t="shared" si="4"/>
        <v>1</v>
      </c>
      <c r="H113" s="82">
        <v>1</v>
      </c>
      <c r="I113" s="82">
        <v>38</v>
      </c>
      <c r="J113" s="82">
        <f t="shared" si="6"/>
        <v>3.8</v>
      </c>
      <c r="K113" s="84">
        <v>21</v>
      </c>
      <c r="L113" s="85">
        <v>5</v>
      </c>
      <c r="M113" s="85">
        <v>12</v>
      </c>
      <c r="N113" s="87">
        <v>7</v>
      </c>
      <c r="O113" s="87"/>
      <c r="P113" s="142">
        <v>1</v>
      </c>
      <c r="Q113" s="143">
        <v>0</v>
      </c>
      <c r="R113" s="144">
        <v>1</v>
      </c>
      <c r="S113" s="145">
        <v>1</v>
      </c>
      <c r="T113" s="146"/>
      <c r="U113" s="146"/>
      <c r="V113" s="147">
        <v>1</v>
      </c>
      <c r="W113" s="148">
        <v>0</v>
      </c>
      <c r="X113" s="149"/>
      <c r="Y113" s="147">
        <v>1</v>
      </c>
    </row>
    <row r="114" spans="1:25">
      <c r="A114" s="140">
        <v>14</v>
      </c>
      <c r="B114" s="150" t="s">
        <v>180</v>
      </c>
      <c r="C114" s="141" t="s">
        <v>18</v>
      </c>
      <c r="D114" s="141" t="s">
        <v>7</v>
      </c>
      <c r="E114" s="79">
        <v>22865</v>
      </c>
      <c r="F114" s="80">
        <v>9</v>
      </c>
      <c r="G114" s="81">
        <f t="shared" si="4"/>
        <v>1</v>
      </c>
      <c r="H114" s="82">
        <v>1</v>
      </c>
      <c r="I114" s="82">
        <v>12</v>
      </c>
      <c r="J114" s="82">
        <f t="shared" si="6"/>
        <v>1.3333333333333333</v>
      </c>
      <c r="K114" s="84">
        <v>12</v>
      </c>
      <c r="L114" s="85"/>
      <c r="M114" s="85"/>
      <c r="N114" s="87"/>
      <c r="O114" s="87"/>
      <c r="P114" s="142">
        <v>0</v>
      </c>
      <c r="Q114" s="143" t="s">
        <v>535</v>
      </c>
      <c r="R114" s="144">
        <v>0</v>
      </c>
      <c r="S114" s="145"/>
      <c r="T114" s="146"/>
      <c r="U114" s="146"/>
      <c r="V114" s="147">
        <v>0</v>
      </c>
      <c r="W114" s="148">
        <v>0</v>
      </c>
      <c r="X114" s="149"/>
      <c r="Y114" s="147">
        <v>0</v>
      </c>
    </row>
    <row r="115" spans="1:25">
      <c r="A115" s="140">
        <v>15</v>
      </c>
      <c r="B115" s="150" t="s">
        <v>180</v>
      </c>
      <c r="C115" s="141" t="s">
        <v>18</v>
      </c>
      <c r="D115" s="141" t="s">
        <v>7</v>
      </c>
      <c r="E115" s="79">
        <v>22754</v>
      </c>
      <c r="F115" s="80">
        <v>6</v>
      </c>
      <c r="G115" s="81">
        <f t="shared" si="4"/>
        <v>1</v>
      </c>
      <c r="H115" s="82">
        <v>1</v>
      </c>
      <c r="I115" s="82">
        <v>75</v>
      </c>
      <c r="J115" s="82">
        <f t="shared" si="6"/>
        <v>12.5</v>
      </c>
      <c r="K115" s="84">
        <v>75</v>
      </c>
      <c r="L115" s="85"/>
      <c r="M115" s="85"/>
      <c r="N115" s="87"/>
      <c r="O115" s="87"/>
      <c r="P115" s="142">
        <v>1</v>
      </c>
      <c r="Q115" s="143">
        <v>1</v>
      </c>
      <c r="R115" s="144">
        <v>1</v>
      </c>
      <c r="S115" s="145">
        <v>1</v>
      </c>
      <c r="T115" s="146"/>
      <c r="U115" s="146"/>
      <c r="V115" s="147">
        <v>1</v>
      </c>
      <c r="W115" s="148">
        <v>1</v>
      </c>
      <c r="X115" s="149">
        <v>25</v>
      </c>
      <c r="Y115" s="147">
        <v>26</v>
      </c>
    </row>
    <row r="116" spans="1:25">
      <c r="A116" s="140">
        <v>16</v>
      </c>
      <c r="B116" s="150" t="s">
        <v>180</v>
      </c>
      <c r="C116" s="141" t="s">
        <v>20</v>
      </c>
      <c r="D116" s="141" t="s">
        <v>7</v>
      </c>
      <c r="E116" s="79" t="s">
        <v>23</v>
      </c>
      <c r="F116" s="80">
        <v>15</v>
      </c>
      <c r="G116" s="81">
        <f t="shared" si="4"/>
        <v>1</v>
      </c>
      <c r="H116" s="82">
        <v>0</v>
      </c>
      <c r="I116" s="82"/>
      <c r="J116" s="82">
        <f t="shared" si="6"/>
        <v>0</v>
      </c>
      <c r="K116" s="84">
        <v>100</v>
      </c>
      <c r="L116" s="85">
        <v>4</v>
      </c>
      <c r="M116" s="85"/>
      <c r="N116" s="87"/>
      <c r="O116" s="87"/>
      <c r="P116" s="142">
        <v>0</v>
      </c>
      <c r="Q116" s="143" t="s">
        <v>535</v>
      </c>
      <c r="R116" s="144">
        <v>1</v>
      </c>
      <c r="S116" s="145">
        <v>3</v>
      </c>
      <c r="T116" s="146"/>
      <c r="U116" s="146"/>
      <c r="V116" s="147">
        <v>3</v>
      </c>
      <c r="W116" s="148">
        <v>0</v>
      </c>
      <c r="X116" s="149"/>
      <c r="Y116" s="147">
        <v>3</v>
      </c>
    </row>
    <row r="117" spans="1:25">
      <c r="A117" s="140">
        <v>149</v>
      </c>
      <c r="B117" s="141" t="s">
        <v>203</v>
      </c>
      <c r="C117" s="141" t="s">
        <v>204</v>
      </c>
      <c r="D117" s="141" t="s">
        <v>14</v>
      </c>
      <c r="E117" s="79">
        <v>3480</v>
      </c>
      <c r="F117" s="80">
        <v>10</v>
      </c>
      <c r="G117" s="81">
        <f t="shared" si="4"/>
        <v>1</v>
      </c>
      <c r="H117" s="82">
        <v>0</v>
      </c>
      <c r="I117" s="82"/>
      <c r="J117" s="82">
        <f t="shared" si="6"/>
        <v>0</v>
      </c>
      <c r="K117" s="84">
        <v>1</v>
      </c>
      <c r="L117" s="85"/>
      <c r="M117" s="85"/>
      <c r="N117" s="87"/>
      <c r="O117" s="87"/>
      <c r="P117" s="142">
        <v>0</v>
      </c>
      <c r="Q117" s="143" t="s">
        <v>535</v>
      </c>
      <c r="R117" s="144">
        <v>1</v>
      </c>
      <c r="S117" s="145">
        <v>39</v>
      </c>
      <c r="T117" s="146"/>
      <c r="U117" s="146"/>
      <c r="V117" s="147">
        <v>39</v>
      </c>
      <c r="W117" s="148">
        <v>1</v>
      </c>
      <c r="X117" s="149" t="s">
        <v>233</v>
      </c>
      <c r="Y117" s="147">
        <v>39</v>
      </c>
    </row>
    <row r="118" spans="1:25">
      <c r="A118" s="140">
        <v>150</v>
      </c>
      <c r="B118" s="141" t="s">
        <v>203</v>
      </c>
      <c r="C118" s="141" t="s">
        <v>204</v>
      </c>
      <c r="D118" s="141" t="s">
        <v>14</v>
      </c>
      <c r="E118" s="79">
        <v>3373</v>
      </c>
      <c r="F118" s="80">
        <v>16</v>
      </c>
      <c r="G118" s="81">
        <f t="shared" si="4"/>
        <v>1</v>
      </c>
      <c r="H118" s="82">
        <v>0</v>
      </c>
      <c r="I118" s="82"/>
      <c r="J118" s="82">
        <f t="shared" si="6"/>
        <v>0</v>
      </c>
      <c r="K118" s="84">
        <v>12</v>
      </c>
      <c r="L118" s="85"/>
      <c r="M118" s="85"/>
      <c r="N118" s="87"/>
      <c r="O118" s="87"/>
      <c r="P118" s="142">
        <v>1</v>
      </c>
      <c r="Q118" s="143">
        <v>0</v>
      </c>
      <c r="R118" s="144">
        <v>1</v>
      </c>
      <c r="S118" s="145">
        <v>13</v>
      </c>
      <c r="T118" s="146"/>
      <c r="U118" s="146"/>
      <c r="V118" s="147">
        <v>13</v>
      </c>
      <c r="W118" s="148">
        <v>0</v>
      </c>
      <c r="X118" s="149"/>
      <c r="Y118" s="147">
        <v>13</v>
      </c>
    </row>
    <row r="119" spans="1:25">
      <c r="A119" s="140">
        <v>171</v>
      </c>
      <c r="B119" s="141" t="s">
        <v>203</v>
      </c>
      <c r="C119" s="141" t="s">
        <v>253</v>
      </c>
      <c r="D119" s="141" t="s">
        <v>14</v>
      </c>
      <c r="E119" s="79">
        <v>1338</v>
      </c>
      <c r="F119" s="80">
        <v>15</v>
      </c>
      <c r="G119" s="81">
        <f t="shared" si="4"/>
        <v>1</v>
      </c>
      <c r="H119" s="82">
        <v>0</v>
      </c>
      <c r="I119" s="82"/>
      <c r="J119" s="82">
        <f t="shared" si="6"/>
        <v>0</v>
      </c>
      <c r="K119" s="84">
        <v>9</v>
      </c>
      <c r="L119" s="85"/>
      <c r="M119" s="85"/>
      <c r="N119" s="87"/>
      <c r="O119" s="87"/>
      <c r="P119" s="142">
        <v>0</v>
      </c>
      <c r="Q119" s="143" t="s">
        <v>535</v>
      </c>
      <c r="R119" s="144">
        <v>1</v>
      </c>
      <c r="S119" s="145">
        <v>6</v>
      </c>
      <c r="T119" s="146"/>
      <c r="U119" s="146"/>
      <c r="V119" s="147">
        <v>6</v>
      </c>
      <c r="W119" s="148">
        <v>0</v>
      </c>
      <c r="X119" s="149"/>
      <c r="Y119" s="147">
        <v>6</v>
      </c>
    </row>
    <row r="120" spans="1:25">
      <c r="A120" s="140">
        <v>172</v>
      </c>
      <c r="B120" s="141" t="s">
        <v>203</v>
      </c>
      <c r="C120" s="141" t="s">
        <v>253</v>
      </c>
      <c r="D120" s="141" t="s">
        <v>14</v>
      </c>
      <c r="E120" s="79">
        <v>1167</v>
      </c>
      <c r="F120" s="80">
        <v>7</v>
      </c>
      <c r="G120" s="81">
        <f t="shared" si="4"/>
        <v>1</v>
      </c>
      <c r="H120" s="82">
        <v>0</v>
      </c>
      <c r="I120" s="82"/>
      <c r="J120" s="82">
        <f t="shared" si="6"/>
        <v>0</v>
      </c>
      <c r="K120" s="84">
        <v>25</v>
      </c>
      <c r="L120" s="85"/>
      <c r="M120" s="85"/>
      <c r="N120" s="87"/>
      <c r="O120" s="87"/>
      <c r="P120" s="142">
        <v>0</v>
      </c>
      <c r="Q120" s="143" t="s">
        <v>535</v>
      </c>
      <c r="R120" s="144">
        <v>1</v>
      </c>
      <c r="S120" s="145">
        <v>3</v>
      </c>
      <c r="T120" s="146">
        <v>3</v>
      </c>
      <c r="U120" s="146"/>
      <c r="V120" s="147">
        <v>6</v>
      </c>
      <c r="W120" s="148">
        <v>0</v>
      </c>
      <c r="X120" s="149"/>
      <c r="Y120" s="147">
        <v>6</v>
      </c>
    </row>
    <row r="121" spans="1:25">
      <c r="A121" s="140">
        <v>193</v>
      </c>
      <c r="B121" s="141" t="s">
        <v>203</v>
      </c>
      <c r="C121" s="141" t="s">
        <v>286</v>
      </c>
      <c r="D121" s="141" t="s">
        <v>14</v>
      </c>
      <c r="E121" s="79">
        <v>5477</v>
      </c>
      <c r="F121" s="80">
        <v>8</v>
      </c>
      <c r="G121" s="81">
        <f t="shared" si="4"/>
        <v>1</v>
      </c>
      <c r="H121" s="82">
        <v>0</v>
      </c>
      <c r="I121" s="82"/>
      <c r="J121" s="82">
        <f t="shared" si="6"/>
        <v>0</v>
      </c>
      <c r="K121" s="84">
        <v>4</v>
      </c>
      <c r="L121" s="85"/>
      <c r="M121" s="85"/>
      <c r="N121" s="87"/>
      <c r="O121" s="87"/>
      <c r="P121" s="142">
        <v>0</v>
      </c>
      <c r="Q121" s="143" t="s">
        <v>535</v>
      </c>
      <c r="R121" s="144">
        <v>1</v>
      </c>
      <c r="S121" s="145">
        <v>23</v>
      </c>
      <c r="T121" s="146">
        <v>1</v>
      </c>
      <c r="U121" s="146"/>
      <c r="V121" s="147">
        <v>24</v>
      </c>
      <c r="W121" s="148">
        <v>1</v>
      </c>
      <c r="X121" s="149">
        <v>20</v>
      </c>
      <c r="Y121" s="147">
        <v>44</v>
      </c>
    </row>
    <row r="122" spans="1:25">
      <c r="A122" s="140">
        <v>212</v>
      </c>
      <c r="B122" s="141" t="s">
        <v>203</v>
      </c>
      <c r="C122" s="141" t="s">
        <v>303</v>
      </c>
      <c r="D122" s="141" t="s">
        <v>14</v>
      </c>
      <c r="E122" s="79">
        <v>221</v>
      </c>
      <c r="F122" s="80">
        <v>38</v>
      </c>
      <c r="G122" s="81">
        <f t="shared" si="4"/>
        <v>1</v>
      </c>
      <c r="H122" s="82">
        <v>0</v>
      </c>
      <c r="I122" s="82"/>
      <c r="J122" s="82">
        <f t="shared" si="6"/>
        <v>0</v>
      </c>
      <c r="K122" s="84">
        <v>4</v>
      </c>
      <c r="L122" s="85"/>
      <c r="M122" s="85"/>
      <c r="N122" s="87"/>
      <c r="O122" s="87"/>
      <c r="P122" s="142">
        <v>1</v>
      </c>
      <c r="Q122" s="143">
        <v>0</v>
      </c>
      <c r="R122" s="144">
        <v>1</v>
      </c>
      <c r="S122" s="145">
        <v>75</v>
      </c>
      <c r="T122" s="146"/>
      <c r="U122" s="146"/>
      <c r="V122" s="147">
        <v>75</v>
      </c>
      <c r="W122" s="148">
        <v>0</v>
      </c>
      <c r="X122" s="149"/>
      <c r="Y122" s="147">
        <v>75</v>
      </c>
    </row>
    <row r="123" spans="1:25">
      <c r="A123" s="140">
        <v>213</v>
      </c>
      <c r="B123" s="141" t="s">
        <v>203</v>
      </c>
      <c r="C123" s="141" t="s">
        <v>303</v>
      </c>
      <c r="D123" s="141" t="s">
        <v>14</v>
      </c>
      <c r="E123" s="79">
        <v>3994</v>
      </c>
      <c r="F123" s="80">
        <v>12</v>
      </c>
      <c r="G123" s="81">
        <f t="shared" si="4"/>
        <v>1</v>
      </c>
      <c r="H123" s="82">
        <v>0</v>
      </c>
      <c r="I123" s="82"/>
      <c r="J123" s="82">
        <f t="shared" si="6"/>
        <v>0</v>
      </c>
      <c r="K123" s="84">
        <v>15</v>
      </c>
      <c r="L123" s="85"/>
      <c r="M123" s="85"/>
      <c r="N123" s="87"/>
      <c r="O123" s="87"/>
      <c r="P123" s="142">
        <v>0</v>
      </c>
      <c r="Q123" s="143" t="s">
        <v>535</v>
      </c>
      <c r="R123" s="144">
        <v>1</v>
      </c>
      <c r="S123" s="145">
        <v>1</v>
      </c>
      <c r="T123" s="146"/>
      <c r="U123" s="146"/>
      <c r="V123" s="147">
        <v>1</v>
      </c>
      <c r="W123" s="148">
        <v>0</v>
      </c>
      <c r="X123" s="149"/>
      <c r="Y123" s="147">
        <v>1</v>
      </c>
    </row>
    <row r="124" spans="1:25">
      <c r="A124" s="140">
        <v>238</v>
      </c>
      <c r="B124" s="141" t="s">
        <v>203</v>
      </c>
      <c r="C124" s="141" t="s">
        <v>336</v>
      </c>
      <c r="D124" s="141" t="s">
        <v>14</v>
      </c>
      <c r="E124" s="79">
        <v>530</v>
      </c>
      <c r="F124" s="80">
        <v>13</v>
      </c>
      <c r="G124" s="81">
        <f t="shared" si="4"/>
        <v>1</v>
      </c>
      <c r="H124" s="82">
        <v>0</v>
      </c>
      <c r="I124" s="82"/>
      <c r="J124" s="82">
        <f t="shared" si="6"/>
        <v>0</v>
      </c>
      <c r="K124" s="84">
        <v>10</v>
      </c>
      <c r="L124" s="85"/>
      <c r="M124" s="85"/>
      <c r="N124" s="87"/>
      <c r="O124" s="87"/>
      <c r="P124" s="142">
        <v>1</v>
      </c>
      <c r="Q124" s="143">
        <v>0</v>
      </c>
      <c r="R124" s="144">
        <v>1</v>
      </c>
      <c r="S124" s="145">
        <v>1</v>
      </c>
      <c r="T124" s="146"/>
      <c r="U124" s="146"/>
      <c r="V124" s="147">
        <v>1</v>
      </c>
      <c r="W124" s="148">
        <v>0</v>
      </c>
      <c r="X124" s="149"/>
      <c r="Y124" s="147">
        <v>1</v>
      </c>
    </row>
    <row r="125" spans="1:25">
      <c r="A125" s="140">
        <v>239</v>
      </c>
      <c r="B125" s="141" t="s">
        <v>203</v>
      </c>
      <c r="C125" s="141" t="s">
        <v>336</v>
      </c>
      <c r="D125" s="141" t="s">
        <v>14</v>
      </c>
      <c r="E125" s="79">
        <v>429</v>
      </c>
      <c r="F125" s="80">
        <v>12</v>
      </c>
      <c r="G125" s="81">
        <f t="shared" si="4"/>
        <v>1</v>
      </c>
      <c r="H125" s="82">
        <v>0</v>
      </c>
      <c r="I125" s="82"/>
      <c r="J125" s="82">
        <f t="shared" si="6"/>
        <v>0</v>
      </c>
      <c r="K125" s="84">
        <v>3</v>
      </c>
      <c r="L125" s="85"/>
      <c r="M125" s="85"/>
      <c r="N125" s="87"/>
      <c r="O125" s="87"/>
      <c r="P125" s="142">
        <v>0</v>
      </c>
      <c r="Q125" s="143" t="s">
        <v>535</v>
      </c>
      <c r="R125" s="144">
        <v>1</v>
      </c>
      <c r="S125" s="145">
        <v>1</v>
      </c>
      <c r="T125" s="146">
        <v>1</v>
      </c>
      <c r="U125" s="146"/>
      <c r="V125" s="147">
        <v>2</v>
      </c>
      <c r="W125" s="148">
        <v>0</v>
      </c>
      <c r="X125" s="149"/>
      <c r="Y125" s="147">
        <v>2</v>
      </c>
    </row>
    <row r="126" spans="1:25">
      <c r="A126" s="140">
        <v>42</v>
      </c>
      <c r="B126" s="150" t="s">
        <v>180</v>
      </c>
      <c r="C126" s="141" t="s">
        <v>18</v>
      </c>
      <c r="D126" s="141" t="s">
        <v>14</v>
      </c>
      <c r="E126" s="79">
        <v>14021</v>
      </c>
      <c r="F126" s="80">
        <v>29</v>
      </c>
      <c r="G126" s="81">
        <f t="shared" si="4"/>
        <v>1</v>
      </c>
      <c r="H126" s="82">
        <v>1</v>
      </c>
      <c r="I126" s="82">
        <v>10</v>
      </c>
      <c r="J126" s="82">
        <f t="shared" si="6"/>
        <v>0.34482758620689657</v>
      </c>
      <c r="K126" s="84">
        <v>10</v>
      </c>
      <c r="L126" s="85"/>
      <c r="M126" s="85"/>
      <c r="N126" s="87"/>
      <c r="O126" s="87"/>
      <c r="P126" s="142">
        <v>1</v>
      </c>
      <c r="Q126" s="143">
        <v>0</v>
      </c>
      <c r="R126" s="144">
        <v>1</v>
      </c>
      <c r="S126" s="145">
        <v>7</v>
      </c>
      <c r="T126" s="146"/>
      <c r="U126" s="146"/>
      <c r="V126" s="147">
        <v>7</v>
      </c>
      <c r="W126" s="148">
        <v>0</v>
      </c>
      <c r="X126" s="149"/>
      <c r="Y126" s="147">
        <v>7</v>
      </c>
    </row>
    <row r="127" spans="1:25">
      <c r="A127" s="140">
        <v>45</v>
      </c>
      <c r="B127" s="150" t="s">
        <v>180</v>
      </c>
      <c r="C127" s="141" t="s">
        <v>19</v>
      </c>
      <c r="D127" s="141" t="s">
        <v>14</v>
      </c>
      <c r="E127" s="79" t="s">
        <v>23</v>
      </c>
      <c r="F127" s="80">
        <v>9</v>
      </c>
      <c r="G127" s="81">
        <f t="shared" si="4"/>
        <v>1</v>
      </c>
      <c r="H127" s="82">
        <v>1</v>
      </c>
      <c r="I127" s="82">
        <v>12</v>
      </c>
      <c r="J127" s="82">
        <f t="shared" si="6"/>
        <v>1.3333333333333333</v>
      </c>
      <c r="K127" s="84">
        <v>12</v>
      </c>
      <c r="L127" s="85"/>
      <c r="M127" s="85"/>
      <c r="N127" s="87"/>
      <c r="O127" s="87"/>
      <c r="P127" s="142">
        <v>1</v>
      </c>
      <c r="Q127" s="143">
        <v>1</v>
      </c>
      <c r="R127" s="144">
        <v>0</v>
      </c>
      <c r="S127" s="145"/>
      <c r="T127" s="146"/>
      <c r="U127" s="146"/>
      <c r="V127" s="147">
        <v>0</v>
      </c>
      <c r="W127" s="148">
        <v>0</v>
      </c>
      <c r="X127" s="149"/>
      <c r="Y127" s="147">
        <v>0</v>
      </c>
    </row>
    <row r="128" spans="1:25">
      <c r="A128" s="140">
        <v>83</v>
      </c>
      <c r="B128" s="150" t="s">
        <v>181</v>
      </c>
      <c r="C128" s="141" t="s">
        <v>83</v>
      </c>
      <c r="D128" s="141" t="s">
        <v>10</v>
      </c>
      <c r="E128" s="79">
        <v>8200</v>
      </c>
      <c r="F128" s="80">
        <v>75</v>
      </c>
      <c r="G128" s="81">
        <f t="shared" si="4"/>
        <v>1</v>
      </c>
      <c r="H128" s="82">
        <v>1</v>
      </c>
      <c r="I128" s="82">
        <v>1</v>
      </c>
      <c r="J128" s="82">
        <f t="shared" si="6"/>
        <v>1.3333333333333334E-2</v>
      </c>
      <c r="K128" s="84">
        <v>1</v>
      </c>
      <c r="L128" s="84">
        <v>1</v>
      </c>
      <c r="M128" s="85">
        <v>1</v>
      </c>
      <c r="N128" s="87"/>
      <c r="O128" s="87"/>
      <c r="P128" s="142">
        <v>1</v>
      </c>
      <c r="Q128" s="143">
        <v>0</v>
      </c>
      <c r="R128" s="144">
        <v>1</v>
      </c>
      <c r="S128" s="145">
        <v>1</v>
      </c>
      <c r="T128" s="146"/>
      <c r="U128" s="146"/>
      <c r="V128" s="147">
        <v>1</v>
      </c>
      <c r="W128" s="148">
        <v>0</v>
      </c>
      <c r="X128" s="149"/>
      <c r="Y128" s="147">
        <v>1</v>
      </c>
    </row>
    <row r="129" spans="1:25">
      <c r="A129" s="140">
        <v>134</v>
      </c>
      <c r="B129" s="150" t="s">
        <v>181</v>
      </c>
      <c r="C129" s="141" t="s">
        <v>103</v>
      </c>
      <c r="D129" s="141" t="s">
        <v>12</v>
      </c>
      <c r="E129" s="79">
        <v>2674</v>
      </c>
      <c r="F129" s="80">
        <v>22</v>
      </c>
      <c r="G129" s="81">
        <f t="shared" si="4"/>
        <v>1</v>
      </c>
      <c r="H129" s="82">
        <v>0</v>
      </c>
      <c r="I129" s="82"/>
      <c r="J129" s="82">
        <f t="shared" si="6"/>
        <v>0</v>
      </c>
      <c r="K129" s="84">
        <v>1</v>
      </c>
      <c r="L129" s="84"/>
      <c r="M129" s="85"/>
      <c r="N129" s="87"/>
      <c r="O129" s="87"/>
      <c r="P129" s="142">
        <v>1</v>
      </c>
      <c r="Q129" s="143">
        <v>0</v>
      </c>
      <c r="R129" s="144">
        <v>1</v>
      </c>
      <c r="S129" s="145">
        <v>2</v>
      </c>
      <c r="T129" s="146">
        <v>2</v>
      </c>
      <c r="U129" s="146">
        <v>1</v>
      </c>
      <c r="V129" s="147">
        <v>5</v>
      </c>
      <c r="W129" s="148">
        <v>0</v>
      </c>
      <c r="X129" s="149"/>
      <c r="Y129" s="147">
        <v>5</v>
      </c>
    </row>
    <row r="130" spans="1:25">
      <c r="A130" s="140">
        <v>108</v>
      </c>
      <c r="B130" s="150" t="s">
        <v>181</v>
      </c>
      <c r="C130" s="141" t="s">
        <v>83</v>
      </c>
      <c r="D130" s="141" t="s">
        <v>15</v>
      </c>
      <c r="E130" s="79">
        <v>8588</v>
      </c>
      <c r="F130" s="80">
        <v>59</v>
      </c>
      <c r="G130" s="81">
        <f t="shared" ref="G130:G193" si="7">IF(SUM(K130,L130,M130)&gt;0,1,0)</f>
        <v>1</v>
      </c>
      <c r="H130" s="82">
        <v>0</v>
      </c>
      <c r="I130" s="82"/>
      <c r="J130" s="82">
        <f t="shared" si="6"/>
        <v>0</v>
      </c>
      <c r="K130" s="84">
        <v>2</v>
      </c>
      <c r="L130" s="84">
        <v>1</v>
      </c>
      <c r="M130" s="85"/>
      <c r="N130" s="87"/>
      <c r="O130" s="87"/>
      <c r="P130" s="142">
        <v>1</v>
      </c>
      <c r="Q130" s="143">
        <v>0</v>
      </c>
      <c r="R130" s="144">
        <v>1</v>
      </c>
      <c r="S130" s="145">
        <v>3</v>
      </c>
      <c r="T130" s="146">
        <v>2</v>
      </c>
      <c r="U130" s="146">
        <v>1</v>
      </c>
      <c r="V130" s="147">
        <v>6</v>
      </c>
      <c r="W130" s="148">
        <v>0</v>
      </c>
      <c r="X130" s="149"/>
      <c r="Y130" s="147">
        <v>6</v>
      </c>
    </row>
    <row r="131" spans="1:25">
      <c r="A131" s="140">
        <v>117</v>
      </c>
      <c r="B131" s="150" t="s">
        <v>181</v>
      </c>
      <c r="C131" s="141" t="s">
        <v>103</v>
      </c>
      <c r="D131" s="141" t="s">
        <v>6</v>
      </c>
      <c r="E131" s="79">
        <v>2544</v>
      </c>
      <c r="F131" s="80">
        <v>13</v>
      </c>
      <c r="G131" s="81">
        <f t="shared" si="7"/>
        <v>1</v>
      </c>
      <c r="H131" s="82">
        <v>0</v>
      </c>
      <c r="I131" s="82"/>
      <c r="J131" s="82">
        <f t="shared" si="6"/>
        <v>0</v>
      </c>
      <c r="K131" s="84">
        <v>1</v>
      </c>
      <c r="L131" s="84">
        <v>1</v>
      </c>
      <c r="M131" s="85"/>
      <c r="N131" s="87"/>
      <c r="O131" s="87"/>
      <c r="P131" s="142">
        <v>1</v>
      </c>
      <c r="Q131" s="143">
        <v>0</v>
      </c>
      <c r="R131" s="144">
        <v>1</v>
      </c>
      <c r="S131" s="145">
        <v>3</v>
      </c>
      <c r="T131" s="146">
        <v>1</v>
      </c>
      <c r="U131" s="146"/>
      <c r="V131" s="147">
        <v>4</v>
      </c>
      <c r="W131" s="148">
        <v>0</v>
      </c>
      <c r="X131" s="149"/>
      <c r="Y131" s="147">
        <v>4</v>
      </c>
    </row>
    <row r="132" spans="1:25">
      <c r="A132" s="140">
        <v>64</v>
      </c>
      <c r="B132" s="150" t="s">
        <v>181</v>
      </c>
      <c r="C132" s="141" t="s">
        <v>63</v>
      </c>
      <c r="D132" s="141" t="s">
        <v>5</v>
      </c>
      <c r="E132" s="79">
        <v>2027</v>
      </c>
      <c r="F132" s="80">
        <v>14</v>
      </c>
      <c r="G132" s="81">
        <f t="shared" si="7"/>
        <v>0</v>
      </c>
      <c r="H132" s="82">
        <v>0</v>
      </c>
      <c r="I132" s="82"/>
      <c r="J132" s="82">
        <f t="shared" si="6"/>
        <v>0</v>
      </c>
      <c r="K132" s="84"/>
      <c r="L132" s="84"/>
      <c r="M132" s="85"/>
      <c r="N132" s="87"/>
      <c r="O132" s="87"/>
      <c r="P132" s="142">
        <v>0</v>
      </c>
      <c r="Q132" s="143" t="s">
        <v>535</v>
      </c>
      <c r="R132" s="144">
        <v>1</v>
      </c>
      <c r="S132" s="145">
        <v>1</v>
      </c>
      <c r="T132" s="146"/>
      <c r="U132" s="146"/>
      <c r="V132" s="147">
        <v>1</v>
      </c>
      <c r="W132" s="148">
        <v>0</v>
      </c>
      <c r="X132" s="149"/>
      <c r="Y132" s="147">
        <v>1</v>
      </c>
    </row>
    <row r="133" spans="1:25">
      <c r="A133" s="140">
        <v>115</v>
      </c>
      <c r="B133" s="150" t="s">
        <v>181</v>
      </c>
      <c r="C133" s="141" t="s">
        <v>103</v>
      </c>
      <c r="D133" s="141" t="s">
        <v>5</v>
      </c>
      <c r="E133" s="79">
        <v>2536</v>
      </c>
      <c r="F133" s="80">
        <v>58</v>
      </c>
      <c r="G133" s="81">
        <f t="shared" si="7"/>
        <v>0</v>
      </c>
      <c r="H133" s="82">
        <v>0</v>
      </c>
      <c r="I133" s="82"/>
      <c r="J133" s="82">
        <f t="shared" si="6"/>
        <v>0</v>
      </c>
      <c r="K133" s="84"/>
      <c r="L133" s="84"/>
      <c r="M133" s="85"/>
      <c r="N133" s="87"/>
      <c r="O133" s="87"/>
      <c r="P133" s="142">
        <v>1</v>
      </c>
      <c r="Q133" s="143">
        <v>0</v>
      </c>
      <c r="R133" s="144">
        <v>1</v>
      </c>
      <c r="S133" s="145">
        <v>2</v>
      </c>
      <c r="T133" s="146"/>
      <c r="U133" s="146"/>
      <c r="V133" s="147">
        <v>2</v>
      </c>
      <c r="W133" s="148">
        <v>0</v>
      </c>
      <c r="X133" s="149"/>
      <c r="Y133" s="147">
        <v>2</v>
      </c>
    </row>
    <row r="134" spans="1:25">
      <c r="A134" s="140">
        <v>151</v>
      </c>
      <c r="B134" s="141" t="s">
        <v>203</v>
      </c>
      <c r="C134" s="141" t="s">
        <v>204</v>
      </c>
      <c r="D134" s="141" t="s">
        <v>15</v>
      </c>
      <c r="E134" s="79">
        <v>3100</v>
      </c>
      <c r="F134" s="80" t="s">
        <v>235</v>
      </c>
      <c r="G134" s="81">
        <f t="shared" si="7"/>
        <v>0</v>
      </c>
      <c r="H134" s="82">
        <v>0</v>
      </c>
      <c r="I134" s="82"/>
      <c r="J134" s="82">
        <v>0</v>
      </c>
      <c r="K134" s="84"/>
      <c r="L134" s="85"/>
      <c r="M134" s="85"/>
      <c r="N134" s="87"/>
      <c r="O134" s="87"/>
      <c r="P134" s="142">
        <v>1</v>
      </c>
      <c r="Q134" s="143">
        <v>0</v>
      </c>
      <c r="R134" s="144">
        <v>1</v>
      </c>
      <c r="S134" s="145">
        <v>5</v>
      </c>
      <c r="T134" s="146">
        <v>2</v>
      </c>
      <c r="U134" s="146"/>
      <c r="V134" s="147">
        <v>7</v>
      </c>
      <c r="W134" s="148">
        <v>0</v>
      </c>
      <c r="X134" s="149"/>
      <c r="Y134" s="147">
        <v>7</v>
      </c>
    </row>
    <row r="135" spans="1:25">
      <c r="A135" s="140">
        <v>152</v>
      </c>
      <c r="B135" s="141" t="s">
        <v>203</v>
      </c>
      <c r="C135" s="141" t="s">
        <v>204</v>
      </c>
      <c r="D135" s="141" t="s">
        <v>15</v>
      </c>
      <c r="E135" s="79">
        <v>3184</v>
      </c>
      <c r="F135" s="80">
        <v>14</v>
      </c>
      <c r="G135" s="81">
        <f t="shared" si="7"/>
        <v>1</v>
      </c>
      <c r="H135" s="82">
        <v>0</v>
      </c>
      <c r="I135" s="82">
        <v>1</v>
      </c>
      <c r="J135" s="82">
        <f t="shared" ref="J135:J166" si="8">I135/F135</f>
        <v>7.1428571428571425E-2</v>
      </c>
      <c r="K135" s="84">
        <v>3</v>
      </c>
      <c r="L135" s="85">
        <v>1</v>
      </c>
      <c r="M135" s="85"/>
      <c r="N135" s="87"/>
      <c r="O135" s="87"/>
      <c r="P135" s="142">
        <v>0</v>
      </c>
      <c r="Q135" s="143" t="s">
        <v>535</v>
      </c>
      <c r="R135" s="144">
        <v>1</v>
      </c>
      <c r="S135" s="145">
        <v>1</v>
      </c>
      <c r="T135" s="146"/>
      <c r="U135" s="146"/>
      <c r="V135" s="147">
        <v>1</v>
      </c>
      <c r="W135" s="148">
        <v>0</v>
      </c>
      <c r="X135" s="149"/>
      <c r="Y135" s="147">
        <v>1</v>
      </c>
    </row>
    <row r="136" spans="1:25">
      <c r="A136" s="140">
        <v>153</v>
      </c>
      <c r="B136" s="141" t="s">
        <v>203</v>
      </c>
      <c r="C136" s="141" t="s">
        <v>204</v>
      </c>
      <c r="D136" s="141" t="s">
        <v>15</v>
      </c>
      <c r="E136" s="79">
        <v>3317</v>
      </c>
      <c r="F136" s="80">
        <v>15</v>
      </c>
      <c r="G136" s="81">
        <f t="shared" si="7"/>
        <v>1</v>
      </c>
      <c r="H136" s="82">
        <v>0</v>
      </c>
      <c r="I136" s="82"/>
      <c r="J136" s="82">
        <f t="shared" si="8"/>
        <v>0</v>
      </c>
      <c r="K136" s="84">
        <v>1</v>
      </c>
      <c r="L136" s="85"/>
      <c r="M136" s="85"/>
      <c r="N136" s="87"/>
      <c r="O136" s="87"/>
      <c r="P136" s="142">
        <v>1</v>
      </c>
      <c r="Q136" s="143">
        <v>0</v>
      </c>
      <c r="R136" s="144">
        <v>1</v>
      </c>
      <c r="S136" s="145">
        <v>2</v>
      </c>
      <c r="T136" s="146"/>
      <c r="U136" s="146"/>
      <c r="V136" s="147">
        <v>2</v>
      </c>
      <c r="W136" s="148">
        <v>0</v>
      </c>
      <c r="X136" s="149"/>
      <c r="Y136" s="147">
        <v>2</v>
      </c>
    </row>
    <row r="137" spans="1:25">
      <c r="A137" s="140">
        <v>173</v>
      </c>
      <c r="B137" s="141" t="s">
        <v>203</v>
      </c>
      <c r="C137" s="141" t="s">
        <v>253</v>
      </c>
      <c r="D137" s="141" t="s">
        <v>15</v>
      </c>
      <c r="E137" s="79">
        <v>804</v>
      </c>
      <c r="F137" s="80">
        <v>35</v>
      </c>
      <c r="G137" s="81">
        <f t="shared" si="7"/>
        <v>1</v>
      </c>
      <c r="H137" s="82">
        <v>1</v>
      </c>
      <c r="I137" s="82">
        <v>11</v>
      </c>
      <c r="J137" s="82">
        <f t="shared" si="8"/>
        <v>0.31428571428571428</v>
      </c>
      <c r="K137" s="84">
        <v>8</v>
      </c>
      <c r="L137" s="85">
        <v>3</v>
      </c>
      <c r="M137" s="85">
        <v>1</v>
      </c>
      <c r="N137" s="87"/>
      <c r="O137" s="87"/>
      <c r="P137" s="142">
        <v>1</v>
      </c>
      <c r="Q137" s="143">
        <v>1</v>
      </c>
      <c r="R137" s="144">
        <v>1</v>
      </c>
      <c r="S137" s="145">
        <v>9</v>
      </c>
      <c r="T137" s="146"/>
      <c r="U137" s="146"/>
      <c r="V137" s="147">
        <v>9</v>
      </c>
      <c r="W137" s="148">
        <v>0</v>
      </c>
      <c r="X137" s="149"/>
      <c r="Y137" s="147">
        <v>9</v>
      </c>
    </row>
    <row r="138" spans="1:25">
      <c r="A138" s="140">
        <v>174</v>
      </c>
      <c r="B138" s="141" t="s">
        <v>203</v>
      </c>
      <c r="C138" s="141" t="s">
        <v>253</v>
      </c>
      <c r="D138" s="141" t="s">
        <v>15</v>
      </c>
      <c r="E138" s="79">
        <v>14648</v>
      </c>
      <c r="F138" s="80">
        <v>29</v>
      </c>
      <c r="G138" s="81">
        <f t="shared" si="7"/>
        <v>1</v>
      </c>
      <c r="H138" s="82">
        <v>0</v>
      </c>
      <c r="I138" s="82"/>
      <c r="J138" s="82">
        <f t="shared" si="8"/>
        <v>0</v>
      </c>
      <c r="K138" s="84">
        <v>7</v>
      </c>
      <c r="L138" s="85"/>
      <c r="M138" s="85"/>
      <c r="N138" s="87"/>
      <c r="O138" s="87"/>
      <c r="P138" s="142">
        <v>0</v>
      </c>
      <c r="Q138" s="143" t="s">
        <v>535</v>
      </c>
      <c r="R138" s="144">
        <v>1</v>
      </c>
      <c r="S138" s="145">
        <v>12</v>
      </c>
      <c r="T138" s="146"/>
      <c r="U138" s="146"/>
      <c r="V138" s="147">
        <v>12</v>
      </c>
      <c r="W138" s="148">
        <v>0</v>
      </c>
      <c r="X138" s="149"/>
      <c r="Y138" s="147">
        <v>12</v>
      </c>
    </row>
    <row r="139" spans="1:25">
      <c r="A139" s="140">
        <v>214</v>
      </c>
      <c r="B139" s="141" t="s">
        <v>203</v>
      </c>
      <c r="C139" s="141" t="s">
        <v>303</v>
      </c>
      <c r="D139" s="141" t="s">
        <v>15</v>
      </c>
      <c r="E139" s="79">
        <v>3986</v>
      </c>
      <c r="F139" s="80">
        <v>20</v>
      </c>
      <c r="G139" s="81">
        <f t="shared" si="7"/>
        <v>1</v>
      </c>
      <c r="H139" s="82">
        <v>1</v>
      </c>
      <c r="I139" s="82">
        <v>51</v>
      </c>
      <c r="J139" s="82">
        <f t="shared" si="8"/>
        <v>2.5499999999999998</v>
      </c>
      <c r="K139" s="84">
        <v>50</v>
      </c>
      <c r="L139" s="85">
        <v>20</v>
      </c>
      <c r="M139" s="85">
        <v>1</v>
      </c>
      <c r="N139" s="87"/>
      <c r="O139" s="87"/>
      <c r="P139" s="142">
        <v>1</v>
      </c>
      <c r="Q139" s="143">
        <v>0</v>
      </c>
      <c r="R139" s="144">
        <v>1</v>
      </c>
      <c r="S139" s="145">
        <v>10</v>
      </c>
      <c r="T139" s="146"/>
      <c r="U139" s="146"/>
      <c r="V139" s="147">
        <v>10</v>
      </c>
      <c r="W139" s="148">
        <v>0</v>
      </c>
      <c r="X139" s="149"/>
      <c r="Y139" s="147">
        <v>10</v>
      </c>
    </row>
    <row r="140" spans="1:25">
      <c r="A140" s="140">
        <v>215</v>
      </c>
      <c r="B140" s="141" t="s">
        <v>203</v>
      </c>
      <c r="C140" s="141" t="s">
        <v>303</v>
      </c>
      <c r="D140" s="141" t="s">
        <v>15</v>
      </c>
      <c r="E140" s="79">
        <v>3958</v>
      </c>
      <c r="F140" s="80">
        <v>26</v>
      </c>
      <c r="G140" s="81">
        <f t="shared" si="7"/>
        <v>1</v>
      </c>
      <c r="H140" s="82">
        <v>1</v>
      </c>
      <c r="I140" s="82">
        <v>213</v>
      </c>
      <c r="J140" s="82">
        <f t="shared" si="8"/>
        <v>8.1923076923076916</v>
      </c>
      <c r="K140" s="84">
        <v>200</v>
      </c>
      <c r="L140" s="85">
        <v>13</v>
      </c>
      <c r="M140" s="85">
        <v>4</v>
      </c>
      <c r="N140" s="87"/>
      <c r="O140" s="87"/>
      <c r="P140" s="142">
        <v>1</v>
      </c>
      <c r="Q140" s="143">
        <v>1</v>
      </c>
      <c r="R140" s="144">
        <v>1</v>
      </c>
      <c r="S140" s="145">
        <v>1</v>
      </c>
      <c r="T140" s="146">
        <v>26</v>
      </c>
      <c r="U140" s="146"/>
      <c r="V140" s="147">
        <v>27</v>
      </c>
      <c r="W140" s="148">
        <v>0</v>
      </c>
      <c r="X140" s="149"/>
      <c r="Y140" s="147">
        <v>27</v>
      </c>
    </row>
    <row r="141" spans="1:25">
      <c r="A141" s="140">
        <v>228</v>
      </c>
      <c r="B141" s="141" t="s">
        <v>203</v>
      </c>
      <c r="C141" s="141" t="s">
        <v>303</v>
      </c>
      <c r="D141" s="141" t="s">
        <v>15</v>
      </c>
      <c r="E141" s="79">
        <v>12254</v>
      </c>
      <c r="F141" s="80">
        <v>17</v>
      </c>
      <c r="G141" s="81">
        <f t="shared" si="7"/>
        <v>1</v>
      </c>
      <c r="H141" s="82">
        <v>1</v>
      </c>
      <c r="I141" s="82">
        <v>56</v>
      </c>
      <c r="J141" s="82">
        <f t="shared" si="8"/>
        <v>3.2941176470588234</v>
      </c>
      <c r="K141" s="84">
        <v>50</v>
      </c>
      <c r="L141" s="85">
        <v>6</v>
      </c>
      <c r="M141" s="85">
        <v>25</v>
      </c>
      <c r="N141" s="87"/>
      <c r="O141" s="87"/>
      <c r="P141" s="142">
        <v>1</v>
      </c>
      <c r="Q141" s="143">
        <v>1</v>
      </c>
      <c r="R141" s="144">
        <v>1</v>
      </c>
      <c r="S141" s="145">
        <v>3</v>
      </c>
      <c r="T141" s="146"/>
      <c r="U141" s="146"/>
      <c r="V141" s="147">
        <v>3</v>
      </c>
      <c r="W141" s="148">
        <v>0</v>
      </c>
      <c r="X141" s="149"/>
      <c r="Y141" s="147">
        <v>3</v>
      </c>
    </row>
    <row r="142" spans="1:25">
      <c r="A142" s="140">
        <v>240</v>
      </c>
      <c r="B142" s="141" t="s">
        <v>203</v>
      </c>
      <c r="C142" s="141" t="s">
        <v>336</v>
      </c>
      <c r="D142" s="141" t="s">
        <v>15</v>
      </c>
      <c r="E142" s="79">
        <v>470</v>
      </c>
      <c r="F142" s="80">
        <v>27</v>
      </c>
      <c r="G142" s="81">
        <f t="shared" si="7"/>
        <v>1</v>
      </c>
      <c r="H142" s="82">
        <v>0</v>
      </c>
      <c r="I142" s="82">
        <v>2</v>
      </c>
      <c r="J142" s="82">
        <f t="shared" si="8"/>
        <v>7.407407407407407E-2</v>
      </c>
      <c r="K142" s="84">
        <v>3</v>
      </c>
      <c r="L142" s="85">
        <v>2</v>
      </c>
      <c r="M142" s="85"/>
      <c r="N142" s="87"/>
      <c r="O142" s="87"/>
      <c r="P142" s="142">
        <v>0</v>
      </c>
      <c r="Q142" s="143" t="s">
        <v>535</v>
      </c>
      <c r="R142" s="144">
        <v>1</v>
      </c>
      <c r="S142" s="145">
        <v>1</v>
      </c>
      <c r="T142" s="146"/>
      <c r="U142" s="146"/>
      <c r="V142" s="147">
        <v>1</v>
      </c>
      <c r="W142" s="148">
        <v>0</v>
      </c>
      <c r="X142" s="149"/>
      <c r="Y142" s="147">
        <v>1</v>
      </c>
    </row>
    <row r="143" spans="1:25">
      <c r="A143" s="140">
        <v>241</v>
      </c>
      <c r="B143" s="141" t="s">
        <v>203</v>
      </c>
      <c r="C143" s="141" t="s">
        <v>336</v>
      </c>
      <c r="D143" s="141" t="s">
        <v>15</v>
      </c>
      <c r="E143" s="79">
        <v>1660</v>
      </c>
      <c r="F143" s="80">
        <v>8</v>
      </c>
      <c r="G143" s="81">
        <f t="shared" si="7"/>
        <v>1</v>
      </c>
      <c r="H143" s="82">
        <v>0</v>
      </c>
      <c r="I143" s="82"/>
      <c r="J143" s="82">
        <f t="shared" si="8"/>
        <v>0</v>
      </c>
      <c r="K143" s="84">
        <v>5</v>
      </c>
      <c r="L143" s="85">
        <v>1</v>
      </c>
      <c r="M143" s="85"/>
      <c r="N143" s="87"/>
      <c r="O143" s="87"/>
      <c r="P143" s="142">
        <v>0</v>
      </c>
      <c r="Q143" s="143" t="s">
        <v>535</v>
      </c>
      <c r="R143" s="144">
        <v>0</v>
      </c>
      <c r="S143" s="145"/>
      <c r="T143" s="146"/>
      <c r="U143" s="146"/>
      <c r="V143" s="147">
        <v>0</v>
      </c>
      <c r="W143" s="148">
        <v>0</v>
      </c>
      <c r="X143" s="149"/>
      <c r="Y143" s="147">
        <v>0</v>
      </c>
    </row>
    <row r="144" spans="1:25">
      <c r="A144" s="140">
        <v>249</v>
      </c>
      <c r="B144" s="141" t="s">
        <v>203</v>
      </c>
      <c r="C144" s="141" t="s">
        <v>336</v>
      </c>
      <c r="D144" s="141" t="s">
        <v>15</v>
      </c>
      <c r="E144" s="79">
        <v>402</v>
      </c>
      <c r="F144" s="80">
        <v>9</v>
      </c>
      <c r="G144" s="81">
        <f t="shared" si="7"/>
        <v>1</v>
      </c>
      <c r="H144" s="82">
        <v>1</v>
      </c>
      <c r="I144" s="82">
        <v>1</v>
      </c>
      <c r="J144" s="82">
        <f t="shared" si="8"/>
        <v>0.1111111111111111</v>
      </c>
      <c r="K144" s="84">
        <v>5</v>
      </c>
      <c r="L144" s="85">
        <v>1</v>
      </c>
      <c r="M144" s="85">
        <v>1</v>
      </c>
      <c r="N144" s="87"/>
      <c r="O144" s="87"/>
      <c r="P144" s="142">
        <v>1</v>
      </c>
      <c r="Q144" s="143">
        <v>0</v>
      </c>
      <c r="R144" s="144">
        <v>1</v>
      </c>
      <c r="S144" s="145">
        <v>1</v>
      </c>
      <c r="T144" s="146"/>
      <c r="U144" s="146"/>
      <c r="V144" s="147">
        <v>1</v>
      </c>
      <c r="W144" s="148">
        <v>0</v>
      </c>
      <c r="X144" s="149"/>
      <c r="Y144" s="147">
        <v>1</v>
      </c>
    </row>
    <row r="145" spans="1:25">
      <c r="A145" s="140">
        <v>47</v>
      </c>
      <c r="B145" s="150" t="s">
        <v>180</v>
      </c>
      <c r="C145" s="141" t="s">
        <v>20</v>
      </c>
      <c r="D145" s="141" t="s">
        <v>15</v>
      </c>
      <c r="E145" s="79">
        <v>22040</v>
      </c>
      <c r="F145" s="80">
        <v>8</v>
      </c>
      <c r="G145" s="81">
        <f t="shared" si="7"/>
        <v>0</v>
      </c>
      <c r="H145" s="82">
        <v>0</v>
      </c>
      <c r="I145" s="82"/>
      <c r="J145" s="82">
        <f t="shared" si="8"/>
        <v>0</v>
      </c>
      <c r="K145" s="84"/>
      <c r="L145" s="85"/>
      <c r="M145" s="85"/>
      <c r="N145" s="87"/>
      <c r="O145" s="87"/>
      <c r="P145" s="142">
        <v>0</v>
      </c>
      <c r="Q145" s="143" t="s">
        <v>535</v>
      </c>
      <c r="R145" s="144">
        <v>1</v>
      </c>
      <c r="S145" s="145">
        <v>1</v>
      </c>
      <c r="T145" s="146"/>
      <c r="U145" s="146"/>
      <c r="V145" s="147">
        <v>1</v>
      </c>
      <c r="W145" s="148">
        <v>0</v>
      </c>
      <c r="X145" s="149"/>
      <c r="Y145" s="147">
        <v>1</v>
      </c>
    </row>
    <row r="146" spans="1:25">
      <c r="A146" s="140">
        <v>49</v>
      </c>
      <c r="B146" s="150" t="s">
        <v>180</v>
      </c>
      <c r="C146" s="141" t="s">
        <v>19</v>
      </c>
      <c r="D146" s="141" t="s">
        <v>15</v>
      </c>
      <c r="E146" s="79">
        <v>9242</v>
      </c>
      <c r="F146" s="80">
        <v>23</v>
      </c>
      <c r="G146" s="81">
        <f t="shared" si="7"/>
        <v>0</v>
      </c>
      <c r="H146" s="82">
        <v>0</v>
      </c>
      <c r="I146" s="82"/>
      <c r="J146" s="82">
        <f t="shared" si="8"/>
        <v>0</v>
      </c>
      <c r="K146" s="84"/>
      <c r="L146" s="85"/>
      <c r="M146" s="85"/>
      <c r="N146" s="87"/>
      <c r="O146" s="87"/>
      <c r="P146" s="142">
        <v>1</v>
      </c>
      <c r="Q146" s="143">
        <v>0</v>
      </c>
      <c r="R146" s="144">
        <v>1</v>
      </c>
      <c r="S146" s="145">
        <v>1</v>
      </c>
      <c r="T146" s="146">
        <v>1</v>
      </c>
      <c r="U146" s="146">
        <v>1</v>
      </c>
      <c r="V146" s="147">
        <v>3</v>
      </c>
      <c r="W146" s="148">
        <v>0</v>
      </c>
      <c r="X146" s="149"/>
      <c r="Y146" s="147">
        <v>3</v>
      </c>
    </row>
    <row r="147" spans="1:25">
      <c r="A147" s="140">
        <v>50</v>
      </c>
      <c r="B147" s="150" t="s">
        <v>180</v>
      </c>
      <c r="C147" s="141" t="s">
        <v>19</v>
      </c>
      <c r="D147" s="141" t="s">
        <v>15</v>
      </c>
      <c r="E147" s="79">
        <v>6906</v>
      </c>
      <c r="F147" s="80">
        <v>8</v>
      </c>
      <c r="G147" s="81">
        <f t="shared" si="7"/>
        <v>1</v>
      </c>
      <c r="H147" s="82">
        <v>0</v>
      </c>
      <c r="I147" s="82"/>
      <c r="J147" s="82">
        <f t="shared" si="8"/>
        <v>0</v>
      </c>
      <c r="K147" s="84">
        <v>1</v>
      </c>
      <c r="L147" s="85"/>
      <c r="M147" s="85"/>
      <c r="N147" s="87"/>
      <c r="O147" s="87"/>
      <c r="P147" s="142">
        <v>0</v>
      </c>
      <c r="Q147" s="143" t="s">
        <v>535</v>
      </c>
      <c r="R147" s="144">
        <v>0</v>
      </c>
      <c r="S147" s="145"/>
      <c r="T147" s="146"/>
      <c r="U147" s="146"/>
      <c r="V147" s="147">
        <v>0</v>
      </c>
      <c r="W147" s="148">
        <v>0</v>
      </c>
      <c r="X147" s="149"/>
      <c r="Y147" s="147">
        <v>0</v>
      </c>
    </row>
    <row r="148" spans="1:25">
      <c r="A148" s="140">
        <v>51</v>
      </c>
      <c r="B148" s="150" t="s">
        <v>180</v>
      </c>
      <c r="C148" s="141" t="s">
        <v>18</v>
      </c>
      <c r="D148" s="141" t="s">
        <v>15</v>
      </c>
      <c r="E148" s="79">
        <v>14104</v>
      </c>
      <c r="F148" s="80">
        <v>11</v>
      </c>
      <c r="G148" s="81">
        <f t="shared" si="7"/>
        <v>0</v>
      </c>
      <c r="H148" s="82">
        <v>0</v>
      </c>
      <c r="I148" s="82"/>
      <c r="J148" s="82">
        <f t="shared" si="8"/>
        <v>0</v>
      </c>
      <c r="K148" s="84"/>
      <c r="L148" s="85"/>
      <c r="M148" s="85"/>
      <c r="N148" s="87"/>
      <c r="O148" s="87"/>
      <c r="P148" s="142">
        <v>0</v>
      </c>
      <c r="Q148" s="143" t="s">
        <v>535</v>
      </c>
      <c r="R148" s="144">
        <v>0</v>
      </c>
      <c r="S148" s="145"/>
      <c r="T148" s="146"/>
      <c r="U148" s="146"/>
      <c r="V148" s="147">
        <v>0</v>
      </c>
      <c r="W148" s="148">
        <v>0</v>
      </c>
      <c r="X148" s="149"/>
      <c r="Y148" s="147">
        <v>0</v>
      </c>
    </row>
    <row r="149" spans="1:25">
      <c r="A149" s="140">
        <v>97</v>
      </c>
      <c r="B149" s="150" t="s">
        <v>181</v>
      </c>
      <c r="C149" s="141" t="s">
        <v>63</v>
      </c>
      <c r="D149" s="141" t="s">
        <v>13</v>
      </c>
      <c r="E149" s="79">
        <v>2970</v>
      </c>
      <c r="F149" s="80">
        <v>38</v>
      </c>
      <c r="G149" s="81">
        <f t="shared" si="7"/>
        <v>0</v>
      </c>
      <c r="H149" s="82">
        <v>0</v>
      </c>
      <c r="I149" s="82"/>
      <c r="J149" s="82">
        <f t="shared" si="8"/>
        <v>0</v>
      </c>
      <c r="K149" s="84"/>
      <c r="L149" s="84"/>
      <c r="M149" s="85"/>
      <c r="N149" s="87"/>
      <c r="O149" s="87"/>
      <c r="P149" s="142">
        <v>1</v>
      </c>
      <c r="Q149" s="143">
        <v>0</v>
      </c>
      <c r="R149" s="144">
        <v>1</v>
      </c>
      <c r="S149" s="145">
        <v>2</v>
      </c>
      <c r="T149" s="144"/>
      <c r="U149" s="144"/>
      <c r="V149" s="147">
        <v>2</v>
      </c>
      <c r="W149" s="148">
        <v>0</v>
      </c>
      <c r="X149" s="148"/>
      <c r="Y149" s="147">
        <v>2</v>
      </c>
    </row>
    <row r="150" spans="1:25">
      <c r="A150" s="140">
        <v>99</v>
      </c>
      <c r="B150" s="150" t="s">
        <v>181</v>
      </c>
      <c r="C150" s="141" t="s">
        <v>83</v>
      </c>
      <c r="D150" s="141" t="s">
        <v>13</v>
      </c>
      <c r="E150" s="79">
        <v>8116</v>
      </c>
      <c r="F150" s="80">
        <v>26</v>
      </c>
      <c r="G150" s="81">
        <f t="shared" si="7"/>
        <v>0</v>
      </c>
      <c r="H150" s="82">
        <v>0</v>
      </c>
      <c r="I150" s="82"/>
      <c r="J150" s="82">
        <f t="shared" si="8"/>
        <v>0</v>
      </c>
      <c r="K150" s="84"/>
      <c r="L150" s="84"/>
      <c r="M150" s="85"/>
      <c r="N150" s="87"/>
      <c r="O150" s="87"/>
      <c r="P150" s="142">
        <v>0</v>
      </c>
      <c r="Q150" s="143" t="s">
        <v>535</v>
      </c>
      <c r="R150" s="144">
        <v>1</v>
      </c>
      <c r="S150" s="145">
        <v>1</v>
      </c>
      <c r="T150" s="146">
        <v>1</v>
      </c>
      <c r="U150" s="146"/>
      <c r="V150" s="147">
        <v>2</v>
      </c>
      <c r="W150" s="148">
        <v>0</v>
      </c>
      <c r="X150" s="149"/>
      <c r="Y150" s="147">
        <v>2</v>
      </c>
    </row>
    <row r="151" spans="1:25">
      <c r="A151" s="140">
        <v>135</v>
      </c>
      <c r="B151" s="150" t="s">
        <v>181</v>
      </c>
      <c r="C151" s="141" t="s">
        <v>103</v>
      </c>
      <c r="D151" s="141" t="s">
        <v>11</v>
      </c>
      <c r="E151" s="79">
        <v>2505</v>
      </c>
      <c r="F151" s="80">
        <v>55</v>
      </c>
      <c r="G151" s="81">
        <f t="shared" si="7"/>
        <v>1</v>
      </c>
      <c r="H151" s="82">
        <v>0</v>
      </c>
      <c r="I151" s="82"/>
      <c r="J151" s="82">
        <f t="shared" si="8"/>
        <v>0</v>
      </c>
      <c r="K151" s="84">
        <v>5</v>
      </c>
      <c r="L151" s="84"/>
      <c r="M151" s="85"/>
      <c r="N151" s="87"/>
      <c r="O151" s="87"/>
      <c r="P151" s="142">
        <v>1</v>
      </c>
      <c r="Q151" s="143">
        <v>0</v>
      </c>
      <c r="R151" s="144">
        <v>1</v>
      </c>
      <c r="S151" s="145">
        <v>2</v>
      </c>
      <c r="T151" s="146"/>
      <c r="U151" s="146"/>
      <c r="V151" s="147">
        <v>2</v>
      </c>
      <c r="W151" s="148">
        <v>0</v>
      </c>
      <c r="X151" s="149"/>
      <c r="Y151" s="147">
        <v>2</v>
      </c>
    </row>
    <row r="152" spans="1:25">
      <c r="A152" s="140">
        <v>92</v>
      </c>
      <c r="B152" s="150" t="s">
        <v>181</v>
      </c>
      <c r="C152" s="141" t="s">
        <v>63</v>
      </c>
      <c r="D152" s="141" t="s">
        <v>12</v>
      </c>
      <c r="E152" s="79">
        <v>2112</v>
      </c>
      <c r="F152" s="80">
        <v>13</v>
      </c>
      <c r="G152" s="81">
        <f t="shared" si="7"/>
        <v>1</v>
      </c>
      <c r="H152" s="82">
        <v>0</v>
      </c>
      <c r="I152" s="82">
        <v>1</v>
      </c>
      <c r="J152" s="82">
        <f t="shared" si="8"/>
        <v>7.6923076923076927E-2</v>
      </c>
      <c r="K152" s="84">
        <v>1</v>
      </c>
      <c r="L152" s="84">
        <v>11</v>
      </c>
      <c r="M152" s="85"/>
      <c r="N152" s="87"/>
      <c r="O152" s="87"/>
      <c r="P152" s="142">
        <v>0</v>
      </c>
      <c r="Q152" s="143" t="s">
        <v>535</v>
      </c>
      <c r="R152" s="144">
        <v>1</v>
      </c>
      <c r="S152" s="145">
        <v>7</v>
      </c>
      <c r="T152" s="144"/>
      <c r="U152" s="144"/>
      <c r="V152" s="147">
        <v>7</v>
      </c>
      <c r="W152" s="148">
        <v>0</v>
      </c>
      <c r="X152" s="148"/>
      <c r="Y152" s="147">
        <v>7</v>
      </c>
    </row>
    <row r="153" spans="1:25">
      <c r="A153" s="140">
        <v>59</v>
      </c>
      <c r="B153" s="150" t="s">
        <v>181</v>
      </c>
      <c r="C153" s="141" t="s">
        <v>63</v>
      </c>
      <c r="D153" s="141" t="s">
        <v>4</v>
      </c>
      <c r="E153" s="79">
        <v>1984</v>
      </c>
      <c r="F153" s="80">
        <v>11</v>
      </c>
      <c r="G153" s="81">
        <f t="shared" si="7"/>
        <v>1</v>
      </c>
      <c r="H153" s="82">
        <v>0</v>
      </c>
      <c r="I153" s="82"/>
      <c r="J153" s="82">
        <f t="shared" si="8"/>
        <v>0</v>
      </c>
      <c r="K153" s="84">
        <v>1</v>
      </c>
      <c r="L153" s="85">
        <v>2</v>
      </c>
      <c r="M153" s="85"/>
      <c r="N153" s="87"/>
      <c r="O153" s="87"/>
      <c r="P153" s="142">
        <v>1</v>
      </c>
      <c r="Q153" s="143">
        <v>0</v>
      </c>
      <c r="R153" s="144">
        <v>0</v>
      </c>
      <c r="S153" s="145"/>
      <c r="T153" s="146"/>
      <c r="U153" s="146"/>
      <c r="V153" s="147">
        <v>0</v>
      </c>
      <c r="W153" s="148">
        <v>0</v>
      </c>
      <c r="X153" s="149"/>
      <c r="Y153" s="147">
        <v>0</v>
      </c>
    </row>
    <row r="154" spans="1:25">
      <c r="A154" s="140">
        <v>154</v>
      </c>
      <c r="B154" s="141" t="s">
        <v>203</v>
      </c>
      <c r="C154" s="141" t="s">
        <v>204</v>
      </c>
      <c r="D154" s="141" t="s">
        <v>11</v>
      </c>
      <c r="E154" s="79" t="s">
        <v>23</v>
      </c>
      <c r="F154" s="80">
        <v>21</v>
      </c>
      <c r="G154" s="81">
        <f t="shared" si="7"/>
        <v>1</v>
      </c>
      <c r="H154" s="82">
        <v>0</v>
      </c>
      <c r="I154" s="82"/>
      <c r="J154" s="82">
        <f t="shared" si="8"/>
        <v>0</v>
      </c>
      <c r="K154" s="84">
        <v>1</v>
      </c>
      <c r="L154" s="85"/>
      <c r="M154" s="85"/>
      <c r="N154" s="87"/>
      <c r="O154" s="87"/>
      <c r="P154" s="142">
        <v>1</v>
      </c>
      <c r="Q154" s="143">
        <v>0</v>
      </c>
      <c r="R154" s="144">
        <v>1</v>
      </c>
      <c r="S154" s="145">
        <v>2</v>
      </c>
      <c r="T154" s="146"/>
      <c r="U154" s="146"/>
      <c r="V154" s="147">
        <v>2</v>
      </c>
      <c r="W154" s="148">
        <v>0</v>
      </c>
      <c r="X154" s="149"/>
      <c r="Y154" s="147">
        <v>2</v>
      </c>
    </row>
    <row r="155" spans="1:25">
      <c r="A155" s="140">
        <v>175</v>
      </c>
      <c r="B155" s="141" t="s">
        <v>203</v>
      </c>
      <c r="C155" s="141" t="s">
        <v>253</v>
      </c>
      <c r="D155" s="141" t="s">
        <v>11</v>
      </c>
      <c r="E155" s="79">
        <v>14872</v>
      </c>
      <c r="F155" s="80">
        <v>104</v>
      </c>
      <c r="G155" s="81">
        <f t="shared" si="7"/>
        <v>1</v>
      </c>
      <c r="H155" s="82">
        <v>0</v>
      </c>
      <c r="I155" s="82"/>
      <c r="J155" s="82">
        <f t="shared" si="8"/>
        <v>0</v>
      </c>
      <c r="K155" s="84">
        <v>3</v>
      </c>
      <c r="L155" s="85"/>
      <c r="M155" s="85"/>
      <c r="N155" s="87"/>
      <c r="O155" s="87"/>
      <c r="P155" s="142">
        <v>0</v>
      </c>
      <c r="Q155" s="143" t="s">
        <v>535</v>
      </c>
      <c r="R155" s="144">
        <v>1</v>
      </c>
      <c r="S155" s="145">
        <v>4</v>
      </c>
      <c r="T155" s="146">
        <v>6</v>
      </c>
      <c r="U155" s="146"/>
      <c r="V155" s="147">
        <v>10</v>
      </c>
      <c r="W155" s="148">
        <v>0</v>
      </c>
      <c r="X155" s="149"/>
      <c r="Y155" s="147">
        <v>10</v>
      </c>
    </row>
    <row r="156" spans="1:25">
      <c r="A156" s="140">
        <v>176</v>
      </c>
      <c r="B156" s="141" t="s">
        <v>203</v>
      </c>
      <c r="C156" s="141" t="s">
        <v>253</v>
      </c>
      <c r="D156" s="141" t="s">
        <v>11</v>
      </c>
      <c r="E156" s="79">
        <v>14684</v>
      </c>
      <c r="F156" s="80">
        <v>90</v>
      </c>
      <c r="G156" s="81">
        <f t="shared" si="7"/>
        <v>1</v>
      </c>
      <c r="H156" s="82">
        <v>1</v>
      </c>
      <c r="I156" s="82">
        <v>4</v>
      </c>
      <c r="J156" s="82">
        <f t="shared" si="8"/>
        <v>4.4444444444444446E-2</v>
      </c>
      <c r="K156" s="84">
        <v>4</v>
      </c>
      <c r="L156" s="85">
        <v>4</v>
      </c>
      <c r="M156" s="85"/>
      <c r="N156" s="87"/>
      <c r="O156" s="87"/>
      <c r="P156" s="142">
        <v>1</v>
      </c>
      <c r="Q156" s="143">
        <v>0</v>
      </c>
      <c r="R156" s="144">
        <v>1</v>
      </c>
      <c r="S156" s="145"/>
      <c r="T156" s="146"/>
      <c r="U156" s="146"/>
      <c r="V156" s="147">
        <v>0</v>
      </c>
      <c r="W156" s="148">
        <v>1</v>
      </c>
      <c r="X156" s="149">
        <v>15</v>
      </c>
      <c r="Y156" s="147">
        <v>15</v>
      </c>
    </row>
    <row r="157" spans="1:25">
      <c r="A157" s="140">
        <v>199</v>
      </c>
      <c r="B157" s="141" t="s">
        <v>203</v>
      </c>
      <c r="C157" s="141" t="s">
        <v>286</v>
      </c>
      <c r="D157" s="141" t="s">
        <v>11</v>
      </c>
      <c r="E157" s="79" t="s">
        <v>23</v>
      </c>
      <c r="F157" s="80">
        <v>110</v>
      </c>
      <c r="G157" s="81">
        <f t="shared" si="7"/>
        <v>1</v>
      </c>
      <c r="H157" s="82">
        <v>1</v>
      </c>
      <c r="I157" s="82">
        <v>19</v>
      </c>
      <c r="J157" s="82">
        <f t="shared" si="8"/>
        <v>0.17272727272727273</v>
      </c>
      <c r="K157" s="84">
        <v>19</v>
      </c>
      <c r="L157" s="85">
        <v>3</v>
      </c>
      <c r="M157" s="85"/>
      <c r="N157" s="87"/>
      <c r="O157" s="87"/>
      <c r="P157" s="142">
        <v>1</v>
      </c>
      <c r="Q157" s="143">
        <v>1</v>
      </c>
      <c r="R157" s="144">
        <v>1</v>
      </c>
      <c r="S157" s="145">
        <v>1</v>
      </c>
      <c r="T157" s="146"/>
      <c r="U157" s="146"/>
      <c r="V157" s="147">
        <v>1</v>
      </c>
      <c r="W157" s="148">
        <v>0</v>
      </c>
      <c r="X157" s="149"/>
      <c r="Y157" s="147">
        <v>1</v>
      </c>
    </row>
    <row r="158" spans="1:25">
      <c r="A158" s="140">
        <v>200</v>
      </c>
      <c r="B158" s="141" t="s">
        <v>203</v>
      </c>
      <c r="C158" s="141" t="s">
        <v>286</v>
      </c>
      <c r="D158" s="141" t="s">
        <v>11</v>
      </c>
      <c r="E158" s="79" t="s">
        <v>23</v>
      </c>
      <c r="F158" s="80">
        <v>125</v>
      </c>
      <c r="G158" s="81">
        <f t="shared" si="7"/>
        <v>1</v>
      </c>
      <c r="H158" s="82">
        <v>1</v>
      </c>
      <c r="I158" s="82">
        <v>11</v>
      </c>
      <c r="J158" s="82">
        <f t="shared" si="8"/>
        <v>8.7999999999999995E-2</v>
      </c>
      <c r="K158" s="84">
        <v>11</v>
      </c>
      <c r="L158" s="85">
        <v>3</v>
      </c>
      <c r="M158" s="85"/>
      <c r="N158" s="87"/>
      <c r="O158" s="87"/>
      <c r="P158" s="142">
        <v>1</v>
      </c>
      <c r="Q158" s="143">
        <v>0</v>
      </c>
      <c r="R158" s="144">
        <v>0</v>
      </c>
      <c r="S158" s="145"/>
      <c r="T158" s="146"/>
      <c r="U158" s="146"/>
      <c r="V158" s="147">
        <v>0</v>
      </c>
      <c r="W158" s="148">
        <v>0</v>
      </c>
      <c r="X158" s="149"/>
      <c r="Y158" s="147">
        <v>0</v>
      </c>
    </row>
    <row r="159" spans="1:25">
      <c r="A159" s="140">
        <v>216</v>
      </c>
      <c r="B159" s="141" t="s">
        <v>203</v>
      </c>
      <c r="C159" s="141" t="s">
        <v>303</v>
      </c>
      <c r="D159" s="141" t="s">
        <v>11</v>
      </c>
      <c r="E159" s="79" t="s">
        <v>23</v>
      </c>
      <c r="F159" s="80">
        <v>29</v>
      </c>
      <c r="G159" s="81">
        <f t="shared" si="7"/>
        <v>1</v>
      </c>
      <c r="H159" s="82">
        <v>1</v>
      </c>
      <c r="I159" s="82">
        <v>1</v>
      </c>
      <c r="J159" s="82">
        <f t="shared" si="8"/>
        <v>3.4482758620689655E-2</v>
      </c>
      <c r="K159" s="84">
        <v>1</v>
      </c>
      <c r="L159" s="85">
        <v>2</v>
      </c>
      <c r="M159" s="85"/>
      <c r="N159" s="87"/>
      <c r="O159" s="87"/>
      <c r="P159" s="142">
        <v>1</v>
      </c>
      <c r="Q159" s="143">
        <v>0</v>
      </c>
      <c r="R159" s="144">
        <v>1</v>
      </c>
      <c r="S159" s="145">
        <v>58</v>
      </c>
      <c r="T159" s="146"/>
      <c r="U159" s="146"/>
      <c r="V159" s="147">
        <v>58</v>
      </c>
      <c r="W159" s="148">
        <v>0</v>
      </c>
      <c r="X159" s="149"/>
      <c r="Y159" s="147">
        <v>58</v>
      </c>
    </row>
    <row r="160" spans="1:25">
      <c r="A160" s="140">
        <v>217</v>
      </c>
      <c r="B160" s="141" t="s">
        <v>203</v>
      </c>
      <c r="C160" s="141" t="s">
        <v>303</v>
      </c>
      <c r="D160" s="141" t="s">
        <v>11</v>
      </c>
      <c r="E160" s="79" t="s">
        <v>23</v>
      </c>
      <c r="F160" s="80">
        <v>29</v>
      </c>
      <c r="G160" s="81">
        <f t="shared" si="7"/>
        <v>1</v>
      </c>
      <c r="H160" s="82">
        <v>1</v>
      </c>
      <c r="I160" s="82">
        <v>5</v>
      </c>
      <c r="J160" s="82">
        <f t="shared" si="8"/>
        <v>0.17241379310344829</v>
      </c>
      <c r="K160" s="84">
        <v>5</v>
      </c>
      <c r="L160" s="85">
        <v>4</v>
      </c>
      <c r="M160" s="85"/>
      <c r="N160" s="87"/>
      <c r="O160" s="87"/>
      <c r="P160" s="142">
        <v>1</v>
      </c>
      <c r="Q160" s="143">
        <v>1</v>
      </c>
      <c r="R160" s="144">
        <v>1</v>
      </c>
      <c r="S160" s="145">
        <v>98</v>
      </c>
      <c r="T160" s="146"/>
      <c r="U160" s="146"/>
      <c r="V160" s="147">
        <v>98</v>
      </c>
      <c r="W160" s="148">
        <v>1</v>
      </c>
      <c r="X160" s="149">
        <v>1000</v>
      </c>
      <c r="Y160" s="147">
        <v>1098</v>
      </c>
    </row>
    <row r="161" spans="1:25">
      <c r="A161" s="140">
        <v>30</v>
      </c>
      <c r="B161" s="150" t="s">
        <v>180</v>
      </c>
      <c r="C161" s="141" t="s">
        <v>20</v>
      </c>
      <c r="D161" s="141" t="s">
        <v>11</v>
      </c>
      <c r="E161" s="79" t="s">
        <v>23</v>
      </c>
      <c r="F161" s="80">
        <v>11</v>
      </c>
      <c r="G161" s="81">
        <f t="shared" si="7"/>
        <v>0</v>
      </c>
      <c r="H161" s="82">
        <v>0</v>
      </c>
      <c r="I161" s="82"/>
      <c r="J161" s="82">
        <f t="shared" si="8"/>
        <v>0</v>
      </c>
      <c r="K161" s="84"/>
      <c r="L161" s="85"/>
      <c r="M161" s="85"/>
      <c r="N161" s="87"/>
      <c r="O161" s="87"/>
      <c r="P161" s="142">
        <v>1</v>
      </c>
      <c r="Q161" s="143">
        <v>0</v>
      </c>
      <c r="R161" s="144">
        <v>0</v>
      </c>
      <c r="S161" s="145"/>
      <c r="T161" s="146"/>
      <c r="U161" s="146"/>
      <c r="V161" s="147">
        <v>0</v>
      </c>
      <c r="W161" s="148">
        <v>0</v>
      </c>
      <c r="X161" s="149"/>
      <c r="Y161" s="147">
        <v>0</v>
      </c>
    </row>
    <row r="162" spans="1:25">
      <c r="A162" s="140">
        <v>62</v>
      </c>
      <c r="B162" s="150" t="s">
        <v>181</v>
      </c>
      <c r="C162" s="141" t="s">
        <v>83</v>
      </c>
      <c r="D162" s="141" t="s">
        <v>4</v>
      </c>
      <c r="E162" s="79">
        <v>8161</v>
      </c>
      <c r="F162" s="80">
        <v>13</v>
      </c>
      <c r="G162" s="81">
        <f t="shared" si="7"/>
        <v>0</v>
      </c>
      <c r="H162" s="82">
        <v>0</v>
      </c>
      <c r="I162" s="82"/>
      <c r="J162" s="82">
        <f t="shared" si="8"/>
        <v>0</v>
      </c>
      <c r="K162" s="84"/>
      <c r="L162" s="84"/>
      <c r="M162" s="85"/>
      <c r="N162" s="87"/>
      <c r="O162" s="87"/>
      <c r="P162" s="142">
        <v>0</v>
      </c>
      <c r="Q162" s="143" t="s">
        <v>535</v>
      </c>
      <c r="R162" s="144">
        <v>0</v>
      </c>
      <c r="S162" s="145"/>
      <c r="T162" s="146"/>
      <c r="U162" s="146"/>
      <c r="V162" s="147">
        <v>0</v>
      </c>
      <c r="W162" s="148">
        <v>0</v>
      </c>
      <c r="X162" s="149"/>
      <c r="Y162" s="147">
        <v>0</v>
      </c>
    </row>
    <row r="163" spans="1:25">
      <c r="A163" s="140">
        <v>68</v>
      </c>
      <c r="B163" s="150" t="s">
        <v>181</v>
      </c>
      <c r="C163" s="141" t="s">
        <v>63</v>
      </c>
      <c r="D163" s="141" t="s">
        <v>6</v>
      </c>
      <c r="E163" s="79">
        <v>1872</v>
      </c>
      <c r="F163" s="80">
        <v>9</v>
      </c>
      <c r="G163" s="81">
        <f t="shared" si="7"/>
        <v>0</v>
      </c>
      <c r="H163" s="82">
        <v>0</v>
      </c>
      <c r="I163" s="82"/>
      <c r="J163" s="82">
        <f t="shared" si="8"/>
        <v>0</v>
      </c>
      <c r="K163" s="84"/>
      <c r="L163" s="84"/>
      <c r="M163" s="85"/>
      <c r="N163" s="87"/>
      <c r="O163" s="87"/>
      <c r="P163" s="142">
        <v>0</v>
      </c>
      <c r="Q163" s="143" t="s">
        <v>535</v>
      </c>
      <c r="R163" s="144">
        <v>0</v>
      </c>
      <c r="S163" s="145"/>
      <c r="T163" s="146"/>
      <c r="U163" s="146"/>
      <c r="V163" s="147">
        <v>0</v>
      </c>
      <c r="W163" s="148">
        <v>0</v>
      </c>
      <c r="X163" s="149"/>
      <c r="Y163" s="147">
        <v>0</v>
      </c>
    </row>
    <row r="164" spans="1:25">
      <c r="A164" s="140">
        <v>69</v>
      </c>
      <c r="B164" s="150" t="s">
        <v>181</v>
      </c>
      <c r="C164" s="141" t="s">
        <v>63</v>
      </c>
      <c r="D164" s="141" t="s">
        <v>6</v>
      </c>
      <c r="E164" s="79">
        <v>2206</v>
      </c>
      <c r="F164" s="80">
        <v>35</v>
      </c>
      <c r="G164" s="81">
        <f t="shared" si="7"/>
        <v>0</v>
      </c>
      <c r="H164" s="82">
        <v>0</v>
      </c>
      <c r="I164" s="82"/>
      <c r="J164" s="82">
        <f t="shared" si="8"/>
        <v>0</v>
      </c>
      <c r="K164" s="84"/>
      <c r="L164" s="84"/>
      <c r="M164" s="85"/>
      <c r="N164" s="87"/>
      <c r="O164" s="87"/>
      <c r="P164" s="142">
        <v>1</v>
      </c>
      <c r="Q164" s="143">
        <v>0</v>
      </c>
      <c r="R164" s="144">
        <v>0</v>
      </c>
      <c r="S164" s="145"/>
      <c r="T164" s="146"/>
      <c r="U164" s="146"/>
      <c r="V164" s="147">
        <v>0</v>
      </c>
      <c r="W164" s="148">
        <v>0</v>
      </c>
      <c r="X164" s="149"/>
      <c r="Y164" s="147">
        <v>0</v>
      </c>
    </row>
    <row r="165" spans="1:25">
      <c r="A165" s="140">
        <v>76</v>
      </c>
      <c r="B165" s="150" t="s">
        <v>181</v>
      </c>
      <c r="C165" s="141" t="s">
        <v>63</v>
      </c>
      <c r="D165" s="141" t="s">
        <v>532</v>
      </c>
      <c r="E165" s="79">
        <v>2907</v>
      </c>
      <c r="F165" s="80">
        <v>81</v>
      </c>
      <c r="G165" s="81">
        <f t="shared" si="7"/>
        <v>1</v>
      </c>
      <c r="H165" s="82">
        <v>1</v>
      </c>
      <c r="I165" s="82">
        <v>3</v>
      </c>
      <c r="J165" s="82">
        <f t="shared" si="8"/>
        <v>3.7037037037037035E-2</v>
      </c>
      <c r="K165" s="84">
        <v>3</v>
      </c>
      <c r="L165" s="84"/>
      <c r="M165" s="85"/>
      <c r="N165" s="87"/>
      <c r="O165" s="87"/>
      <c r="P165" s="142">
        <v>0</v>
      </c>
      <c r="Q165" s="143" t="s">
        <v>535</v>
      </c>
      <c r="R165" s="144">
        <v>0</v>
      </c>
      <c r="S165" s="145"/>
      <c r="T165" s="146"/>
      <c r="U165" s="146"/>
      <c r="V165" s="147">
        <v>0</v>
      </c>
      <c r="W165" s="148">
        <v>0</v>
      </c>
      <c r="X165" s="149"/>
      <c r="Y165" s="147">
        <v>0</v>
      </c>
    </row>
    <row r="166" spans="1:25">
      <c r="A166" s="140">
        <v>79</v>
      </c>
      <c r="B166" s="150" t="s">
        <v>181</v>
      </c>
      <c r="C166" s="141" t="s">
        <v>83</v>
      </c>
      <c r="D166" s="141" t="s">
        <v>532</v>
      </c>
      <c r="E166" s="79">
        <v>8623</v>
      </c>
      <c r="F166" s="80">
        <v>30</v>
      </c>
      <c r="G166" s="81">
        <f t="shared" si="7"/>
        <v>0</v>
      </c>
      <c r="H166" s="82">
        <v>0</v>
      </c>
      <c r="I166" s="82"/>
      <c r="J166" s="82">
        <f t="shared" si="8"/>
        <v>0</v>
      </c>
      <c r="K166" s="84"/>
      <c r="L166" s="84"/>
      <c r="M166" s="85"/>
      <c r="N166" s="87"/>
      <c r="O166" s="87"/>
      <c r="P166" s="142">
        <v>0</v>
      </c>
      <c r="Q166" s="143" t="s">
        <v>535</v>
      </c>
      <c r="R166" s="144">
        <v>0</v>
      </c>
      <c r="S166" s="145"/>
      <c r="T166" s="146"/>
      <c r="U166" s="146"/>
      <c r="V166" s="147">
        <v>0</v>
      </c>
      <c r="W166" s="148">
        <v>0</v>
      </c>
      <c r="X166" s="149"/>
      <c r="Y166" s="147">
        <v>0</v>
      </c>
    </row>
    <row r="167" spans="1:25">
      <c r="A167" s="140">
        <v>119</v>
      </c>
      <c r="B167" s="150" t="s">
        <v>181</v>
      </c>
      <c r="C167" s="141" t="s">
        <v>103</v>
      </c>
      <c r="D167" s="141" t="s">
        <v>532</v>
      </c>
      <c r="E167" s="79">
        <v>7462</v>
      </c>
      <c r="F167" s="80">
        <v>57</v>
      </c>
      <c r="G167" s="81">
        <f t="shared" si="7"/>
        <v>0</v>
      </c>
      <c r="H167" s="82">
        <v>0</v>
      </c>
      <c r="I167" s="82"/>
      <c r="J167" s="82">
        <f t="shared" ref="J167:J198" si="9">I167/F167</f>
        <v>0</v>
      </c>
      <c r="K167" s="84"/>
      <c r="L167" s="84"/>
      <c r="M167" s="85"/>
      <c r="N167" s="87"/>
      <c r="O167" s="87"/>
      <c r="P167" s="142">
        <v>0</v>
      </c>
      <c r="Q167" s="143" t="s">
        <v>535</v>
      </c>
      <c r="R167" s="144">
        <v>0</v>
      </c>
      <c r="S167" s="145"/>
      <c r="T167" s="146"/>
      <c r="U167" s="146"/>
      <c r="V167" s="147">
        <v>0</v>
      </c>
      <c r="W167" s="148">
        <v>0</v>
      </c>
      <c r="X167" s="149"/>
      <c r="Y167" s="147">
        <v>0</v>
      </c>
    </row>
    <row r="168" spans="1:25">
      <c r="A168" s="140">
        <v>120</v>
      </c>
      <c r="B168" s="150" t="s">
        <v>181</v>
      </c>
      <c r="C168" s="141" t="s">
        <v>103</v>
      </c>
      <c r="D168" s="141" t="s">
        <v>532</v>
      </c>
      <c r="E168" s="79">
        <v>2402</v>
      </c>
      <c r="F168" s="80">
        <v>66</v>
      </c>
      <c r="G168" s="81">
        <f t="shared" si="7"/>
        <v>1</v>
      </c>
      <c r="H168" s="82">
        <v>0</v>
      </c>
      <c r="I168" s="82"/>
      <c r="J168" s="82">
        <f t="shared" si="9"/>
        <v>0</v>
      </c>
      <c r="K168" s="84">
        <v>3</v>
      </c>
      <c r="L168" s="84">
        <v>1</v>
      </c>
      <c r="M168" s="85"/>
      <c r="N168" s="87"/>
      <c r="O168" s="87"/>
      <c r="P168" s="142">
        <v>0</v>
      </c>
      <c r="Q168" s="143" t="s">
        <v>535</v>
      </c>
      <c r="R168" s="144">
        <v>0</v>
      </c>
      <c r="S168" s="145"/>
      <c r="T168" s="146"/>
      <c r="U168" s="146"/>
      <c r="V168" s="147">
        <v>0</v>
      </c>
      <c r="W168" s="148">
        <v>0</v>
      </c>
      <c r="X168" s="149"/>
      <c r="Y168" s="147">
        <v>0</v>
      </c>
    </row>
    <row r="169" spans="1:25">
      <c r="A169" s="140">
        <v>155</v>
      </c>
      <c r="B169" s="141" t="s">
        <v>203</v>
      </c>
      <c r="C169" s="141" t="s">
        <v>204</v>
      </c>
      <c r="D169" s="141" t="s">
        <v>12</v>
      </c>
      <c r="E169" s="79">
        <v>3023</v>
      </c>
      <c r="F169" s="80">
        <v>60</v>
      </c>
      <c r="G169" s="81">
        <f t="shared" si="7"/>
        <v>1</v>
      </c>
      <c r="H169" s="82">
        <v>1</v>
      </c>
      <c r="I169" s="82">
        <v>84</v>
      </c>
      <c r="J169" s="82">
        <f t="shared" si="9"/>
        <v>1.4</v>
      </c>
      <c r="K169" s="84">
        <v>84</v>
      </c>
      <c r="L169" s="85"/>
      <c r="M169" s="85"/>
      <c r="N169" s="87"/>
      <c r="O169" s="87"/>
      <c r="P169" s="142">
        <v>1</v>
      </c>
      <c r="Q169" s="143">
        <v>0</v>
      </c>
      <c r="R169" s="144">
        <v>1</v>
      </c>
      <c r="S169" s="145">
        <v>3</v>
      </c>
      <c r="T169" s="146"/>
      <c r="U169" s="146"/>
      <c r="V169" s="147">
        <v>3</v>
      </c>
      <c r="W169" s="148">
        <v>0</v>
      </c>
      <c r="X169" s="149"/>
      <c r="Y169" s="147">
        <v>3</v>
      </c>
    </row>
    <row r="170" spans="1:25">
      <c r="A170" s="140">
        <v>177</v>
      </c>
      <c r="B170" s="141" t="s">
        <v>203</v>
      </c>
      <c r="C170" s="141" t="s">
        <v>253</v>
      </c>
      <c r="D170" s="141" t="s">
        <v>12</v>
      </c>
      <c r="E170" s="79">
        <v>702</v>
      </c>
      <c r="F170" s="80">
        <v>38</v>
      </c>
      <c r="G170" s="81">
        <f t="shared" si="7"/>
        <v>0</v>
      </c>
      <c r="H170" s="82">
        <v>0</v>
      </c>
      <c r="I170" s="82"/>
      <c r="J170" s="82">
        <f t="shared" si="9"/>
        <v>0</v>
      </c>
      <c r="K170" s="84"/>
      <c r="L170" s="85"/>
      <c r="M170" s="85"/>
      <c r="N170" s="87"/>
      <c r="O170" s="87"/>
      <c r="P170" s="142">
        <v>0</v>
      </c>
      <c r="Q170" s="143" t="s">
        <v>535</v>
      </c>
      <c r="R170" s="144">
        <v>1</v>
      </c>
      <c r="S170" s="145">
        <v>16</v>
      </c>
      <c r="T170" s="146"/>
      <c r="U170" s="146"/>
      <c r="V170" s="147">
        <v>16</v>
      </c>
      <c r="W170" s="148">
        <v>0</v>
      </c>
      <c r="X170" s="149"/>
      <c r="Y170" s="147">
        <v>16</v>
      </c>
    </row>
    <row r="171" spans="1:25">
      <c r="A171" s="140">
        <v>178</v>
      </c>
      <c r="B171" s="141" t="s">
        <v>203</v>
      </c>
      <c r="C171" s="141" t="s">
        <v>253</v>
      </c>
      <c r="D171" s="141" t="s">
        <v>12</v>
      </c>
      <c r="E171" s="79">
        <v>1178</v>
      </c>
      <c r="F171" s="80">
        <v>57</v>
      </c>
      <c r="G171" s="81">
        <f t="shared" si="7"/>
        <v>1</v>
      </c>
      <c r="H171" s="82">
        <v>0</v>
      </c>
      <c r="I171" s="82"/>
      <c r="J171" s="82">
        <f t="shared" si="9"/>
        <v>0</v>
      </c>
      <c r="K171" s="84">
        <v>1</v>
      </c>
      <c r="L171" s="85"/>
      <c r="M171" s="85"/>
      <c r="N171" s="87"/>
      <c r="O171" s="87"/>
      <c r="P171" s="142">
        <v>1</v>
      </c>
      <c r="Q171" s="143">
        <v>0</v>
      </c>
      <c r="R171" s="144">
        <v>1</v>
      </c>
      <c r="S171" s="145">
        <v>8</v>
      </c>
      <c r="T171" s="146"/>
      <c r="U171" s="146"/>
      <c r="V171" s="147">
        <v>8</v>
      </c>
      <c r="W171" s="148">
        <v>0</v>
      </c>
      <c r="X171" s="149"/>
      <c r="Y171" s="147">
        <v>8</v>
      </c>
    </row>
    <row r="172" spans="1:25">
      <c r="A172" s="140">
        <v>194</v>
      </c>
      <c r="B172" s="141" t="s">
        <v>203</v>
      </c>
      <c r="C172" s="141" t="s">
        <v>286</v>
      </c>
      <c r="D172" s="141" t="s">
        <v>12</v>
      </c>
      <c r="E172" s="79">
        <v>5579</v>
      </c>
      <c r="F172" s="80">
        <v>32</v>
      </c>
      <c r="G172" s="81">
        <f t="shared" si="7"/>
        <v>1</v>
      </c>
      <c r="H172" s="82">
        <v>0</v>
      </c>
      <c r="I172" s="82"/>
      <c r="J172" s="82">
        <f t="shared" si="9"/>
        <v>0</v>
      </c>
      <c r="K172" s="84">
        <v>8</v>
      </c>
      <c r="L172" s="85"/>
      <c r="M172" s="85"/>
      <c r="N172" s="87"/>
      <c r="O172" s="87"/>
      <c r="P172" s="142">
        <v>1</v>
      </c>
      <c r="Q172" s="143">
        <v>0</v>
      </c>
      <c r="R172" s="144">
        <v>1</v>
      </c>
      <c r="S172" s="145">
        <v>17</v>
      </c>
      <c r="T172" s="146"/>
      <c r="U172" s="146"/>
      <c r="V172" s="147">
        <v>17</v>
      </c>
      <c r="W172" s="148">
        <v>1</v>
      </c>
      <c r="X172" s="149">
        <v>300</v>
      </c>
      <c r="Y172" s="147">
        <v>317</v>
      </c>
    </row>
    <row r="173" spans="1:25">
      <c r="A173" s="140">
        <v>195</v>
      </c>
      <c r="B173" s="141" t="s">
        <v>203</v>
      </c>
      <c r="C173" s="141" t="s">
        <v>286</v>
      </c>
      <c r="D173" s="141" t="s">
        <v>12</v>
      </c>
      <c r="E173" s="79">
        <v>5024</v>
      </c>
      <c r="F173" s="80">
        <v>66</v>
      </c>
      <c r="G173" s="81">
        <f t="shared" si="7"/>
        <v>0</v>
      </c>
      <c r="H173" s="82">
        <v>0</v>
      </c>
      <c r="I173" s="82"/>
      <c r="J173" s="82">
        <f t="shared" si="9"/>
        <v>0</v>
      </c>
      <c r="K173" s="84"/>
      <c r="L173" s="85"/>
      <c r="M173" s="85"/>
      <c r="N173" s="87"/>
      <c r="O173" s="87"/>
      <c r="P173" s="142">
        <v>0</v>
      </c>
      <c r="Q173" s="143" t="s">
        <v>535</v>
      </c>
      <c r="R173" s="144">
        <v>1</v>
      </c>
      <c r="S173" s="145">
        <v>1</v>
      </c>
      <c r="T173" s="146">
        <v>5</v>
      </c>
      <c r="U173" s="146"/>
      <c r="V173" s="147">
        <v>6</v>
      </c>
      <c r="W173" s="148">
        <v>0</v>
      </c>
      <c r="X173" s="149"/>
      <c r="Y173" s="147">
        <v>6</v>
      </c>
    </row>
    <row r="174" spans="1:25">
      <c r="A174" s="140">
        <v>218</v>
      </c>
      <c r="B174" s="141" t="s">
        <v>203</v>
      </c>
      <c r="C174" s="141" t="s">
        <v>303</v>
      </c>
      <c r="D174" s="141" t="s">
        <v>12</v>
      </c>
      <c r="E174" s="79">
        <v>3944</v>
      </c>
      <c r="F174" s="80">
        <v>25</v>
      </c>
      <c r="G174" s="81">
        <f t="shared" si="7"/>
        <v>1</v>
      </c>
      <c r="H174" s="82">
        <v>1</v>
      </c>
      <c r="I174" s="82">
        <v>2</v>
      </c>
      <c r="J174" s="82">
        <f t="shared" si="9"/>
        <v>0.08</v>
      </c>
      <c r="K174" s="84">
        <v>1</v>
      </c>
      <c r="L174" s="85">
        <v>1</v>
      </c>
      <c r="M174" s="85">
        <v>65</v>
      </c>
      <c r="N174" s="87"/>
      <c r="O174" s="87"/>
      <c r="P174" s="142">
        <v>1</v>
      </c>
      <c r="Q174" s="143">
        <v>0</v>
      </c>
      <c r="R174" s="144">
        <v>1</v>
      </c>
      <c r="S174" s="145">
        <v>74</v>
      </c>
      <c r="T174" s="146"/>
      <c r="U174" s="146"/>
      <c r="V174" s="147">
        <v>74</v>
      </c>
      <c r="W174" s="148">
        <v>0</v>
      </c>
      <c r="X174" s="149"/>
      <c r="Y174" s="147">
        <v>74</v>
      </c>
    </row>
    <row r="175" spans="1:25">
      <c r="A175" s="140">
        <v>219</v>
      </c>
      <c r="B175" s="141" t="s">
        <v>203</v>
      </c>
      <c r="C175" s="141" t="s">
        <v>303</v>
      </c>
      <c r="D175" s="141" t="s">
        <v>12</v>
      </c>
      <c r="E175" s="79">
        <v>14996</v>
      </c>
      <c r="F175" s="80">
        <v>14</v>
      </c>
      <c r="G175" s="81">
        <f t="shared" si="7"/>
        <v>1</v>
      </c>
      <c r="H175" s="82">
        <v>0</v>
      </c>
      <c r="I175" s="82"/>
      <c r="J175" s="82">
        <f t="shared" si="9"/>
        <v>0</v>
      </c>
      <c r="K175" s="84">
        <v>6</v>
      </c>
      <c r="L175" s="85">
        <v>44</v>
      </c>
      <c r="M175" s="85"/>
      <c r="N175" s="87"/>
      <c r="O175" s="87"/>
      <c r="P175" s="142">
        <v>1</v>
      </c>
      <c r="Q175" s="143">
        <v>0</v>
      </c>
      <c r="R175" s="144">
        <v>0</v>
      </c>
      <c r="S175" s="145"/>
      <c r="T175" s="146"/>
      <c r="U175" s="146"/>
      <c r="V175" s="147">
        <v>0</v>
      </c>
      <c r="W175" s="148">
        <v>0</v>
      </c>
      <c r="X175" s="149"/>
      <c r="Y175" s="147">
        <v>0</v>
      </c>
    </row>
    <row r="176" spans="1:25">
      <c r="A176" s="140">
        <v>32</v>
      </c>
      <c r="B176" s="150" t="s">
        <v>180</v>
      </c>
      <c r="C176" s="141" t="s">
        <v>18</v>
      </c>
      <c r="D176" s="141" t="s">
        <v>12</v>
      </c>
      <c r="E176" s="79">
        <v>14188</v>
      </c>
      <c r="F176" s="80">
        <v>7</v>
      </c>
      <c r="G176" s="81">
        <f t="shared" si="7"/>
        <v>0</v>
      </c>
      <c r="H176" s="82">
        <v>0</v>
      </c>
      <c r="I176" s="82"/>
      <c r="J176" s="82">
        <f t="shared" si="9"/>
        <v>0</v>
      </c>
      <c r="K176" s="84"/>
      <c r="L176" s="85"/>
      <c r="M176" s="85"/>
      <c r="N176" s="87"/>
      <c r="O176" s="87"/>
      <c r="P176" s="142">
        <v>0</v>
      </c>
      <c r="Q176" s="143" t="s">
        <v>535</v>
      </c>
      <c r="R176" s="144">
        <v>1</v>
      </c>
      <c r="S176" s="145">
        <v>2</v>
      </c>
      <c r="T176" s="146"/>
      <c r="U176" s="146"/>
      <c r="V176" s="147">
        <v>2</v>
      </c>
      <c r="W176" s="148">
        <v>0</v>
      </c>
      <c r="X176" s="149"/>
      <c r="Y176" s="147">
        <v>2</v>
      </c>
    </row>
    <row r="177" spans="1:25">
      <c r="A177" s="140">
        <v>34</v>
      </c>
      <c r="B177" s="150" t="s">
        <v>180</v>
      </c>
      <c r="C177" s="141" t="s">
        <v>19</v>
      </c>
      <c r="D177" s="141" t="s">
        <v>12</v>
      </c>
      <c r="E177" s="79" t="s">
        <v>23</v>
      </c>
      <c r="F177" s="80">
        <v>51</v>
      </c>
      <c r="G177" s="81">
        <f t="shared" si="7"/>
        <v>1</v>
      </c>
      <c r="H177" s="82">
        <v>0</v>
      </c>
      <c r="I177" s="82"/>
      <c r="J177" s="82">
        <f t="shared" si="9"/>
        <v>0</v>
      </c>
      <c r="K177" s="84">
        <v>1</v>
      </c>
      <c r="L177" s="85"/>
      <c r="M177" s="85"/>
      <c r="N177" s="87"/>
      <c r="O177" s="87"/>
      <c r="P177" s="142">
        <v>1</v>
      </c>
      <c r="Q177" s="143">
        <v>0</v>
      </c>
      <c r="R177" s="144">
        <v>0</v>
      </c>
      <c r="S177" s="145"/>
      <c r="T177" s="146"/>
      <c r="U177" s="146"/>
      <c r="V177" s="147">
        <v>0</v>
      </c>
      <c r="W177" s="148">
        <v>0</v>
      </c>
      <c r="X177" s="149"/>
      <c r="Y177" s="147">
        <v>0</v>
      </c>
    </row>
    <row r="178" spans="1:25">
      <c r="A178" s="140">
        <v>36</v>
      </c>
      <c r="B178" s="150" t="s">
        <v>180</v>
      </c>
      <c r="C178" s="141" t="s">
        <v>20</v>
      </c>
      <c r="D178" s="141" t="s">
        <v>12</v>
      </c>
      <c r="E178" s="79">
        <v>21978</v>
      </c>
      <c r="F178" s="80">
        <v>56</v>
      </c>
      <c r="G178" s="81">
        <f t="shared" si="7"/>
        <v>1</v>
      </c>
      <c r="H178" s="82">
        <v>1</v>
      </c>
      <c r="I178" s="82">
        <v>2</v>
      </c>
      <c r="J178" s="82">
        <f t="shared" si="9"/>
        <v>3.5714285714285712E-2</v>
      </c>
      <c r="K178" s="84">
        <v>2</v>
      </c>
      <c r="L178" s="85"/>
      <c r="M178" s="85"/>
      <c r="N178" s="87"/>
      <c r="O178" s="87"/>
      <c r="P178" s="142">
        <v>0</v>
      </c>
      <c r="Q178" s="143" t="s">
        <v>535</v>
      </c>
      <c r="R178" s="144">
        <v>0</v>
      </c>
      <c r="S178" s="145"/>
      <c r="T178" s="146"/>
      <c r="U178" s="146"/>
      <c r="V178" s="147">
        <v>0</v>
      </c>
      <c r="W178" s="148">
        <v>0</v>
      </c>
      <c r="X178" s="149"/>
      <c r="Y178" s="147">
        <v>0</v>
      </c>
    </row>
    <row r="179" spans="1:25">
      <c r="A179" s="140">
        <v>77</v>
      </c>
      <c r="B179" s="150" t="s">
        <v>181</v>
      </c>
      <c r="C179" s="141" t="s">
        <v>63</v>
      </c>
      <c r="D179" s="141" t="s">
        <v>533</v>
      </c>
      <c r="E179" s="79">
        <v>2915</v>
      </c>
      <c r="F179" s="80">
        <v>28</v>
      </c>
      <c r="G179" s="81">
        <f t="shared" si="7"/>
        <v>1</v>
      </c>
      <c r="H179" s="82">
        <v>1</v>
      </c>
      <c r="I179" s="82">
        <v>1</v>
      </c>
      <c r="J179" s="82">
        <f t="shared" si="9"/>
        <v>3.5714285714285712E-2</v>
      </c>
      <c r="K179" s="84">
        <v>1</v>
      </c>
      <c r="L179" s="84">
        <v>1</v>
      </c>
      <c r="M179" s="85"/>
      <c r="N179" s="87"/>
      <c r="O179" s="87"/>
      <c r="P179" s="142">
        <v>1</v>
      </c>
      <c r="Q179" s="143">
        <v>0</v>
      </c>
      <c r="R179" s="144">
        <v>0</v>
      </c>
      <c r="S179" s="145"/>
      <c r="T179" s="146"/>
      <c r="U179" s="146"/>
      <c r="V179" s="147">
        <v>0</v>
      </c>
      <c r="W179" s="148">
        <v>0</v>
      </c>
      <c r="X179" s="149"/>
      <c r="Y179" s="147">
        <v>0</v>
      </c>
    </row>
    <row r="180" spans="1:25">
      <c r="A180" s="140">
        <v>112</v>
      </c>
      <c r="B180" s="150" t="s">
        <v>181</v>
      </c>
      <c r="C180" s="141" t="s">
        <v>83</v>
      </c>
      <c r="D180" s="141" t="s">
        <v>531</v>
      </c>
      <c r="E180" s="79" t="s">
        <v>23</v>
      </c>
      <c r="F180" s="80">
        <v>15</v>
      </c>
      <c r="G180" s="81">
        <f t="shared" si="7"/>
        <v>1</v>
      </c>
      <c r="H180" s="82">
        <v>0</v>
      </c>
      <c r="I180" s="82">
        <v>1</v>
      </c>
      <c r="J180" s="82">
        <f t="shared" si="9"/>
        <v>6.6666666666666666E-2</v>
      </c>
      <c r="K180" s="84">
        <v>1</v>
      </c>
      <c r="L180" s="84"/>
      <c r="M180" s="85"/>
      <c r="N180" s="87"/>
      <c r="O180" s="87"/>
      <c r="P180" s="142">
        <v>0</v>
      </c>
      <c r="Q180" s="143" t="s">
        <v>535</v>
      </c>
      <c r="R180" s="144">
        <v>0</v>
      </c>
      <c r="S180" s="145"/>
      <c r="T180" s="146"/>
      <c r="U180" s="146"/>
      <c r="V180" s="147">
        <v>0</v>
      </c>
      <c r="W180" s="148">
        <v>0</v>
      </c>
      <c r="X180" s="149"/>
      <c r="Y180" s="147">
        <v>0</v>
      </c>
    </row>
    <row r="181" spans="1:25">
      <c r="A181" s="140">
        <v>129</v>
      </c>
      <c r="B181" s="150" t="s">
        <v>181</v>
      </c>
      <c r="C181" s="141" t="s">
        <v>103</v>
      </c>
      <c r="D181" s="141" t="s">
        <v>531</v>
      </c>
      <c r="E181" s="79" t="s">
        <v>23</v>
      </c>
      <c r="F181" s="80">
        <v>36</v>
      </c>
      <c r="G181" s="81">
        <f t="shared" si="7"/>
        <v>0</v>
      </c>
      <c r="H181" s="82">
        <v>0</v>
      </c>
      <c r="I181" s="82"/>
      <c r="J181" s="82">
        <f t="shared" si="9"/>
        <v>0</v>
      </c>
      <c r="K181" s="84"/>
      <c r="L181" s="84"/>
      <c r="M181" s="85"/>
      <c r="N181" s="87"/>
      <c r="O181" s="87"/>
      <c r="P181" s="142">
        <v>0</v>
      </c>
      <c r="Q181" s="143" t="s">
        <v>535</v>
      </c>
      <c r="R181" s="144">
        <v>0</v>
      </c>
      <c r="S181" s="145"/>
      <c r="T181" s="146"/>
      <c r="U181" s="146"/>
      <c r="V181" s="147">
        <v>0</v>
      </c>
      <c r="W181" s="148">
        <v>0</v>
      </c>
      <c r="X181" s="149"/>
      <c r="Y181" s="147">
        <v>0</v>
      </c>
    </row>
    <row r="182" spans="1:25">
      <c r="A182" s="140">
        <v>137</v>
      </c>
      <c r="B182" s="141" t="s">
        <v>181</v>
      </c>
      <c r="C182" s="141" t="s">
        <v>63</v>
      </c>
      <c r="D182" s="141" t="s">
        <v>5</v>
      </c>
      <c r="E182" s="79">
        <v>2287</v>
      </c>
      <c r="F182" s="80">
        <v>43</v>
      </c>
      <c r="G182" s="81">
        <f t="shared" si="7"/>
        <v>1</v>
      </c>
      <c r="H182" s="82">
        <v>0</v>
      </c>
      <c r="I182" s="82"/>
      <c r="J182" s="82">
        <f t="shared" si="9"/>
        <v>0</v>
      </c>
      <c r="K182" s="84">
        <v>1</v>
      </c>
      <c r="L182" s="85">
        <v>1</v>
      </c>
      <c r="M182" s="85"/>
      <c r="N182" s="87"/>
      <c r="O182" s="87"/>
      <c r="P182" s="142">
        <v>0</v>
      </c>
      <c r="Q182" s="143" t="s">
        <v>535</v>
      </c>
      <c r="R182" s="144">
        <v>0</v>
      </c>
      <c r="S182" s="145"/>
      <c r="T182" s="146"/>
      <c r="U182" s="146"/>
      <c r="V182" s="147">
        <v>0</v>
      </c>
      <c r="W182" s="148">
        <v>0</v>
      </c>
      <c r="X182" s="149"/>
      <c r="Y182" s="147">
        <v>0</v>
      </c>
    </row>
    <row r="183" spans="1:25">
      <c r="A183" s="140">
        <v>96</v>
      </c>
      <c r="B183" s="150" t="s">
        <v>181</v>
      </c>
      <c r="C183" s="141" t="s">
        <v>63</v>
      </c>
      <c r="D183" s="141" t="s">
        <v>13</v>
      </c>
      <c r="E183" s="79">
        <v>2906</v>
      </c>
      <c r="F183" s="80">
        <v>36</v>
      </c>
      <c r="G183" s="81">
        <f t="shared" si="7"/>
        <v>0</v>
      </c>
      <c r="H183" s="82">
        <v>0</v>
      </c>
      <c r="I183" s="82"/>
      <c r="J183" s="82">
        <f t="shared" si="9"/>
        <v>0</v>
      </c>
      <c r="K183" s="84"/>
      <c r="L183" s="84"/>
      <c r="M183" s="85"/>
      <c r="N183" s="87"/>
      <c r="O183" s="87"/>
      <c r="P183" s="142">
        <v>0</v>
      </c>
      <c r="Q183" s="143" t="s">
        <v>535</v>
      </c>
      <c r="R183" s="144">
        <v>0</v>
      </c>
      <c r="S183" s="145"/>
      <c r="T183" s="144"/>
      <c r="U183" s="144"/>
      <c r="V183" s="147">
        <v>0</v>
      </c>
      <c r="W183" s="148">
        <v>0</v>
      </c>
      <c r="X183" s="148"/>
      <c r="Y183" s="147">
        <v>0</v>
      </c>
    </row>
    <row r="184" spans="1:25">
      <c r="A184" s="140">
        <v>98</v>
      </c>
      <c r="B184" s="150" t="s">
        <v>181</v>
      </c>
      <c r="C184" s="141" t="s">
        <v>83</v>
      </c>
      <c r="D184" s="141" t="s">
        <v>13</v>
      </c>
      <c r="E184" s="79">
        <v>7883</v>
      </c>
      <c r="F184" s="80">
        <v>35</v>
      </c>
      <c r="G184" s="81">
        <f t="shared" si="7"/>
        <v>0</v>
      </c>
      <c r="H184" s="82">
        <v>0</v>
      </c>
      <c r="I184" s="82"/>
      <c r="J184" s="82">
        <f t="shared" si="9"/>
        <v>0</v>
      </c>
      <c r="K184" s="84"/>
      <c r="L184" s="84"/>
      <c r="M184" s="85"/>
      <c r="N184" s="87"/>
      <c r="O184" s="87"/>
      <c r="P184" s="142">
        <v>0</v>
      </c>
      <c r="Q184" s="143" t="s">
        <v>535</v>
      </c>
      <c r="R184" s="144">
        <v>0</v>
      </c>
      <c r="S184" s="145"/>
      <c r="T184" s="146"/>
      <c r="U184" s="146"/>
      <c r="V184" s="147">
        <v>0</v>
      </c>
      <c r="W184" s="148">
        <v>0</v>
      </c>
      <c r="X184" s="149"/>
      <c r="Y184" s="147">
        <v>0</v>
      </c>
    </row>
    <row r="185" spans="1:25">
      <c r="A185" s="140">
        <v>156</v>
      </c>
      <c r="B185" s="141" t="s">
        <v>203</v>
      </c>
      <c r="C185" s="141" t="s">
        <v>204</v>
      </c>
      <c r="D185" s="141" t="s">
        <v>10</v>
      </c>
      <c r="E185" s="79">
        <v>3120</v>
      </c>
      <c r="F185" s="80">
        <v>63</v>
      </c>
      <c r="G185" s="81">
        <f t="shared" si="7"/>
        <v>1</v>
      </c>
      <c r="H185" s="82">
        <v>1</v>
      </c>
      <c r="I185" s="82">
        <v>10</v>
      </c>
      <c r="J185" s="82">
        <f t="shared" si="9"/>
        <v>0.15873015873015872</v>
      </c>
      <c r="K185" s="84">
        <v>10</v>
      </c>
      <c r="L185" s="85"/>
      <c r="M185" s="85"/>
      <c r="N185" s="87"/>
      <c r="O185" s="87"/>
      <c r="P185" s="142">
        <v>1</v>
      </c>
      <c r="Q185" s="143">
        <v>0</v>
      </c>
      <c r="R185" s="144">
        <v>1</v>
      </c>
      <c r="S185" s="145" t="s">
        <v>233</v>
      </c>
      <c r="T185" s="146"/>
      <c r="U185" s="146"/>
      <c r="V185" s="147">
        <v>0</v>
      </c>
      <c r="W185" s="148">
        <v>1</v>
      </c>
      <c r="X185" s="149">
        <v>200</v>
      </c>
      <c r="Y185" s="147">
        <v>200</v>
      </c>
    </row>
    <row r="186" spans="1:25">
      <c r="A186" s="140">
        <v>159</v>
      </c>
      <c r="B186" s="141" t="s">
        <v>203</v>
      </c>
      <c r="C186" s="141" t="s">
        <v>204</v>
      </c>
      <c r="D186" s="141" t="s">
        <v>10</v>
      </c>
      <c r="E186" s="79">
        <v>3227</v>
      </c>
      <c r="F186" s="80">
        <v>27</v>
      </c>
      <c r="G186" s="81">
        <f t="shared" si="7"/>
        <v>1</v>
      </c>
      <c r="H186" s="82">
        <v>1</v>
      </c>
      <c r="I186" s="82">
        <v>6</v>
      </c>
      <c r="J186" s="82">
        <f t="shared" si="9"/>
        <v>0.22222222222222221</v>
      </c>
      <c r="K186" s="84">
        <v>5</v>
      </c>
      <c r="L186" s="85">
        <v>1</v>
      </c>
      <c r="M186" s="85"/>
      <c r="N186" s="87"/>
      <c r="O186" s="87"/>
      <c r="P186" s="142">
        <v>1</v>
      </c>
      <c r="Q186" s="143">
        <v>1</v>
      </c>
      <c r="R186" s="144">
        <v>1</v>
      </c>
      <c r="S186" s="145">
        <v>27</v>
      </c>
      <c r="T186" s="146"/>
      <c r="U186" s="146"/>
      <c r="V186" s="147">
        <v>27</v>
      </c>
      <c r="W186" s="148">
        <v>1</v>
      </c>
      <c r="X186" s="149">
        <v>250</v>
      </c>
      <c r="Y186" s="147">
        <v>277</v>
      </c>
    </row>
    <row r="187" spans="1:25">
      <c r="A187" s="140">
        <v>196</v>
      </c>
      <c r="B187" s="141" t="s">
        <v>203</v>
      </c>
      <c r="C187" s="141" t="s">
        <v>286</v>
      </c>
      <c r="D187" s="141" t="s">
        <v>10</v>
      </c>
      <c r="E187" s="79">
        <v>5588</v>
      </c>
      <c r="F187" s="80">
        <v>47</v>
      </c>
      <c r="G187" s="81">
        <f t="shared" si="7"/>
        <v>1</v>
      </c>
      <c r="H187" s="82">
        <v>0</v>
      </c>
      <c r="I187" s="82"/>
      <c r="J187" s="82">
        <f t="shared" si="9"/>
        <v>0</v>
      </c>
      <c r="K187" s="84">
        <v>100</v>
      </c>
      <c r="L187" s="85">
        <v>5</v>
      </c>
      <c r="M187" s="85"/>
      <c r="N187" s="87"/>
      <c r="O187" s="87"/>
      <c r="P187" s="142">
        <v>1</v>
      </c>
      <c r="Q187" s="143">
        <v>0</v>
      </c>
      <c r="R187" s="144">
        <v>1</v>
      </c>
      <c r="S187" s="145"/>
      <c r="T187" s="146"/>
      <c r="U187" s="146"/>
      <c r="V187" s="147">
        <v>0</v>
      </c>
      <c r="W187" s="148">
        <v>1</v>
      </c>
      <c r="X187" s="149">
        <v>300</v>
      </c>
      <c r="Y187" s="147">
        <v>300</v>
      </c>
    </row>
    <row r="188" spans="1:25">
      <c r="A188" s="140">
        <v>197</v>
      </c>
      <c r="B188" s="141" t="s">
        <v>203</v>
      </c>
      <c r="C188" s="141" t="s">
        <v>286</v>
      </c>
      <c r="D188" s="141" t="s">
        <v>10</v>
      </c>
      <c r="E188" s="79">
        <v>5511</v>
      </c>
      <c r="F188" s="80">
        <v>53</v>
      </c>
      <c r="G188" s="81">
        <f t="shared" si="7"/>
        <v>1</v>
      </c>
      <c r="H188" s="82">
        <v>1</v>
      </c>
      <c r="I188" s="82">
        <v>10</v>
      </c>
      <c r="J188" s="82">
        <f t="shared" si="9"/>
        <v>0.18867924528301888</v>
      </c>
      <c r="K188" s="84">
        <v>10</v>
      </c>
      <c r="L188" s="85">
        <v>30</v>
      </c>
      <c r="M188" s="85">
        <v>15</v>
      </c>
      <c r="N188" s="87">
        <v>1</v>
      </c>
      <c r="O188" s="87"/>
      <c r="P188" s="142">
        <v>1</v>
      </c>
      <c r="Q188" s="143">
        <v>1</v>
      </c>
      <c r="R188" s="144">
        <v>1</v>
      </c>
      <c r="S188" s="145"/>
      <c r="T188" s="146"/>
      <c r="U188" s="146"/>
      <c r="V188" s="147">
        <v>0</v>
      </c>
      <c r="W188" s="148">
        <v>1</v>
      </c>
      <c r="X188" s="149">
        <v>250</v>
      </c>
      <c r="Y188" s="147">
        <v>250</v>
      </c>
    </row>
    <row r="189" spans="1:25">
      <c r="A189" s="140">
        <v>220</v>
      </c>
      <c r="B189" s="141" t="s">
        <v>203</v>
      </c>
      <c r="C189" s="141" t="s">
        <v>303</v>
      </c>
      <c r="D189" s="141" t="s">
        <v>10</v>
      </c>
      <c r="E189" s="79">
        <v>3989</v>
      </c>
      <c r="F189" s="80">
        <v>35</v>
      </c>
      <c r="G189" s="81">
        <f t="shared" si="7"/>
        <v>1</v>
      </c>
      <c r="H189" s="82">
        <v>1</v>
      </c>
      <c r="I189" s="82">
        <v>28</v>
      </c>
      <c r="J189" s="82">
        <f t="shared" si="9"/>
        <v>0.8</v>
      </c>
      <c r="K189" s="84">
        <v>15</v>
      </c>
      <c r="L189" s="85">
        <v>13</v>
      </c>
      <c r="M189" s="85"/>
      <c r="N189" s="87"/>
      <c r="O189" s="87"/>
      <c r="P189" s="142">
        <v>1</v>
      </c>
      <c r="Q189" s="143">
        <v>0</v>
      </c>
      <c r="R189" s="144">
        <v>1</v>
      </c>
      <c r="S189" s="145">
        <v>1</v>
      </c>
      <c r="T189" s="146"/>
      <c r="U189" s="146"/>
      <c r="V189" s="147">
        <v>1</v>
      </c>
      <c r="W189" s="148">
        <v>0</v>
      </c>
      <c r="X189" s="149"/>
      <c r="Y189" s="147">
        <v>1</v>
      </c>
    </row>
    <row r="190" spans="1:25">
      <c r="A190" s="140">
        <v>221</v>
      </c>
      <c r="B190" s="141" t="s">
        <v>203</v>
      </c>
      <c r="C190" s="141" t="s">
        <v>303</v>
      </c>
      <c r="D190" s="141" t="s">
        <v>10</v>
      </c>
      <c r="E190" s="79">
        <v>216</v>
      </c>
      <c r="F190" s="80">
        <v>29</v>
      </c>
      <c r="G190" s="81">
        <f t="shared" si="7"/>
        <v>1</v>
      </c>
      <c r="H190" s="82">
        <v>0</v>
      </c>
      <c r="I190" s="82"/>
      <c r="J190" s="82">
        <f t="shared" si="9"/>
        <v>0</v>
      </c>
      <c r="K190" s="84">
        <v>1</v>
      </c>
      <c r="L190" s="85"/>
      <c r="M190" s="85"/>
      <c r="N190" s="87"/>
      <c r="O190" s="87"/>
      <c r="P190" s="142">
        <v>1</v>
      </c>
      <c r="Q190" s="143">
        <v>0</v>
      </c>
      <c r="R190" s="144">
        <v>1</v>
      </c>
      <c r="S190" s="145"/>
      <c r="T190" s="146"/>
      <c r="U190" s="146"/>
      <c r="V190" s="147">
        <v>0</v>
      </c>
      <c r="W190" s="148">
        <v>1</v>
      </c>
      <c r="X190" s="149">
        <v>150</v>
      </c>
      <c r="Y190" s="147">
        <v>150</v>
      </c>
    </row>
    <row r="191" spans="1:25">
      <c r="A191" s="140">
        <v>24</v>
      </c>
      <c r="B191" s="150" t="s">
        <v>180</v>
      </c>
      <c r="C191" s="141" t="s">
        <v>20</v>
      </c>
      <c r="D191" s="141" t="s">
        <v>10</v>
      </c>
      <c r="E191" s="79" t="s">
        <v>23</v>
      </c>
      <c r="F191" s="80">
        <v>26</v>
      </c>
      <c r="G191" s="81">
        <f t="shared" si="7"/>
        <v>0</v>
      </c>
      <c r="H191" s="82">
        <v>0</v>
      </c>
      <c r="I191" s="82"/>
      <c r="J191" s="82">
        <f t="shared" si="9"/>
        <v>0</v>
      </c>
      <c r="K191" s="84"/>
      <c r="L191" s="85"/>
      <c r="M191" s="85"/>
      <c r="N191" s="87"/>
      <c r="O191" s="87"/>
      <c r="P191" s="142">
        <v>0</v>
      </c>
      <c r="Q191" s="143" t="s">
        <v>535</v>
      </c>
      <c r="R191" s="144">
        <v>0</v>
      </c>
      <c r="S191" s="145"/>
      <c r="T191" s="146"/>
      <c r="U191" s="146"/>
      <c r="V191" s="147">
        <v>0</v>
      </c>
      <c r="W191" s="148">
        <v>0</v>
      </c>
      <c r="X191" s="149"/>
      <c r="Y191" s="147">
        <v>0</v>
      </c>
    </row>
    <row r="192" spans="1:25">
      <c r="A192" s="140">
        <v>26</v>
      </c>
      <c r="B192" s="150" t="s">
        <v>180</v>
      </c>
      <c r="C192" s="141" t="s">
        <v>19</v>
      </c>
      <c r="D192" s="141" t="s">
        <v>10</v>
      </c>
      <c r="E192" s="79">
        <v>6888</v>
      </c>
      <c r="F192" s="80">
        <v>19</v>
      </c>
      <c r="G192" s="81">
        <f t="shared" si="7"/>
        <v>1</v>
      </c>
      <c r="H192" s="82">
        <v>0</v>
      </c>
      <c r="I192" s="82"/>
      <c r="J192" s="82">
        <f t="shared" si="9"/>
        <v>0</v>
      </c>
      <c r="K192" s="84">
        <v>4</v>
      </c>
      <c r="L192" s="85"/>
      <c r="M192" s="85"/>
      <c r="N192" s="87"/>
      <c r="O192" s="87"/>
      <c r="P192" s="142">
        <v>0</v>
      </c>
      <c r="Q192" s="143" t="s">
        <v>535</v>
      </c>
      <c r="R192" s="144">
        <v>1</v>
      </c>
      <c r="S192" s="145">
        <v>20</v>
      </c>
      <c r="T192" s="146"/>
      <c r="U192" s="146"/>
      <c r="V192" s="147">
        <v>20</v>
      </c>
      <c r="W192" s="148">
        <v>0</v>
      </c>
      <c r="X192" s="149"/>
      <c r="Y192" s="147">
        <v>20</v>
      </c>
    </row>
    <row r="193" spans="1:25">
      <c r="A193" s="140">
        <v>27</v>
      </c>
      <c r="B193" s="150" t="s">
        <v>180</v>
      </c>
      <c r="C193" s="141" t="s">
        <v>19</v>
      </c>
      <c r="D193" s="141" t="s">
        <v>10</v>
      </c>
      <c r="E193" s="79">
        <v>9141</v>
      </c>
      <c r="F193" s="80">
        <v>34</v>
      </c>
      <c r="G193" s="81">
        <f t="shared" si="7"/>
        <v>1</v>
      </c>
      <c r="H193" s="82">
        <v>0</v>
      </c>
      <c r="I193" s="82"/>
      <c r="J193" s="82">
        <f t="shared" si="9"/>
        <v>0</v>
      </c>
      <c r="K193" s="84">
        <v>1</v>
      </c>
      <c r="L193" s="85"/>
      <c r="M193" s="85"/>
      <c r="N193" s="87"/>
      <c r="O193" s="87"/>
      <c r="P193" s="142">
        <v>1</v>
      </c>
      <c r="Q193" s="143">
        <v>0</v>
      </c>
      <c r="R193" s="144">
        <v>0</v>
      </c>
      <c r="S193" s="145"/>
      <c r="T193" s="146"/>
      <c r="U193" s="146"/>
      <c r="V193" s="147">
        <v>0</v>
      </c>
      <c r="W193" s="148">
        <v>0</v>
      </c>
      <c r="X193" s="149"/>
      <c r="Y193" s="147">
        <v>0</v>
      </c>
    </row>
    <row r="194" spans="1:25">
      <c r="A194" s="140">
        <v>28</v>
      </c>
      <c r="B194" s="150" t="s">
        <v>180</v>
      </c>
      <c r="C194" s="141" t="s">
        <v>18</v>
      </c>
      <c r="D194" s="141" t="s">
        <v>10</v>
      </c>
      <c r="E194" s="79">
        <v>14002</v>
      </c>
      <c r="F194" s="80">
        <v>27</v>
      </c>
      <c r="G194" s="81">
        <f t="shared" ref="G194:G209" si="10">IF(SUM(K194,L194,M194)&gt;0,1,0)</f>
        <v>1</v>
      </c>
      <c r="H194" s="82">
        <v>1</v>
      </c>
      <c r="I194" s="82">
        <v>1</v>
      </c>
      <c r="J194" s="82">
        <f t="shared" si="9"/>
        <v>3.7037037037037035E-2</v>
      </c>
      <c r="K194" s="84">
        <v>1</v>
      </c>
      <c r="L194" s="85"/>
      <c r="M194" s="85"/>
      <c r="N194" s="87"/>
      <c r="O194" s="87"/>
      <c r="P194" s="142">
        <v>1</v>
      </c>
      <c r="Q194" s="143">
        <v>0</v>
      </c>
      <c r="R194" s="144">
        <v>1</v>
      </c>
      <c r="S194" s="145">
        <v>3</v>
      </c>
      <c r="T194" s="146"/>
      <c r="U194" s="146"/>
      <c r="V194" s="147">
        <v>3</v>
      </c>
      <c r="W194" s="148">
        <v>0</v>
      </c>
      <c r="X194" s="149"/>
      <c r="Y194" s="147">
        <v>3</v>
      </c>
    </row>
    <row r="195" spans="1:25">
      <c r="A195" s="140">
        <v>102</v>
      </c>
      <c r="B195" s="150" t="s">
        <v>181</v>
      </c>
      <c r="C195" s="141" t="s">
        <v>63</v>
      </c>
      <c r="D195" s="141" t="s">
        <v>14</v>
      </c>
      <c r="E195" s="79" t="s">
        <v>23</v>
      </c>
      <c r="F195" s="80">
        <v>10</v>
      </c>
      <c r="G195" s="81">
        <f t="shared" si="10"/>
        <v>1</v>
      </c>
      <c r="H195" s="82">
        <v>0</v>
      </c>
      <c r="I195" s="82"/>
      <c r="J195" s="82">
        <f t="shared" si="9"/>
        <v>0</v>
      </c>
      <c r="K195" s="84">
        <v>1</v>
      </c>
      <c r="L195" s="84">
        <v>2</v>
      </c>
      <c r="M195" s="85"/>
      <c r="N195" s="87"/>
      <c r="O195" s="87"/>
      <c r="P195" s="142">
        <v>0</v>
      </c>
      <c r="Q195" s="143" t="s">
        <v>535</v>
      </c>
      <c r="R195" s="144">
        <v>0</v>
      </c>
      <c r="S195" s="145"/>
      <c r="T195" s="144"/>
      <c r="U195" s="144"/>
      <c r="V195" s="147">
        <v>0</v>
      </c>
      <c r="W195" s="148">
        <v>0</v>
      </c>
      <c r="X195" s="148"/>
      <c r="Y195" s="147">
        <v>0</v>
      </c>
    </row>
    <row r="196" spans="1:25">
      <c r="A196" s="140">
        <v>127</v>
      </c>
      <c r="B196" s="150" t="s">
        <v>181</v>
      </c>
      <c r="C196" s="141" t="s">
        <v>103</v>
      </c>
      <c r="D196" s="141" t="s">
        <v>14</v>
      </c>
      <c r="E196" s="79">
        <v>2414</v>
      </c>
      <c r="F196" s="80">
        <v>11</v>
      </c>
      <c r="G196" s="81">
        <f t="shared" si="10"/>
        <v>1</v>
      </c>
      <c r="H196" s="82">
        <v>0</v>
      </c>
      <c r="I196" s="82"/>
      <c r="J196" s="82">
        <f t="shared" si="9"/>
        <v>0</v>
      </c>
      <c r="K196" s="84">
        <v>1</v>
      </c>
      <c r="L196" s="84">
        <v>2</v>
      </c>
      <c r="M196" s="84">
        <v>1</v>
      </c>
      <c r="N196" s="105"/>
      <c r="O196" s="105"/>
      <c r="P196" s="142">
        <v>1</v>
      </c>
      <c r="Q196" s="143">
        <v>0</v>
      </c>
      <c r="R196" s="144">
        <v>0</v>
      </c>
      <c r="S196" s="145"/>
      <c r="T196" s="146"/>
      <c r="U196" s="146"/>
      <c r="V196" s="147">
        <v>0</v>
      </c>
      <c r="W196" s="148">
        <v>0</v>
      </c>
      <c r="X196" s="149"/>
      <c r="Y196" s="147">
        <v>0</v>
      </c>
    </row>
    <row r="197" spans="1:25">
      <c r="A197" s="140">
        <v>128</v>
      </c>
      <c r="B197" s="150" t="s">
        <v>181</v>
      </c>
      <c r="C197" s="141" t="s">
        <v>103</v>
      </c>
      <c r="D197" s="141" t="s">
        <v>14</v>
      </c>
      <c r="E197" s="79">
        <v>7077</v>
      </c>
      <c r="F197" s="80">
        <v>11</v>
      </c>
      <c r="G197" s="81">
        <f t="shared" si="10"/>
        <v>1</v>
      </c>
      <c r="H197" s="82">
        <v>0</v>
      </c>
      <c r="I197" s="82"/>
      <c r="J197" s="82">
        <f t="shared" si="9"/>
        <v>0</v>
      </c>
      <c r="K197" s="84">
        <v>8</v>
      </c>
      <c r="L197" s="84">
        <v>1</v>
      </c>
      <c r="M197" s="85"/>
      <c r="N197" s="87"/>
      <c r="O197" s="87"/>
      <c r="P197" s="142">
        <v>0</v>
      </c>
      <c r="Q197" s="143" t="s">
        <v>535</v>
      </c>
      <c r="R197" s="144">
        <v>0</v>
      </c>
      <c r="S197" s="145"/>
      <c r="T197" s="146"/>
      <c r="U197" s="146"/>
      <c r="V197" s="147">
        <v>0</v>
      </c>
      <c r="W197" s="148">
        <v>0</v>
      </c>
      <c r="X197" s="149"/>
      <c r="Y197" s="147">
        <v>0</v>
      </c>
    </row>
    <row r="198" spans="1:25">
      <c r="A198" s="140">
        <v>93</v>
      </c>
      <c r="B198" s="150" t="s">
        <v>181</v>
      </c>
      <c r="C198" s="141" t="s">
        <v>83</v>
      </c>
      <c r="D198" s="141" t="s">
        <v>12</v>
      </c>
      <c r="E198" s="79">
        <v>8326</v>
      </c>
      <c r="F198" s="80">
        <v>41</v>
      </c>
      <c r="G198" s="81">
        <f t="shared" si="10"/>
        <v>1</v>
      </c>
      <c r="H198" s="82">
        <v>1</v>
      </c>
      <c r="I198" s="82">
        <v>56</v>
      </c>
      <c r="J198" s="82">
        <f t="shared" si="9"/>
        <v>1.3658536585365855</v>
      </c>
      <c r="K198" s="84">
        <v>56</v>
      </c>
      <c r="L198" s="84">
        <v>3</v>
      </c>
      <c r="M198" s="85"/>
      <c r="N198" s="87"/>
      <c r="O198" s="87"/>
      <c r="P198" s="142">
        <v>1</v>
      </c>
      <c r="Q198" s="143">
        <v>1</v>
      </c>
      <c r="R198" s="144">
        <v>0</v>
      </c>
      <c r="S198" s="145"/>
      <c r="T198" s="146"/>
      <c r="U198" s="146"/>
      <c r="V198" s="147">
        <v>0</v>
      </c>
      <c r="W198" s="148">
        <v>0</v>
      </c>
      <c r="X198" s="149"/>
      <c r="Y198" s="147">
        <v>0</v>
      </c>
    </row>
    <row r="199" spans="1:25">
      <c r="A199" s="140">
        <v>81</v>
      </c>
      <c r="B199" s="150" t="s">
        <v>181</v>
      </c>
      <c r="C199" s="141" t="s">
        <v>63</v>
      </c>
      <c r="D199" s="141" t="s">
        <v>10</v>
      </c>
      <c r="E199" s="79">
        <v>1990</v>
      </c>
      <c r="F199" s="80">
        <v>39</v>
      </c>
      <c r="G199" s="81">
        <f t="shared" si="10"/>
        <v>1</v>
      </c>
      <c r="H199" s="82">
        <v>0</v>
      </c>
      <c r="I199" s="82"/>
      <c r="J199" s="82">
        <f t="shared" ref="J199:J209" si="11">I199/F199</f>
        <v>0</v>
      </c>
      <c r="K199" s="84">
        <v>4</v>
      </c>
      <c r="L199" s="84"/>
      <c r="M199" s="85"/>
      <c r="N199" s="87"/>
      <c r="O199" s="87"/>
      <c r="P199" s="142">
        <v>1</v>
      </c>
      <c r="Q199" s="143">
        <v>0</v>
      </c>
      <c r="R199" s="144">
        <v>0</v>
      </c>
      <c r="S199" s="145"/>
      <c r="T199" s="146"/>
      <c r="U199" s="146"/>
      <c r="V199" s="147">
        <v>0</v>
      </c>
      <c r="W199" s="148">
        <v>0</v>
      </c>
      <c r="X199" s="149"/>
      <c r="Y199" s="147">
        <v>0</v>
      </c>
    </row>
    <row r="200" spans="1:25">
      <c r="A200" s="140">
        <v>82</v>
      </c>
      <c r="B200" s="150" t="s">
        <v>181</v>
      </c>
      <c r="C200" s="141" t="s">
        <v>83</v>
      </c>
      <c r="D200" s="141" t="s">
        <v>10</v>
      </c>
      <c r="E200" s="79">
        <v>8015</v>
      </c>
      <c r="F200" s="80">
        <v>110</v>
      </c>
      <c r="G200" s="81">
        <f t="shared" si="10"/>
        <v>1</v>
      </c>
      <c r="H200" s="82">
        <v>0</v>
      </c>
      <c r="I200" s="82"/>
      <c r="J200" s="82">
        <f t="shared" si="11"/>
        <v>0</v>
      </c>
      <c r="K200" s="84">
        <v>2</v>
      </c>
      <c r="L200" s="84">
        <v>1</v>
      </c>
      <c r="M200" s="85"/>
      <c r="N200" s="87"/>
      <c r="O200" s="87"/>
      <c r="P200" s="142">
        <v>0</v>
      </c>
      <c r="Q200" s="143" t="s">
        <v>535</v>
      </c>
      <c r="R200" s="144">
        <v>0</v>
      </c>
      <c r="S200" s="145"/>
      <c r="T200" s="146"/>
      <c r="U200" s="146"/>
      <c r="V200" s="147">
        <v>0</v>
      </c>
      <c r="W200" s="148">
        <v>0</v>
      </c>
      <c r="X200" s="149"/>
      <c r="Y200" s="147">
        <v>0</v>
      </c>
    </row>
    <row r="201" spans="1:25">
      <c r="A201" s="140">
        <v>158</v>
      </c>
      <c r="B201" s="141" t="s">
        <v>203</v>
      </c>
      <c r="C201" s="141" t="s">
        <v>204</v>
      </c>
      <c r="D201" s="141" t="s">
        <v>17</v>
      </c>
      <c r="E201" s="79">
        <v>866</v>
      </c>
      <c r="F201" s="80">
        <v>32</v>
      </c>
      <c r="G201" s="81">
        <f t="shared" si="10"/>
        <v>1</v>
      </c>
      <c r="H201" s="82">
        <v>0</v>
      </c>
      <c r="I201" s="82"/>
      <c r="J201" s="82">
        <f t="shared" si="11"/>
        <v>0</v>
      </c>
      <c r="K201" s="84">
        <v>1</v>
      </c>
      <c r="L201" s="85">
        <v>1</v>
      </c>
      <c r="M201" s="85"/>
      <c r="N201" s="87"/>
      <c r="O201" s="87"/>
      <c r="P201" s="142">
        <v>1</v>
      </c>
      <c r="Q201" s="143">
        <v>0</v>
      </c>
      <c r="R201" s="144">
        <v>1</v>
      </c>
      <c r="S201" s="145">
        <v>1</v>
      </c>
      <c r="T201" s="146"/>
      <c r="U201" s="146"/>
      <c r="V201" s="147">
        <v>1</v>
      </c>
      <c r="W201" s="148">
        <v>0</v>
      </c>
      <c r="X201" s="149"/>
      <c r="Y201" s="147">
        <v>1</v>
      </c>
    </row>
    <row r="202" spans="1:25">
      <c r="A202" s="140">
        <v>179</v>
      </c>
      <c r="B202" s="141" t="s">
        <v>203</v>
      </c>
      <c r="C202" s="141" t="s">
        <v>253</v>
      </c>
      <c r="D202" s="141" t="s">
        <v>17</v>
      </c>
      <c r="E202" s="79">
        <v>1173</v>
      </c>
      <c r="F202" s="80">
        <v>42</v>
      </c>
      <c r="G202" s="81">
        <f t="shared" si="10"/>
        <v>1</v>
      </c>
      <c r="H202" s="82">
        <v>0</v>
      </c>
      <c r="I202" s="82"/>
      <c r="J202" s="82">
        <f t="shared" si="11"/>
        <v>0</v>
      </c>
      <c r="K202" s="84">
        <v>4</v>
      </c>
      <c r="L202" s="85"/>
      <c r="M202" s="85"/>
      <c r="N202" s="87"/>
      <c r="O202" s="87"/>
      <c r="P202" s="142">
        <v>1</v>
      </c>
      <c r="Q202" s="143">
        <v>0</v>
      </c>
      <c r="R202" s="144">
        <v>1</v>
      </c>
      <c r="S202" s="145"/>
      <c r="T202" s="146"/>
      <c r="U202" s="146"/>
      <c r="V202" s="147">
        <v>0</v>
      </c>
      <c r="W202" s="148">
        <v>1</v>
      </c>
      <c r="X202" s="149">
        <v>10</v>
      </c>
      <c r="Y202" s="147">
        <v>10</v>
      </c>
    </row>
    <row r="203" spans="1:25">
      <c r="A203" s="140">
        <v>180</v>
      </c>
      <c r="B203" s="141" t="s">
        <v>203</v>
      </c>
      <c r="C203" s="141" t="s">
        <v>253</v>
      </c>
      <c r="D203" s="141" t="s">
        <v>17</v>
      </c>
      <c r="E203" s="79">
        <v>1471</v>
      </c>
      <c r="F203" s="80">
        <v>32</v>
      </c>
      <c r="G203" s="81">
        <f t="shared" si="10"/>
        <v>1</v>
      </c>
      <c r="H203" s="82">
        <v>0</v>
      </c>
      <c r="I203" s="82"/>
      <c r="J203" s="82">
        <f t="shared" si="11"/>
        <v>0</v>
      </c>
      <c r="K203" s="84">
        <v>1</v>
      </c>
      <c r="L203" s="85">
        <v>3</v>
      </c>
      <c r="M203" s="85"/>
      <c r="N203" s="87"/>
      <c r="O203" s="87"/>
      <c r="P203" s="142">
        <v>1</v>
      </c>
      <c r="Q203" s="143">
        <v>0</v>
      </c>
      <c r="R203" s="144">
        <v>1</v>
      </c>
      <c r="S203" s="145">
        <v>2</v>
      </c>
      <c r="T203" s="146"/>
      <c r="U203" s="146"/>
      <c r="V203" s="147">
        <v>2</v>
      </c>
      <c r="W203" s="148">
        <v>0</v>
      </c>
      <c r="X203" s="149"/>
      <c r="Y203" s="147">
        <v>2</v>
      </c>
    </row>
    <row r="204" spans="1:25">
      <c r="A204" s="140">
        <v>198</v>
      </c>
      <c r="B204" s="141" t="s">
        <v>203</v>
      </c>
      <c r="C204" s="141" t="s">
        <v>286</v>
      </c>
      <c r="D204" s="141" t="s">
        <v>17</v>
      </c>
      <c r="E204" s="79">
        <v>5370</v>
      </c>
      <c r="F204" s="80">
        <v>64</v>
      </c>
      <c r="G204" s="81">
        <f t="shared" si="10"/>
        <v>1</v>
      </c>
      <c r="H204" s="82">
        <v>0</v>
      </c>
      <c r="I204" s="82"/>
      <c r="J204" s="82">
        <f t="shared" si="11"/>
        <v>0</v>
      </c>
      <c r="K204" s="84">
        <v>1</v>
      </c>
      <c r="L204" s="85"/>
      <c r="M204" s="85"/>
      <c r="N204" s="87"/>
      <c r="O204" s="87"/>
      <c r="P204" s="142">
        <v>1</v>
      </c>
      <c r="Q204" s="143">
        <v>0</v>
      </c>
      <c r="R204" s="144">
        <v>1</v>
      </c>
      <c r="S204" s="145"/>
      <c r="T204" s="146"/>
      <c r="U204" s="146"/>
      <c r="V204" s="147">
        <v>0</v>
      </c>
      <c r="W204" s="148">
        <v>1</v>
      </c>
      <c r="X204" s="149">
        <v>100</v>
      </c>
      <c r="Y204" s="147">
        <v>100</v>
      </c>
    </row>
    <row r="205" spans="1:25">
      <c r="A205" s="140">
        <v>246</v>
      </c>
      <c r="B205" s="141" t="s">
        <v>203</v>
      </c>
      <c r="C205" s="141" t="s">
        <v>336</v>
      </c>
      <c r="D205" s="141" t="s">
        <v>17</v>
      </c>
      <c r="E205" s="79" t="s">
        <v>23</v>
      </c>
      <c r="F205" s="80">
        <v>27</v>
      </c>
      <c r="G205" s="81">
        <f t="shared" si="10"/>
        <v>1</v>
      </c>
      <c r="H205" s="82">
        <v>0</v>
      </c>
      <c r="I205" s="82"/>
      <c r="J205" s="82">
        <f t="shared" si="11"/>
        <v>0</v>
      </c>
      <c r="K205" s="84">
        <v>2</v>
      </c>
      <c r="L205" s="85"/>
      <c r="M205" s="85"/>
      <c r="N205" s="87"/>
      <c r="O205" s="87"/>
      <c r="P205" s="142">
        <v>0</v>
      </c>
      <c r="Q205" s="143" t="s">
        <v>535</v>
      </c>
      <c r="R205" s="144">
        <v>1</v>
      </c>
      <c r="S205" s="145">
        <v>4</v>
      </c>
      <c r="T205" s="146"/>
      <c r="U205" s="146"/>
      <c r="V205" s="147">
        <v>4</v>
      </c>
      <c r="W205" s="148">
        <v>0</v>
      </c>
      <c r="X205" s="149"/>
      <c r="Y205" s="147">
        <v>4</v>
      </c>
    </row>
    <row r="206" spans="1:25">
      <c r="A206" s="140">
        <v>247</v>
      </c>
      <c r="B206" s="141" t="s">
        <v>203</v>
      </c>
      <c r="C206" s="141" t="s">
        <v>336</v>
      </c>
      <c r="D206" s="141" t="s">
        <v>17</v>
      </c>
      <c r="E206" s="79">
        <v>1637</v>
      </c>
      <c r="F206" s="80">
        <v>35</v>
      </c>
      <c r="G206" s="81">
        <f t="shared" si="10"/>
        <v>1</v>
      </c>
      <c r="H206" s="82">
        <v>1</v>
      </c>
      <c r="I206" s="82">
        <v>25</v>
      </c>
      <c r="J206" s="82">
        <f t="shared" si="11"/>
        <v>0.7142857142857143</v>
      </c>
      <c r="K206" s="84">
        <v>25</v>
      </c>
      <c r="L206" s="85">
        <v>1</v>
      </c>
      <c r="M206" s="85">
        <v>1</v>
      </c>
      <c r="N206" s="87"/>
      <c r="O206" s="87"/>
      <c r="P206" s="142">
        <v>1</v>
      </c>
      <c r="Q206" s="143">
        <v>1</v>
      </c>
      <c r="R206" s="144">
        <v>1</v>
      </c>
      <c r="S206" s="145">
        <v>7</v>
      </c>
      <c r="T206" s="146"/>
      <c r="U206" s="146"/>
      <c r="V206" s="147">
        <v>7</v>
      </c>
      <c r="W206" s="148">
        <v>0</v>
      </c>
      <c r="X206" s="149"/>
      <c r="Y206" s="147">
        <v>7</v>
      </c>
    </row>
    <row r="207" spans="1:25">
      <c r="A207" s="140">
        <v>55</v>
      </c>
      <c r="B207" s="150" t="s">
        <v>180</v>
      </c>
      <c r="C207" s="141" t="s">
        <v>18</v>
      </c>
      <c r="D207" s="141" t="s">
        <v>17</v>
      </c>
      <c r="E207" s="79">
        <v>14075</v>
      </c>
      <c r="F207" s="80">
        <v>12</v>
      </c>
      <c r="G207" s="81">
        <f t="shared" si="10"/>
        <v>0</v>
      </c>
      <c r="H207" s="82">
        <v>0</v>
      </c>
      <c r="I207" s="82"/>
      <c r="J207" s="82">
        <f t="shared" si="11"/>
        <v>0</v>
      </c>
      <c r="K207" s="84"/>
      <c r="L207" s="85"/>
      <c r="M207" s="85"/>
      <c r="N207" s="87"/>
      <c r="O207" s="87"/>
      <c r="P207" s="142">
        <v>0</v>
      </c>
      <c r="Q207" s="143" t="s">
        <v>535</v>
      </c>
      <c r="R207" s="144">
        <v>1</v>
      </c>
      <c r="S207" s="145">
        <v>2</v>
      </c>
      <c r="T207" s="146"/>
      <c r="U207" s="146"/>
      <c r="V207" s="147">
        <v>2</v>
      </c>
      <c r="W207" s="148">
        <v>0</v>
      </c>
      <c r="X207" s="149"/>
      <c r="Y207" s="147">
        <v>2</v>
      </c>
    </row>
    <row r="208" spans="1:25">
      <c r="A208" s="140">
        <v>57</v>
      </c>
      <c r="B208" s="150" t="s">
        <v>180</v>
      </c>
      <c r="C208" s="141" t="s">
        <v>20</v>
      </c>
      <c r="D208" s="141" t="s">
        <v>17</v>
      </c>
      <c r="E208" s="79">
        <v>9697</v>
      </c>
      <c r="F208" s="80">
        <v>10</v>
      </c>
      <c r="G208" s="81">
        <f t="shared" si="10"/>
        <v>0</v>
      </c>
      <c r="H208" s="82">
        <v>0</v>
      </c>
      <c r="I208" s="82"/>
      <c r="J208" s="82">
        <f t="shared" si="11"/>
        <v>0</v>
      </c>
      <c r="K208" s="84"/>
      <c r="L208" s="85"/>
      <c r="M208" s="85"/>
      <c r="N208" s="87"/>
      <c r="O208" s="87"/>
      <c r="P208" s="142">
        <v>0</v>
      </c>
      <c r="Q208" s="143" t="s">
        <v>535</v>
      </c>
      <c r="R208" s="144">
        <v>0</v>
      </c>
      <c r="S208" s="145"/>
      <c r="T208" s="146"/>
      <c r="U208" s="146"/>
      <c r="V208" s="147">
        <v>0</v>
      </c>
      <c r="W208" s="148">
        <v>0</v>
      </c>
      <c r="X208" s="149"/>
      <c r="Y208" s="147">
        <v>0</v>
      </c>
    </row>
    <row r="209" spans="1:25">
      <c r="A209" s="140">
        <v>58</v>
      </c>
      <c r="B209" s="150" t="s">
        <v>180</v>
      </c>
      <c r="C209" s="141" t="s">
        <v>19</v>
      </c>
      <c r="D209" s="141" t="s">
        <v>17</v>
      </c>
      <c r="E209" s="79">
        <v>6739</v>
      </c>
      <c r="F209" s="80">
        <v>8</v>
      </c>
      <c r="G209" s="81">
        <f t="shared" si="10"/>
        <v>1</v>
      </c>
      <c r="H209" s="82">
        <v>0</v>
      </c>
      <c r="I209" s="82"/>
      <c r="J209" s="82">
        <f t="shared" si="11"/>
        <v>0</v>
      </c>
      <c r="K209" s="84">
        <v>2</v>
      </c>
      <c r="L209" s="85"/>
      <c r="M209" s="85"/>
      <c r="N209" s="87"/>
      <c r="O209" s="87"/>
      <c r="P209" s="142">
        <v>1</v>
      </c>
      <c r="Q209" s="143">
        <v>0</v>
      </c>
      <c r="R209" s="144">
        <v>0</v>
      </c>
      <c r="S209" s="145"/>
      <c r="T209" s="146"/>
      <c r="U209" s="146"/>
      <c r="V209" s="147">
        <v>0</v>
      </c>
      <c r="W209" s="148">
        <v>0</v>
      </c>
      <c r="X209" s="149"/>
      <c r="Y209" s="147">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raw data</vt:lpstr>
      <vt:lpstr>all_data</vt:lpstr>
      <vt:lpstr>morpho species</vt:lpstr>
      <vt:lpstr>averages</vt:lpstr>
      <vt:lpstr>figures</vt:lpstr>
      <vt:lpstr>metadata</vt:lpstr>
      <vt:lpstr>figures2</vt:lpstr>
      <vt:lpstr>figures3</vt:lpstr>
      <vt:lpstr>Sheet4</vt:lpstr>
      <vt:lpstr>nmds</vt:lpstr>
    </vt:vector>
  </TitlesOfParts>
  <Company>Clemson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Micah Freedman</cp:lastModifiedBy>
  <dcterms:created xsi:type="dcterms:W3CDTF">2014-02-18T02:24:36Z</dcterms:created>
  <dcterms:modified xsi:type="dcterms:W3CDTF">2018-07-28T23:05:56Z</dcterms:modified>
</cp:coreProperties>
</file>