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DATA ANALYSIS WITH EXCEL(365)\INFERENTIAL STATISTICAL ANALYSIS\ACTIVITIES\"/>
    </mc:Choice>
  </mc:AlternateContent>
  <xr:revisionPtr revIDLastSave="0" documentId="13_ncr:1_{3260C033-593B-488F-B0B5-4661F28D1BB1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Q8" sheetId="1" r:id="rId1"/>
    <sheet name="Q12" sheetId="2" r:id="rId2"/>
    <sheet name="Q13" sheetId="3" r:id="rId3"/>
    <sheet name="Q14" sheetId="4" r:id="rId4"/>
    <sheet name="Q15" sheetId="5" r:id="rId5"/>
  </sheets>
  <definedNames>
    <definedName name="Sample1">'Q12'!$C$3:$C$38</definedName>
    <definedName name="Sample2">'Q12'!$D$3:$D$38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6" i="5" l="1"/>
  <c r="E36" i="5" s="1"/>
  <c r="D35" i="5"/>
  <c r="E35" i="5" s="1"/>
  <c r="I22" i="4"/>
  <c r="J21" i="4"/>
  <c r="E31" i="4"/>
  <c r="F31" i="4"/>
  <c r="D31" i="4"/>
  <c r="E30" i="4"/>
  <c r="F30" i="4"/>
  <c r="D30" i="4"/>
  <c r="E29" i="4"/>
  <c r="F29" i="4"/>
  <c r="D29" i="4"/>
  <c r="E28" i="4"/>
  <c r="F28" i="4"/>
  <c r="D28" i="4"/>
  <c r="E27" i="4"/>
  <c r="F27" i="4"/>
  <c r="D27" i="4"/>
  <c r="K28" i="3"/>
  <c r="K27" i="3"/>
  <c r="J28" i="3"/>
  <c r="J27" i="3"/>
  <c r="Q18" i="2" l="1"/>
  <c r="P19" i="2" s="1"/>
  <c r="M17" i="2"/>
  <c r="L18" i="2" s="1"/>
  <c r="I16" i="2"/>
  <c r="H17" i="2" s="1"/>
  <c r="D42" i="2"/>
  <c r="C42" i="2"/>
  <c r="D41" i="2"/>
  <c r="C41" i="2"/>
  <c r="D40" i="2"/>
  <c r="C40" i="2"/>
  <c r="F7" i="1" l="1"/>
  <c r="E7" i="1"/>
  <c r="D7" i="1"/>
  <c r="C7" i="1"/>
  <c r="G6" i="1"/>
  <c r="G5" i="1"/>
  <c r="E15" i="1" l="1"/>
  <c r="E14" i="1"/>
  <c r="E21" i="1" s="1"/>
  <c r="G7" i="1"/>
  <c r="F13" i="1"/>
  <c r="F20" i="1" s="1"/>
  <c r="C13" i="1"/>
  <c r="D14" i="1"/>
  <c r="D21" i="1" s="1"/>
  <c r="C20" i="1" l="1"/>
  <c r="J3" i="1"/>
  <c r="J4" i="1" s="1"/>
  <c r="I7" i="1" s="1"/>
  <c r="F22" i="1"/>
  <c r="G15" i="1"/>
  <c r="C15" i="1"/>
  <c r="E13" i="1"/>
  <c r="E20" i="1" s="1"/>
  <c r="E22" i="1" s="1"/>
  <c r="D15" i="1"/>
  <c r="D13" i="1"/>
  <c r="D20" i="1" s="1"/>
  <c r="D22" i="1" s="1"/>
  <c r="F14" i="1"/>
  <c r="F21" i="1" s="1"/>
  <c r="F15" i="1"/>
  <c r="C14" i="1"/>
  <c r="G14" i="1" l="1"/>
  <c r="C21" i="1"/>
  <c r="G21" i="1" s="1"/>
  <c r="G13" i="1"/>
  <c r="G20" i="1"/>
  <c r="C22" i="1" l="1"/>
  <c r="G2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806A714-4D79-404B-A1D5-75AFB3917F8E}" keepAlive="1" name="Query - account_errors" description="Connection to the 'account_errors' query in the workbook." type="5" refreshedVersion="0" background="1">
    <dbPr connection="Provider=Microsoft.Mashup.OleDb.1;Data Source=$Workbook$;Location=account_errors;Extended Properties=&quot;&quot;" command="SELECT * FROM [account_errors]"/>
  </connection>
  <connection id="2" xr16:uid="{495907D2-7588-4F0C-A7D7-49786E6D1D81}" keepAlive="1" name="Query - inferential_stats_exercise" description="Connection to the 'inferential_stats_exercise' query in the workbook." type="5" refreshedVersion="0" background="1">
    <dbPr connection="Provider=Microsoft.Mashup.OleDb.1;Data Source=$Workbook$;Location=inferential_stats_exercise;Extended Properties=&quot;&quot;" command="SELECT * FROM [inferential_stats_exercise]"/>
  </connection>
</connections>
</file>

<file path=xl/sharedStrings.xml><?xml version="1.0" encoding="utf-8"?>
<sst xmlns="http://schemas.openxmlformats.org/spreadsheetml/2006/main" count="222" uniqueCount="100">
  <si>
    <t>Customer type</t>
  </si>
  <si>
    <t>Coffee Drinks</t>
  </si>
  <si>
    <t xml:space="preserve">Coffee  </t>
  </si>
  <si>
    <t>Latte</t>
  </si>
  <si>
    <t>Cappuccino</t>
  </si>
  <si>
    <t>Soy-based</t>
  </si>
  <si>
    <t>Male</t>
  </si>
  <si>
    <t>Female</t>
  </si>
  <si>
    <t>Observed data</t>
  </si>
  <si>
    <t>Expected value</t>
  </si>
  <si>
    <t>Chi-square value</t>
  </si>
  <si>
    <t>pValue</t>
  </si>
  <si>
    <t>level of significicance</t>
  </si>
  <si>
    <t>p(X&lt;=a)</t>
  </si>
  <si>
    <t>Sample1</t>
  </si>
  <si>
    <t>Sample2</t>
  </si>
  <si>
    <t>Average</t>
  </si>
  <si>
    <t>std</t>
  </si>
  <si>
    <t>var</t>
  </si>
  <si>
    <t>Mean</t>
  </si>
  <si>
    <t>Known Variance</t>
  </si>
  <si>
    <t>Observations</t>
  </si>
  <si>
    <t>Hypothesized Mean Difference</t>
  </si>
  <si>
    <t>z</t>
  </si>
  <si>
    <t>P(Z&lt;=z) one-tail</t>
  </si>
  <si>
    <t>z Critical one-tail</t>
  </si>
  <si>
    <t>P(Z&lt;=z) two-tail</t>
  </si>
  <si>
    <t>z Critical two-tail</t>
  </si>
  <si>
    <t>level of significance</t>
  </si>
  <si>
    <t>a. z-Test: Two Sample for Means</t>
  </si>
  <si>
    <t>P(X&lt;=a)</t>
  </si>
  <si>
    <t>Null: There is no difference in mean.</t>
  </si>
  <si>
    <t>Variance</t>
  </si>
  <si>
    <t>df</t>
  </si>
  <si>
    <t>t Stat</t>
  </si>
  <si>
    <t>P(T&lt;=t) one-tail</t>
  </si>
  <si>
    <t>t Critical one-tail</t>
  </si>
  <si>
    <t>P(T&lt;=t) two-tail</t>
  </si>
  <si>
    <t>t Critical two-tail</t>
  </si>
  <si>
    <t>b. t-Test: Two-Sample Assuming Unequal Variances</t>
  </si>
  <si>
    <t>Pearson Correlation</t>
  </si>
  <si>
    <t>c. t-Test: Paired Two Sample for Means</t>
  </si>
  <si>
    <t>blocks</t>
  </si>
  <si>
    <t>W</t>
  </si>
  <si>
    <t>X</t>
  </si>
  <si>
    <t>Y</t>
  </si>
  <si>
    <t>Z</t>
  </si>
  <si>
    <t>A</t>
  </si>
  <si>
    <t>B,</t>
  </si>
  <si>
    <t>C</t>
  </si>
  <si>
    <t>D</t>
  </si>
  <si>
    <t>E</t>
  </si>
  <si>
    <t>FACTOR 1</t>
  </si>
  <si>
    <t>FACTOR 2</t>
  </si>
  <si>
    <t>Anova: Two-Factor Without Replication</t>
  </si>
  <si>
    <t>SUMMARY</t>
  </si>
  <si>
    <t>Count</t>
  </si>
  <si>
    <t>Sum</t>
  </si>
  <si>
    <t>ANOVA</t>
  </si>
  <si>
    <t>Source of Variation</t>
  </si>
  <si>
    <t>SS</t>
  </si>
  <si>
    <t>MS</t>
  </si>
  <si>
    <t>F</t>
  </si>
  <si>
    <t>P-value</t>
  </si>
  <si>
    <t>F crit</t>
  </si>
  <si>
    <t>Rows</t>
  </si>
  <si>
    <t>Columns</t>
  </si>
  <si>
    <t>Error</t>
  </si>
  <si>
    <t>Total</t>
  </si>
  <si>
    <t xml:space="preserve">Null hypothesis: there is no diifference in mean </t>
  </si>
  <si>
    <t>level of significance(a)</t>
  </si>
  <si>
    <t>P(X&lt;=a)-factor2</t>
  </si>
  <si>
    <t>P(X&lt;=a)-factor1</t>
  </si>
  <si>
    <t>Location1</t>
  </si>
  <si>
    <t>Location2</t>
  </si>
  <si>
    <t>Location3</t>
  </si>
  <si>
    <t>Type_of_system</t>
  </si>
  <si>
    <t>B</t>
  </si>
  <si>
    <t>Do the means of the 3 locations differ?</t>
  </si>
  <si>
    <t>Variance.P</t>
  </si>
  <si>
    <t>Variance.S</t>
  </si>
  <si>
    <t>Standard_Deviation.S</t>
  </si>
  <si>
    <t>Standard_Deviation.P</t>
  </si>
  <si>
    <t>Anova: Single Factor</t>
  </si>
  <si>
    <t>Groups</t>
  </si>
  <si>
    <t>Between Groups</t>
  </si>
  <si>
    <t>Within Groups</t>
  </si>
  <si>
    <t>Null; there is no difference in mean</t>
  </si>
  <si>
    <t>Foreign</t>
  </si>
  <si>
    <t>Domestic</t>
  </si>
  <si>
    <t>Previous Employment with MyT</t>
  </si>
  <si>
    <t>No previous employment with MyT</t>
  </si>
  <si>
    <t>Anova: Two-Factor With Replication</t>
  </si>
  <si>
    <t>Sample</t>
  </si>
  <si>
    <t>Interaction</t>
  </si>
  <si>
    <t>Within</t>
  </si>
  <si>
    <t>Null hypotheis :there is no difference in mean scores</t>
  </si>
  <si>
    <t>P(X&lt;=a)-FACTOR1</t>
  </si>
  <si>
    <t>P(X&lt;=a)-FACTOR2</t>
  </si>
  <si>
    <t>Hypothesis Testing: Chi-Square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</si>
</sst>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1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0" xfId="0" applyAlignment="1">
      <alignment vertical="center"/>
    </xf>
    <xf numFmtId="2" fontId="1" fillId="0" borderId="1" xfId="0" applyNumberFormat="1" applyFont="1" applyBorder="1" applyAlignment="1">
      <alignment horizontal="center"/>
    </xf>
    <xf numFmtId="2" fontId="1" fillId="0" borderId="1" xfId="0" applyNumberFormat="1" applyFont="1" applyBorder="1"/>
    <xf numFmtId="2" fontId="1" fillId="2" borderId="1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11" fontId="0" fillId="0" borderId="1" xfId="0" applyNumberFormat="1" applyBorder="1"/>
    <xf numFmtId="0" fontId="0" fillId="0" borderId="2" xfId="0" applyBorder="1"/>
    <xf numFmtId="0" fontId="0" fillId="0" borderId="0" xfId="0" applyFill="1" applyBorder="1" applyAlignment="1"/>
    <xf numFmtId="0" fontId="0" fillId="0" borderId="3" xfId="0" applyFill="1" applyBorder="1" applyAlignment="1"/>
    <xf numFmtId="0" fontId="2" fillId="0" borderId="4" xfId="0" applyFont="1" applyFill="1" applyBorder="1" applyAlignment="1">
      <alignment horizontal="center"/>
    </xf>
    <xf numFmtId="0" fontId="0" fillId="2" borderId="5" xfId="0" applyFill="1" applyBorder="1"/>
    <xf numFmtId="0" fontId="0" fillId="0" borderId="0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0" xfId="0" applyAlignment="1">
      <alignment horizontal="left"/>
    </xf>
    <xf numFmtId="0" fontId="0" fillId="2" borderId="1" xfId="0" applyFill="1" applyBorder="1" applyAlignment="1">
      <alignment horizontal="center"/>
    </xf>
    <xf numFmtId="0" fontId="1" fillId="0" borderId="0" xfId="0" applyFont="1" applyFill="1" applyBorder="1" applyAlignment="1">
      <alignment horizontal="left"/>
    </xf>
    <xf numFmtId="0" fontId="1" fillId="0" borderId="0" xfId="0" applyFont="1"/>
    <xf numFmtId="0" fontId="4" fillId="0" borderId="6" xfId="0" applyFont="1" applyFill="1" applyBorder="1" applyAlignment="1">
      <alignment horizontal="right"/>
    </xf>
    <xf numFmtId="0" fontId="0" fillId="2" borderId="0" xfId="0" applyFill="1" applyBorder="1" applyAlignment="1"/>
    <xf numFmtId="0" fontId="5" fillId="0" borderId="0" xfId="0" applyFont="1"/>
    <xf numFmtId="0" fontId="0" fillId="2" borderId="7" xfId="0" applyFill="1" applyBorder="1" applyAlignment="1"/>
    <xf numFmtId="0" fontId="6" fillId="0" borderId="0" xfId="0" applyFont="1"/>
    <xf numFmtId="0" fontId="6" fillId="0" borderId="0" xfId="0" applyFont="1" applyAlignment="1">
      <alignment horizontal="left"/>
    </xf>
    <xf numFmtId="0" fontId="7" fillId="0" borderId="0" xfId="0" applyFont="1"/>
    <xf numFmtId="0" fontId="0" fillId="0" borderId="1" xfId="0" applyBorder="1" applyAlignment="1">
      <alignment horizontal="center" vertical="center" textRotation="90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22"/>
  <sheetViews>
    <sheetView zoomScale="130" zoomScaleNormal="130" workbookViewId="0">
      <selection activeCell="I15" sqref="I15"/>
    </sheetView>
  </sheetViews>
  <sheetFormatPr defaultRowHeight="15" x14ac:dyDescent="0.25"/>
  <cols>
    <col min="2" max="2" width="14.140625" bestFit="1" customWidth="1"/>
    <col min="3" max="3" width="13.140625" bestFit="1" customWidth="1"/>
    <col min="4" max="4" width="11.85546875" customWidth="1"/>
    <col min="5" max="5" width="13.28515625" customWidth="1"/>
    <col min="6" max="6" width="13.7109375" customWidth="1"/>
    <col min="9" max="9" width="21.85546875" customWidth="1"/>
    <col min="10" max="10" width="15.42578125" customWidth="1"/>
    <col min="12" max="12" width="22.5703125" customWidth="1"/>
  </cols>
  <sheetData>
    <row r="1" spans="2:12" x14ac:dyDescent="0.25">
      <c r="B1" s="25" t="s">
        <v>99</v>
      </c>
    </row>
    <row r="2" spans="2:12" ht="40.5" customHeight="1" x14ac:dyDescent="0.25">
      <c r="B2" s="6" t="s">
        <v>8</v>
      </c>
    </row>
    <row r="3" spans="2:12" x14ac:dyDescent="0.25">
      <c r="B3" s="1"/>
      <c r="C3" s="1" t="s">
        <v>1</v>
      </c>
      <c r="D3" s="1"/>
      <c r="E3" s="1"/>
      <c r="F3" s="1"/>
      <c r="G3" s="1"/>
      <c r="I3" s="1" t="s">
        <v>11</v>
      </c>
      <c r="J3" s="11">
        <f>_xlfn.CHISQ.TEST(C5:F6,C13:F14)</f>
        <v>1.3286980041253296E-24</v>
      </c>
    </row>
    <row r="4" spans="2:12" x14ac:dyDescent="0.25">
      <c r="B4" s="1" t="s">
        <v>0</v>
      </c>
      <c r="C4" s="1" t="s">
        <v>2</v>
      </c>
      <c r="D4" s="1" t="s">
        <v>3</v>
      </c>
      <c r="E4" s="1" t="s">
        <v>4</v>
      </c>
      <c r="F4" s="1" t="s">
        <v>5</v>
      </c>
      <c r="G4" s="1"/>
      <c r="I4" s="12" t="s">
        <v>13</v>
      </c>
      <c r="J4" s="12" t="b">
        <f>J3&lt;=J5</f>
        <v>1</v>
      </c>
    </row>
    <row r="5" spans="2:12" x14ac:dyDescent="0.25">
      <c r="B5" s="1" t="s">
        <v>6</v>
      </c>
      <c r="C5" s="2">
        <v>230</v>
      </c>
      <c r="D5" s="2">
        <v>50</v>
      </c>
      <c r="E5" s="2">
        <v>56</v>
      </c>
      <c r="F5" s="2">
        <v>4</v>
      </c>
      <c r="G5" s="3">
        <f>SUM(C5:F5)</f>
        <v>340</v>
      </c>
      <c r="I5" s="1" t="s">
        <v>12</v>
      </c>
      <c r="J5" s="1">
        <v>0.05</v>
      </c>
    </row>
    <row r="6" spans="2:12" x14ac:dyDescent="0.25">
      <c r="B6" s="1" t="s">
        <v>7</v>
      </c>
      <c r="C6" s="2">
        <v>70</v>
      </c>
      <c r="D6" s="2">
        <v>90</v>
      </c>
      <c r="E6" s="2">
        <v>64</v>
      </c>
      <c r="F6" s="2">
        <v>36</v>
      </c>
      <c r="G6" s="3">
        <f>SUM(C6:F6)</f>
        <v>260</v>
      </c>
    </row>
    <row r="7" spans="2:12" ht="30.75" customHeight="1" x14ac:dyDescent="0.25">
      <c r="B7" s="1"/>
      <c r="C7" s="3">
        <f>SUM(C5:C6)</f>
        <v>300</v>
      </c>
      <c r="D7" s="3">
        <f>SUM(D5:D6)</f>
        <v>140</v>
      </c>
      <c r="E7" s="3">
        <f>SUM(E5:E6)</f>
        <v>120</v>
      </c>
      <c r="F7" s="3">
        <f>SUM(F5:F6)</f>
        <v>40</v>
      </c>
      <c r="G7" s="3">
        <f>SUM(G5:G6)</f>
        <v>600</v>
      </c>
      <c r="I7" s="29" t="str">
        <f>IF(J4=TRUE,"reject null hypothesis", "confirm null hypothesis")</f>
        <v>reject null hypothesis</v>
      </c>
      <c r="J7" s="13"/>
      <c r="K7" s="13"/>
      <c r="L7" s="13"/>
    </row>
    <row r="10" spans="2:12" x14ac:dyDescent="0.25">
      <c r="B10" t="s">
        <v>9</v>
      </c>
    </row>
    <row r="11" spans="2:12" x14ac:dyDescent="0.25">
      <c r="B11" s="1"/>
      <c r="C11" s="1" t="s">
        <v>1</v>
      </c>
      <c r="D11" s="1"/>
      <c r="E11" s="1"/>
      <c r="F11" s="1"/>
      <c r="G11" s="1"/>
    </row>
    <row r="12" spans="2:12" x14ac:dyDescent="0.25">
      <c r="B12" s="1" t="s">
        <v>0</v>
      </c>
      <c r="C12" s="1" t="s">
        <v>2</v>
      </c>
      <c r="D12" s="1" t="s">
        <v>3</v>
      </c>
      <c r="E12" s="1" t="s">
        <v>4</v>
      </c>
      <c r="F12" s="1" t="s">
        <v>5</v>
      </c>
      <c r="G12" s="1"/>
    </row>
    <row r="13" spans="2:12" x14ac:dyDescent="0.25">
      <c r="B13" s="1" t="s">
        <v>6</v>
      </c>
      <c r="C13" s="5">
        <f>C7*$G5/$G$7</f>
        <v>170</v>
      </c>
      <c r="D13" s="5">
        <f>D7*$G5/$G$7</f>
        <v>79.333333333333329</v>
      </c>
      <c r="E13" s="5">
        <f>E7*$G5/$G$7</f>
        <v>68</v>
      </c>
      <c r="F13" s="5">
        <f>F7*$G5/$G$7</f>
        <v>22.666666666666668</v>
      </c>
      <c r="G13" s="3">
        <f>SUM(C13:F13)</f>
        <v>340</v>
      </c>
    </row>
    <row r="14" spans="2:12" x14ac:dyDescent="0.25">
      <c r="B14" s="1" t="s">
        <v>7</v>
      </c>
      <c r="C14" s="5">
        <f>C7*$G6/$G$7</f>
        <v>130</v>
      </c>
      <c r="D14" s="5">
        <f>D7*$G6/$G$7</f>
        <v>60.666666666666664</v>
      </c>
      <c r="E14" s="5">
        <f>E7*$G6/$G$7</f>
        <v>52</v>
      </c>
      <c r="F14" s="5">
        <f>F7*$G6/$G$7</f>
        <v>17.333333333333332</v>
      </c>
      <c r="G14" s="3">
        <f>SUM(C14:F14)</f>
        <v>260</v>
      </c>
    </row>
    <row r="15" spans="2:12" ht="27" customHeight="1" x14ac:dyDescent="0.25">
      <c r="B15" s="1"/>
      <c r="C15" s="4">
        <f>C7*$G7/$G$7</f>
        <v>300</v>
      </c>
      <c r="D15" s="4">
        <f>D7*$G7/$G$7</f>
        <v>140</v>
      </c>
      <c r="E15" s="4">
        <f>E7*$G7/$G$7</f>
        <v>120</v>
      </c>
      <c r="F15" s="4">
        <f>F7*$G7/$G$7</f>
        <v>40</v>
      </c>
      <c r="G15" s="4">
        <f>G7*$G7/$G$7</f>
        <v>600</v>
      </c>
    </row>
    <row r="17" spans="2:7" x14ac:dyDescent="0.25">
      <c r="B17" t="s">
        <v>10</v>
      </c>
    </row>
    <row r="18" spans="2:7" x14ac:dyDescent="0.25">
      <c r="B18" s="1"/>
      <c r="C18" s="1" t="s">
        <v>1</v>
      </c>
      <c r="D18" s="1"/>
      <c r="E18" s="1"/>
      <c r="F18" s="1"/>
      <c r="G18" s="1"/>
    </row>
    <row r="19" spans="2:7" x14ac:dyDescent="0.25">
      <c r="B19" s="1" t="s">
        <v>0</v>
      </c>
      <c r="C19" s="1" t="s">
        <v>2</v>
      </c>
      <c r="D19" s="1" t="s">
        <v>3</v>
      </c>
      <c r="E19" s="1" t="s">
        <v>4</v>
      </c>
      <c r="F19" s="1" t="s">
        <v>5</v>
      </c>
      <c r="G19" s="1"/>
    </row>
    <row r="20" spans="2:7" x14ac:dyDescent="0.25">
      <c r="B20" s="1" t="s">
        <v>6</v>
      </c>
      <c r="C20" s="5">
        <f>(C5-C13)^2/C13</f>
        <v>21.176470588235293</v>
      </c>
      <c r="D20" s="5">
        <f t="shared" ref="D20:F21" si="0">(D5-D13)^2/D13</f>
        <v>10.845938375350137</v>
      </c>
      <c r="E20" s="5">
        <f t="shared" si="0"/>
        <v>2.1176470588235294</v>
      </c>
      <c r="F20" s="5">
        <f t="shared" si="0"/>
        <v>15.372549019607845</v>
      </c>
      <c r="G20" s="8">
        <f>SUM(C20:F20)</f>
        <v>49.512605042016808</v>
      </c>
    </row>
    <row r="21" spans="2:7" x14ac:dyDescent="0.25">
      <c r="B21" s="1" t="s">
        <v>7</v>
      </c>
      <c r="C21" s="5">
        <f>(C6-C14)^2/C14</f>
        <v>27.692307692307693</v>
      </c>
      <c r="D21" s="5">
        <f t="shared" si="0"/>
        <v>14.183150183150186</v>
      </c>
      <c r="E21" s="5">
        <f t="shared" si="0"/>
        <v>2.7692307692307692</v>
      </c>
      <c r="F21" s="5">
        <f t="shared" si="0"/>
        <v>20.102564102564109</v>
      </c>
      <c r="G21" s="8">
        <f>SUM(C21:F21)</f>
        <v>64.747252747252759</v>
      </c>
    </row>
    <row r="22" spans="2:7" x14ac:dyDescent="0.25">
      <c r="B22" s="1"/>
      <c r="C22" s="7">
        <f>SUM(C20:C21)</f>
        <v>48.868778280542983</v>
      </c>
      <c r="D22" s="7">
        <f>SUM(D20:D21)</f>
        <v>25.029088558500323</v>
      </c>
      <c r="E22" s="7">
        <f>SUM(E20:E21)</f>
        <v>4.886877828054299</v>
      </c>
      <c r="F22" s="7">
        <f>SUM(F20:F21)</f>
        <v>35.475113122171955</v>
      </c>
      <c r="G22" s="9">
        <f>SUM(G20:G21)</f>
        <v>114.25985778926957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581D2-DCB6-4BB6-9233-634E4DCF8EB7}">
  <dimension ref="B2:R42"/>
  <sheetViews>
    <sheetView tabSelected="1" zoomScale="130" zoomScaleNormal="130" workbookViewId="0">
      <selection activeCell="M31" sqref="M31"/>
    </sheetView>
  </sheetViews>
  <sheetFormatPr defaultRowHeight="15" x14ac:dyDescent="0.25"/>
  <cols>
    <col min="3" max="4" width="10.85546875" style="10" bestFit="1" customWidth="1"/>
    <col min="8" max="8" width="33.7109375" customWidth="1"/>
    <col min="12" max="12" width="35" customWidth="1"/>
    <col min="16" max="16" width="32.140625" customWidth="1"/>
  </cols>
  <sheetData>
    <row r="2" spans="3:18" ht="18.75" x14ac:dyDescent="0.3">
      <c r="C2" s="4" t="s">
        <v>14</v>
      </c>
      <c r="D2" s="4" t="s">
        <v>15</v>
      </c>
      <c r="H2" s="28" t="s">
        <v>29</v>
      </c>
      <c r="I2" s="28"/>
      <c r="J2" s="28"/>
      <c r="K2" s="28"/>
      <c r="L2" s="28" t="s">
        <v>39</v>
      </c>
      <c r="M2" s="28"/>
      <c r="N2" s="28"/>
      <c r="O2" s="28"/>
      <c r="P2" s="28" t="s">
        <v>41</v>
      </c>
    </row>
    <row r="3" spans="3:18" ht="15.75" thickBot="1" x14ac:dyDescent="0.3">
      <c r="C3" s="2">
        <v>83</v>
      </c>
      <c r="D3" s="2">
        <v>85</v>
      </c>
    </row>
    <row r="4" spans="3:18" x14ac:dyDescent="0.25">
      <c r="C4" s="2">
        <v>73</v>
      </c>
      <c r="D4" s="2">
        <v>94</v>
      </c>
      <c r="H4" s="15"/>
      <c r="I4" s="15" t="s">
        <v>14</v>
      </c>
      <c r="J4" s="15" t="s">
        <v>15</v>
      </c>
      <c r="L4" s="15"/>
      <c r="M4" s="15" t="s">
        <v>14</v>
      </c>
      <c r="N4" s="15" t="s">
        <v>15</v>
      </c>
      <c r="P4" s="15"/>
      <c r="Q4" s="15" t="s">
        <v>14</v>
      </c>
      <c r="R4" s="15" t="s">
        <v>15</v>
      </c>
    </row>
    <row r="5" spans="3:18" x14ac:dyDescent="0.25">
      <c r="C5" s="2">
        <v>86</v>
      </c>
      <c r="D5" s="2">
        <v>77</v>
      </c>
      <c r="H5" s="13" t="s">
        <v>19</v>
      </c>
      <c r="I5" s="13">
        <v>79.722222222222229</v>
      </c>
      <c r="J5" s="13">
        <v>81.138888888888886</v>
      </c>
      <c r="L5" s="13" t="s">
        <v>19</v>
      </c>
      <c r="M5" s="13">
        <v>79.722222222222229</v>
      </c>
      <c r="N5" s="13">
        <v>81.138888888888886</v>
      </c>
      <c r="P5" s="13" t="s">
        <v>19</v>
      </c>
      <c r="Q5" s="13">
        <v>79.722222222222229</v>
      </c>
      <c r="R5" s="13">
        <v>81.138888888888886</v>
      </c>
    </row>
    <row r="6" spans="3:18" x14ac:dyDescent="0.25">
      <c r="C6" s="2">
        <v>90</v>
      </c>
      <c r="D6" s="2">
        <v>64</v>
      </c>
      <c r="H6" s="13" t="s">
        <v>20</v>
      </c>
      <c r="I6" s="13">
        <v>67.084999999999994</v>
      </c>
      <c r="J6" s="13">
        <v>75.73</v>
      </c>
      <c r="L6" s="13" t="s">
        <v>32</v>
      </c>
      <c r="M6" s="13">
        <v>69.006349206349114</v>
      </c>
      <c r="N6" s="13">
        <v>77.89444444444463</v>
      </c>
      <c r="P6" s="13" t="s">
        <v>32</v>
      </c>
      <c r="Q6" s="13">
        <v>69.006349206349114</v>
      </c>
      <c r="R6" s="13">
        <v>77.89444444444463</v>
      </c>
    </row>
    <row r="7" spans="3:18" x14ac:dyDescent="0.25">
      <c r="C7" s="2">
        <v>84</v>
      </c>
      <c r="D7" s="2">
        <v>90</v>
      </c>
      <c r="H7" s="13" t="s">
        <v>21</v>
      </c>
      <c r="I7" s="13">
        <v>36</v>
      </c>
      <c r="J7" s="13">
        <v>36</v>
      </c>
      <c r="L7" s="13" t="s">
        <v>21</v>
      </c>
      <c r="M7" s="13">
        <v>36</v>
      </c>
      <c r="N7" s="13">
        <v>36</v>
      </c>
      <c r="P7" s="13" t="s">
        <v>21</v>
      </c>
      <c r="Q7" s="13">
        <v>36</v>
      </c>
      <c r="R7" s="13">
        <v>36</v>
      </c>
    </row>
    <row r="8" spans="3:18" x14ac:dyDescent="0.25">
      <c r="C8" s="2">
        <v>69</v>
      </c>
      <c r="D8" s="2">
        <v>89</v>
      </c>
      <c r="H8" s="13" t="s">
        <v>22</v>
      </c>
      <c r="I8" s="13">
        <v>0</v>
      </c>
      <c r="J8" s="13"/>
      <c r="L8" s="13" t="s">
        <v>22</v>
      </c>
      <c r="M8" s="13">
        <v>0</v>
      </c>
      <c r="N8" s="13"/>
      <c r="P8" s="13" t="s">
        <v>40</v>
      </c>
      <c r="Q8" s="13">
        <v>2.1585237969717699E-2</v>
      </c>
      <c r="R8" s="13"/>
    </row>
    <row r="9" spans="3:18" x14ac:dyDescent="0.25">
      <c r="C9" s="2">
        <v>71</v>
      </c>
      <c r="D9" s="2">
        <v>73</v>
      </c>
      <c r="H9" s="13" t="s">
        <v>23</v>
      </c>
      <c r="I9" s="13">
        <v>-0.71126594201878846</v>
      </c>
      <c r="J9" s="13"/>
      <c r="L9" s="13" t="s">
        <v>33</v>
      </c>
      <c r="M9" s="13">
        <v>70</v>
      </c>
      <c r="N9" s="13"/>
      <c r="P9" s="13" t="s">
        <v>22</v>
      </c>
      <c r="Q9" s="13">
        <v>0</v>
      </c>
      <c r="R9" s="13"/>
    </row>
    <row r="10" spans="3:18" x14ac:dyDescent="0.25">
      <c r="C10" s="2">
        <v>95</v>
      </c>
      <c r="D10" s="2">
        <v>84</v>
      </c>
      <c r="H10" s="13" t="s">
        <v>24</v>
      </c>
      <c r="I10" s="13">
        <v>0.23845972620043054</v>
      </c>
      <c r="J10" s="13"/>
      <c r="L10" s="13" t="s">
        <v>34</v>
      </c>
      <c r="M10" s="13">
        <v>-0.70130486986008556</v>
      </c>
      <c r="N10" s="13"/>
      <c r="P10" s="13" t="s">
        <v>33</v>
      </c>
      <c r="Q10" s="13">
        <v>35</v>
      </c>
      <c r="R10" s="13"/>
    </row>
    <row r="11" spans="3:18" x14ac:dyDescent="0.25">
      <c r="C11" s="2">
        <v>83</v>
      </c>
      <c r="D11" s="2">
        <v>80</v>
      </c>
      <c r="H11" s="13" t="s">
        <v>25</v>
      </c>
      <c r="I11" s="13">
        <v>1.6448536269514715</v>
      </c>
      <c r="J11" s="13"/>
      <c r="L11" s="13" t="s">
        <v>35</v>
      </c>
      <c r="M11" s="13">
        <v>0.24271888188583357</v>
      </c>
      <c r="N11" s="13"/>
      <c r="P11" s="13" t="s">
        <v>34</v>
      </c>
      <c r="Q11" s="13">
        <v>-0.70898423769979779</v>
      </c>
      <c r="R11" s="13"/>
    </row>
    <row r="12" spans="3:18" x14ac:dyDescent="0.25">
      <c r="C12" s="2">
        <v>93</v>
      </c>
      <c r="D12" s="2">
        <v>91</v>
      </c>
      <c r="H12" s="13" t="s">
        <v>26</v>
      </c>
      <c r="I12" s="13">
        <v>0.47691945240086109</v>
      </c>
      <c r="J12" s="13"/>
      <c r="L12" s="13" t="s">
        <v>36</v>
      </c>
      <c r="M12" s="13">
        <v>1.6669144790559576</v>
      </c>
      <c r="N12" s="13"/>
      <c r="P12" s="13" t="s">
        <v>35</v>
      </c>
      <c r="Q12" s="13">
        <v>0.2415152107080023</v>
      </c>
      <c r="R12" s="13"/>
    </row>
    <row r="13" spans="3:18" ht="15.75" thickBot="1" x14ac:dyDescent="0.3">
      <c r="C13" s="2">
        <v>74</v>
      </c>
      <c r="D13" s="2">
        <v>76</v>
      </c>
      <c r="H13" s="14" t="s">
        <v>27</v>
      </c>
      <c r="I13" s="14">
        <v>1.9599639845400536</v>
      </c>
      <c r="J13" s="14"/>
      <c r="L13" s="13" t="s">
        <v>37</v>
      </c>
      <c r="M13" s="13">
        <v>0.48543776377166714</v>
      </c>
      <c r="N13" s="13"/>
      <c r="P13" s="13" t="s">
        <v>36</v>
      </c>
      <c r="Q13" s="13">
        <v>1.6895724577802647</v>
      </c>
      <c r="R13" s="13"/>
    </row>
    <row r="14" spans="3:18" ht="15.75" thickBot="1" x14ac:dyDescent="0.3">
      <c r="C14" s="2">
        <v>72</v>
      </c>
      <c r="D14" s="2">
        <v>87</v>
      </c>
      <c r="H14" s="13" t="s">
        <v>31</v>
      </c>
      <c r="L14" s="14" t="s">
        <v>38</v>
      </c>
      <c r="M14" s="14">
        <v>1.9944371117711854</v>
      </c>
      <c r="N14" s="14"/>
      <c r="P14" s="13" t="s">
        <v>37</v>
      </c>
      <c r="Q14" s="13">
        <v>0.48303042141600461</v>
      </c>
      <c r="R14" s="13"/>
    </row>
    <row r="15" spans="3:18" ht="15.75" thickBot="1" x14ac:dyDescent="0.3">
      <c r="C15" s="2">
        <v>88</v>
      </c>
      <c r="D15" s="2">
        <v>92</v>
      </c>
      <c r="H15" t="s">
        <v>28</v>
      </c>
      <c r="I15">
        <v>0.05</v>
      </c>
      <c r="L15" t="s">
        <v>31</v>
      </c>
      <c r="P15" s="14" t="s">
        <v>38</v>
      </c>
      <c r="Q15" s="14">
        <v>2.0301079282503438</v>
      </c>
      <c r="R15" s="14"/>
    </row>
    <row r="16" spans="3:18" ht="15.75" thickBot="1" x14ac:dyDescent="0.3">
      <c r="C16" s="2">
        <v>87</v>
      </c>
      <c r="D16" s="2">
        <v>67</v>
      </c>
      <c r="H16" t="s">
        <v>30</v>
      </c>
      <c r="I16" t="b">
        <f>I12&lt;=I15</f>
        <v>0</v>
      </c>
      <c r="L16" t="s">
        <v>28</v>
      </c>
      <c r="M16">
        <v>0.05</v>
      </c>
      <c r="P16" t="s">
        <v>31</v>
      </c>
    </row>
    <row r="17" spans="3:17" ht="15.75" thickBot="1" x14ac:dyDescent="0.3">
      <c r="C17" s="2">
        <v>72</v>
      </c>
      <c r="D17" s="2">
        <v>71</v>
      </c>
      <c r="H17" s="16" t="str">
        <f>IF(I16=TRUE,"Reject null hypothesis", "confirm null hypothesis")</f>
        <v>confirm null hypothesis</v>
      </c>
      <c r="L17" t="s">
        <v>30</v>
      </c>
      <c r="M17" t="b">
        <f>M13&lt;=M16</f>
        <v>0</v>
      </c>
      <c r="P17" t="s">
        <v>28</v>
      </c>
      <c r="Q17">
        <v>0.05</v>
      </c>
    </row>
    <row r="18" spans="3:17" x14ac:dyDescent="0.25">
      <c r="C18" s="2">
        <v>82</v>
      </c>
      <c r="D18" s="2">
        <v>73</v>
      </c>
      <c r="L18" t="str">
        <f>IF(M17=TRUE,"Reject null hypothesis", "confirm null hypothesis")</f>
        <v>confirm null hypothesis</v>
      </c>
      <c r="P18" t="s">
        <v>30</v>
      </c>
      <c r="Q18" t="b">
        <f>Q14&lt;=Q17</f>
        <v>0</v>
      </c>
    </row>
    <row r="19" spans="3:17" x14ac:dyDescent="0.25">
      <c r="C19" s="2">
        <v>79</v>
      </c>
      <c r="D19" s="2">
        <v>98</v>
      </c>
      <c r="P19" t="str">
        <f>IF(Q18=TRUE,"Reject null hypothesis", "confirm null hypothesis")</f>
        <v>confirm null hypothesis</v>
      </c>
    </row>
    <row r="20" spans="3:17" x14ac:dyDescent="0.25">
      <c r="C20" s="2">
        <v>83</v>
      </c>
      <c r="D20" s="2">
        <v>90</v>
      </c>
    </row>
    <row r="21" spans="3:17" x14ac:dyDescent="0.25">
      <c r="C21" s="2">
        <v>74</v>
      </c>
      <c r="D21" s="2">
        <v>75</v>
      </c>
    </row>
    <row r="22" spans="3:17" x14ac:dyDescent="0.25">
      <c r="C22" s="2">
        <v>81</v>
      </c>
      <c r="D22" s="2">
        <v>74</v>
      </c>
    </row>
    <row r="23" spans="3:17" x14ac:dyDescent="0.25">
      <c r="C23" s="2">
        <v>76</v>
      </c>
      <c r="D23" s="2">
        <v>83</v>
      </c>
    </row>
    <row r="24" spans="3:17" x14ac:dyDescent="0.25">
      <c r="C24" s="2">
        <v>63</v>
      </c>
      <c r="D24" s="2">
        <v>89</v>
      </c>
    </row>
    <row r="25" spans="3:17" x14ac:dyDescent="0.25">
      <c r="C25" s="2">
        <v>86</v>
      </c>
      <c r="D25" s="2">
        <v>78</v>
      </c>
    </row>
    <row r="26" spans="3:17" x14ac:dyDescent="0.25">
      <c r="C26" s="2">
        <v>71</v>
      </c>
      <c r="D26" s="2">
        <v>72</v>
      </c>
    </row>
    <row r="27" spans="3:17" x14ac:dyDescent="0.25">
      <c r="C27" s="2">
        <v>83</v>
      </c>
      <c r="D27" s="2">
        <v>85</v>
      </c>
    </row>
    <row r="28" spans="3:17" x14ac:dyDescent="0.25">
      <c r="C28" s="2">
        <v>76</v>
      </c>
      <c r="D28" s="2">
        <v>76</v>
      </c>
    </row>
    <row r="29" spans="3:17" x14ac:dyDescent="0.25">
      <c r="C29" s="2">
        <v>96</v>
      </c>
      <c r="D29" s="2">
        <v>91</v>
      </c>
    </row>
    <row r="30" spans="3:17" x14ac:dyDescent="0.25">
      <c r="C30" s="2">
        <v>77</v>
      </c>
      <c r="D30" s="2">
        <v>79</v>
      </c>
    </row>
    <row r="31" spans="3:17" x14ac:dyDescent="0.25">
      <c r="C31" s="2">
        <v>73</v>
      </c>
      <c r="D31" s="2">
        <v>65</v>
      </c>
    </row>
    <row r="32" spans="3:17" x14ac:dyDescent="0.25">
      <c r="C32" s="2">
        <v>80</v>
      </c>
      <c r="D32" s="2">
        <v>87</v>
      </c>
    </row>
    <row r="33" spans="2:4" x14ac:dyDescent="0.25">
      <c r="C33" s="2">
        <v>86</v>
      </c>
      <c r="D33" s="2">
        <v>81</v>
      </c>
    </row>
    <row r="34" spans="2:4" x14ac:dyDescent="0.25">
      <c r="C34" s="2">
        <v>77</v>
      </c>
      <c r="D34" s="2">
        <v>84</v>
      </c>
    </row>
    <row r="35" spans="2:4" x14ac:dyDescent="0.25">
      <c r="C35" s="2">
        <v>70</v>
      </c>
      <c r="D35" s="2">
        <v>79</v>
      </c>
    </row>
    <row r="36" spans="2:4" x14ac:dyDescent="0.25">
      <c r="C36" s="2">
        <v>92</v>
      </c>
      <c r="D36" s="2">
        <v>81</v>
      </c>
    </row>
    <row r="37" spans="2:4" x14ac:dyDescent="0.25">
      <c r="C37" s="2">
        <v>80</v>
      </c>
      <c r="D37" s="2">
        <v>68</v>
      </c>
    </row>
    <row r="38" spans="2:4" x14ac:dyDescent="0.25">
      <c r="C38" s="2">
        <v>65</v>
      </c>
      <c r="D38" s="2">
        <v>93</v>
      </c>
    </row>
    <row r="40" spans="2:4" x14ac:dyDescent="0.25">
      <c r="B40" t="s">
        <v>16</v>
      </c>
      <c r="C40" s="10">
        <f>AVERAGE(C3:C38)</f>
        <v>79.722222222222229</v>
      </c>
      <c r="D40" s="10">
        <f>AVERAGE(D3:D38)</f>
        <v>81.138888888888886</v>
      </c>
    </row>
    <row r="41" spans="2:4" x14ac:dyDescent="0.25">
      <c r="B41" t="s">
        <v>17</v>
      </c>
      <c r="C41" s="10">
        <f>_xlfn.STDEV.P(C3:C38)</f>
        <v>8.1908184067796004</v>
      </c>
      <c r="D41" s="10">
        <f>_xlfn.STDEV.P(D3:D38)</f>
        <v>8.7023393335667638</v>
      </c>
    </row>
    <row r="42" spans="2:4" x14ac:dyDescent="0.25">
      <c r="B42" t="s">
        <v>18</v>
      </c>
      <c r="C42" s="10">
        <f>_xlfn.VAR.P(C3:C38)</f>
        <v>67.089506172839506</v>
      </c>
      <c r="D42" s="10">
        <f>_xlfn.VAR.P(D3:D38)</f>
        <v>75.730709876543216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26940-E07F-4A58-9B42-7B95AA94D9E8}">
  <dimension ref="B2:O28"/>
  <sheetViews>
    <sheetView zoomScale="120" zoomScaleNormal="120" workbookViewId="0">
      <selection activeCell="B39" sqref="B39"/>
    </sheetView>
  </sheetViews>
  <sheetFormatPr defaultRowHeight="15" x14ac:dyDescent="0.25"/>
  <cols>
    <col min="9" max="9" width="19.85546875" style="10" customWidth="1"/>
    <col min="10" max="10" width="9.140625" style="10"/>
    <col min="11" max="11" width="33.7109375" style="10" customWidth="1"/>
    <col min="12" max="15" width="9.140625" style="10"/>
  </cols>
  <sheetData>
    <row r="2" spans="2:13" ht="23.25" x14ac:dyDescent="0.35">
      <c r="C2" s="34" t="s">
        <v>53</v>
      </c>
      <c r="D2" s="34"/>
      <c r="E2" s="34"/>
      <c r="F2" s="34"/>
      <c r="G2" s="34"/>
      <c r="H2" s="31"/>
      <c r="I2" s="31" t="s">
        <v>54</v>
      </c>
      <c r="J2" s="31"/>
      <c r="K2" s="31"/>
    </row>
    <row r="3" spans="2:13" ht="15.75" thickBot="1" x14ac:dyDescent="0.3">
      <c r="B3" s="33" t="s">
        <v>52</v>
      </c>
      <c r="C3" s="4" t="s">
        <v>42</v>
      </c>
      <c r="D3" s="4" t="s">
        <v>43</v>
      </c>
      <c r="E3" s="4" t="s">
        <v>44</v>
      </c>
      <c r="F3" s="4" t="s">
        <v>45</v>
      </c>
      <c r="G3" s="4" t="s">
        <v>46</v>
      </c>
    </row>
    <row r="4" spans="2:13" x14ac:dyDescent="0.25">
      <c r="B4" s="33"/>
      <c r="C4" s="4" t="s">
        <v>47</v>
      </c>
      <c r="D4" s="2">
        <v>14</v>
      </c>
      <c r="E4" s="2">
        <v>21</v>
      </c>
      <c r="F4" s="2">
        <v>12</v>
      </c>
      <c r="G4" s="2">
        <v>23</v>
      </c>
      <c r="I4" s="15" t="s">
        <v>55</v>
      </c>
      <c r="J4" s="15" t="s">
        <v>56</v>
      </c>
      <c r="K4" s="15" t="s">
        <v>57</v>
      </c>
      <c r="L4" s="19" t="s">
        <v>16</v>
      </c>
      <c r="M4" s="19" t="s">
        <v>32</v>
      </c>
    </row>
    <row r="5" spans="2:13" x14ac:dyDescent="0.25">
      <c r="B5" s="33"/>
      <c r="C5" s="4" t="s">
        <v>48</v>
      </c>
      <c r="D5" s="2">
        <v>12</v>
      </c>
      <c r="E5" s="2">
        <v>20</v>
      </c>
      <c r="F5" s="2">
        <v>15</v>
      </c>
      <c r="G5" s="2">
        <v>25</v>
      </c>
      <c r="I5" s="17" t="s">
        <v>47</v>
      </c>
      <c r="J5" s="17">
        <v>4</v>
      </c>
      <c r="K5" s="17">
        <v>70</v>
      </c>
      <c r="L5" s="20">
        <v>17.5</v>
      </c>
      <c r="M5" s="20">
        <v>28.333333333333332</v>
      </c>
    </row>
    <row r="6" spans="2:13" x14ac:dyDescent="0.25">
      <c r="B6" s="33"/>
      <c r="C6" s="4" t="s">
        <v>49</v>
      </c>
      <c r="D6" s="2">
        <v>17</v>
      </c>
      <c r="E6" s="2">
        <v>18</v>
      </c>
      <c r="F6" s="2">
        <v>23</v>
      </c>
      <c r="G6" s="2">
        <v>19</v>
      </c>
      <c r="I6" s="17" t="s">
        <v>48</v>
      </c>
      <c r="J6" s="17">
        <v>4</v>
      </c>
      <c r="K6" s="17">
        <v>72</v>
      </c>
      <c r="L6" s="20">
        <v>18</v>
      </c>
      <c r="M6" s="20">
        <v>32.666666666666664</v>
      </c>
    </row>
    <row r="7" spans="2:13" x14ac:dyDescent="0.25">
      <c r="B7" s="33"/>
      <c r="C7" s="4" t="s">
        <v>50</v>
      </c>
      <c r="D7" s="2">
        <v>23</v>
      </c>
      <c r="E7" s="2">
        <v>36</v>
      </c>
      <c r="F7" s="2">
        <v>19</v>
      </c>
      <c r="G7" s="2">
        <v>38</v>
      </c>
      <c r="I7" s="17" t="s">
        <v>49</v>
      </c>
      <c r="J7" s="17">
        <v>4</v>
      </c>
      <c r="K7" s="17">
        <v>77</v>
      </c>
      <c r="L7" s="20">
        <v>19.25</v>
      </c>
      <c r="M7" s="20">
        <v>6.916666666666667</v>
      </c>
    </row>
    <row r="8" spans="2:13" x14ac:dyDescent="0.25">
      <c r="B8" s="33"/>
      <c r="C8" s="4" t="s">
        <v>51</v>
      </c>
      <c r="D8" s="2">
        <v>26</v>
      </c>
      <c r="E8" s="2">
        <v>21</v>
      </c>
      <c r="F8" s="2">
        <v>24</v>
      </c>
      <c r="G8" s="2">
        <v>32</v>
      </c>
      <c r="I8" s="17" t="s">
        <v>50</v>
      </c>
      <c r="J8" s="17">
        <v>4</v>
      </c>
      <c r="K8" s="17">
        <v>116</v>
      </c>
      <c r="L8" s="20">
        <v>29</v>
      </c>
      <c r="M8" s="20">
        <v>88.666666666666671</v>
      </c>
    </row>
    <row r="9" spans="2:13" x14ac:dyDescent="0.25">
      <c r="I9" s="17" t="s">
        <v>51</v>
      </c>
      <c r="J9" s="17">
        <v>4</v>
      </c>
      <c r="K9" s="17">
        <v>103</v>
      </c>
      <c r="L9" s="20">
        <v>25.75</v>
      </c>
      <c r="M9" s="20">
        <v>21.583333333333332</v>
      </c>
    </row>
    <row r="10" spans="2:13" x14ac:dyDescent="0.25">
      <c r="I10" s="17"/>
      <c r="J10" s="17"/>
      <c r="K10" s="17"/>
      <c r="L10" s="20"/>
      <c r="M10" s="20"/>
    </row>
    <row r="11" spans="2:13" x14ac:dyDescent="0.25">
      <c r="I11" s="17" t="s">
        <v>43</v>
      </c>
      <c r="J11" s="17">
        <v>5</v>
      </c>
      <c r="K11" s="17">
        <v>92</v>
      </c>
      <c r="L11" s="20">
        <v>18.399999999999999</v>
      </c>
      <c r="M11" s="20">
        <v>35.300000000000011</v>
      </c>
    </row>
    <row r="12" spans="2:13" x14ac:dyDescent="0.25">
      <c r="I12" s="17" t="s">
        <v>44</v>
      </c>
      <c r="J12" s="17">
        <v>5</v>
      </c>
      <c r="K12" s="17">
        <v>116</v>
      </c>
      <c r="L12" s="20">
        <v>23.2</v>
      </c>
      <c r="M12" s="20">
        <v>52.700000000000045</v>
      </c>
    </row>
    <row r="13" spans="2:13" x14ac:dyDescent="0.25">
      <c r="I13" s="17" t="s">
        <v>45</v>
      </c>
      <c r="J13" s="17">
        <v>5</v>
      </c>
      <c r="K13" s="17">
        <v>93</v>
      </c>
      <c r="L13" s="20">
        <v>18.600000000000001</v>
      </c>
      <c r="M13" s="20">
        <v>26.300000000000011</v>
      </c>
    </row>
    <row r="14" spans="2:13" ht="15.75" thickBot="1" x14ac:dyDescent="0.3">
      <c r="I14" s="18" t="s">
        <v>46</v>
      </c>
      <c r="J14" s="18">
        <v>5</v>
      </c>
      <c r="K14" s="18">
        <v>137</v>
      </c>
      <c r="L14" s="21">
        <v>27.4</v>
      </c>
      <c r="M14" s="21">
        <v>57.299999999999955</v>
      </c>
    </row>
    <row r="17" spans="9:15" ht="15.75" thickBot="1" x14ac:dyDescent="0.3">
      <c r="I17" s="10" t="s">
        <v>58</v>
      </c>
    </row>
    <row r="18" spans="9:15" x14ac:dyDescent="0.25">
      <c r="I18" s="15" t="s">
        <v>59</v>
      </c>
      <c r="J18" s="15" t="s">
        <v>60</v>
      </c>
      <c r="K18" s="15" t="s">
        <v>33</v>
      </c>
      <c r="L18" s="15" t="s">
        <v>61</v>
      </c>
      <c r="M18" s="19" t="s">
        <v>62</v>
      </c>
      <c r="N18" s="19" t="s">
        <v>63</v>
      </c>
      <c r="O18" s="19" t="s">
        <v>64</v>
      </c>
    </row>
    <row r="19" spans="9:15" x14ac:dyDescent="0.25">
      <c r="I19" s="17" t="s">
        <v>65</v>
      </c>
      <c r="J19" s="17">
        <v>427.29999999999984</v>
      </c>
      <c r="K19" s="17">
        <v>4</v>
      </c>
      <c r="L19" s="17">
        <v>106.82499999999996</v>
      </c>
      <c r="M19" s="20">
        <v>4.9475106136626739</v>
      </c>
      <c r="N19" s="20">
        <v>1.3698519743354688E-2</v>
      </c>
      <c r="O19" s="20">
        <v>3.2591667269012499</v>
      </c>
    </row>
    <row r="20" spans="9:15" x14ac:dyDescent="0.25">
      <c r="I20" s="17" t="s">
        <v>66</v>
      </c>
      <c r="J20" s="17">
        <v>275.39999999999986</v>
      </c>
      <c r="K20" s="17">
        <v>3</v>
      </c>
      <c r="L20" s="17">
        <v>91.799999999999955</v>
      </c>
      <c r="M20" s="20">
        <v>4.2516402933230371</v>
      </c>
      <c r="N20" s="20">
        <v>2.9055187497356697E-2</v>
      </c>
      <c r="O20" s="20">
        <v>3.4902948194976045</v>
      </c>
    </row>
    <row r="21" spans="9:15" x14ac:dyDescent="0.25">
      <c r="I21" s="17" t="s">
        <v>67</v>
      </c>
      <c r="J21" s="17">
        <v>259.10000000000014</v>
      </c>
      <c r="K21" s="17">
        <v>12</v>
      </c>
      <c r="L21" s="17">
        <v>21.591666666666679</v>
      </c>
      <c r="M21" s="17"/>
      <c r="N21" s="17"/>
      <c r="O21" s="17"/>
    </row>
    <row r="22" spans="9:15" x14ac:dyDescent="0.25">
      <c r="I22" s="17"/>
      <c r="J22" s="17"/>
      <c r="K22" s="17"/>
      <c r="L22" s="17"/>
      <c r="M22" s="17"/>
      <c r="N22" s="17"/>
      <c r="O22" s="17"/>
    </row>
    <row r="23" spans="9:15" ht="15.75" thickBot="1" x14ac:dyDescent="0.3">
      <c r="I23" s="18" t="s">
        <v>68</v>
      </c>
      <c r="J23" s="18">
        <v>961.79999999999984</v>
      </c>
      <c r="K23" s="18">
        <v>19</v>
      </c>
      <c r="L23" s="18"/>
      <c r="M23" s="18"/>
      <c r="N23" s="18"/>
      <c r="O23" s="18"/>
    </row>
    <row r="25" spans="9:15" x14ac:dyDescent="0.25">
      <c r="I25" s="22" t="s">
        <v>69</v>
      </c>
    </row>
    <row r="26" spans="9:15" x14ac:dyDescent="0.25">
      <c r="I26" s="10" t="s">
        <v>70</v>
      </c>
      <c r="J26" s="10">
        <v>0.05</v>
      </c>
    </row>
    <row r="27" spans="9:15" x14ac:dyDescent="0.25">
      <c r="I27" s="10" t="s">
        <v>71</v>
      </c>
      <c r="J27" s="10" t="b">
        <f>N19&lt;=J26</f>
        <v>1</v>
      </c>
      <c r="K27" s="10" t="str">
        <f>IF(J27=TRUE,"Reject null hypothesis","confirm null hypothesis")</f>
        <v>Reject null hypothesis</v>
      </c>
    </row>
    <row r="28" spans="9:15" x14ac:dyDescent="0.25">
      <c r="I28" s="10" t="s">
        <v>72</v>
      </c>
      <c r="J28" s="10" t="b">
        <f>N20&lt;=J26</f>
        <v>1</v>
      </c>
      <c r="K28" s="10" t="str">
        <f>IF(J28=TRUE,"Reject null hypothesis","confirm null hypothesis")</f>
        <v>Reject null hypothesis</v>
      </c>
    </row>
  </sheetData>
  <mergeCells count="2">
    <mergeCell ref="B3:B8"/>
    <mergeCell ref="C2:G2"/>
  </mergeCells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D61AB-D7DB-4100-9700-24F83A694261}">
  <dimension ref="C2:O31"/>
  <sheetViews>
    <sheetView zoomScale="120" zoomScaleNormal="120" workbookViewId="0">
      <selection activeCell="I25" sqref="I25"/>
    </sheetView>
  </sheetViews>
  <sheetFormatPr defaultRowHeight="15" x14ac:dyDescent="0.25"/>
  <cols>
    <col min="3" max="3" width="21.85546875" customWidth="1"/>
    <col min="4" max="6" width="11.85546875" bestFit="1" customWidth="1"/>
    <col min="7" max="7" width="17.85546875" bestFit="1" customWidth="1"/>
    <col min="9" max="9" width="22.28515625" customWidth="1"/>
  </cols>
  <sheetData>
    <row r="2" spans="3:15" x14ac:dyDescent="0.25">
      <c r="C2" s="23" t="s">
        <v>21</v>
      </c>
      <c r="D2" s="23" t="s">
        <v>73</v>
      </c>
      <c r="E2" s="23" t="s">
        <v>74</v>
      </c>
      <c r="F2" s="23" t="s">
        <v>75</v>
      </c>
      <c r="G2" s="23" t="s">
        <v>76</v>
      </c>
      <c r="I2" s="24" t="s">
        <v>78</v>
      </c>
    </row>
    <row r="3" spans="3:15" x14ac:dyDescent="0.25">
      <c r="C3" s="2">
        <v>1</v>
      </c>
      <c r="D3" s="2">
        <v>24</v>
      </c>
      <c r="E3" s="2">
        <v>21</v>
      </c>
      <c r="F3" s="2">
        <v>17</v>
      </c>
      <c r="G3" s="2" t="s">
        <v>47</v>
      </c>
    </row>
    <row r="4" spans="3:15" ht="23.25" x14ac:dyDescent="0.35">
      <c r="C4" s="2">
        <v>2</v>
      </c>
      <c r="D4" s="2">
        <v>14</v>
      </c>
      <c r="E4" s="2">
        <v>12</v>
      </c>
      <c r="F4" s="2">
        <v>6</v>
      </c>
      <c r="G4" s="2" t="s">
        <v>47</v>
      </c>
      <c r="I4" s="30" t="s">
        <v>83</v>
      </c>
    </row>
    <row r="5" spans="3:15" x14ac:dyDescent="0.25">
      <c r="C5" s="2">
        <v>3</v>
      </c>
      <c r="D5" s="2">
        <v>12</v>
      </c>
      <c r="E5" s="2">
        <v>24</v>
      </c>
      <c r="F5" s="2">
        <v>8</v>
      </c>
      <c r="G5" s="2" t="s">
        <v>47</v>
      </c>
    </row>
    <row r="6" spans="3:15" ht="15.75" thickBot="1" x14ac:dyDescent="0.3">
      <c r="C6" s="2">
        <v>4</v>
      </c>
      <c r="D6" s="2">
        <v>23</v>
      </c>
      <c r="E6" s="2">
        <v>11</v>
      </c>
      <c r="F6" s="2">
        <v>9</v>
      </c>
      <c r="G6" s="2" t="s">
        <v>47</v>
      </c>
      <c r="I6" t="s">
        <v>55</v>
      </c>
    </row>
    <row r="7" spans="3:15" x14ac:dyDescent="0.25">
      <c r="C7" s="2">
        <v>5</v>
      </c>
      <c r="D7" s="2">
        <v>17</v>
      </c>
      <c r="E7" s="2">
        <v>18</v>
      </c>
      <c r="F7" s="2">
        <v>11</v>
      </c>
      <c r="G7" s="2" t="s">
        <v>47</v>
      </c>
      <c r="I7" s="15" t="s">
        <v>84</v>
      </c>
      <c r="J7" s="15" t="s">
        <v>56</v>
      </c>
      <c r="K7" s="15" t="s">
        <v>57</v>
      </c>
      <c r="L7" s="15" t="s">
        <v>16</v>
      </c>
      <c r="M7" s="15" t="s">
        <v>32</v>
      </c>
    </row>
    <row r="8" spans="3:15" x14ac:dyDescent="0.25">
      <c r="C8" s="2">
        <v>6</v>
      </c>
      <c r="D8" s="2">
        <v>29</v>
      </c>
      <c r="E8" s="2">
        <v>28</v>
      </c>
      <c r="F8" s="2">
        <v>3</v>
      </c>
      <c r="G8" s="2" t="s">
        <v>47</v>
      </c>
      <c r="I8" s="13" t="s">
        <v>73</v>
      </c>
      <c r="J8" s="13">
        <v>23</v>
      </c>
      <c r="K8" s="13">
        <v>410</v>
      </c>
      <c r="L8" s="13">
        <v>17.826086956521738</v>
      </c>
      <c r="M8" s="13">
        <v>48.1501976284585</v>
      </c>
    </row>
    <row r="9" spans="3:15" x14ac:dyDescent="0.25">
      <c r="C9" s="2">
        <v>8</v>
      </c>
      <c r="D9" s="2">
        <v>18</v>
      </c>
      <c r="E9" s="2">
        <v>21</v>
      </c>
      <c r="F9" s="2">
        <v>21</v>
      </c>
      <c r="G9" s="2" t="s">
        <v>47</v>
      </c>
      <c r="I9" s="13" t="s">
        <v>74</v>
      </c>
      <c r="J9" s="13">
        <v>23</v>
      </c>
      <c r="K9" s="13">
        <v>413</v>
      </c>
      <c r="L9" s="13">
        <v>17.956521739130434</v>
      </c>
      <c r="M9" s="13">
        <v>52.134387351778635</v>
      </c>
    </row>
    <row r="10" spans="3:15" ht="15.75" thickBot="1" x14ac:dyDescent="0.3">
      <c r="C10" s="2">
        <v>9</v>
      </c>
      <c r="D10" s="2">
        <v>31</v>
      </c>
      <c r="E10" s="2">
        <v>25</v>
      </c>
      <c r="F10" s="2">
        <v>19</v>
      </c>
      <c r="G10" s="2" t="s">
        <v>47</v>
      </c>
      <c r="I10" s="14" t="s">
        <v>75</v>
      </c>
      <c r="J10" s="14">
        <v>23</v>
      </c>
      <c r="K10" s="14">
        <v>245</v>
      </c>
      <c r="L10" s="14">
        <v>10.652173913043478</v>
      </c>
      <c r="M10" s="14">
        <v>26.146245059288546</v>
      </c>
    </row>
    <row r="11" spans="3:15" x14ac:dyDescent="0.25">
      <c r="C11" s="2">
        <v>10</v>
      </c>
      <c r="D11" s="2">
        <v>25</v>
      </c>
      <c r="E11" s="2">
        <v>23</v>
      </c>
      <c r="F11" s="2">
        <v>9</v>
      </c>
      <c r="G11" s="2" t="s">
        <v>47</v>
      </c>
    </row>
    <row r="12" spans="3:15" x14ac:dyDescent="0.25">
      <c r="C12" s="2">
        <v>11</v>
      </c>
      <c r="D12" s="2">
        <v>13</v>
      </c>
      <c r="E12" s="2">
        <v>19</v>
      </c>
      <c r="F12" s="2">
        <v>18</v>
      </c>
      <c r="G12" s="2" t="s">
        <v>47</v>
      </c>
    </row>
    <row r="13" spans="3:15" ht="15.75" thickBot="1" x14ac:dyDescent="0.3">
      <c r="C13" s="2">
        <v>12</v>
      </c>
      <c r="D13" s="2">
        <v>32</v>
      </c>
      <c r="E13" s="2">
        <v>40</v>
      </c>
      <c r="F13" s="2">
        <v>11</v>
      </c>
      <c r="G13" s="2" t="s">
        <v>47</v>
      </c>
      <c r="I13" t="s">
        <v>58</v>
      </c>
    </row>
    <row r="14" spans="3:15" x14ac:dyDescent="0.25">
      <c r="C14" s="2">
        <v>13</v>
      </c>
      <c r="D14" s="2">
        <v>18</v>
      </c>
      <c r="E14" s="2">
        <v>21</v>
      </c>
      <c r="F14" s="2">
        <v>4</v>
      </c>
      <c r="G14" s="2" t="s">
        <v>77</v>
      </c>
      <c r="I14" s="15" t="s">
        <v>59</v>
      </c>
      <c r="J14" s="15" t="s">
        <v>60</v>
      </c>
      <c r="K14" s="15" t="s">
        <v>33</v>
      </c>
      <c r="L14" s="15" t="s">
        <v>61</v>
      </c>
      <c r="M14" s="15" t="s">
        <v>62</v>
      </c>
      <c r="N14" s="15" t="s">
        <v>63</v>
      </c>
      <c r="O14" s="15" t="s">
        <v>64</v>
      </c>
    </row>
    <row r="15" spans="3:15" x14ac:dyDescent="0.25">
      <c r="C15" s="2">
        <v>14</v>
      </c>
      <c r="D15" s="2">
        <v>21</v>
      </c>
      <c r="E15" s="2">
        <v>16</v>
      </c>
      <c r="F15" s="2">
        <v>7</v>
      </c>
      <c r="G15" s="2" t="s">
        <v>77</v>
      </c>
      <c r="I15" s="13" t="s">
        <v>85</v>
      </c>
      <c r="J15" s="13">
        <v>803.73913043478342</v>
      </c>
      <c r="K15" s="13">
        <v>2</v>
      </c>
      <c r="L15" s="13">
        <v>401.86956521739171</v>
      </c>
      <c r="M15" s="13">
        <v>9.5357176352893465</v>
      </c>
      <c r="N15" s="13">
        <v>2.3018965008720393E-4</v>
      </c>
      <c r="O15" s="13">
        <v>3.1359179344945765</v>
      </c>
    </row>
    <row r="16" spans="3:15" x14ac:dyDescent="0.25">
      <c r="C16" s="2">
        <v>15</v>
      </c>
      <c r="D16" s="2">
        <v>21</v>
      </c>
      <c r="E16" s="2">
        <v>17</v>
      </c>
      <c r="F16" s="2">
        <v>17</v>
      </c>
      <c r="G16" s="2" t="s">
        <v>77</v>
      </c>
      <c r="I16" s="13" t="s">
        <v>86</v>
      </c>
      <c r="J16" s="13">
        <v>2781.478260869565</v>
      </c>
      <c r="K16" s="13">
        <v>66</v>
      </c>
      <c r="L16" s="13">
        <v>42.143610013175227</v>
      </c>
      <c r="M16" s="13"/>
      <c r="N16" s="13"/>
      <c r="O16" s="13"/>
    </row>
    <row r="17" spans="3:15" x14ac:dyDescent="0.25">
      <c r="C17" s="2">
        <v>16</v>
      </c>
      <c r="D17" s="2">
        <v>14</v>
      </c>
      <c r="E17" s="2">
        <v>18</v>
      </c>
      <c r="F17" s="2">
        <v>11</v>
      </c>
      <c r="G17" s="2" t="s">
        <v>77</v>
      </c>
      <c r="I17" s="13"/>
      <c r="J17" s="13"/>
      <c r="K17" s="13"/>
      <c r="L17" s="13"/>
      <c r="M17" s="13"/>
      <c r="N17" s="13"/>
      <c r="O17" s="13"/>
    </row>
    <row r="18" spans="3:15" ht="15.75" thickBot="1" x14ac:dyDescent="0.3">
      <c r="C18" s="2">
        <v>17</v>
      </c>
      <c r="D18" s="2">
        <v>6</v>
      </c>
      <c r="E18" s="2">
        <v>15</v>
      </c>
      <c r="F18" s="2">
        <v>9</v>
      </c>
      <c r="G18" s="2" t="s">
        <v>77</v>
      </c>
      <c r="I18" s="14" t="s">
        <v>68</v>
      </c>
      <c r="J18" s="14">
        <v>3585.2173913043484</v>
      </c>
      <c r="K18" s="14">
        <v>68</v>
      </c>
      <c r="L18" s="14"/>
      <c r="M18" s="14"/>
      <c r="N18" s="14"/>
      <c r="O18" s="14"/>
    </row>
    <row r="19" spans="3:15" x14ac:dyDescent="0.25">
      <c r="C19" s="2">
        <v>18</v>
      </c>
      <c r="D19" s="2">
        <v>15</v>
      </c>
      <c r="E19" s="2">
        <v>13</v>
      </c>
      <c r="F19" s="2">
        <v>10</v>
      </c>
      <c r="G19" s="2" t="s">
        <v>77</v>
      </c>
      <c r="I19" s="13" t="s">
        <v>87</v>
      </c>
    </row>
    <row r="20" spans="3:15" x14ac:dyDescent="0.25">
      <c r="C20" s="2">
        <v>19</v>
      </c>
      <c r="D20" s="2">
        <v>9</v>
      </c>
      <c r="E20" s="2">
        <v>9</v>
      </c>
      <c r="F20" s="2">
        <v>3</v>
      </c>
      <c r="G20" s="2" t="s">
        <v>77</v>
      </c>
      <c r="I20" t="s">
        <v>28</v>
      </c>
      <c r="J20">
        <v>0.05</v>
      </c>
    </row>
    <row r="21" spans="3:15" x14ac:dyDescent="0.25">
      <c r="C21" s="2">
        <v>20</v>
      </c>
      <c r="D21" s="2">
        <v>12</v>
      </c>
      <c r="E21" s="2">
        <v>10</v>
      </c>
      <c r="F21" s="2">
        <v>6</v>
      </c>
      <c r="G21" s="2" t="s">
        <v>77</v>
      </c>
      <c r="I21" t="s">
        <v>30</v>
      </c>
      <c r="J21" t="b">
        <f>N15&lt;=J20</f>
        <v>1</v>
      </c>
    </row>
    <row r="22" spans="3:15" x14ac:dyDescent="0.25">
      <c r="C22" s="2">
        <v>21</v>
      </c>
      <c r="D22" s="2">
        <v>15</v>
      </c>
      <c r="E22" s="2">
        <v>19</v>
      </c>
      <c r="F22" s="2">
        <v>15</v>
      </c>
      <c r="G22" s="2" t="s">
        <v>77</v>
      </c>
      <c r="I22" t="str">
        <f>IF(J21=TRUE,"reject null hypothesis", "confirm null hypotheis")</f>
        <v>reject null hypothesis</v>
      </c>
    </row>
    <row r="23" spans="3:15" x14ac:dyDescent="0.25">
      <c r="C23" s="2">
        <v>22</v>
      </c>
      <c r="D23" s="2">
        <v>12</v>
      </c>
      <c r="E23" s="2">
        <v>11</v>
      </c>
      <c r="F23" s="2">
        <v>9</v>
      </c>
      <c r="G23" s="2" t="s">
        <v>77</v>
      </c>
    </row>
    <row r="24" spans="3:15" x14ac:dyDescent="0.25">
      <c r="C24" s="2">
        <v>23</v>
      </c>
      <c r="D24" s="2">
        <v>12</v>
      </c>
      <c r="E24" s="2">
        <v>9</v>
      </c>
      <c r="F24" s="2">
        <v>13</v>
      </c>
      <c r="G24" s="2" t="s">
        <v>77</v>
      </c>
    </row>
    <row r="25" spans="3:15" x14ac:dyDescent="0.25">
      <c r="C25" s="2">
        <v>24</v>
      </c>
      <c r="D25" s="2">
        <v>17</v>
      </c>
      <c r="E25" s="2">
        <v>13</v>
      </c>
      <c r="F25" s="2">
        <v>9</v>
      </c>
      <c r="G25" s="2" t="s">
        <v>77</v>
      </c>
    </row>
    <row r="27" spans="3:15" x14ac:dyDescent="0.25">
      <c r="C27" s="25" t="s">
        <v>16</v>
      </c>
      <c r="D27">
        <f>AVERAGE(D3:D25)</f>
        <v>17.826086956521738</v>
      </c>
      <c r="E27">
        <f t="shared" ref="E27:F27" si="0">AVERAGE(E3:E25)</f>
        <v>17.956521739130434</v>
      </c>
      <c r="F27">
        <f t="shared" si="0"/>
        <v>10.652173913043478</v>
      </c>
    </row>
    <row r="28" spans="3:15" x14ac:dyDescent="0.25">
      <c r="C28" s="25" t="s">
        <v>79</v>
      </c>
      <c r="D28">
        <f>_xlfn.VAR.P(D3:D25)</f>
        <v>46.056710775047257</v>
      </c>
      <c r="E28">
        <f t="shared" ref="E28:F28" si="1">_xlfn.VAR.P(E3:E25)</f>
        <v>49.867674858223062</v>
      </c>
      <c r="F28">
        <f t="shared" si="1"/>
        <v>25.009451795841208</v>
      </c>
    </row>
    <row r="29" spans="3:15" x14ac:dyDescent="0.25">
      <c r="C29" s="25" t="s">
        <v>80</v>
      </c>
      <c r="D29" s="25">
        <f>_xlfn.VAR.S(D3:D25)</f>
        <v>48.1501976284585</v>
      </c>
      <c r="E29" s="25">
        <f t="shared" ref="E29:F29" si="2">_xlfn.VAR.S(E3:E25)</f>
        <v>52.134387351778635</v>
      </c>
      <c r="F29" s="25">
        <f t="shared" si="2"/>
        <v>26.146245059288546</v>
      </c>
    </row>
    <row r="30" spans="3:15" x14ac:dyDescent="0.25">
      <c r="C30" s="25" t="s">
        <v>81</v>
      </c>
      <c r="D30">
        <f>_xlfn.STDEV.S(D3:D25)</f>
        <v>6.939034344089853</v>
      </c>
      <c r="E30">
        <f t="shared" ref="E30:F30" si="3">_xlfn.STDEV.S(E3:E25)</f>
        <v>7.220414624644393</v>
      </c>
      <c r="F30">
        <f t="shared" si="3"/>
        <v>5.1133399123555776</v>
      </c>
    </row>
    <row r="31" spans="3:15" x14ac:dyDescent="0.25">
      <c r="C31" s="25" t="s">
        <v>82</v>
      </c>
      <c r="D31">
        <f>_xlfn.STDEV.P(D3:D25)</f>
        <v>6.7865094691636036</v>
      </c>
      <c r="E31">
        <f t="shared" ref="E31:F31" si="4">_xlfn.STDEV.P(E3:E25)</f>
        <v>7.061704812453085</v>
      </c>
      <c r="F31">
        <f t="shared" si="4"/>
        <v>5.00094509026456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7F61D-67E8-4129-953B-05B417CBDFEC}">
  <dimension ref="C2:I36"/>
  <sheetViews>
    <sheetView zoomScale="120" zoomScaleNormal="120" workbookViewId="0">
      <selection activeCell="G7" sqref="G7"/>
    </sheetView>
  </sheetViews>
  <sheetFormatPr defaultRowHeight="15" x14ac:dyDescent="0.25"/>
  <cols>
    <col min="3" max="3" width="34.7109375" customWidth="1"/>
    <col min="5" max="5" width="15.5703125" customWidth="1"/>
    <col min="6" max="6" width="13.5703125" customWidth="1"/>
  </cols>
  <sheetData>
    <row r="2" spans="3:6" ht="23.25" x14ac:dyDescent="0.35">
      <c r="C2" s="32" t="s">
        <v>92</v>
      </c>
    </row>
    <row r="4" spans="3:6" x14ac:dyDescent="0.25">
      <c r="C4" t="s">
        <v>55</v>
      </c>
      <c r="D4" t="s">
        <v>88</v>
      </c>
      <c r="E4" t="s">
        <v>89</v>
      </c>
      <c r="F4" t="s">
        <v>68</v>
      </c>
    </row>
    <row r="5" spans="3:6" ht="15.75" thickBot="1" x14ac:dyDescent="0.3">
      <c r="C5" s="26" t="s">
        <v>90</v>
      </c>
      <c r="D5" s="26"/>
      <c r="E5" s="26"/>
      <c r="F5" s="26"/>
    </row>
    <row r="6" spans="3:6" x14ac:dyDescent="0.25">
      <c r="C6" s="13" t="s">
        <v>56</v>
      </c>
      <c r="D6" s="13">
        <v>6</v>
      </c>
      <c r="E6" s="13">
        <v>6</v>
      </c>
      <c r="F6" s="13">
        <v>12</v>
      </c>
    </row>
    <row r="7" spans="3:6" x14ac:dyDescent="0.25">
      <c r="C7" s="13" t="s">
        <v>57</v>
      </c>
      <c r="D7" s="13">
        <v>457</v>
      </c>
      <c r="E7" s="13">
        <v>509</v>
      </c>
      <c r="F7" s="13">
        <v>966</v>
      </c>
    </row>
    <row r="8" spans="3:6" ht="38.25" customHeight="1" x14ac:dyDescent="0.25">
      <c r="C8" s="13" t="s">
        <v>16</v>
      </c>
      <c r="D8" s="13">
        <v>76.166666666666671</v>
      </c>
      <c r="E8" s="13">
        <v>84.833333333333329</v>
      </c>
      <c r="F8" s="13">
        <v>80.5</v>
      </c>
    </row>
    <row r="9" spans="3:6" x14ac:dyDescent="0.25">
      <c r="C9" s="13" t="s">
        <v>32</v>
      </c>
      <c r="D9" s="13">
        <v>51.766666666666666</v>
      </c>
      <c r="E9" s="13">
        <v>61.766666666666673</v>
      </c>
      <c r="F9" s="13">
        <v>72.090909090909093</v>
      </c>
    </row>
    <row r="10" spans="3:6" x14ac:dyDescent="0.25">
      <c r="C10" s="13"/>
      <c r="D10" s="13"/>
      <c r="E10" s="13"/>
      <c r="F10" s="13"/>
    </row>
    <row r="11" spans="3:6" ht="15.75" thickBot="1" x14ac:dyDescent="0.3">
      <c r="C11" s="26" t="s">
        <v>91</v>
      </c>
      <c r="D11" s="26"/>
      <c r="E11" s="26"/>
      <c r="F11" s="26"/>
    </row>
    <row r="12" spans="3:6" x14ac:dyDescent="0.25">
      <c r="C12" s="13" t="s">
        <v>56</v>
      </c>
      <c r="D12" s="13">
        <v>6</v>
      </c>
      <c r="E12" s="13">
        <v>6</v>
      </c>
      <c r="F12" s="13">
        <v>12</v>
      </c>
    </row>
    <row r="13" spans="3:6" x14ac:dyDescent="0.25">
      <c r="C13" s="13" t="s">
        <v>57</v>
      </c>
      <c r="D13" s="13">
        <v>441</v>
      </c>
      <c r="E13" s="13">
        <v>481</v>
      </c>
      <c r="F13" s="13">
        <v>922</v>
      </c>
    </row>
    <row r="14" spans="3:6" x14ac:dyDescent="0.25">
      <c r="C14" s="13" t="s">
        <v>16</v>
      </c>
      <c r="D14" s="13">
        <v>73.5</v>
      </c>
      <c r="E14" s="13">
        <v>80.166666666666671</v>
      </c>
      <c r="F14" s="13">
        <v>76.833333333333329</v>
      </c>
    </row>
    <row r="15" spans="3:6" x14ac:dyDescent="0.25">
      <c r="C15" s="13" t="s">
        <v>32</v>
      </c>
      <c r="D15" s="13">
        <v>95.9</v>
      </c>
      <c r="E15" s="13">
        <v>119.76666666666715</v>
      </c>
      <c r="F15" s="13">
        <v>110.1515151515156</v>
      </c>
    </row>
    <row r="16" spans="3:6" x14ac:dyDescent="0.25">
      <c r="C16" s="13"/>
      <c r="D16" s="13"/>
      <c r="E16" s="13"/>
      <c r="F16" s="13"/>
    </row>
    <row r="17" spans="3:9" ht="15.75" thickBot="1" x14ac:dyDescent="0.3">
      <c r="C17" s="26" t="s">
        <v>68</v>
      </c>
      <c r="D17" s="26"/>
      <c r="E17" s="26"/>
      <c r="F17" s="26"/>
    </row>
    <row r="18" spans="3:9" x14ac:dyDescent="0.25">
      <c r="C18" s="13" t="s">
        <v>56</v>
      </c>
      <c r="D18" s="13">
        <v>12</v>
      </c>
      <c r="E18" s="13">
        <v>12</v>
      </c>
      <c r="F18" s="13"/>
    </row>
    <row r="19" spans="3:9" x14ac:dyDescent="0.25">
      <c r="C19" s="13" t="s">
        <v>57</v>
      </c>
      <c r="D19" s="13">
        <v>898</v>
      </c>
      <c r="E19" s="13">
        <v>990</v>
      </c>
      <c r="F19" s="13"/>
    </row>
    <row r="20" spans="3:9" x14ac:dyDescent="0.25">
      <c r="C20" s="13" t="s">
        <v>16</v>
      </c>
      <c r="D20" s="13">
        <v>74.833333333333329</v>
      </c>
      <c r="E20" s="13">
        <v>82.5</v>
      </c>
      <c r="F20" s="13"/>
    </row>
    <row r="21" spans="3:9" x14ac:dyDescent="0.25">
      <c r="C21" s="13" t="s">
        <v>32</v>
      </c>
      <c r="D21" s="13">
        <v>69.060606060606503</v>
      </c>
      <c r="E21" s="13">
        <v>88.454545454545453</v>
      </c>
      <c r="F21" s="13"/>
    </row>
    <row r="22" spans="3:9" x14ac:dyDescent="0.25">
      <c r="C22" s="13"/>
      <c r="D22" s="13"/>
      <c r="E22" s="13"/>
      <c r="F22" s="13"/>
    </row>
    <row r="24" spans="3:9" ht="15.75" thickBot="1" x14ac:dyDescent="0.3">
      <c r="C24" t="s">
        <v>58</v>
      </c>
    </row>
    <row r="25" spans="3:9" x14ac:dyDescent="0.25">
      <c r="C25" s="15" t="s">
        <v>59</v>
      </c>
      <c r="D25" s="15" t="s">
        <v>60</v>
      </c>
      <c r="E25" s="15" t="s">
        <v>33</v>
      </c>
      <c r="F25" s="15" t="s">
        <v>61</v>
      </c>
      <c r="G25" s="19" t="s">
        <v>62</v>
      </c>
      <c r="H25" s="19" t="s">
        <v>63</v>
      </c>
      <c r="I25" s="19" t="s">
        <v>64</v>
      </c>
    </row>
    <row r="26" spans="3:9" x14ac:dyDescent="0.25">
      <c r="C26" s="13" t="s">
        <v>93</v>
      </c>
      <c r="D26" s="13">
        <v>80.666666666666742</v>
      </c>
      <c r="E26" s="13">
        <v>1</v>
      </c>
      <c r="F26" s="13">
        <v>80.666666666666742</v>
      </c>
      <c r="G26" s="27">
        <v>0.98015390846496675</v>
      </c>
      <c r="H26" s="27">
        <v>0.33398812019193014</v>
      </c>
      <c r="I26" s="27">
        <v>4.3512435033292896</v>
      </c>
    </row>
    <row r="27" spans="3:9" x14ac:dyDescent="0.25">
      <c r="C27" s="13" t="s">
        <v>66</v>
      </c>
      <c r="D27" s="13">
        <v>352.66666666666674</v>
      </c>
      <c r="E27" s="13">
        <v>1</v>
      </c>
      <c r="F27" s="13">
        <v>352.66666666666674</v>
      </c>
      <c r="G27" s="27">
        <v>4.2851356824625375</v>
      </c>
      <c r="H27" s="27">
        <v>5.1609347383042216E-2</v>
      </c>
      <c r="I27" s="27">
        <v>4.3512435033292896</v>
      </c>
    </row>
    <row r="28" spans="3:9" x14ac:dyDescent="0.25">
      <c r="C28" s="13" t="s">
        <v>94</v>
      </c>
      <c r="D28" s="13">
        <v>6.0000000000002274</v>
      </c>
      <c r="E28" s="13">
        <v>1</v>
      </c>
      <c r="F28" s="13">
        <v>6.0000000000002274</v>
      </c>
      <c r="G28" s="27">
        <v>7.2904009720537413E-2</v>
      </c>
      <c r="H28" s="27">
        <v>0.78992097404931794</v>
      </c>
      <c r="I28" s="27">
        <v>4.3512435033292896</v>
      </c>
    </row>
    <row r="29" spans="3:9" x14ac:dyDescent="0.25">
      <c r="C29" s="13" t="s">
        <v>95</v>
      </c>
      <c r="D29" s="13">
        <v>1645.9999999999998</v>
      </c>
      <c r="E29" s="13">
        <v>20</v>
      </c>
      <c r="F29" s="13">
        <v>82.299999999999983</v>
      </c>
      <c r="G29" s="13"/>
      <c r="H29" s="13"/>
      <c r="I29" s="13"/>
    </row>
    <row r="30" spans="3:9" x14ac:dyDescent="0.25">
      <c r="C30" s="13"/>
      <c r="D30" s="13"/>
      <c r="E30" s="13"/>
      <c r="F30" s="13"/>
      <c r="G30" s="13"/>
      <c r="H30" s="13"/>
      <c r="I30" s="13"/>
    </row>
    <row r="31" spans="3:9" ht="15.75" thickBot="1" x14ac:dyDescent="0.3">
      <c r="C31" s="14" t="s">
        <v>68</v>
      </c>
      <c r="D31" s="14">
        <v>2085.3333333333335</v>
      </c>
      <c r="E31" s="14">
        <v>23</v>
      </c>
      <c r="F31" s="14"/>
      <c r="G31" s="14"/>
      <c r="H31" s="14"/>
      <c r="I31" s="14"/>
    </row>
    <row r="33" spans="3:5" x14ac:dyDescent="0.25">
      <c r="C33" t="s">
        <v>96</v>
      </c>
    </row>
    <row r="34" spans="3:5" x14ac:dyDescent="0.25">
      <c r="C34" t="s">
        <v>28</v>
      </c>
      <c r="D34">
        <v>0.05</v>
      </c>
    </row>
    <row r="35" spans="3:5" x14ac:dyDescent="0.25">
      <c r="C35" t="s">
        <v>97</v>
      </c>
      <c r="D35" t="b">
        <f>H26&lt;=D34</f>
        <v>0</v>
      </c>
      <c r="E35" t="str">
        <f>IF(D35=TRUE,"reject null hypothesis","confirm null hypothesis")</f>
        <v>confirm null hypothesis</v>
      </c>
    </row>
    <row r="36" spans="3:5" x14ac:dyDescent="0.25">
      <c r="C36" t="s">
        <v>98</v>
      </c>
      <c r="D36" t="b">
        <f>H27&lt;=D34</f>
        <v>0</v>
      </c>
      <c r="E36" t="str">
        <f>IF(D36=TRUE,"reject null hypothesis","confirm null hypothesis")</f>
        <v>confirm null hypothesis</v>
      </c>
    </row>
  </sheetData>
  <phoneticPr fontId="3" type="noConversion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Q E A A B Q S w M E F A A C A A g A c F 8 p W X o A D S O k A A A A 9 w A A A B I A H A B D b 2 5 m a W c v U G F j a 2 F n Z S 5 4 b W w g o h g A K K A U A A A A A A A A A A A A A A A A A A A A A A A A A A A A h Y 9 B C s I w F E S v U r J v k k a E U n 7 T h V s L g i B u Q x p r s P 2 V J j W 9 m w u P 5 B W s a N W d y 5 l 5 M D P 3 6 w 2 K s W 2 i i + m d 7 T A n C e U k M q i 7 y m K d k 8 E f 4 p Q U E j Z K n 1 R t o g l G l 4 2 u y s n R + 3 P G W A i B h g X t + p o J z h O 2 L 9 d b f T S t I h / Y / o d j i 8 4 r 1 I Z I 2 L 3 G S E E T k V K x F J Q D m 0 0 o L X 4 B M e 1 9 p j 8 m r I b G D 7 2 R B u O p A t i s g b 1 P y A d Q S w M E F A A C A A g A c F 8 p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B f K V m l g 7 c S b g E A A A 8 E A A A T A B w A R m 9 y b X V s Y X M v U 2 V j d G l v b j E u b S C i G A A o o B Q A A A A A A A A A A A A A A A A A A A A A A A A A A A D d k 0 1 r w k A Q h u 9 C / s O S X h R C w L T 2 0 J J D i S 0 V S j + I P Z k S 1 s 2 o S z e 7 s j M R R f z v 3 V R F R W 1 v P T S X n Z 1 n M + / M v g m C I G k 0 S 9 d r + 9 Z r e A 2 c c A s F k 3 o E F j R J r n I k T p j D H K y Q C C x m C s h r M P e k p r K i z i Q 4 C 7 t G V K V 7 p f k g F Y S J 0 e Q 2 2 P S T m + w d w W L G h 4 a P s y 7 g J 5 l p 1 t s p s F p B I k n h Y q 6 5 W q D E 7 H w L o c C Z 3 w o G X V C y l A Q 2 9 g M / Y I l R V a k x j g J 2 r 4 U p p B 7 H 7 a j j t m + V I U h p o S D e h e G z 0 f D R C t a j X P i v 1 p S O F e w R e O H 6 9 d 1 c f T 5 0 B z d k k 2 + u p w 7 Y Y J O / U y p 1 n X O L M d l q v 2 Q y 4 X r s K v Y X U 9 i V 6 1 u u c W R s u W 6 4 h t g 8 o R 8 s l 3 7 K y 6 m C t p u u p + n 6 K q w P r w K 2 B d E h W L W 8 h t Q n 1 f f N 5 U K Y S l M O 1 h q L f 2 b o o e w v J n b + k Y k v Q 3 d d M 1 7 / Z H j s 5 J M R 3 + i E y V s U n U e X x 6 g O c j P K c Y E E p e P k E o x g T j 9 + I F 9 Q S w E C L Q A U A A I A C A B w X y l Z e g A N I 6 Q A A A D 3 A A A A E g A A A A A A A A A A A A A A A A A A A A A A Q 2 9 u Z m l n L 1 B h Y 2 t h Z 2 U u e G 1 s U E s B A i 0 A F A A C A A g A c F 8 p W Q / K 6 a u k A A A A 6 Q A A A B M A A A A A A A A A A A A A A A A A 8 A A A A F t D b 2 5 0 Z W 5 0 X 1 R 5 c G V z X S 5 4 b W x Q S w E C L Q A U A A I A C A B w X y l Z p Y O 3 E m 4 B A A A P B A A A E w A A A A A A A A A A A A A A A A D h A Q A A R m 9 y b X V s Y X M v U 2 V j d G l v b j E u b V B L B Q Y A A A A A A w A D A M I A A A C c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R F A A A A A A A A G 8 U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m Z X J l b n R p Y W x f c 3 R h d H N f Z X h l c m N p c 2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i Y T B l M D R j Z S 0 5 N 2 R j L T R h Z D U t Y W M 1 M y 1 m M m F j O G Y 1 Z G U 0 O D I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U 2 h l Z X Q y I i A v P j x F b n R y e S B U e X B l P S J S Z W N v d m V y e V R h c m d l d E N v b H V t b i I g V m F s d W U 9 I m w z I i A v P j x F b n R y e S B U e X B l P S J S Z W N v d m V y e V R h c m d l d F J v d y I g V m F s d W U 9 I m w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5 L T A 5 V D E x O j I w O j Q 1 L j E 1 M D Y y O T J a I i A v P j x F b n R y e S B U e X B l P S J G a W x s Q 2 9 s d W 1 u V H l w Z X M i I F Z h b H V l P S J z Q X d N P S I g L z 4 8 R W 5 0 c n k g V H l w Z T 0 i R m l s b E N v b H V t b k 5 h b W V z I i B W Y W x 1 Z T 0 i c 1 s m c X V v d D t T Y W 1 w b G U x J n F 1 b 3 Q 7 L C Z x d W 9 0 O 1 N h b X B s Z T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b m Z l c m V u d G l h b F 9 z d G F 0 c 1 9 l e G V y Y 2 l z Z S 9 B d X R v U m V t b 3 Z l Z E N v b H V t b n M x L n t T Y W 1 w b G U x L D B 9 J n F 1 b 3 Q 7 L C Z x d W 9 0 O 1 N l Y 3 R p b 2 4 x L 2 l u Z m V y Z W 5 0 a W F s X 3 N 0 Y X R z X 2 V 4 Z X J j a X N l L 0 F 1 d G 9 S Z W 1 v d m V k Q 2 9 s d W 1 u c z E u e 1 N h b X B s Z T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a W 5 m Z X J l b n R p Y W x f c 3 R h d H N f Z X h l c m N p c 2 U v Q X V 0 b 1 J l b W 9 2 Z W R D b 2 x 1 b W 5 z M S 5 7 U 2 F t c G x l M S w w f S Z x d W 9 0 O y w m c X V v d D t T Z W N 0 a W 9 u M S 9 p b m Z l c m V u d G l h b F 9 z d G F 0 c 1 9 l e G V y Y 2 l z Z S 9 B d X R v U m V t b 3 Z l Z E N v b H V t b n M x L n t T Y W 1 w b G U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p b m Z l c m V u d G l h b F 9 z d G F 0 c 1 9 l e G V y Y 2 l z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m Z l c m V u d G l h b F 9 z d G F 0 c 1 9 l e G V y Y 2 l z Z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m Z l c m V u d G l h b F 9 z d G F 0 c 1 9 l e G V y Y 2 l z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j Y 2 9 1 b n R f Z X J y b 3 J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Z T V k Z T g 2 N z A t M z Q 5 Z i 0 0 O T N k L W E y N G I t O G I y M z g 3 Z W M 5 N z R k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1 N o Z W V 0 N C I g L z 4 8 R W 5 0 c n k g V H l w Z T 0 i U m V j b 3 Z l c n l U Y X J n Z X R D b 2 x 1 b W 4 i I F Z h b H V l P S J s M y I g L z 4 8 R W 5 0 c n k g V H l w Z T 0 i U m V j b 3 Z l c n l U Y X J n Z X R S b 3 c i I F Z h b H V l P S J s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S 0 w O V Q x M T o 1 O T o y N i 4 x N j c x O T I 5 W i I g L z 4 8 R W 5 0 c n k g V H l w Z T 0 i R m l s b E N v b H V t b l R 5 c G V z I i B W Y W x 1 Z T 0 i c 0 F 3 T U R B d 1 k 9 I i A v P j x F b n R y e S B U e X B l P S J G a W x s Q 2 9 s d W 1 u T m F t Z X M i I F Z h b H V l P S J z W y Z x d W 9 0 O 0 9 i c 2 V y d m F 0 a W 9 u c y Z x d W 9 0 O y w m c X V v d D t M b 2 N h d G l v b j E m c X V v d D s s J n F 1 b 3 Q 7 T G 9 j Y X R p b 2 4 y J n F 1 b 3 Q 7 L C Z x d W 9 0 O 0 x v Y 2 F 0 a W 9 u M y Z x d W 9 0 O y w m c X V v d D t U e X B l X 2 9 m X 3 N 5 c 3 R l b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j Y 2 9 1 b n R f Z X J y b 3 J z L 0 F 1 d G 9 S Z W 1 v d m V k Q 2 9 s d W 1 u c z E u e 0 9 i c 2 V y d m F 0 a W 9 u c y w w f S Z x d W 9 0 O y w m c X V v d D t T Z W N 0 a W 9 u M S 9 h Y 2 N v d W 5 0 X 2 V y c m 9 y c y 9 B d X R v U m V t b 3 Z l Z E N v b H V t b n M x L n t M b 2 N h d G l v b j E s M X 0 m c X V v d D s s J n F 1 b 3 Q 7 U 2 V j d G l v b j E v Y W N j b 3 V u d F 9 l c n J v c n M v Q X V 0 b 1 J l b W 9 2 Z W R D b 2 x 1 b W 5 z M S 5 7 T G 9 j Y X R p b 2 4 y L D J 9 J n F 1 b 3 Q 7 L C Z x d W 9 0 O 1 N l Y 3 R p b 2 4 x L 2 F j Y 2 9 1 b n R f Z X J y b 3 J z L 0 F 1 d G 9 S Z W 1 v d m V k Q 2 9 s d W 1 u c z E u e 0 x v Y 2 F 0 a W 9 u M y w z f S Z x d W 9 0 O y w m c X V v d D t T Z W N 0 a W 9 u M S 9 h Y 2 N v d W 5 0 X 2 V y c m 9 y c y 9 B d X R v U m V t b 3 Z l Z E N v b H V t b n M x L n t U e X B l X 2 9 m X 3 N 5 c 3 R l b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h Y 2 N v d W 5 0 X 2 V y c m 9 y c y 9 B d X R v U m V t b 3 Z l Z E N v b H V t b n M x L n t P Y n N l c n Z h d G l v b n M s M H 0 m c X V v d D s s J n F 1 b 3 Q 7 U 2 V j d G l v b j E v Y W N j b 3 V u d F 9 l c n J v c n M v Q X V 0 b 1 J l b W 9 2 Z W R D b 2 x 1 b W 5 z M S 5 7 T G 9 j Y X R p b 2 4 x L D F 9 J n F 1 b 3 Q 7 L C Z x d W 9 0 O 1 N l Y 3 R p b 2 4 x L 2 F j Y 2 9 1 b n R f Z X J y b 3 J z L 0 F 1 d G 9 S Z W 1 v d m V k Q 2 9 s d W 1 u c z E u e 0 x v Y 2 F 0 a W 9 u M i w y f S Z x d W 9 0 O y w m c X V v d D t T Z W N 0 a W 9 u M S 9 h Y 2 N v d W 5 0 X 2 V y c m 9 y c y 9 B d X R v U m V t b 3 Z l Z E N v b H V t b n M x L n t M b 2 N h d G l v b j M s M 3 0 m c X V v d D s s J n F 1 b 3 Q 7 U 2 V j d G l v b j E v Y W N j b 3 V u d F 9 l c n J v c n M v Q X V 0 b 1 J l b W 9 2 Z W R D b 2 x 1 b W 5 z M S 5 7 V H l w Z V 9 v Z l 9 z e X N 0 Z W 0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F j Y 2 9 1 b n R f Z X J y b 3 J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j Y 2 9 1 b n R f Z X J y b 3 J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j Y 2 9 1 b n R f Z X J y b 3 J z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J 5 i K w f 3 a V 5 E g B w 4 C f 5 n 4 S U A A A A A A g A A A A A A E G Y A A A A B A A A g A A A A D B P v z U W j X w 8 h D W + n s N q x w e 3 Q l U / I j E c A F l + 6 Y M E i f h k A A A A A D o A A A A A C A A A g A A A A k M O Y B u L 4 O z z D 0 K U K M O E l w P e K c 8 S f F k u S 2 v d 4 I p P j k V J Q A A A A f S g o c F T A h w N X d G 1 Y 7 c d 2 B D y 3 V k t t w + V w J f 3 q 1 D 0 s l 9 4 i a A c m + p f p z k w 3 H D 0 g B f m d i j R C d 5 B h c K u 9 E 6 d Q x B x b T O R d w v 7 1 B F a K r u c j / 2 w t 3 y 5 A A A A A e L F g h e E H / C W n A X N M + / 8 X v y 5 s 9 r L B Q 3 c M O c o 8 C U L 6 9 s W D L X r K d Q i + N m s n m 4 W l C P T W U L 9 j l q U 6 m n / 6 6 s G G U 2 d r A w = = < / D a t a M a s h u p > 
</file>

<file path=customXml/itemProps1.xml><?xml version="1.0" encoding="utf-8"?>
<ds:datastoreItem xmlns:ds="http://schemas.openxmlformats.org/officeDocument/2006/customXml" ds:itemID="{19817755-60CB-4891-B0AB-6ACF19D567D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Q8</vt:lpstr>
      <vt:lpstr>Q12</vt:lpstr>
      <vt:lpstr>Q13</vt:lpstr>
      <vt:lpstr>Q14</vt:lpstr>
      <vt:lpstr>Q15</vt:lpstr>
      <vt:lpstr>Sample1</vt:lpstr>
      <vt:lpstr>Sample2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Aboagye</dc:creator>
  <cp:lastModifiedBy>Ohene</cp:lastModifiedBy>
  <dcterms:created xsi:type="dcterms:W3CDTF">2015-06-05T18:17:20Z</dcterms:created>
  <dcterms:modified xsi:type="dcterms:W3CDTF">2024-11-21T17:47:42Z</dcterms:modified>
</cp:coreProperties>
</file>