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ene\Downloads\DATA ANALYSIS WITH EXCEL(365)\Modeling + Simulation\Activity 1\"/>
    </mc:Choice>
  </mc:AlternateContent>
  <xr:revisionPtr revIDLastSave="0" documentId="13_ncr:1_{C1ECAC74-0AC1-413B-A14E-A20CD710BBFA}" xr6:coauthVersionLast="47" xr6:coauthVersionMax="47" xr10:uidLastSave="{00000000-0000-0000-0000-000000000000}"/>
  <bookViews>
    <workbookView xWindow="-120" yWindow="-120" windowWidth="29040" windowHeight="15720" activeTab="5" xr2:uid="{E011FE2E-BAB9-4448-B762-78BC63E1942D}"/>
  </bookViews>
  <sheets>
    <sheet name="Question .7" sheetId="1" r:id="rId1"/>
    <sheet name="Question 8__" sheetId="4" r:id="rId2"/>
    <sheet name="..brain" sheetId="2" r:id="rId3"/>
    <sheet name="..simulation" sheetId="3" r:id="rId4"/>
    <sheet name="question 9" sheetId="17" r:id="rId5"/>
    <sheet name="q.10--income.stat.sim" sheetId="18" r:id="rId6"/>
    <sheet name="Emails problem" sheetId="20" r:id="rId7"/>
  </sheets>
  <definedNames>
    <definedName name="_xlchart.v1.0" hidden="1">'Emails problem'!$AI$7:$AI$106</definedName>
    <definedName name="events_Chances">'..brain'!$C$3:$E$5</definedName>
    <definedName name="family_mins">'Emails problem'!$AF$7:$AF$106</definedName>
    <definedName name="friends_mins">'Emails problem'!$AH$7:$AH$106</definedName>
    <definedName name="junk_mins">'Emails problem'!$AG$7:$AG$106</definedName>
    <definedName name="outcome">'Emails problem'!$F$7:$F$21</definedName>
    <definedName name="outcome_email">'Emails problem'!$B$7:$B$142</definedName>
    <definedName name="total_emails">'Emails problem'!$M$17:$M$116</definedName>
    <definedName name="total_freq">'Emails problem'!$P$6:$P$36</definedName>
    <definedName name="total_minutes">'Emails problem'!$AI$7:$AI$106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7" l="1"/>
  <c r="F5" i="17"/>
  <c r="AH9" i="20" l="1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2" i="20"/>
  <c r="AH23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3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83" i="20"/>
  <c r="AH84" i="20"/>
  <c r="AH85" i="20"/>
  <c r="AH86" i="20"/>
  <c r="AH87" i="20"/>
  <c r="AH88" i="20"/>
  <c r="AH89" i="20"/>
  <c r="AH90" i="20"/>
  <c r="AH91" i="20"/>
  <c r="AH92" i="20"/>
  <c r="AH93" i="20"/>
  <c r="AH94" i="20"/>
  <c r="AH95" i="20"/>
  <c r="AH96" i="20"/>
  <c r="AH97" i="20"/>
  <c r="AH98" i="20"/>
  <c r="AH99" i="20"/>
  <c r="AH100" i="20"/>
  <c r="AH101" i="20"/>
  <c r="AH102" i="20"/>
  <c r="AH103" i="20"/>
  <c r="AH104" i="20"/>
  <c r="AH105" i="20"/>
  <c r="AH106" i="20"/>
  <c r="AH8" i="20"/>
  <c r="AH7" i="20"/>
  <c r="AG8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3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83" i="20"/>
  <c r="AG84" i="20"/>
  <c r="AG85" i="20"/>
  <c r="AG86" i="20"/>
  <c r="AG87" i="20"/>
  <c r="AG88" i="20"/>
  <c r="AG89" i="20"/>
  <c r="AG90" i="20"/>
  <c r="AG91" i="20"/>
  <c r="AG92" i="20"/>
  <c r="AG93" i="20"/>
  <c r="AG94" i="20"/>
  <c r="AG95" i="20"/>
  <c r="AG96" i="20"/>
  <c r="AG97" i="20"/>
  <c r="AG98" i="20"/>
  <c r="AG99" i="20"/>
  <c r="AG100" i="20"/>
  <c r="AG101" i="20"/>
  <c r="AG102" i="20"/>
  <c r="AG103" i="20"/>
  <c r="AG104" i="20"/>
  <c r="AG105" i="20"/>
  <c r="AG106" i="20"/>
  <c r="AG7" i="20"/>
  <c r="AL11" i="20"/>
  <c r="AM10" i="20"/>
  <c r="AM11" i="20" s="1"/>
  <c r="AF8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2" i="20"/>
  <c r="AF23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3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83" i="20"/>
  <c r="AF84" i="20"/>
  <c r="AF85" i="20"/>
  <c r="AF86" i="20"/>
  <c r="AF87" i="20"/>
  <c r="AF88" i="20"/>
  <c r="AF89" i="20"/>
  <c r="AF90" i="20"/>
  <c r="AF91" i="20"/>
  <c r="AF92" i="20"/>
  <c r="AF93" i="20"/>
  <c r="AF94" i="20"/>
  <c r="AF95" i="20"/>
  <c r="AF96" i="20"/>
  <c r="AF97" i="20"/>
  <c r="AF98" i="20"/>
  <c r="AF99" i="20"/>
  <c r="AF100" i="20"/>
  <c r="AF101" i="20"/>
  <c r="AF102" i="20"/>
  <c r="AF103" i="20"/>
  <c r="AF104" i="20"/>
  <c r="AF105" i="20"/>
  <c r="AF106" i="20"/>
  <c r="AF7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7" i="20"/>
  <c r="AP19" i="20" l="1"/>
  <c r="AO19" i="20"/>
  <c r="AN19" i="20"/>
  <c r="AN16" i="20"/>
  <c r="AO16" i="20"/>
  <c r="AP16" i="20"/>
  <c r="AN17" i="20"/>
  <c r="AO17" i="20"/>
  <c r="AP17" i="20"/>
  <c r="AN18" i="20"/>
  <c r="AO18" i="20"/>
  <c r="AP18" i="20"/>
  <c r="AI8" i="20"/>
  <c r="AI105" i="20"/>
  <c r="AI101" i="20"/>
  <c r="AI97" i="20"/>
  <c r="AI93" i="20"/>
  <c r="AI89" i="20"/>
  <c r="AI85" i="20"/>
  <c r="AI81" i="20"/>
  <c r="AI77" i="20"/>
  <c r="AI73" i="20"/>
  <c r="AI69" i="20"/>
  <c r="AI65" i="20"/>
  <c r="AI61" i="20"/>
  <c r="AI57" i="20"/>
  <c r="AI53" i="20"/>
  <c r="AI49" i="20"/>
  <c r="AI45" i="20"/>
  <c r="AI41" i="20"/>
  <c r="AI37" i="20"/>
  <c r="AI33" i="20"/>
  <c r="AI29" i="20"/>
  <c r="AI25" i="20"/>
  <c r="AI21" i="20"/>
  <c r="AI17" i="20"/>
  <c r="AI13" i="20"/>
  <c r="AI9" i="20"/>
  <c r="AI106" i="20"/>
  <c r="AI102" i="20"/>
  <c r="AI98" i="20"/>
  <c r="AI94" i="20"/>
  <c r="AI90" i="20"/>
  <c r="AI86" i="20"/>
  <c r="AI82" i="20"/>
  <c r="AI78" i="20"/>
  <c r="AI74" i="20"/>
  <c r="AI70" i="20"/>
  <c r="AI66" i="20"/>
  <c r="AI62" i="20"/>
  <c r="AI58" i="20"/>
  <c r="AI54" i="20"/>
  <c r="AI50" i="20"/>
  <c r="AI46" i="20"/>
  <c r="AI42" i="20"/>
  <c r="AI38" i="20"/>
  <c r="AI34" i="20"/>
  <c r="AI30" i="20"/>
  <c r="AI26" i="20"/>
  <c r="AI22" i="20"/>
  <c r="AI18" i="20"/>
  <c r="AI14" i="20"/>
  <c r="AI10" i="20"/>
  <c r="AI99" i="20"/>
  <c r="AI95" i="20"/>
  <c r="AI91" i="20"/>
  <c r="AI83" i="20"/>
  <c r="AI79" i="20"/>
  <c r="AI75" i="20"/>
  <c r="AI67" i="20"/>
  <c r="AI63" i="20"/>
  <c r="AI59" i="20"/>
  <c r="AI51" i="20"/>
  <c r="AI47" i="20"/>
  <c r="AI43" i="20"/>
  <c r="AI35" i="20"/>
  <c r="AI31" i="20"/>
  <c r="AI27" i="20"/>
  <c r="AI19" i="20"/>
  <c r="AI15" i="20"/>
  <c r="AI11" i="20"/>
  <c r="AI103" i="20"/>
  <c r="AI87" i="20"/>
  <c r="AI71" i="20"/>
  <c r="AI55" i="20"/>
  <c r="AI39" i="20"/>
  <c r="AI23" i="20"/>
  <c r="AI100" i="20"/>
  <c r="AI92" i="20"/>
  <c r="AI84" i="20"/>
  <c r="AI76" i="20"/>
  <c r="AI60" i="20"/>
  <c r="AI56" i="20"/>
  <c r="AI48" i="20"/>
  <c r="AI44" i="20"/>
  <c r="AI40" i="20"/>
  <c r="AI36" i="20"/>
  <c r="AI32" i="20"/>
  <c r="AI28" i="20"/>
  <c r="AI24" i="20"/>
  <c r="AI20" i="20"/>
  <c r="AI16" i="20"/>
  <c r="AI12" i="20"/>
  <c r="AI104" i="20"/>
  <c r="AI96" i="20"/>
  <c r="AI88" i="20"/>
  <c r="AI80" i="20"/>
  <c r="AI72" i="20"/>
  <c r="AI68" i="20"/>
  <c r="AI64" i="20"/>
  <c r="AI52" i="20"/>
  <c r="AI7" i="20"/>
  <c r="L80" i="20"/>
  <c r="L58" i="20"/>
  <c r="L37" i="20"/>
  <c r="J100" i="20"/>
  <c r="J56" i="20"/>
  <c r="K86" i="20"/>
  <c r="L112" i="20"/>
  <c r="J116" i="20"/>
  <c r="J84" i="20"/>
  <c r="J50" i="20"/>
  <c r="K65" i="20"/>
  <c r="L101" i="20"/>
  <c r="L42" i="20"/>
  <c r="J29" i="20"/>
  <c r="L21" i="20"/>
  <c r="J112" i="20"/>
  <c r="J72" i="20"/>
  <c r="K44" i="20"/>
  <c r="J108" i="20"/>
  <c r="J68" i="20"/>
  <c r="K108" i="20"/>
  <c r="K22" i="20"/>
  <c r="J96" i="20"/>
  <c r="J64" i="20"/>
  <c r="J45" i="20"/>
  <c r="J24" i="20"/>
  <c r="K102" i="20"/>
  <c r="K81" i="20"/>
  <c r="K60" i="20"/>
  <c r="K38" i="20"/>
  <c r="L17" i="20"/>
  <c r="L96" i="20"/>
  <c r="L74" i="20"/>
  <c r="L53" i="20"/>
  <c r="L32" i="20"/>
  <c r="J80" i="20"/>
  <c r="J92" i="20"/>
  <c r="J76" i="20"/>
  <c r="J60" i="20"/>
  <c r="J40" i="20"/>
  <c r="J18" i="20"/>
  <c r="K97" i="20"/>
  <c r="K76" i="20"/>
  <c r="K54" i="20"/>
  <c r="K33" i="20"/>
  <c r="L90" i="20"/>
  <c r="L69" i="20"/>
  <c r="L48" i="20"/>
  <c r="L26" i="20"/>
  <c r="J104" i="20"/>
  <c r="J88" i="20"/>
  <c r="J34" i="20"/>
  <c r="K113" i="20"/>
  <c r="K92" i="20"/>
  <c r="K70" i="20"/>
  <c r="K49" i="20"/>
  <c r="K28" i="20"/>
  <c r="L106" i="20"/>
  <c r="L85" i="20"/>
  <c r="L64" i="20"/>
  <c r="L19" i="20"/>
  <c r="L23" i="20"/>
  <c r="L27" i="20"/>
  <c r="L31" i="20"/>
  <c r="L35" i="20"/>
  <c r="L39" i="20"/>
  <c r="L43" i="20"/>
  <c r="L47" i="20"/>
  <c r="L51" i="20"/>
  <c r="L55" i="20"/>
  <c r="L59" i="20"/>
  <c r="L63" i="20"/>
  <c r="L67" i="20"/>
  <c r="L71" i="20"/>
  <c r="L75" i="20"/>
  <c r="L79" i="20"/>
  <c r="L83" i="20"/>
  <c r="L87" i="20"/>
  <c r="L91" i="20"/>
  <c r="L95" i="20"/>
  <c r="L99" i="20"/>
  <c r="L103" i="20"/>
  <c r="L107" i="20"/>
  <c r="L111" i="20"/>
  <c r="L115" i="20"/>
  <c r="K19" i="20"/>
  <c r="K23" i="20"/>
  <c r="K27" i="20"/>
  <c r="K31" i="20"/>
  <c r="K35" i="20"/>
  <c r="K39" i="20"/>
  <c r="K43" i="20"/>
  <c r="K47" i="20"/>
  <c r="K51" i="20"/>
  <c r="K55" i="20"/>
  <c r="K59" i="20"/>
  <c r="K63" i="20"/>
  <c r="K67" i="20"/>
  <c r="K71" i="20"/>
  <c r="K75" i="20"/>
  <c r="K79" i="20"/>
  <c r="K83" i="20"/>
  <c r="K87" i="20"/>
  <c r="K91" i="20"/>
  <c r="K95" i="20"/>
  <c r="K99" i="20"/>
  <c r="K103" i="20"/>
  <c r="K107" i="20"/>
  <c r="K111" i="20"/>
  <c r="K115" i="20"/>
  <c r="J19" i="20"/>
  <c r="J23" i="20"/>
  <c r="J27" i="20"/>
  <c r="J31" i="20"/>
  <c r="J35" i="20"/>
  <c r="J39" i="20"/>
  <c r="J43" i="20"/>
  <c r="J47" i="20"/>
  <c r="J51" i="20"/>
  <c r="J55" i="20"/>
  <c r="J115" i="20"/>
  <c r="J111" i="20"/>
  <c r="J107" i="20"/>
  <c r="J103" i="20"/>
  <c r="J99" i="20"/>
  <c r="J95" i="20"/>
  <c r="J91" i="20"/>
  <c r="J87" i="20"/>
  <c r="J83" i="20"/>
  <c r="J79" i="20"/>
  <c r="J75" i="20"/>
  <c r="J71" i="20"/>
  <c r="J67" i="20"/>
  <c r="J63" i="20"/>
  <c r="J59" i="20"/>
  <c r="J54" i="20"/>
  <c r="J49" i="20"/>
  <c r="J44" i="20"/>
  <c r="J38" i="20"/>
  <c r="J33" i="20"/>
  <c r="J28" i="20"/>
  <c r="J22" i="20"/>
  <c r="K17" i="20"/>
  <c r="K112" i="20"/>
  <c r="K106" i="20"/>
  <c r="K101" i="20"/>
  <c r="K96" i="20"/>
  <c r="K90" i="20"/>
  <c r="K85" i="20"/>
  <c r="K80" i="20"/>
  <c r="K74" i="20"/>
  <c r="K69" i="20"/>
  <c r="K64" i="20"/>
  <c r="K58" i="20"/>
  <c r="K53" i="20"/>
  <c r="K48" i="20"/>
  <c r="K42" i="20"/>
  <c r="K37" i="20"/>
  <c r="K32" i="20"/>
  <c r="K26" i="20"/>
  <c r="K21" i="20"/>
  <c r="L116" i="20"/>
  <c r="L110" i="20"/>
  <c r="L105" i="20"/>
  <c r="L100" i="20"/>
  <c r="L94" i="20"/>
  <c r="L89" i="20"/>
  <c r="L84" i="20"/>
  <c r="L78" i="20"/>
  <c r="L73" i="20"/>
  <c r="L68" i="20"/>
  <c r="L62" i="20"/>
  <c r="L57" i="20"/>
  <c r="L52" i="20"/>
  <c r="L46" i="20"/>
  <c r="L41" i="20"/>
  <c r="L36" i="20"/>
  <c r="L30" i="20"/>
  <c r="L25" i="20"/>
  <c r="L20" i="20"/>
  <c r="J114" i="20"/>
  <c r="J110" i="20"/>
  <c r="J106" i="20"/>
  <c r="J102" i="20"/>
  <c r="J98" i="20"/>
  <c r="J94" i="20"/>
  <c r="J90" i="20"/>
  <c r="J86" i="20"/>
  <c r="J82" i="20"/>
  <c r="J78" i="20"/>
  <c r="J74" i="20"/>
  <c r="J70" i="20"/>
  <c r="J66" i="20"/>
  <c r="J62" i="20"/>
  <c r="J58" i="20"/>
  <c r="J53" i="20"/>
  <c r="J48" i="20"/>
  <c r="J42" i="20"/>
  <c r="J37" i="20"/>
  <c r="J32" i="20"/>
  <c r="J26" i="20"/>
  <c r="J21" i="20"/>
  <c r="K116" i="20"/>
  <c r="K110" i="20"/>
  <c r="K105" i="20"/>
  <c r="K100" i="20"/>
  <c r="K94" i="20"/>
  <c r="K89" i="20"/>
  <c r="K84" i="20"/>
  <c r="K78" i="20"/>
  <c r="K73" i="20"/>
  <c r="K68" i="20"/>
  <c r="K62" i="20"/>
  <c r="K57" i="20"/>
  <c r="K52" i="20"/>
  <c r="K46" i="20"/>
  <c r="K41" i="20"/>
  <c r="K36" i="20"/>
  <c r="K30" i="20"/>
  <c r="K25" i="20"/>
  <c r="K20" i="20"/>
  <c r="L114" i="20"/>
  <c r="L109" i="20"/>
  <c r="L104" i="20"/>
  <c r="L98" i="20"/>
  <c r="L93" i="20"/>
  <c r="L88" i="20"/>
  <c r="L82" i="20"/>
  <c r="L77" i="20"/>
  <c r="L72" i="20"/>
  <c r="L66" i="20"/>
  <c r="L61" i="20"/>
  <c r="L56" i="20"/>
  <c r="L50" i="20"/>
  <c r="L45" i="20"/>
  <c r="L40" i="20"/>
  <c r="L34" i="20"/>
  <c r="L29" i="20"/>
  <c r="L24" i="20"/>
  <c r="L18" i="20"/>
  <c r="J17" i="20"/>
  <c r="J113" i="20"/>
  <c r="J109" i="20"/>
  <c r="J105" i="20"/>
  <c r="J101" i="20"/>
  <c r="J97" i="20"/>
  <c r="J93" i="20"/>
  <c r="J89" i="20"/>
  <c r="J85" i="20"/>
  <c r="J81" i="20"/>
  <c r="J77" i="20"/>
  <c r="J73" i="20"/>
  <c r="J69" i="20"/>
  <c r="J65" i="20"/>
  <c r="J61" i="20"/>
  <c r="J57" i="20"/>
  <c r="J52" i="20"/>
  <c r="J46" i="20"/>
  <c r="J41" i="20"/>
  <c r="J36" i="20"/>
  <c r="J30" i="20"/>
  <c r="J25" i="20"/>
  <c r="J20" i="20"/>
  <c r="K114" i="20"/>
  <c r="K109" i="20"/>
  <c r="K104" i="20"/>
  <c r="K98" i="20"/>
  <c r="K93" i="20"/>
  <c r="K88" i="20"/>
  <c r="K82" i="20"/>
  <c r="K77" i="20"/>
  <c r="K72" i="20"/>
  <c r="K66" i="20"/>
  <c r="K61" i="20"/>
  <c r="K56" i="20"/>
  <c r="K50" i="20"/>
  <c r="K45" i="20"/>
  <c r="K40" i="20"/>
  <c r="K34" i="20"/>
  <c r="K29" i="20"/>
  <c r="K24" i="20"/>
  <c r="K18" i="20"/>
  <c r="L113" i="20"/>
  <c r="L108" i="20"/>
  <c r="L102" i="20"/>
  <c r="L97" i="20"/>
  <c r="L92" i="20"/>
  <c r="L86" i="20"/>
  <c r="L81" i="20"/>
  <c r="L76" i="20"/>
  <c r="L70" i="20"/>
  <c r="L65" i="20"/>
  <c r="L60" i="20"/>
  <c r="L54" i="20"/>
  <c r="L49" i="20"/>
  <c r="L44" i="20"/>
  <c r="L38" i="20"/>
  <c r="L33" i="20"/>
  <c r="L28" i="20"/>
  <c r="L22" i="20"/>
  <c r="AA7" i="18"/>
  <c r="AA8" i="18" s="1"/>
  <c r="AA9" i="18" s="1"/>
  <c r="AA10" i="18" s="1"/>
  <c r="AA11" i="18" s="1"/>
  <c r="AA12" i="18" s="1"/>
  <c r="AA13" i="18" s="1"/>
  <c r="AA14" i="18" s="1"/>
  <c r="AA15" i="18" s="1"/>
  <c r="AA16" i="18" s="1"/>
  <c r="AA17" i="18" s="1"/>
  <c r="AA18" i="18" s="1"/>
  <c r="AA19" i="18" s="1"/>
  <c r="AA20" i="18" s="1"/>
  <c r="AA21" i="18" s="1"/>
  <c r="AA22" i="18" s="1"/>
  <c r="AA23" i="18" s="1"/>
  <c r="AA24" i="18" s="1"/>
  <c r="AA25" i="18" s="1"/>
  <c r="AA26" i="18" s="1"/>
  <c r="AA27" i="18" s="1"/>
  <c r="AA6" i="18"/>
  <c r="U5" i="18"/>
  <c r="O5" i="18" s="1"/>
  <c r="V5" i="18"/>
  <c r="U6" i="18"/>
  <c r="O6" i="18" s="1"/>
  <c r="V6" i="18"/>
  <c r="U7" i="18"/>
  <c r="O7" i="18" s="1"/>
  <c r="V7" i="18"/>
  <c r="U8" i="18"/>
  <c r="O8" i="18" s="1"/>
  <c r="V8" i="18"/>
  <c r="U9" i="18"/>
  <c r="O9" i="18" s="1"/>
  <c r="V9" i="18"/>
  <c r="U10" i="18"/>
  <c r="O10" i="18" s="1"/>
  <c r="V10" i="18"/>
  <c r="U11" i="18"/>
  <c r="O11" i="18" s="1"/>
  <c r="V11" i="18"/>
  <c r="U12" i="18"/>
  <c r="O12" i="18" s="1"/>
  <c r="V12" i="18"/>
  <c r="U13" i="18"/>
  <c r="O13" i="18" s="1"/>
  <c r="V13" i="18"/>
  <c r="U14" i="18"/>
  <c r="O14" i="18" s="1"/>
  <c r="V14" i="18"/>
  <c r="U15" i="18"/>
  <c r="O15" i="18" s="1"/>
  <c r="V15" i="18"/>
  <c r="U16" i="18"/>
  <c r="O16" i="18" s="1"/>
  <c r="V16" i="18"/>
  <c r="U17" i="18"/>
  <c r="O17" i="18" s="1"/>
  <c r="V17" i="18"/>
  <c r="U18" i="18"/>
  <c r="O18" i="18" s="1"/>
  <c r="V18" i="18"/>
  <c r="U19" i="18"/>
  <c r="O19" i="18" s="1"/>
  <c r="V19" i="18"/>
  <c r="U20" i="18"/>
  <c r="O20" i="18" s="1"/>
  <c r="V20" i="18"/>
  <c r="U21" i="18"/>
  <c r="O21" i="18" s="1"/>
  <c r="V21" i="18"/>
  <c r="U22" i="18"/>
  <c r="O22" i="18" s="1"/>
  <c r="V22" i="18"/>
  <c r="U23" i="18"/>
  <c r="O23" i="18" s="1"/>
  <c r="V23" i="18"/>
  <c r="U24" i="18"/>
  <c r="O24" i="18" s="1"/>
  <c r="V24" i="18"/>
  <c r="U25" i="18"/>
  <c r="O25" i="18" s="1"/>
  <c r="V25" i="18"/>
  <c r="U26" i="18"/>
  <c r="O26" i="18" s="1"/>
  <c r="V26" i="18"/>
  <c r="U27" i="18"/>
  <c r="O27" i="18" s="1"/>
  <c r="V27" i="18"/>
  <c r="U28" i="18"/>
  <c r="O28" i="18" s="1"/>
  <c r="V28" i="18"/>
  <c r="U29" i="18"/>
  <c r="O29" i="18" s="1"/>
  <c r="V29" i="18"/>
  <c r="U30" i="18"/>
  <c r="O30" i="18" s="1"/>
  <c r="V30" i="18"/>
  <c r="U31" i="18"/>
  <c r="O31" i="18" s="1"/>
  <c r="V31" i="18"/>
  <c r="U32" i="18"/>
  <c r="O32" i="18" s="1"/>
  <c r="V32" i="18"/>
  <c r="U33" i="18"/>
  <c r="O33" i="18" s="1"/>
  <c r="V33" i="18"/>
  <c r="U34" i="18"/>
  <c r="O34" i="18" s="1"/>
  <c r="V34" i="18"/>
  <c r="U35" i="18"/>
  <c r="O35" i="18" s="1"/>
  <c r="V35" i="18"/>
  <c r="U36" i="18"/>
  <c r="O36" i="18" s="1"/>
  <c r="V36" i="18"/>
  <c r="U37" i="18"/>
  <c r="O37" i="18" s="1"/>
  <c r="V37" i="18"/>
  <c r="U38" i="18"/>
  <c r="O38" i="18" s="1"/>
  <c r="V38" i="18"/>
  <c r="U39" i="18"/>
  <c r="O39" i="18" s="1"/>
  <c r="V39" i="18"/>
  <c r="U40" i="18"/>
  <c r="O40" i="18" s="1"/>
  <c r="V40" i="18"/>
  <c r="U41" i="18"/>
  <c r="O41" i="18" s="1"/>
  <c r="V41" i="18"/>
  <c r="U42" i="18"/>
  <c r="O42" i="18" s="1"/>
  <c r="V42" i="18"/>
  <c r="U43" i="18"/>
  <c r="O43" i="18" s="1"/>
  <c r="V43" i="18"/>
  <c r="U44" i="18"/>
  <c r="O44" i="18" s="1"/>
  <c r="V44" i="18"/>
  <c r="U45" i="18"/>
  <c r="O45" i="18" s="1"/>
  <c r="V45" i="18"/>
  <c r="U46" i="18"/>
  <c r="O46" i="18" s="1"/>
  <c r="V46" i="18"/>
  <c r="U47" i="18"/>
  <c r="O47" i="18" s="1"/>
  <c r="V47" i="18"/>
  <c r="U48" i="18"/>
  <c r="O48" i="18" s="1"/>
  <c r="V48" i="18"/>
  <c r="U49" i="18"/>
  <c r="O49" i="18" s="1"/>
  <c r="V49" i="18"/>
  <c r="U50" i="18"/>
  <c r="O50" i="18" s="1"/>
  <c r="V50" i="18"/>
  <c r="U51" i="18"/>
  <c r="O51" i="18" s="1"/>
  <c r="V51" i="18"/>
  <c r="U52" i="18"/>
  <c r="O52" i="18" s="1"/>
  <c r="V52" i="18"/>
  <c r="U53" i="18"/>
  <c r="O53" i="18" s="1"/>
  <c r="V53" i="18"/>
  <c r="U54" i="18"/>
  <c r="O54" i="18" s="1"/>
  <c r="V54" i="18"/>
  <c r="U55" i="18"/>
  <c r="O55" i="18" s="1"/>
  <c r="V55" i="18"/>
  <c r="U56" i="18"/>
  <c r="O56" i="18" s="1"/>
  <c r="V56" i="18"/>
  <c r="U57" i="18"/>
  <c r="O57" i="18" s="1"/>
  <c r="V57" i="18"/>
  <c r="U58" i="18"/>
  <c r="O58" i="18" s="1"/>
  <c r="V58" i="18"/>
  <c r="U59" i="18"/>
  <c r="O59" i="18" s="1"/>
  <c r="V59" i="18"/>
  <c r="U60" i="18"/>
  <c r="O60" i="18" s="1"/>
  <c r="V60" i="18"/>
  <c r="U61" i="18"/>
  <c r="O61" i="18" s="1"/>
  <c r="V61" i="18"/>
  <c r="U62" i="18"/>
  <c r="O62" i="18" s="1"/>
  <c r="V62" i="18"/>
  <c r="U63" i="18"/>
  <c r="O63" i="18" s="1"/>
  <c r="V63" i="18"/>
  <c r="U64" i="18"/>
  <c r="O64" i="18" s="1"/>
  <c r="V64" i="18"/>
  <c r="U65" i="18"/>
  <c r="O65" i="18" s="1"/>
  <c r="V65" i="18"/>
  <c r="U66" i="18"/>
  <c r="O66" i="18" s="1"/>
  <c r="V66" i="18"/>
  <c r="U67" i="18"/>
  <c r="O67" i="18" s="1"/>
  <c r="V67" i="18"/>
  <c r="U68" i="18"/>
  <c r="O68" i="18" s="1"/>
  <c r="V68" i="18"/>
  <c r="U69" i="18"/>
  <c r="O69" i="18" s="1"/>
  <c r="V69" i="18"/>
  <c r="U70" i="18"/>
  <c r="O70" i="18" s="1"/>
  <c r="V70" i="18"/>
  <c r="U71" i="18"/>
  <c r="O71" i="18" s="1"/>
  <c r="V71" i="18"/>
  <c r="U72" i="18"/>
  <c r="O72" i="18" s="1"/>
  <c r="V72" i="18"/>
  <c r="U73" i="18"/>
  <c r="O73" i="18" s="1"/>
  <c r="V73" i="18"/>
  <c r="U74" i="18"/>
  <c r="O74" i="18" s="1"/>
  <c r="V74" i="18"/>
  <c r="U75" i="18"/>
  <c r="O75" i="18" s="1"/>
  <c r="V75" i="18"/>
  <c r="U76" i="18"/>
  <c r="O76" i="18" s="1"/>
  <c r="V76" i="18"/>
  <c r="U77" i="18"/>
  <c r="O77" i="18" s="1"/>
  <c r="V77" i="18"/>
  <c r="U78" i="18"/>
  <c r="O78" i="18" s="1"/>
  <c r="V78" i="18"/>
  <c r="U79" i="18"/>
  <c r="O79" i="18" s="1"/>
  <c r="V79" i="18"/>
  <c r="U80" i="18"/>
  <c r="O80" i="18" s="1"/>
  <c r="V80" i="18"/>
  <c r="U81" i="18"/>
  <c r="O81" i="18" s="1"/>
  <c r="V81" i="18"/>
  <c r="U82" i="18"/>
  <c r="O82" i="18" s="1"/>
  <c r="V82" i="18"/>
  <c r="U83" i="18"/>
  <c r="O83" i="18" s="1"/>
  <c r="V83" i="18"/>
  <c r="U84" i="18"/>
  <c r="O84" i="18" s="1"/>
  <c r="V84" i="18"/>
  <c r="U85" i="18"/>
  <c r="O85" i="18" s="1"/>
  <c r="V85" i="18"/>
  <c r="U86" i="18"/>
  <c r="O86" i="18" s="1"/>
  <c r="V86" i="18"/>
  <c r="U87" i="18"/>
  <c r="O87" i="18" s="1"/>
  <c r="V87" i="18"/>
  <c r="U88" i="18"/>
  <c r="O88" i="18" s="1"/>
  <c r="V88" i="18"/>
  <c r="U89" i="18"/>
  <c r="O89" i="18" s="1"/>
  <c r="V89" i="18"/>
  <c r="U90" i="18"/>
  <c r="O90" i="18" s="1"/>
  <c r="V90" i="18"/>
  <c r="U91" i="18"/>
  <c r="O91" i="18" s="1"/>
  <c r="V91" i="18"/>
  <c r="U92" i="18"/>
  <c r="O92" i="18" s="1"/>
  <c r="V92" i="18"/>
  <c r="U93" i="18"/>
  <c r="O93" i="18" s="1"/>
  <c r="V93" i="18"/>
  <c r="U94" i="18"/>
  <c r="O94" i="18" s="1"/>
  <c r="V94" i="18"/>
  <c r="U95" i="18"/>
  <c r="O95" i="18" s="1"/>
  <c r="V95" i="18"/>
  <c r="U96" i="18"/>
  <c r="O96" i="18" s="1"/>
  <c r="V96" i="18"/>
  <c r="U97" i="18"/>
  <c r="O97" i="18" s="1"/>
  <c r="V97" i="18"/>
  <c r="U98" i="18"/>
  <c r="O98" i="18" s="1"/>
  <c r="V98" i="18"/>
  <c r="U99" i="18"/>
  <c r="O99" i="18" s="1"/>
  <c r="V99" i="18"/>
  <c r="U100" i="18"/>
  <c r="O100" i="18" s="1"/>
  <c r="V100" i="18"/>
  <c r="U101" i="18"/>
  <c r="O101" i="18" s="1"/>
  <c r="V101" i="18"/>
  <c r="U102" i="18"/>
  <c r="O102" i="18" s="1"/>
  <c r="V102" i="18"/>
  <c r="U103" i="18"/>
  <c r="O103" i="18" s="1"/>
  <c r="V103" i="18"/>
  <c r="U104" i="18"/>
  <c r="O104" i="18" s="1"/>
  <c r="V104" i="18"/>
  <c r="U105" i="18"/>
  <c r="O105" i="18" s="1"/>
  <c r="V105" i="18"/>
  <c r="U106" i="18"/>
  <c r="O106" i="18" s="1"/>
  <c r="V106" i="18"/>
  <c r="U107" i="18"/>
  <c r="O107" i="18" s="1"/>
  <c r="V107" i="18"/>
  <c r="U108" i="18"/>
  <c r="O108" i="18" s="1"/>
  <c r="V108" i="18"/>
  <c r="U109" i="18"/>
  <c r="O109" i="18" s="1"/>
  <c r="V109" i="18"/>
  <c r="U110" i="18"/>
  <c r="O110" i="18" s="1"/>
  <c r="V110" i="18"/>
  <c r="U111" i="18"/>
  <c r="O111" i="18" s="1"/>
  <c r="V111" i="18"/>
  <c r="U112" i="18"/>
  <c r="O112" i="18" s="1"/>
  <c r="V112" i="18"/>
  <c r="U113" i="18"/>
  <c r="O113" i="18" s="1"/>
  <c r="V113" i="18"/>
  <c r="U114" i="18"/>
  <c r="O114" i="18" s="1"/>
  <c r="V114" i="18"/>
  <c r="U115" i="18"/>
  <c r="O115" i="18" s="1"/>
  <c r="V115" i="18"/>
  <c r="U116" i="18"/>
  <c r="O116" i="18" s="1"/>
  <c r="V116" i="18"/>
  <c r="U117" i="18"/>
  <c r="O117" i="18" s="1"/>
  <c r="V117" i="18"/>
  <c r="U118" i="18"/>
  <c r="O118" i="18" s="1"/>
  <c r="V118" i="18"/>
  <c r="U119" i="18"/>
  <c r="O119" i="18" s="1"/>
  <c r="V119" i="18"/>
  <c r="U120" i="18"/>
  <c r="O120" i="18" s="1"/>
  <c r="V120" i="18"/>
  <c r="U121" i="18"/>
  <c r="O121" i="18" s="1"/>
  <c r="V121" i="18"/>
  <c r="U122" i="18"/>
  <c r="O122" i="18" s="1"/>
  <c r="V122" i="18"/>
  <c r="U123" i="18"/>
  <c r="O123" i="18" s="1"/>
  <c r="V123" i="18"/>
  <c r="U124" i="18"/>
  <c r="O124" i="18" s="1"/>
  <c r="V124" i="18"/>
  <c r="U125" i="18"/>
  <c r="O125" i="18" s="1"/>
  <c r="V125" i="18"/>
  <c r="U126" i="18"/>
  <c r="O126" i="18" s="1"/>
  <c r="V126" i="18"/>
  <c r="U127" i="18"/>
  <c r="O127" i="18" s="1"/>
  <c r="V127" i="18"/>
  <c r="U128" i="18"/>
  <c r="O128" i="18" s="1"/>
  <c r="V128" i="18"/>
  <c r="U129" i="18"/>
  <c r="O129" i="18" s="1"/>
  <c r="V129" i="18"/>
  <c r="U130" i="18"/>
  <c r="O130" i="18" s="1"/>
  <c r="V130" i="18"/>
  <c r="U131" i="18"/>
  <c r="O131" i="18" s="1"/>
  <c r="V131" i="18"/>
  <c r="U132" i="18"/>
  <c r="O132" i="18" s="1"/>
  <c r="V132" i="18"/>
  <c r="U133" i="18"/>
  <c r="O133" i="18" s="1"/>
  <c r="V133" i="18"/>
  <c r="U134" i="18"/>
  <c r="O134" i="18" s="1"/>
  <c r="V134" i="18"/>
  <c r="U135" i="18"/>
  <c r="O135" i="18" s="1"/>
  <c r="V135" i="18"/>
  <c r="U136" i="18"/>
  <c r="O136" i="18" s="1"/>
  <c r="V136" i="18"/>
  <c r="U137" i="18"/>
  <c r="O137" i="18" s="1"/>
  <c r="V137" i="18"/>
  <c r="U138" i="18"/>
  <c r="O138" i="18" s="1"/>
  <c r="V138" i="18"/>
  <c r="U139" i="18"/>
  <c r="O139" i="18" s="1"/>
  <c r="V139" i="18"/>
  <c r="U140" i="18"/>
  <c r="O140" i="18" s="1"/>
  <c r="V140" i="18"/>
  <c r="U141" i="18"/>
  <c r="O141" i="18" s="1"/>
  <c r="V141" i="18"/>
  <c r="U142" i="18"/>
  <c r="O142" i="18" s="1"/>
  <c r="V142" i="18"/>
  <c r="U143" i="18"/>
  <c r="O143" i="18" s="1"/>
  <c r="V143" i="18"/>
  <c r="U144" i="18"/>
  <c r="O144" i="18" s="1"/>
  <c r="V144" i="18"/>
  <c r="U145" i="18"/>
  <c r="O145" i="18" s="1"/>
  <c r="V145" i="18"/>
  <c r="U146" i="18"/>
  <c r="O146" i="18" s="1"/>
  <c r="V146" i="18"/>
  <c r="U147" i="18"/>
  <c r="O147" i="18" s="1"/>
  <c r="V147" i="18"/>
  <c r="U148" i="18"/>
  <c r="O148" i="18" s="1"/>
  <c r="V148" i="18"/>
  <c r="U149" i="18"/>
  <c r="O149" i="18" s="1"/>
  <c r="V149" i="18"/>
  <c r="U150" i="18"/>
  <c r="O150" i="18" s="1"/>
  <c r="V150" i="18"/>
  <c r="U151" i="18"/>
  <c r="O151" i="18" s="1"/>
  <c r="V151" i="18"/>
  <c r="U152" i="18"/>
  <c r="O152" i="18" s="1"/>
  <c r="V152" i="18"/>
  <c r="U153" i="18"/>
  <c r="O153" i="18" s="1"/>
  <c r="V153" i="18"/>
  <c r="U154" i="18"/>
  <c r="O154" i="18" s="1"/>
  <c r="V154" i="18"/>
  <c r="U155" i="18"/>
  <c r="O155" i="18" s="1"/>
  <c r="V155" i="18"/>
  <c r="U156" i="18"/>
  <c r="O156" i="18" s="1"/>
  <c r="V156" i="18"/>
  <c r="U157" i="18"/>
  <c r="O157" i="18" s="1"/>
  <c r="V157" i="18"/>
  <c r="U158" i="18"/>
  <c r="O158" i="18" s="1"/>
  <c r="V158" i="18"/>
  <c r="U159" i="18"/>
  <c r="O159" i="18" s="1"/>
  <c r="V159" i="18"/>
  <c r="U160" i="18"/>
  <c r="O160" i="18" s="1"/>
  <c r="V160" i="18"/>
  <c r="U161" i="18"/>
  <c r="O161" i="18" s="1"/>
  <c r="V161" i="18"/>
  <c r="U162" i="18"/>
  <c r="O162" i="18" s="1"/>
  <c r="V162" i="18"/>
  <c r="U163" i="18"/>
  <c r="O163" i="18" s="1"/>
  <c r="V163" i="18"/>
  <c r="U164" i="18"/>
  <c r="O164" i="18" s="1"/>
  <c r="V164" i="18"/>
  <c r="U165" i="18"/>
  <c r="O165" i="18" s="1"/>
  <c r="V165" i="18"/>
  <c r="U166" i="18"/>
  <c r="O166" i="18" s="1"/>
  <c r="V166" i="18"/>
  <c r="U167" i="18"/>
  <c r="O167" i="18" s="1"/>
  <c r="V167" i="18"/>
  <c r="U168" i="18"/>
  <c r="O168" i="18" s="1"/>
  <c r="V168" i="18"/>
  <c r="U169" i="18"/>
  <c r="O169" i="18" s="1"/>
  <c r="V169" i="18"/>
  <c r="U170" i="18"/>
  <c r="O170" i="18" s="1"/>
  <c r="V170" i="18"/>
  <c r="U171" i="18"/>
  <c r="O171" i="18" s="1"/>
  <c r="V171" i="18"/>
  <c r="U172" i="18"/>
  <c r="O172" i="18" s="1"/>
  <c r="V172" i="18"/>
  <c r="U173" i="18"/>
  <c r="O173" i="18" s="1"/>
  <c r="V173" i="18"/>
  <c r="U174" i="18"/>
  <c r="O174" i="18" s="1"/>
  <c r="V174" i="18"/>
  <c r="U175" i="18"/>
  <c r="O175" i="18" s="1"/>
  <c r="V175" i="18"/>
  <c r="U176" i="18"/>
  <c r="O176" i="18" s="1"/>
  <c r="V176" i="18"/>
  <c r="U177" i="18"/>
  <c r="O177" i="18" s="1"/>
  <c r="V177" i="18"/>
  <c r="U178" i="18"/>
  <c r="O178" i="18" s="1"/>
  <c r="V178" i="18"/>
  <c r="U179" i="18"/>
  <c r="O179" i="18" s="1"/>
  <c r="V179" i="18"/>
  <c r="U180" i="18"/>
  <c r="O180" i="18" s="1"/>
  <c r="V180" i="18"/>
  <c r="U181" i="18"/>
  <c r="O181" i="18" s="1"/>
  <c r="V181" i="18"/>
  <c r="U182" i="18"/>
  <c r="O182" i="18" s="1"/>
  <c r="V182" i="18"/>
  <c r="U183" i="18"/>
  <c r="O183" i="18" s="1"/>
  <c r="V183" i="18"/>
  <c r="U184" i="18"/>
  <c r="O184" i="18" s="1"/>
  <c r="V184" i="18"/>
  <c r="U185" i="18"/>
  <c r="O185" i="18" s="1"/>
  <c r="V185" i="18"/>
  <c r="U186" i="18"/>
  <c r="O186" i="18" s="1"/>
  <c r="V186" i="18"/>
  <c r="U187" i="18"/>
  <c r="O187" i="18" s="1"/>
  <c r="V187" i="18"/>
  <c r="U188" i="18"/>
  <c r="O188" i="18" s="1"/>
  <c r="V188" i="18"/>
  <c r="U189" i="18"/>
  <c r="O189" i="18" s="1"/>
  <c r="V189" i="18"/>
  <c r="U190" i="18"/>
  <c r="O190" i="18" s="1"/>
  <c r="V190" i="18"/>
  <c r="U191" i="18"/>
  <c r="O191" i="18" s="1"/>
  <c r="V191" i="18"/>
  <c r="U192" i="18"/>
  <c r="O192" i="18" s="1"/>
  <c r="V192" i="18"/>
  <c r="U193" i="18"/>
  <c r="O193" i="18" s="1"/>
  <c r="V193" i="18"/>
  <c r="U194" i="18"/>
  <c r="O194" i="18" s="1"/>
  <c r="V194" i="18"/>
  <c r="U195" i="18"/>
  <c r="O195" i="18" s="1"/>
  <c r="V195" i="18"/>
  <c r="U196" i="18"/>
  <c r="O196" i="18" s="1"/>
  <c r="V196" i="18"/>
  <c r="U197" i="18"/>
  <c r="O197" i="18" s="1"/>
  <c r="V197" i="18"/>
  <c r="U198" i="18"/>
  <c r="O198" i="18" s="1"/>
  <c r="V198" i="18"/>
  <c r="U199" i="18"/>
  <c r="O199" i="18" s="1"/>
  <c r="V199" i="18"/>
  <c r="U200" i="18"/>
  <c r="O200" i="18" s="1"/>
  <c r="V200" i="18"/>
  <c r="U201" i="18"/>
  <c r="O201" i="18" s="1"/>
  <c r="V201" i="18"/>
  <c r="U202" i="18"/>
  <c r="O202" i="18" s="1"/>
  <c r="V202" i="18"/>
  <c r="U203" i="18"/>
  <c r="O203" i="18" s="1"/>
  <c r="V203" i="18"/>
  <c r="U204" i="18"/>
  <c r="O204" i="18" s="1"/>
  <c r="V204" i="18"/>
  <c r="U205" i="18"/>
  <c r="O205" i="18" s="1"/>
  <c r="V205" i="18"/>
  <c r="U206" i="18"/>
  <c r="O206" i="18" s="1"/>
  <c r="V206" i="18"/>
  <c r="U207" i="18"/>
  <c r="O207" i="18" s="1"/>
  <c r="V207" i="18"/>
  <c r="U208" i="18"/>
  <c r="O208" i="18" s="1"/>
  <c r="V208" i="18"/>
  <c r="U209" i="18"/>
  <c r="O209" i="18" s="1"/>
  <c r="V209" i="18"/>
  <c r="U210" i="18"/>
  <c r="O210" i="18" s="1"/>
  <c r="V210" i="18"/>
  <c r="U211" i="18"/>
  <c r="O211" i="18" s="1"/>
  <c r="V211" i="18"/>
  <c r="U212" i="18"/>
  <c r="O212" i="18" s="1"/>
  <c r="V212" i="18"/>
  <c r="U213" i="18"/>
  <c r="O213" i="18" s="1"/>
  <c r="V213" i="18"/>
  <c r="U214" i="18"/>
  <c r="O214" i="18" s="1"/>
  <c r="V214" i="18"/>
  <c r="U215" i="18"/>
  <c r="O215" i="18" s="1"/>
  <c r="V215" i="18"/>
  <c r="U216" i="18"/>
  <c r="O216" i="18" s="1"/>
  <c r="V216" i="18"/>
  <c r="U217" i="18"/>
  <c r="O217" i="18" s="1"/>
  <c r="V217" i="18"/>
  <c r="U218" i="18"/>
  <c r="O218" i="18" s="1"/>
  <c r="V218" i="18"/>
  <c r="U219" i="18"/>
  <c r="O219" i="18" s="1"/>
  <c r="V219" i="18"/>
  <c r="U220" i="18"/>
  <c r="O220" i="18" s="1"/>
  <c r="V220" i="18"/>
  <c r="U221" i="18"/>
  <c r="O221" i="18" s="1"/>
  <c r="V221" i="18"/>
  <c r="U222" i="18"/>
  <c r="O222" i="18" s="1"/>
  <c r="V222" i="18"/>
  <c r="U223" i="18"/>
  <c r="O223" i="18" s="1"/>
  <c r="V223" i="18"/>
  <c r="U224" i="18"/>
  <c r="O224" i="18" s="1"/>
  <c r="V224" i="18"/>
  <c r="U225" i="18"/>
  <c r="O225" i="18" s="1"/>
  <c r="V225" i="18"/>
  <c r="U226" i="18"/>
  <c r="O226" i="18" s="1"/>
  <c r="V226" i="18"/>
  <c r="U227" i="18"/>
  <c r="O227" i="18" s="1"/>
  <c r="V227" i="18"/>
  <c r="U228" i="18"/>
  <c r="O228" i="18" s="1"/>
  <c r="V228" i="18"/>
  <c r="U229" i="18"/>
  <c r="O229" i="18" s="1"/>
  <c r="V229" i="18"/>
  <c r="U230" i="18"/>
  <c r="O230" i="18" s="1"/>
  <c r="V230" i="18"/>
  <c r="U231" i="18"/>
  <c r="O231" i="18" s="1"/>
  <c r="V231" i="18"/>
  <c r="U232" i="18"/>
  <c r="O232" i="18" s="1"/>
  <c r="V232" i="18"/>
  <c r="U233" i="18"/>
  <c r="O233" i="18" s="1"/>
  <c r="V233" i="18"/>
  <c r="U234" i="18"/>
  <c r="O234" i="18" s="1"/>
  <c r="V234" i="18"/>
  <c r="U235" i="18"/>
  <c r="O235" i="18" s="1"/>
  <c r="V235" i="18"/>
  <c r="U236" i="18"/>
  <c r="O236" i="18" s="1"/>
  <c r="V236" i="18"/>
  <c r="U237" i="18"/>
  <c r="O237" i="18" s="1"/>
  <c r="V237" i="18"/>
  <c r="U238" i="18"/>
  <c r="O238" i="18" s="1"/>
  <c r="V238" i="18"/>
  <c r="U239" i="18"/>
  <c r="O239" i="18" s="1"/>
  <c r="V239" i="18"/>
  <c r="U240" i="18"/>
  <c r="O240" i="18" s="1"/>
  <c r="V240" i="18"/>
  <c r="U241" i="18"/>
  <c r="O241" i="18" s="1"/>
  <c r="V241" i="18"/>
  <c r="U242" i="18"/>
  <c r="O242" i="18" s="1"/>
  <c r="V242" i="18"/>
  <c r="U243" i="18"/>
  <c r="O243" i="18" s="1"/>
  <c r="V243" i="18"/>
  <c r="U244" i="18"/>
  <c r="O244" i="18" s="1"/>
  <c r="V244" i="18"/>
  <c r="U245" i="18"/>
  <c r="O245" i="18" s="1"/>
  <c r="V245" i="18"/>
  <c r="U246" i="18"/>
  <c r="O246" i="18" s="1"/>
  <c r="V246" i="18"/>
  <c r="U247" i="18"/>
  <c r="O247" i="18" s="1"/>
  <c r="V247" i="18"/>
  <c r="U248" i="18"/>
  <c r="O248" i="18" s="1"/>
  <c r="V248" i="18"/>
  <c r="U249" i="18"/>
  <c r="O249" i="18" s="1"/>
  <c r="V249" i="18"/>
  <c r="U250" i="18"/>
  <c r="O250" i="18" s="1"/>
  <c r="V250" i="18"/>
  <c r="U251" i="18"/>
  <c r="O251" i="18" s="1"/>
  <c r="V251" i="18"/>
  <c r="U252" i="18"/>
  <c r="O252" i="18" s="1"/>
  <c r="V252" i="18"/>
  <c r="U253" i="18"/>
  <c r="O253" i="18" s="1"/>
  <c r="V253" i="18"/>
  <c r="V4" i="18"/>
  <c r="U4" i="18"/>
  <c r="O4" i="18" s="1"/>
  <c r="N253" i="18"/>
  <c r="N252" i="18"/>
  <c r="N251" i="18"/>
  <c r="N250" i="18"/>
  <c r="N249" i="18"/>
  <c r="N248" i="18"/>
  <c r="N247" i="18"/>
  <c r="N246" i="18"/>
  <c r="N245" i="18"/>
  <c r="N244" i="18"/>
  <c r="N243" i="18"/>
  <c r="N242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6" i="18"/>
  <c r="N225" i="18"/>
  <c r="N224" i="18"/>
  <c r="N223" i="18"/>
  <c r="N222" i="18"/>
  <c r="N221" i="18"/>
  <c r="N220" i="18"/>
  <c r="N219" i="18"/>
  <c r="N218" i="18"/>
  <c r="N217" i="18"/>
  <c r="N216" i="18"/>
  <c r="N215" i="18"/>
  <c r="N214" i="18"/>
  <c r="N213" i="18"/>
  <c r="N212" i="18"/>
  <c r="N211" i="18"/>
  <c r="N210" i="18"/>
  <c r="N209" i="18"/>
  <c r="N208" i="18"/>
  <c r="N207" i="18"/>
  <c r="N206" i="18"/>
  <c r="N205" i="18"/>
  <c r="N204" i="18"/>
  <c r="N203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6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2" i="18"/>
  <c r="N171" i="18"/>
  <c r="N170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7" i="18"/>
  <c r="N156" i="18"/>
  <c r="N155" i="18"/>
  <c r="N154" i="18"/>
  <c r="N153" i="18"/>
  <c r="N152" i="18"/>
  <c r="N151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N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87" i="18"/>
  <c r="N86" i="18"/>
  <c r="N85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3" i="18"/>
  <c r="N62" i="18"/>
  <c r="N61" i="18"/>
  <c r="N60" i="18"/>
  <c r="N59" i="18"/>
  <c r="N58" i="18"/>
  <c r="N57" i="18"/>
  <c r="N56" i="18"/>
  <c r="N55" i="18"/>
  <c r="N54" i="18"/>
  <c r="N53" i="18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G17" i="18"/>
  <c r="N16" i="18"/>
  <c r="G16" i="18"/>
  <c r="N15" i="18"/>
  <c r="N14" i="18"/>
  <c r="N13" i="18"/>
  <c r="N12" i="18"/>
  <c r="G12" i="18"/>
  <c r="N11" i="18"/>
  <c r="G11" i="18"/>
  <c r="N10" i="18"/>
  <c r="G10" i="18"/>
  <c r="N9" i="18"/>
  <c r="N8" i="18"/>
  <c r="N7" i="18"/>
  <c r="N6" i="18"/>
  <c r="N5" i="18"/>
  <c r="C5" i="17"/>
  <c r="N4" i="17"/>
  <c r="F302" i="3"/>
  <c r="E302" i="3"/>
  <c r="B302" i="3"/>
  <c r="F301" i="3"/>
  <c r="E301" i="3"/>
  <c r="B301" i="3"/>
  <c r="F300" i="3"/>
  <c r="E300" i="3"/>
  <c r="B300" i="3"/>
  <c r="F299" i="3"/>
  <c r="E299" i="3"/>
  <c r="B299" i="3"/>
  <c r="F298" i="3"/>
  <c r="E298" i="3"/>
  <c r="B298" i="3"/>
  <c r="F297" i="3"/>
  <c r="E297" i="3"/>
  <c r="B297" i="3"/>
  <c r="F296" i="3"/>
  <c r="E296" i="3"/>
  <c r="B296" i="3"/>
  <c r="F295" i="3"/>
  <c r="E295" i="3"/>
  <c r="B295" i="3"/>
  <c r="F294" i="3"/>
  <c r="E294" i="3"/>
  <c r="B294" i="3"/>
  <c r="F293" i="3"/>
  <c r="E293" i="3"/>
  <c r="B293" i="3"/>
  <c r="F292" i="3"/>
  <c r="E292" i="3"/>
  <c r="B292" i="3"/>
  <c r="F291" i="3"/>
  <c r="E291" i="3"/>
  <c r="B291" i="3"/>
  <c r="F290" i="3"/>
  <c r="E290" i="3"/>
  <c r="B290" i="3"/>
  <c r="F289" i="3"/>
  <c r="E289" i="3"/>
  <c r="B289" i="3"/>
  <c r="F288" i="3"/>
  <c r="E288" i="3"/>
  <c r="B288" i="3"/>
  <c r="F287" i="3"/>
  <c r="E287" i="3"/>
  <c r="B287" i="3"/>
  <c r="F286" i="3"/>
  <c r="E286" i="3"/>
  <c r="B286" i="3"/>
  <c r="F285" i="3"/>
  <c r="E285" i="3"/>
  <c r="B285" i="3"/>
  <c r="F284" i="3"/>
  <c r="E284" i="3"/>
  <c r="B284" i="3"/>
  <c r="F283" i="3"/>
  <c r="E283" i="3"/>
  <c r="B283" i="3"/>
  <c r="F282" i="3"/>
  <c r="E282" i="3"/>
  <c r="B282" i="3"/>
  <c r="F281" i="3"/>
  <c r="E281" i="3"/>
  <c r="B281" i="3"/>
  <c r="F280" i="3"/>
  <c r="E280" i="3"/>
  <c r="B280" i="3"/>
  <c r="F279" i="3"/>
  <c r="E279" i="3"/>
  <c r="B279" i="3"/>
  <c r="F278" i="3"/>
  <c r="E278" i="3"/>
  <c r="B278" i="3"/>
  <c r="F277" i="3"/>
  <c r="E277" i="3"/>
  <c r="B277" i="3"/>
  <c r="F276" i="3"/>
  <c r="E276" i="3"/>
  <c r="B276" i="3"/>
  <c r="F275" i="3"/>
  <c r="E275" i="3"/>
  <c r="B275" i="3"/>
  <c r="F274" i="3"/>
  <c r="E274" i="3"/>
  <c r="B274" i="3"/>
  <c r="F273" i="3"/>
  <c r="E273" i="3"/>
  <c r="B273" i="3"/>
  <c r="F272" i="3"/>
  <c r="E272" i="3"/>
  <c r="B272" i="3"/>
  <c r="F271" i="3"/>
  <c r="E271" i="3"/>
  <c r="B271" i="3"/>
  <c r="F270" i="3"/>
  <c r="E270" i="3"/>
  <c r="B270" i="3"/>
  <c r="F269" i="3"/>
  <c r="E269" i="3"/>
  <c r="B269" i="3"/>
  <c r="F268" i="3"/>
  <c r="E268" i="3"/>
  <c r="B268" i="3"/>
  <c r="F267" i="3"/>
  <c r="E267" i="3"/>
  <c r="B267" i="3"/>
  <c r="F266" i="3"/>
  <c r="E266" i="3"/>
  <c r="B266" i="3"/>
  <c r="F265" i="3"/>
  <c r="E265" i="3"/>
  <c r="B265" i="3"/>
  <c r="F264" i="3"/>
  <c r="E264" i="3"/>
  <c r="B264" i="3"/>
  <c r="F263" i="3"/>
  <c r="E263" i="3"/>
  <c r="B263" i="3"/>
  <c r="F262" i="3"/>
  <c r="E262" i="3"/>
  <c r="B262" i="3"/>
  <c r="F261" i="3"/>
  <c r="E261" i="3"/>
  <c r="B261" i="3"/>
  <c r="F260" i="3"/>
  <c r="E260" i="3"/>
  <c r="B260" i="3"/>
  <c r="F259" i="3"/>
  <c r="E259" i="3"/>
  <c r="B259" i="3"/>
  <c r="F258" i="3"/>
  <c r="E258" i="3"/>
  <c r="B258" i="3"/>
  <c r="F257" i="3"/>
  <c r="E257" i="3"/>
  <c r="B257" i="3"/>
  <c r="F256" i="3"/>
  <c r="E256" i="3"/>
  <c r="B256" i="3"/>
  <c r="F255" i="3"/>
  <c r="E255" i="3"/>
  <c r="B255" i="3"/>
  <c r="F254" i="3"/>
  <c r="E254" i="3"/>
  <c r="B254" i="3"/>
  <c r="F253" i="3"/>
  <c r="E253" i="3"/>
  <c r="B253" i="3"/>
  <c r="F252" i="3"/>
  <c r="E252" i="3"/>
  <c r="B252" i="3"/>
  <c r="F251" i="3"/>
  <c r="E251" i="3"/>
  <c r="B251" i="3"/>
  <c r="F250" i="3"/>
  <c r="E250" i="3"/>
  <c r="B250" i="3"/>
  <c r="F249" i="3"/>
  <c r="E249" i="3"/>
  <c r="B249" i="3"/>
  <c r="F248" i="3"/>
  <c r="E248" i="3"/>
  <c r="B248" i="3"/>
  <c r="F247" i="3"/>
  <c r="E247" i="3"/>
  <c r="B247" i="3"/>
  <c r="F246" i="3"/>
  <c r="E246" i="3"/>
  <c r="B246" i="3"/>
  <c r="F245" i="3"/>
  <c r="E245" i="3"/>
  <c r="B245" i="3"/>
  <c r="F244" i="3"/>
  <c r="E244" i="3"/>
  <c r="B244" i="3"/>
  <c r="F243" i="3"/>
  <c r="E243" i="3"/>
  <c r="B243" i="3"/>
  <c r="F242" i="3"/>
  <c r="E242" i="3"/>
  <c r="B242" i="3"/>
  <c r="F241" i="3"/>
  <c r="E241" i="3"/>
  <c r="B241" i="3"/>
  <c r="F240" i="3"/>
  <c r="E240" i="3"/>
  <c r="B240" i="3"/>
  <c r="F239" i="3"/>
  <c r="E239" i="3"/>
  <c r="B239" i="3"/>
  <c r="F238" i="3"/>
  <c r="E238" i="3"/>
  <c r="B238" i="3"/>
  <c r="F237" i="3"/>
  <c r="E237" i="3"/>
  <c r="B237" i="3"/>
  <c r="F236" i="3"/>
  <c r="E236" i="3"/>
  <c r="B236" i="3"/>
  <c r="F235" i="3"/>
  <c r="E235" i="3"/>
  <c r="B235" i="3"/>
  <c r="F234" i="3"/>
  <c r="E234" i="3"/>
  <c r="B234" i="3"/>
  <c r="F233" i="3"/>
  <c r="E233" i="3"/>
  <c r="B233" i="3"/>
  <c r="F232" i="3"/>
  <c r="E232" i="3"/>
  <c r="B232" i="3"/>
  <c r="F231" i="3"/>
  <c r="E231" i="3"/>
  <c r="B231" i="3"/>
  <c r="F230" i="3"/>
  <c r="E230" i="3"/>
  <c r="B230" i="3"/>
  <c r="F229" i="3"/>
  <c r="E229" i="3"/>
  <c r="B229" i="3"/>
  <c r="F228" i="3"/>
  <c r="E228" i="3"/>
  <c r="B228" i="3"/>
  <c r="F227" i="3"/>
  <c r="E227" i="3"/>
  <c r="B227" i="3"/>
  <c r="F226" i="3"/>
  <c r="E226" i="3"/>
  <c r="B226" i="3"/>
  <c r="F225" i="3"/>
  <c r="E225" i="3"/>
  <c r="B225" i="3"/>
  <c r="F224" i="3"/>
  <c r="E224" i="3"/>
  <c r="B224" i="3"/>
  <c r="F223" i="3"/>
  <c r="E223" i="3"/>
  <c r="B223" i="3"/>
  <c r="F222" i="3"/>
  <c r="E222" i="3"/>
  <c r="B222" i="3"/>
  <c r="F221" i="3"/>
  <c r="E221" i="3"/>
  <c r="B221" i="3"/>
  <c r="F220" i="3"/>
  <c r="E220" i="3"/>
  <c r="B220" i="3"/>
  <c r="F219" i="3"/>
  <c r="E219" i="3"/>
  <c r="B219" i="3"/>
  <c r="F218" i="3"/>
  <c r="E218" i="3"/>
  <c r="B218" i="3"/>
  <c r="F217" i="3"/>
  <c r="E217" i="3"/>
  <c r="B217" i="3"/>
  <c r="F216" i="3"/>
  <c r="E216" i="3"/>
  <c r="B216" i="3"/>
  <c r="F215" i="3"/>
  <c r="E215" i="3"/>
  <c r="B215" i="3"/>
  <c r="F214" i="3"/>
  <c r="E214" i="3"/>
  <c r="B214" i="3"/>
  <c r="F213" i="3"/>
  <c r="E213" i="3"/>
  <c r="B213" i="3"/>
  <c r="F212" i="3"/>
  <c r="E212" i="3"/>
  <c r="B212" i="3"/>
  <c r="F211" i="3"/>
  <c r="E211" i="3"/>
  <c r="B211" i="3"/>
  <c r="F210" i="3"/>
  <c r="E210" i="3"/>
  <c r="B210" i="3"/>
  <c r="F209" i="3"/>
  <c r="E209" i="3"/>
  <c r="B209" i="3"/>
  <c r="F208" i="3"/>
  <c r="E208" i="3"/>
  <c r="B208" i="3"/>
  <c r="F207" i="3"/>
  <c r="E207" i="3"/>
  <c r="B207" i="3"/>
  <c r="F206" i="3"/>
  <c r="E206" i="3"/>
  <c r="B206" i="3"/>
  <c r="F205" i="3"/>
  <c r="E205" i="3"/>
  <c r="B205" i="3"/>
  <c r="F204" i="3"/>
  <c r="E204" i="3"/>
  <c r="B204" i="3"/>
  <c r="F203" i="3"/>
  <c r="E203" i="3"/>
  <c r="B203" i="3"/>
  <c r="F202" i="3"/>
  <c r="E202" i="3"/>
  <c r="B202" i="3"/>
  <c r="F201" i="3"/>
  <c r="E201" i="3"/>
  <c r="B201" i="3"/>
  <c r="F200" i="3"/>
  <c r="E200" i="3"/>
  <c r="B200" i="3"/>
  <c r="F199" i="3"/>
  <c r="E199" i="3"/>
  <c r="B199" i="3"/>
  <c r="F198" i="3"/>
  <c r="E198" i="3"/>
  <c r="B198" i="3"/>
  <c r="F197" i="3"/>
  <c r="E197" i="3"/>
  <c r="B197" i="3"/>
  <c r="F196" i="3"/>
  <c r="E196" i="3"/>
  <c r="B196" i="3"/>
  <c r="F195" i="3"/>
  <c r="E195" i="3"/>
  <c r="B195" i="3"/>
  <c r="F194" i="3"/>
  <c r="E194" i="3"/>
  <c r="B194" i="3"/>
  <c r="F193" i="3"/>
  <c r="E193" i="3"/>
  <c r="B193" i="3"/>
  <c r="F192" i="3"/>
  <c r="E192" i="3"/>
  <c r="B192" i="3"/>
  <c r="F191" i="3"/>
  <c r="E191" i="3"/>
  <c r="B191" i="3"/>
  <c r="F190" i="3"/>
  <c r="E190" i="3"/>
  <c r="B190" i="3"/>
  <c r="F189" i="3"/>
  <c r="E189" i="3"/>
  <c r="B189" i="3"/>
  <c r="F188" i="3"/>
  <c r="E188" i="3"/>
  <c r="B188" i="3"/>
  <c r="F187" i="3"/>
  <c r="E187" i="3"/>
  <c r="B187" i="3"/>
  <c r="F186" i="3"/>
  <c r="E186" i="3"/>
  <c r="B186" i="3"/>
  <c r="F185" i="3"/>
  <c r="E185" i="3"/>
  <c r="B185" i="3"/>
  <c r="F184" i="3"/>
  <c r="E184" i="3"/>
  <c r="B184" i="3"/>
  <c r="F183" i="3"/>
  <c r="E183" i="3"/>
  <c r="B183" i="3"/>
  <c r="F182" i="3"/>
  <c r="E182" i="3"/>
  <c r="B182" i="3"/>
  <c r="F181" i="3"/>
  <c r="E181" i="3"/>
  <c r="B181" i="3"/>
  <c r="F180" i="3"/>
  <c r="E180" i="3"/>
  <c r="B180" i="3"/>
  <c r="F179" i="3"/>
  <c r="E179" i="3"/>
  <c r="B179" i="3"/>
  <c r="F178" i="3"/>
  <c r="E178" i="3"/>
  <c r="B178" i="3"/>
  <c r="F177" i="3"/>
  <c r="E177" i="3"/>
  <c r="B177" i="3"/>
  <c r="F176" i="3"/>
  <c r="E176" i="3"/>
  <c r="B176" i="3"/>
  <c r="F175" i="3"/>
  <c r="E175" i="3"/>
  <c r="B175" i="3"/>
  <c r="F174" i="3"/>
  <c r="E174" i="3"/>
  <c r="B174" i="3"/>
  <c r="F173" i="3"/>
  <c r="E173" i="3"/>
  <c r="B173" i="3"/>
  <c r="F172" i="3"/>
  <c r="E172" i="3"/>
  <c r="B172" i="3"/>
  <c r="F171" i="3"/>
  <c r="E171" i="3"/>
  <c r="B171" i="3"/>
  <c r="F170" i="3"/>
  <c r="E170" i="3"/>
  <c r="B170" i="3"/>
  <c r="F169" i="3"/>
  <c r="E169" i="3"/>
  <c r="B169" i="3"/>
  <c r="F168" i="3"/>
  <c r="E168" i="3"/>
  <c r="B168" i="3"/>
  <c r="F167" i="3"/>
  <c r="E167" i="3"/>
  <c r="B167" i="3"/>
  <c r="F166" i="3"/>
  <c r="E166" i="3"/>
  <c r="B166" i="3"/>
  <c r="F165" i="3"/>
  <c r="E165" i="3"/>
  <c r="B165" i="3"/>
  <c r="F164" i="3"/>
  <c r="E164" i="3"/>
  <c r="B164" i="3"/>
  <c r="F163" i="3"/>
  <c r="E163" i="3"/>
  <c r="B163" i="3"/>
  <c r="F162" i="3"/>
  <c r="E162" i="3"/>
  <c r="B162" i="3"/>
  <c r="F161" i="3"/>
  <c r="E161" i="3"/>
  <c r="B161" i="3"/>
  <c r="F160" i="3"/>
  <c r="E160" i="3"/>
  <c r="B160" i="3"/>
  <c r="F159" i="3"/>
  <c r="E159" i="3"/>
  <c r="B159" i="3"/>
  <c r="F158" i="3"/>
  <c r="E158" i="3"/>
  <c r="B158" i="3"/>
  <c r="F157" i="3"/>
  <c r="E157" i="3"/>
  <c r="B157" i="3"/>
  <c r="F156" i="3"/>
  <c r="E156" i="3"/>
  <c r="B156" i="3"/>
  <c r="F155" i="3"/>
  <c r="E155" i="3"/>
  <c r="B155" i="3"/>
  <c r="F154" i="3"/>
  <c r="E154" i="3"/>
  <c r="B154" i="3"/>
  <c r="F153" i="3"/>
  <c r="E153" i="3"/>
  <c r="B153" i="3"/>
  <c r="F152" i="3"/>
  <c r="E152" i="3"/>
  <c r="B152" i="3"/>
  <c r="F151" i="3"/>
  <c r="E151" i="3"/>
  <c r="B151" i="3"/>
  <c r="F150" i="3"/>
  <c r="E150" i="3"/>
  <c r="B150" i="3"/>
  <c r="F149" i="3"/>
  <c r="E149" i="3"/>
  <c r="B149" i="3"/>
  <c r="F148" i="3"/>
  <c r="E148" i="3"/>
  <c r="B148" i="3"/>
  <c r="F147" i="3"/>
  <c r="E147" i="3"/>
  <c r="B147" i="3"/>
  <c r="F146" i="3"/>
  <c r="E146" i="3"/>
  <c r="B146" i="3"/>
  <c r="F145" i="3"/>
  <c r="E145" i="3"/>
  <c r="B145" i="3"/>
  <c r="F144" i="3"/>
  <c r="E144" i="3"/>
  <c r="B144" i="3"/>
  <c r="F143" i="3"/>
  <c r="E143" i="3"/>
  <c r="B143" i="3"/>
  <c r="F142" i="3"/>
  <c r="E142" i="3"/>
  <c r="B142" i="3"/>
  <c r="F141" i="3"/>
  <c r="E141" i="3"/>
  <c r="B141" i="3"/>
  <c r="F140" i="3"/>
  <c r="E140" i="3"/>
  <c r="B140" i="3"/>
  <c r="F139" i="3"/>
  <c r="E139" i="3"/>
  <c r="B139" i="3"/>
  <c r="F138" i="3"/>
  <c r="E138" i="3"/>
  <c r="B138" i="3"/>
  <c r="F137" i="3"/>
  <c r="E137" i="3"/>
  <c r="B137" i="3"/>
  <c r="F136" i="3"/>
  <c r="E136" i="3"/>
  <c r="B136" i="3"/>
  <c r="F135" i="3"/>
  <c r="E135" i="3"/>
  <c r="B135" i="3"/>
  <c r="F134" i="3"/>
  <c r="E134" i="3"/>
  <c r="B134" i="3"/>
  <c r="F133" i="3"/>
  <c r="E133" i="3"/>
  <c r="B133" i="3"/>
  <c r="F132" i="3"/>
  <c r="E132" i="3"/>
  <c r="B132" i="3"/>
  <c r="F131" i="3"/>
  <c r="E131" i="3"/>
  <c r="B131" i="3"/>
  <c r="F130" i="3"/>
  <c r="E130" i="3"/>
  <c r="B130" i="3"/>
  <c r="F129" i="3"/>
  <c r="E129" i="3"/>
  <c r="B129" i="3"/>
  <c r="F128" i="3"/>
  <c r="E128" i="3"/>
  <c r="B128" i="3"/>
  <c r="F127" i="3"/>
  <c r="E127" i="3"/>
  <c r="B127" i="3"/>
  <c r="F126" i="3"/>
  <c r="E126" i="3"/>
  <c r="B126" i="3"/>
  <c r="F125" i="3"/>
  <c r="E125" i="3"/>
  <c r="B125" i="3"/>
  <c r="F124" i="3"/>
  <c r="E124" i="3"/>
  <c r="B124" i="3"/>
  <c r="F123" i="3"/>
  <c r="E123" i="3"/>
  <c r="B123" i="3"/>
  <c r="F122" i="3"/>
  <c r="E122" i="3"/>
  <c r="B122" i="3"/>
  <c r="F121" i="3"/>
  <c r="E121" i="3"/>
  <c r="B121" i="3"/>
  <c r="F120" i="3"/>
  <c r="E120" i="3"/>
  <c r="B120" i="3"/>
  <c r="F119" i="3"/>
  <c r="E119" i="3"/>
  <c r="B119" i="3"/>
  <c r="F118" i="3"/>
  <c r="E118" i="3"/>
  <c r="B118" i="3"/>
  <c r="F117" i="3"/>
  <c r="E117" i="3"/>
  <c r="B117" i="3"/>
  <c r="F116" i="3"/>
  <c r="E116" i="3"/>
  <c r="B116" i="3"/>
  <c r="F115" i="3"/>
  <c r="E115" i="3"/>
  <c r="B115" i="3"/>
  <c r="F114" i="3"/>
  <c r="E114" i="3"/>
  <c r="B114" i="3"/>
  <c r="F113" i="3"/>
  <c r="E113" i="3"/>
  <c r="B113" i="3"/>
  <c r="F112" i="3"/>
  <c r="E112" i="3"/>
  <c r="B112" i="3"/>
  <c r="F111" i="3"/>
  <c r="E111" i="3"/>
  <c r="B111" i="3"/>
  <c r="F110" i="3"/>
  <c r="E110" i="3"/>
  <c r="B110" i="3"/>
  <c r="F109" i="3"/>
  <c r="E109" i="3"/>
  <c r="B109" i="3"/>
  <c r="F108" i="3"/>
  <c r="E108" i="3"/>
  <c r="B108" i="3"/>
  <c r="F107" i="3"/>
  <c r="E107" i="3"/>
  <c r="B107" i="3"/>
  <c r="F106" i="3"/>
  <c r="E106" i="3"/>
  <c r="B106" i="3"/>
  <c r="F105" i="3"/>
  <c r="E105" i="3"/>
  <c r="B105" i="3"/>
  <c r="F104" i="3"/>
  <c r="E104" i="3"/>
  <c r="B104" i="3"/>
  <c r="F103" i="3"/>
  <c r="E103" i="3"/>
  <c r="B103" i="3"/>
  <c r="F102" i="3"/>
  <c r="E102" i="3"/>
  <c r="B102" i="3"/>
  <c r="F101" i="3"/>
  <c r="E101" i="3"/>
  <c r="B101" i="3"/>
  <c r="F100" i="3"/>
  <c r="E100" i="3"/>
  <c r="B100" i="3"/>
  <c r="F99" i="3"/>
  <c r="E99" i="3"/>
  <c r="B99" i="3"/>
  <c r="F98" i="3"/>
  <c r="E98" i="3"/>
  <c r="B98" i="3"/>
  <c r="F97" i="3"/>
  <c r="E97" i="3"/>
  <c r="B97" i="3"/>
  <c r="F96" i="3"/>
  <c r="E96" i="3"/>
  <c r="B96" i="3"/>
  <c r="F95" i="3"/>
  <c r="E95" i="3"/>
  <c r="B95" i="3"/>
  <c r="F94" i="3"/>
  <c r="E94" i="3"/>
  <c r="B94" i="3"/>
  <c r="F93" i="3"/>
  <c r="E93" i="3"/>
  <c r="B93" i="3"/>
  <c r="F92" i="3"/>
  <c r="E92" i="3"/>
  <c r="B92" i="3"/>
  <c r="F91" i="3"/>
  <c r="E91" i="3"/>
  <c r="B91" i="3"/>
  <c r="F90" i="3"/>
  <c r="E90" i="3"/>
  <c r="B90" i="3"/>
  <c r="F89" i="3"/>
  <c r="E89" i="3"/>
  <c r="B89" i="3"/>
  <c r="F88" i="3"/>
  <c r="E88" i="3"/>
  <c r="B88" i="3"/>
  <c r="F87" i="3"/>
  <c r="E87" i="3"/>
  <c r="B87" i="3"/>
  <c r="F86" i="3"/>
  <c r="E86" i="3"/>
  <c r="B86" i="3"/>
  <c r="F85" i="3"/>
  <c r="E85" i="3"/>
  <c r="B85" i="3"/>
  <c r="F84" i="3"/>
  <c r="E84" i="3"/>
  <c r="B84" i="3"/>
  <c r="F83" i="3"/>
  <c r="E83" i="3"/>
  <c r="B83" i="3"/>
  <c r="F82" i="3"/>
  <c r="E82" i="3"/>
  <c r="B82" i="3"/>
  <c r="F81" i="3"/>
  <c r="E81" i="3"/>
  <c r="B81" i="3"/>
  <c r="F80" i="3"/>
  <c r="E80" i="3"/>
  <c r="B80" i="3"/>
  <c r="F79" i="3"/>
  <c r="E79" i="3"/>
  <c r="B79" i="3"/>
  <c r="F78" i="3"/>
  <c r="E78" i="3"/>
  <c r="B78" i="3"/>
  <c r="F77" i="3"/>
  <c r="E77" i="3"/>
  <c r="B77" i="3"/>
  <c r="F76" i="3"/>
  <c r="E76" i="3"/>
  <c r="B76" i="3"/>
  <c r="F75" i="3"/>
  <c r="E75" i="3"/>
  <c r="B75" i="3"/>
  <c r="F74" i="3"/>
  <c r="E74" i="3"/>
  <c r="B74" i="3"/>
  <c r="F73" i="3"/>
  <c r="E73" i="3"/>
  <c r="B73" i="3"/>
  <c r="F72" i="3"/>
  <c r="E72" i="3"/>
  <c r="B72" i="3"/>
  <c r="F71" i="3"/>
  <c r="E71" i="3"/>
  <c r="B71" i="3"/>
  <c r="F70" i="3"/>
  <c r="E70" i="3"/>
  <c r="B70" i="3"/>
  <c r="F69" i="3"/>
  <c r="E69" i="3"/>
  <c r="B69" i="3"/>
  <c r="F68" i="3"/>
  <c r="E68" i="3"/>
  <c r="B68" i="3"/>
  <c r="F67" i="3"/>
  <c r="E67" i="3"/>
  <c r="B67" i="3"/>
  <c r="F66" i="3"/>
  <c r="E66" i="3"/>
  <c r="B66" i="3"/>
  <c r="F65" i="3"/>
  <c r="E65" i="3"/>
  <c r="B65" i="3"/>
  <c r="F64" i="3"/>
  <c r="E64" i="3"/>
  <c r="B64" i="3"/>
  <c r="F63" i="3"/>
  <c r="E63" i="3"/>
  <c r="B63" i="3"/>
  <c r="F62" i="3"/>
  <c r="E62" i="3"/>
  <c r="B62" i="3"/>
  <c r="F61" i="3"/>
  <c r="E61" i="3"/>
  <c r="B61" i="3"/>
  <c r="F60" i="3"/>
  <c r="E60" i="3"/>
  <c r="B60" i="3"/>
  <c r="F59" i="3"/>
  <c r="E59" i="3"/>
  <c r="B59" i="3"/>
  <c r="F58" i="3"/>
  <c r="E58" i="3"/>
  <c r="B58" i="3"/>
  <c r="F57" i="3"/>
  <c r="E57" i="3"/>
  <c r="B57" i="3"/>
  <c r="F56" i="3"/>
  <c r="E56" i="3"/>
  <c r="B56" i="3"/>
  <c r="F55" i="3"/>
  <c r="E55" i="3"/>
  <c r="B55" i="3"/>
  <c r="F54" i="3"/>
  <c r="E54" i="3"/>
  <c r="B54" i="3"/>
  <c r="F53" i="3"/>
  <c r="E53" i="3"/>
  <c r="B53" i="3"/>
  <c r="F52" i="3"/>
  <c r="E52" i="3"/>
  <c r="B52" i="3"/>
  <c r="F51" i="3"/>
  <c r="E51" i="3"/>
  <c r="B51" i="3"/>
  <c r="F50" i="3"/>
  <c r="E50" i="3"/>
  <c r="B50" i="3"/>
  <c r="F49" i="3"/>
  <c r="E49" i="3"/>
  <c r="B49" i="3"/>
  <c r="F48" i="3"/>
  <c r="E48" i="3"/>
  <c r="B48" i="3"/>
  <c r="F47" i="3"/>
  <c r="E47" i="3"/>
  <c r="B47" i="3"/>
  <c r="F46" i="3"/>
  <c r="E46" i="3"/>
  <c r="B46" i="3"/>
  <c r="F45" i="3"/>
  <c r="E45" i="3"/>
  <c r="B45" i="3"/>
  <c r="F44" i="3"/>
  <c r="E44" i="3"/>
  <c r="B44" i="3"/>
  <c r="F43" i="3"/>
  <c r="E43" i="3"/>
  <c r="B43" i="3"/>
  <c r="F42" i="3"/>
  <c r="E42" i="3"/>
  <c r="B42" i="3"/>
  <c r="F41" i="3"/>
  <c r="E41" i="3"/>
  <c r="B41" i="3"/>
  <c r="F40" i="3"/>
  <c r="E40" i="3"/>
  <c r="B40" i="3"/>
  <c r="F39" i="3"/>
  <c r="E39" i="3"/>
  <c r="B39" i="3"/>
  <c r="F38" i="3"/>
  <c r="E38" i="3"/>
  <c r="B38" i="3"/>
  <c r="F37" i="3"/>
  <c r="E37" i="3"/>
  <c r="B37" i="3"/>
  <c r="F36" i="3"/>
  <c r="E36" i="3"/>
  <c r="B36" i="3"/>
  <c r="F35" i="3"/>
  <c r="E35" i="3"/>
  <c r="B35" i="3"/>
  <c r="F34" i="3"/>
  <c r="E34" i="3"/>
  <c r="B34" i="3"/>
  <c r="F33" i="3"/>
  <c r="E33" i="3"/>
  <c r="B33" i="3"/>
  <c r="F32" i="3"/>
  <c r="E32" i="3"/>
  <c r="B32" i="3"/>
  <c r="F31" i="3"/>
  <c r="E31" i="3"/>
  <c r="B31" i="3"/>
  <c r="F30" i="3"/>
  <c r="E30" i="3"/>
  <c r="B30" i="3"/>
  <c r="F29" i="3"/>
  <c r="E29" i="3"/>
  <c r="B29" i="3"/>
  <c r="F28" i="3"/>
  <c r="E28" i="3"/>
  <c r="B28" i="3"/>
  <c r="F27" i="3"/>
  <c r="E27" i="3"/>
  <c r="B27" i="3"/>
  <c r="F26" i="3"/>
  <c r="E26" i="3"/>
  <c r="B26" i="3"/>
  <c r="F25" i="3"/>
  <c r="E25" i="3"/>
  <c r="B25" i="3"/>
  <c r="F24" i="3"/>
  <c r="E24" i="3"/>
  <c r="B24" i="3"/>
  <c r="F23" i="3"/>
  <c r="E23" i="3"/>
  <c r="B23" i="3"/>
  <c r="F22" i="3"/>
  <c r="E22" i="3"/>
  <c r="B22" i="3"/>
  <c r="F21" i="3"/>
  <c r="E21" i="3"/>
  <c r="B21" i="3"/>
  <c r="F20" i="3"/>
  <c r="E20" i="3"/>
  <c r="B20" i="3"/>
  <c r="F19" i="3"/>
  <c r="E19" i="3"/>
  <c r="B19" i="3"/>
  <c r="F18" i="3"/>
  <c r="E18" i="3"/>
  <c r="B18" i="3"/>
  <c r="F17" i="3"/>
  <c r="E17" i="3"/>
  <c r="B17" i="3"/>
  <c r="F16" i="3"/>
  <c r="E16" i="3"/>
  <c r="B16" i="3"/>
  <c r="F15" i="3"/>
  <c r="E15" i="3"/>
  <c r="B15" i="3"/>
  <c r="F14" i="3"/>
  <c r="E14" i="3"/>
  <c r="B14" i="3"/>
  <c r="F13" i="3"/>
  <c r="E13" i="3"/>
  <c r="B13" i="3"/>
  <c r="F12" i="3"/>
  <c r="E12" i="3"/>
  <c r="B12" i="3"/>
  <c r="F11" i="3"/>
  <c r="E11" i="3"/>
  <c r="B11" i="3"/>
  <c r="F10" i="3"/>
  <c r="E10" i="3"/>
  <c r="B10" i="3"/>
  <c r="F9" i="3"/>
  <c r="E9" i="3"/>
  <c r="B9" i="3"/>
  <c r="F8" i="3"/>
  <c r="E8" i="3"/>
  <c r="B8" i="3"/>
  <c r="F7" i="3"/>
  <c r="E7" i="3"/>
  <c r="B7" i="3"/>
  <c r="F6" i="3"/>
  <c r="E6" i="3"/>
  <c r="B6" i="3"/>
  <c r="F5" i="3"/>
  <c r="E5" i="3"/>
  <c r="B5" i="3"/>
  <c r="F4" i="3"/>
  <c r="E4" i="3"/>
  <c r="B4" i="3"/>
  <c r="F3" i="3"/>
  <c r="E3" i="3"/>
  <c r="D5" i="2"/>
  <c r="C5" i="2"/>
  <c r="D4" i="2"/>
  <c r="R105" i="1"/>
  <c r="S105" i="1" s="1"/>
  <c r="R104" i="1"/>
  <c r="S104" i="1" s="1"/>
  <c r="R103" i="1"/>
  <c r="S103" i="1" s="1"/>
  <c r="R102" i="1"/>
  <c r="S102" i="1" s="1"/>
  <c r="R101" i="1"/>
  <c r="S101" i="1" s="1"/>
  <c r="R100" i="1"/>
  <c r="S100" i="1" s="1"/>
  <c r="R99" i="1"/>
  <c r="S99" i="1" s="1"/>
  <c r="R98" i="1"/>
  <c r="S98" i="1" s="1"/>
  <c r="R97" i="1"/>
  <c r="S97" i="1" s="1"/>
  <c r="R96" i="1"/>
  <c r="S96" i="1" s="1"/>
  <c r="R95" i="1"/>
  <c r="S95" i="1" s="1"/>
  <c r="R94" i="1"/>
  <c r="S94" i="1" s="1"/>
  <c r="R93" i="1"/>
  <c r="S93" i="1" s="1"/>
  <c r="R92" i="1"/>
  <c r="S92" i="1" s="1"/>
  <c r="R91" i="1"/>
  <c r="S91" i="1" s="1"/>
  <c r="R90" i="1"/>
  <c r="S90" i="1" s="1"/>
  <c r="R89" i="1"/>
  <c r="S89" i="1" s="1"/>
  <c r="R88" i="1"/>
  <c r="S88" i="1" s="1"/>
  <c r="R87" i="1"/>
  <c r="S87" i="1" s="1"/>
  <c r="R86" i="1"/>
  <c r="S86" i="1" s="1"/>
  <c r="R85" i="1"/>
  <c r="S85" i="1" s="1"/>
  <c r="R84" i="1"/>
  <c r="S84" i="1" s="1"/>
  <c r="R83" i="1"/>
  <c r="S83" i="1" s="1"/>
  <c r="R82" i="1"/>
  <c r="S82" i="1" s="1"/>
  <c r="R81" i="1"/>
  <c r="S81" i="1" s="1"/>
  <c r="R80" i="1"/>
  <c r="S80" i="1" s="1"/>
  <c r="R79" i="1"/>
  <c r="S79" i="1" s="1"/>
  <c r="R78" i="1"/>
  <c r="S78" i="1" s="1"/>
  <c r="R77" i="1"/>
  <c r="S77" i="1" s="1"/>
  <c r="R76" i="1"/>
  <c r="S76" i="1" s="1"/>
  <c r="R75" i="1"/>
  <c r="S75" i="1" s="1"/>
  <c r="R74" i="1"/>
  <c r="S74" i="1" s="1"/>
  <c r="R73" i="1"/>
  <c r="S73" i="1" s="1"/>
  <c r="R72" i="1"/>
  <c r="S72" i="1" s="1"/>
  <c r="R71" i="1"/>
  <c r="S71" i="1" s="1"/>
  <c r="R70" i="1"/>
  <c r="S70" i="1" s="1"/>
  <c r="R69" i="1"/>
  <c r="S69" i="1" s="1"/>
  <c r="R68" i="1"/>
  <c r="S68" i="1" s="1"/>
  <c r="R67" i="1"/>
  <c r="S67" i="1" s="1"/>
  <c r="R66" i="1"/>
  <c r="S66" i="1" s="1"/>
  <c r="R65" i="1"/>
  <c r="S65" i="1" s="1"/>
  <c r="R64" i="1"/>
  <c r="S64" i="1" s="1"/>
  <c r="R63" i="1"/>
  <c r="S63" i="1" s="1"/>
  <c r="R62" i="1"/>
  <c r="S62" i="1" s="1"/>
  <c r="R61" i="1"/>
  <c r="S61" i="1" s="1"/>
  <c r="R60" i="1"/>
  <c r="S60" i="1" s="1"/>
  <c r="R59" i="1"/>
  <c r="S59" i="1" s="1"/>
  <c r="R58" i="1"/>
  <c r="S58" i="1" s="1"/>
  <c r="R57" i="1"/>
  <c r="S57" i="1" s="1"/>
  <c r="R56" i="1"/>
  <c r="S56" i="1" s="1"/>
  <c r="R55" i="1"/>
  <c r="S55" i="1" s="1"/>
  <c r="R54" i="1"/>
  <c r="S54" i="1" s="1"/>
  <c r="R53" i="1"/>
  <c r="S53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M35" i="1"/>
  <c r="N35" i="1" s="1"/>
  <c r="R34" i="1"/>
  <c r="S34" i="1" s="1"/>
  <c r="M34" i="1"/>
  <c r="N34" i="1" s="1"/>
  <c r="R33" i="1"/>
  <c r="S33" i="1" s="1"/>
  <c r="M33" i="1"/>
  <c r="N33" i="1" s="1"/>
  <c r="R32" i="1"/>
  <c r="S32" i="1" s="1"/>
  <c r="M32" i="1"/>
  <c r="N32" i="1" s="1"/>
  <c r="R31" i="1"/>
  <c r="S31" i="1" s="1"/>
  <c r="M31" i="1"/>
  <c r="N31" i="1" s="1"/>
  <c r="R30" i="1"/>
  <c r="S30" i="1" s="1"/>
  <c r="M30" i="1"/>
  <c r="N30" i="1" s="1"/>
  <c r="R29" i="1"/>
  <c r="S29" i="1" s="1"/>
  <c r="M29" i="1"/>
  <c r="N29" i="1" s="1"/>
  <c r="R28" i="1"/>
  <c r="S28" i="1" s="1"/>
  <c r="M28" i="1"/>
  <c r="N28" i="1" s="1"/>
  <c r="R27" i="1"/>
  <c r="S27" i="1" s="1"/>
  <c r="M27" i="1"/>
  <c r="N27" i="1" s="1"/>
  <c r="R26" i="1"/>
  <c r="S26" i="1" s="1"/>
  <c r="M26" i="1"/>
  <c r="N26" i="1" s="1"/>
  <c r="R25" i="1"/>
  <c r="S25" i="1" s="1"/>
  <c r="M25" i="1"/>
  <c r="N25" i="1" s="1"/>
  <c r="R24" i="1"/>
  <c r="S24" i="1" s="1"/>
  <c r="M24" i="1"/>
  <c r="N24" i="1" s="1"/>
  <c r="R23" i="1"/>
  <c r="S23" i="1" s="1"/>
  <c r="M23" i="1"/>
  <c r="N23" i="1" s="1"/>
  <c r="R22" i="1"/>
  <c r="S22" i="1" s="1"/>
  <c r="M22" i="1"/>
  <c r="N22" i="1" s="1"/>
  <c r="R21" i="1"/>
  <c r="S21" i="1" s="1"/>
  <c r="M21" i="1"/>
  <c r="N21" i="1" s="1"/>
  <c r="R20" i="1"/>
  <c r="S20" i="1" s="1"/>
  <c r="M20" i="1"/>
  <c r="N20" i="1" s="1"/>
  <c r="R19" i="1"/>
  <c r="S19" i="1" s="1"/>
  <c r="M19" i="1"/>
  <c r="N19" i="1" s="1"/>
  <c r="R18" i="1"/>
  <c r="S18" i="1" s="1"/>
  <c r="M18" i="1"/>
  <c r="N18" i="1" s="1"/>
  <c r="R17" i="1"/>
  <c r="S17" i="1" s="1"/>
  <c r="M17" i="1"/>
  <c r="N17" i="1" s="1"/>
  <c r="R16" i="1"/>
  <c r="S16" i="1" s="1"/>
  <c r="M16" i="1"/>
  <c r="N16" i="1" s="1"/>
  <c r="R15" i="1"/>
  <c r="S15" i="1" s="1"/>
  <c r="M15" i="1"/>
  <c r="N15" i="1" s="1"/>
  <c r="H15" i="1"/>
  <c r="I15" i="1" s="1"/>
  <c r="R14" i="1"/>
  <c r="S14" i="1" s="1"/>
  <c r="M14" i="1"/>
  <c r="N14" i="1" s="1"/>
  <c r="H14" i="1"/>
  <c r="I14" i="1" s="1"/>
  <c r="R13" i="1"/>
  <c r="S13" i="1" s="1"/>
  <c r="M13" i="1"/>
  <c r="N13" i="1" s="1"/>
  <c r="H13" i="1"/>
  <c r="I13" i="1" s="1"/>
  <c r="R12" i="1"/>
  <c r="S12" i="1" s="1"/>
  <c r="M12" i="1"/>
  <c r="N12" i="1" s="1"/>
  <c r="H12" i="1"/>
  <c r="I12" i="1" s="1"/>
  <c r="R11" i="1"/>
  <c r="S11" i="1" s="1"/>
  <c r="M11" i="1"/>
  <c r="N11" i="1" s="1"/>
  <c r="H11" i="1"/>
  <c r="I11" i="1" s="1"/>
  <c r="R10" i="1"/>
  <c r="S10" i="1" s="1"/>
  <c r="M10" i="1"/>
  <c r="N10" i="1" s="1"/>
  <c r="H10" i="1"/>
  <c r="I10" i="1" s="1"/>
  <c r="C10" i="1"/>
  <c r="D10" i="1" s="1"/>
  <c r="R9" i="1"/>
  <c r="S9" i="1" s="1"/>
  <c r="M9" i="1"/>
  <c r="N9" i="1" s="1"/>
  <c r="H9" i="1"/>
  <c r="I9" i="1" s="1"/>
  <c r="C9" i="1"/>
  <c r="D9" i="1" s="1"/>
  <c r="R8" i="1"/>
  <c r="S8" i="1" s="1"/>
  <c r="M8" i="1"/>
  <c r="N8" i="1" s="1"/>
  <c r="H8" i="1"/>
  <c r="I8" i="1" s="1"/>
  <c r="C8" i="1"/>
  <c r="D8" i="1" s="1"/>
  <c r="R7" i="1"/>
  <c r="S7" i="1" s="1"/>
  <c r="M7" i="1"/>
  <c r="N7" i="1" s="1"/>
  <c r="H7" i="1"/>
  <c r="I7" i="1" s="1"/>
  <c r="C7" i="1"/>
  <c r="D7" i="1" s="1"/>
  <c r="R6" i="1"/>
  <c r="S6" i="1" s="1"/>
  <c r="M6" i="1"/>
  <c r="N6" i="1" s="1"/>
  <c r="H6" i="1"/>
  <c r="I6" i="1" s="1"/>
  <c r="C6" i="1"/>
  <c r="D6" i="1" s="1"/>
  <c r="AM19" i="20" l="1"/>
  <c r="AM18" i="20"/>
  <c r="AM17" i="20"/>
  <c r="AM20" i="20"/>
  <c r="AM16" i="20"/>
  <c r="M85" i="20"/>
  <c r="M108" i="20"/>
  <c r="M112" i="20"/>
  <c r="M89" i="20"/>
  <c r="M100" i="20"/>
  <c r="M21" i="20"/>
  <c r="M42" i="20"/>
  <c r="M68" i="20"/>
  <c r="M32" i="20"/>
  <c r="M113" i="20"/>
  <c r="M94" i="20"/>
  <c r="M17" i="20"/>
  <c r="M28" i="20"/>
  <c r="M30" i="20"/>
  <c r="M52" i="20"/>
  <c r="M101" i="20"/>
  <c r="M67" i="20"/>
  <c r="M83" i="20"/>
  <c r="M99" i="20"/>
  <c r="M115" i="20"/>
  <c r="M29" i="20"/>
  <c r="M50" i="20"/>
  <c r="M72" i="20"/>
  <c r="M36" i="20"/>
  <c r="M57" i="20"/>
  <c r="M73" i="20"/>
  <c r="M105" i="20"/>
  <c r="M53" i="20"/>
  <c r="M70" i="20"/>
  <c r="M102" i="20"/>
  <c r="M84" i="20"/>
  <c r="M33" i="20"/>
  <c r="M54" i="20"/>
  <c r="M71" i="20"/>
  <c r="M87" i="20"/>
  <c r="M103" i="20"/>
  <c r="M55" i="20"/>
  <c r="M39" i="20"/>
  <c r="M23" i="20"/>
  <c r="M34" i="20"/>
  <c r="M56" i="20"/>
  <c r="M116" i="20"/>
  <c r="M74" i="20"/>
  <c r="M86" i="20"/>
  <c r="M64" i="20"/>
  <c r="M20" i="20"/>
  <c r="M41" i="20"/>
  <c r="M61" i="20"/>
  <c r="M77" i="20"/>
  <c r="M93" i="20"/>
  <c r="M109" i="20"/>
  <c r="M37" i="20"/>
  <c r="M58" i="20"/>
  <c r="M90" i="20"/>
  <c r="M106" i="20"/>
  <c r="M38" i="20"/>
  <c r="M59" i="20"/>
  <c r="M75" i="20"/>
  <c r="M91" i="20"/>
  <c r="M107" i="20"/>
  <c r="M51" i="20"/>
  <c r="M35" i="20"/>
  <c r="M19" i="20"/>
  <c r="M60" i="20"/>
  <c r="M80" i="20"/>
  <c r="M96" i="20"/>
  <c r="M104" i="20"/>
  <c r="M40" i="20"/>
  <c r="M25" i="20"/>
  <c r="M46" i="20"/>
  <c r="M65" i="20"/>
  <c r="M81" i="20"/>
  <c r="M97" i="20"/>
  <c r="M62" i="20"/>
  <c r="M78" i="20"/>
  <c r="M110" i="20"/>
  <c r="M22" i="20"/>
  <c r="M44" i="20"/>
  <c r="M63" i="20"/>
  <c r="M79" i="20"/>
  <c r="M95" i="20"/>
  <c r="M111" i="20"/>
  <c r="M47" i="20"/>
  <c r="M31" i="20"/>
  <c r="M76" i="20"/>
  <c r="M24" i="20"/>
  <c r="M69" i="20"/>
  <c r="M26" i="20"/>
  <c r="M48" i="20"/>
  <c r="M66" i="20"/>
  <c r="M82" i="20"/>
  <c r="M98" i="20"/>
  <c r="M114" i="20"/>
  <c r="M49" i="20"/>
  <c r="M43" i="20"/>
  <c r="M27" i="20"/>
  <c r="M88" i="20"/>
  <c r="M18" i="20"/>
  <c r="M92" i="20"/>
  <c r="M45" i="20"/>
  <c r="Q239" i="18"/>
  <c r="G72" i="3"/>
  <c r="C72" i="3" s="1"/>
  <c r="D72" i="3" s="1"/>
  <c r="G80" i="3"/>
  <c r="C80" i="3" s="1"/>
  <c r="D80" i="3" s="1"/>
  <c r="G84" i="3"/>
  <c r="C84" i="3" s="1"/>
  <c r="D84" i="3" s="1"/>
  <c r="G257" i="3"/>
  <c r="C257" i="3" s="1"/>
  <c r="D257" i="3" s="1"/>
  <c r="G261" i="3"/>
  <c r="C261" i="3" s="1"/>
  <c r="D261" i="3" s="1"/>
  <c r="G265" i="3"/>
  <c r="C265" i="3" s="1"/>
  <c r="D265" i="3" s="1"/>
  <c r="G289" i="3"/>
  <c r="C289" i="3" s="1"/>
  <c r="D289" i="3" s="1"/>
  <c r="G301" i="3"/>
  <c r="C301" i="3" s="1"/>
  <c r="D301" i="3" s="1"/>
  <c r="G211" i="3"/>
  <c r="C211" i="3" s="1"/>
  <c r="D211" i="3" s="1"/>
  <c r="G223" i="3"/>
  <c r="C223" i="3" s="1"/>
  <c r="D223" i="3" s="1"/>
  <c r="G243" i="3"/>
  <c r="C243" i="3" s="1"/>
  <c r="D243" i="3" s="1"/>
  <c r="P4" i="18"/>
  <c r="Q76" i="18"/>
  <c r="P37" i="18"/>
  <c r="Q106" i="18"/>
  <c r="Q137" i="18"/>
  <c r="G78" i="3"/>
  <c r="C78" i="3" s="1"/>
  <c r="D78" i="3" s="1"/>
  <c r="G114" i="3"/>
  <c r="C114" i="3" s="1"/>
  <c r="D114" i="3" s="1"/>
  <c r="G231" i="3"/>
  <c r="C231" i="3" s="1"/>
  <c r="D231" i="3" s="1"/>
  <c r="G259" i="3"/>
  <c r="C259" i="3" s="1"/>
  <c r="D259" i="3" s="1"/>
  <c r="G292" i="3"/>
  <c r="C292" i="3" s="1"/>
  <c r="D292" i="3" s="1"/>
  <c r="G70" i="3"/>
  <c r="C70" i="3" s="1"/>
  <c r="D70" i="3" s="1"/>
  <c r="G106" i="3"/>
  <c r="C106" i="3" s="1"/>
  <c r="D106" i="3" s="1"/>
  <c r="G227" i="3"/>
  <c r="C227" i="3" s="1"/>
  <c r="D227" i="3" s="1"/>
  <c r="G296" i="3"/>
  <c r="C296" i="3" s="1"/>
  <c r="D296" i="3" s="1"/>
  <c r="P83" i="18"/>
  <c r="Q205" i="18"/>
  <c r="Q213" i="18"/>
  <c r="G74" i="3"/>
  <c r="C74" i="3" s="1"/>
  <c r="D74" i="3" s="1"/>
  <c r="G82" i="3"/>
  <c r="C82" i="3" s="1"/>
  <c r="D82" i="3" s="1"/>
  <c r="G102" i="3"/>
  <c r="C102" i="3" s="1"/>
  <c r="D102" i="3" s="1"/>
  <c r="G110" i="3"/>
  <c r="C110" i="3" s="1"/>
  <c r="D110" i="3" s="1"/>
  <c r="G235" i="3"/>
  <c r="C235" i="3" s="1"/>
  <c r="D235" i="3" s="1"/>
  <c r="G251" i="3"/>
  <c r="C251" i="3" s="1"/>
  <c r="D251" i="3" s="1"/>
  <c r="G13" i="3"/>
  <c r="C13" i="3" s="1"/>
  <c r="D13" i="3" s="1"/>
  <c r="G4" i="3"/>
  <c r="C4" i="3" s="1"/>
  <c r="D4" i="3" s="1"/>
  <c r="P49" i="18"/>
  <c r="Q58" i="18"/>
  <c r="P216" i="18"/>
  <c r="G185" i="3"/>
  <c r="C185" i="3" s="1"/>
  <c r="D185" i="3" s="1"/>
  <c r="G197" i="3"/>
  <c r="C197" i="3" s="1"/>
  <c r="D197" i="3" s="1"/>
  <c r="G213" i="3"/>
  <c r="C213" i="3" s="1"/>
  <c r="D213" i="3" s="1"/>
  <c r="G275" i="3"/>
  <c r="C275" i="3" s="1"/>
  <c r="D275" i="3" s="1"/>
  <c r="G279" i="3"/>
  <c r="C279" i="3" s="1"/>
  <c r="D279" i="3" s="1"/>
  <c r="G283" i="3"/>
  <c r="C283" i="3" s="1"/>
  <c r="D283" i="3" s="1"/>
  <c r="G287" i="3"/>
  <c r="C287" i="3" s="1"/>
  <c r="D287" i="3" s="1"/>
  <c r="Q125" i="18"/>
  <c r="Q173" i="18"/>
  <c r="Q235" i="18"/>
  <c r="Q253" i="18"/>
  <c r="G104" i="3"/>
  <c r="C104" i="3" s="1"/>
  <c r="D104" i="3" s="1"/>
  <c r="G112" i="3"/>
  <c r="C112" i="3" s="1"/>
  <c r="D112" i="3" s="1"/>
  <c r="G116" i="3"/>
  <c r="C116" i="3" s="1"/>
  <c r="D116" i="3" s="1"/>
  <c r="G233" i="3"/>
  <c r="C233" i="3" s="1"/>
  <c r="D233" i="3" s="1"/>
  <c r="G245" i="3"/>
  <c r="C245" i="3" s="1"/>
  <c r="D245" i="3" s="1"/>
  <c r="G297" i="3"/>
  <c r="C297" i="3" s="1"/>
  <c r="D297" i="3" s="1"/>
  <c r="Q46" i="18"/>
  <c r="Q97" i="18"/>
  <c r="Q141" i="18"/>
  <c r="Q202" i="18"/>
  <c r="Q237" i="18"/>
  <c r="S2" i="1"/>
  <c r="S3" i="1" s="1"/>
  <c r="T2" i="1" s="1"/>
  <c r="T3" i="1" s="1"/>
  <c r="Q13" i="18"/>
  <c r="P13" i="18"/>
  <c r="I2" i="1"/>
  <c r="I3" i="1" s="1"/>
  <c r="J2" i="1" s="1"/>
  <c r="J3" i="1" s="1"/>
  <c r="D2" i="1"/>
  <c r="D3" i="1" s="1"/>
  <c r="E2" i="1" s="1"/>
  <c r="E3" i="1" s="1"/>
  <c r="G10" i="3"/>
  <c r="C10" i="3" s="1"/>
  <c r="D10" i="3" s="1"/>
  <c r="G11" i="3"/>
  <c r="C11" i="3" s="1"/>
  <c r="D11" i="3" s="1"/>
  <c r="G19" i="3"/>
  <c r="C19" i="3" s="1"/>
  <c r="D19" i="3" s="1"/>
  <c r="G23" i="3"/>
  <c r="C23" i="3" s="1"/>
  <c r="D23" i="3" s="1"/>
  <c r="G27" i="3"/>
  <c r="C27" i="3" s="1"/>
  <c r="D27" i="3" s="1"/>
  <c r="G31" i="3"/>
  <c r="C31" i="3" s="1"/>
  <c r="D31" i="3" s="1"/>
  <c r="G35" i="3"/>
  <c r="C35" i="3" s="1"/>
  <c r="D35" i="3" s="1"/>
  <c r="G39" i="3"/>
  <c r="C39" i="3" s="1"/>
  <c r="D39" i="3" s="1"/>
  <c r="G43" i="3"/>
  <c r="C43" i="3" s="1"/>
  <c r="D43" i="3" s="1"/>
  <c r="G47" i="3"/>
  <c r="C47" i="3" s="1"/>
  <c r="D47" i="3" s="1"/>
  <c r="G51" i="3"/>
  <c r="C51" i="3" s="1"/>
  <c r="D51" i="3" s="1"/>
  <c r="G56" i="3"/>
  <c r="C56" i="3" s="1"/>
  <c r="D56" i="3" s="1"/>
  <c r="G64" i="3"/>
  <c r="C64" i="3" s="1"/>
  <c r="D64" i="3" s="1"/>
  <c r="G68" i="3"/>
  <c r="C68" i="3" s="1"/>
  <c r="D68" i="3" s="1"/>
  <c r="G86" i="3"/>
  <c r="C86" i="3" s="1"/>
  <c r="D86" i="3" s="1"/>
  <c r="G90" i="3"/>
  <c r="C90" i="3" s="1"/>
  <c r="D90" i="3" s="1"/>
  <c r="G94" i="3"/>
  <c r="C94" i="3" s="1"/>
  <c r="D94" i="3" s="1"/>
  <c r="G98" i="3"/>
  <c r="C98" i="3" s="1"/>
  <c r="D98" i="3" s="1"/>
  <c r="G120" i="3"/>
  <c r="C120" i="3" s="1"/>
  <c r="D120" i="3" s="1"/>
  <c r="G128" i="3"/>
  <c r="C128" i="3" s="1"/>
  <c r="D128" i="3" s="1"/>
  <c r="G132" i="3"/>
  <c r="C132" i="3" s="1"/>
  <c r="D132" i="3" s="1"/>
  <c r="G136" i="3"/>
  <c r="C136" i="3" s="1"/>
  <c r="D136" i="3" s="1"/>
  <c r="G148" i="3"/>
  <c r="C148" i="3" s="1"/>
  <c r="D148" i="3" s="1"/>
  <c r="G152" i="3"/>
  <c r="C152" i="3" s="1"/>
  <c r="D152" i="3" s="1"/>
  <c r="G168" i="3"/>
  <c r="C168" i="3" s="1"/>
  <c r="D168" i="3" s="1"/>
  <c r="G172" i="3"/>
  <c r="C172" i="3" s="1"/>
  <c r="D172" i="3" s="1"/>
  <c r="G187" i="3"/>
  <c r="C187" i="3" s="1"/>
  <c r="D187" i="3" s="1"/>
  <c r="G196" i="3"/>
  <c r="C196" i="3" s="1"/>
  <c r="D196" i="3" s="1"/>
  <c r="G212" i="3"/>
  <c r="C212" i="3" s="1"/>
  <c r="D212" i="3" s="1"/>
  <c r="G217" i="3"/>
  <c r="C217" i="3" s="1"/>
  <c r="D217" i="3" s="1"/>
  <c r="G225" i="3"/>
  <c r="C225" i="3" s="1"/>
  <c r="D225" i="3" s="1"/>
  <c r="G229" i="3"/>
  <c r="C229" i="3" s="1"/>
  <c r="D229" i="3" s="1"/>
  <c r="G244" i="3"/>
  <c r="C244" i="3" s="1"/>
  <c r="D244" i="3" s="1"/>
  <c r="G284" i="3"/>
  <c r="C284" i="3" s="1"/>
  <c r="D284" i="3" s="1"/>
  <c r="G288" i="3"/>
  <c r="C288" i="3" s="1"/>
  <c r="D288" i="3" s="1"/>
  <c r="G293" i="3"/>
  <c r="C293" i="3" s="1"/>
  <c r="D293" i="3" s="1"/>
  <c r="G298" i="3"/>
  <c r="C298" i="3" s="1"/>
  <c r="D298" i="3" s="1"/>
  <c r="G302" i="3"/>
  <c r="C302" i="3" s="1"/>
  <c r="D302" i="3" s="1"/>
  <c r="Q6" i="18"/>
  <c r="P36" i="18"/>
  <c r="P41" i="18"/>
  <c r="P45" i="18"/>
  <c r="P72" i="18"/>
  <c r="Q189" i="18"/>
  <c r="Q197" i="18"/>
  <c r="P200" i="18"/>
  <c r="Q218" i="18"/>
  <c r="Q231" i="18"/>
  <c r="Q181" i="18"/>
  <c r="P184" i="18"/>
  <c r="G50" i="3"/>
  <c r="C50" i="3" s="1"/>
  <c r="D50" i="3" s="1"/>
  <c r="G58" i="3"/>
  <c r="C58" i="3" s="1"/>
  <c r="D58" i="3" s="1"/>
  <c r="G62" i="3"/>
  <c r="C62" i="3" s="1"/>
  <c r="D62" i="3" s="1"/>
  <c r="G66" i="3"/>
  <c r="C66" i="3" s="1"/>
  <c r="D66" i="3" s="1"/>
  <c r="G88" i="3"/>
  <c r="C88" i="3" s="1"/>
  <c r="D88" i="3" s="1"/>
  <c r="G96" i="3"/>
  <c r="C96" i="3" s="1"/>
  <c r="D96" i="3" s="1"/>
  <c r="G100" i="3"/>
  <c r="C100" i="3" s="1"/>
  <c r="D100" i="3" s="1"/>
  <c r="G118" i="3"/>
  <c r="C118" i="3" s="1"/>
  <c r="D118" i="3" s="1"/>
  <c r="G122" i="3"/>
  <c r="C122" i="3" s="1"/>
  <c r="D122" i="3" s="1"/>
  <c r="G126" i="3"/>
  <c r="C126" i="3" s="1"/>
  <c r="D126" i="3" s="1"/>
  <c r="G130" i="3"/>
  <c r="C130" i="3" s="1"/>
  <c r="D130" i="3" s="1"/>
  <c r="G142" i="3"/>
  <c r="C142" i="3" s="1"/>
  <c r="D142" i="3" s="1"/>
  <c r="G146" i="3"/>
  <c r="C146" i="3" s="1"/>
  <c r="D146" i="3" s="1"/>
  <c r="G158" i="3"/>
  <c r="C158" i="3" s="1"/>
  <c r="D158" i="3" s="1"/>
  <c r="G162" i="3"/>
  <c r="C162" i="3" s="1"/>
  <c r="D162" i="3" s="1"/>
  <c r="G174" i="3"/>
  <c r="C174" i="3" s="1"/>
  <c r="D174" i="3" s="1"/>
  <c r="G178" i="3"/>
  <c r="C178" i="3" s="1"/>
  <c r="D178" i="3" s="1"/>
  <c r="G193" i="3"/>
  <c r="C193" i="3" s="1"/>
  <c r="D193" i="3" s="1"/>
  <c r="G206" i="3"/>
  <c r="C206" i="3" s="1"/>
  <c r="D206" i="3" s="1"/>
  <c r="G219" i="3"/>
  <c r="C219" i="3" s="1"/>
  <c r="D219" i="3" s="1"/>
  <c r="G228" i="3"/>
  <c r="C228" i="3" s="1"/>
  <c r="D228" i="3" s="1"/>
  <c r="G266" i="3"/>
  <c r="C266" i="3" s="1"/>
  <c r="D266" i="3" s="1"/>
  <c r="G270" i="3"/>
  <c r="C270" i="3" s="1"/>
  <c r="D270" i="3" s="1"/>
  <c r="G274" i="3"/>
  <c r="C274" i="3" s="1"/>
  <c r="D274" i="3" s="1"/>
  <c r="G278" i="3"/>
  <c r="C278" i="3" s="1"/>
  <c r="D278" i="3" s="1"/>
  <c r="P52" i="18"/>
  <c r="P62" i="18"/>
  <c r="Q66" i="18"/>
  <c r="Q157" i="18"/>
  <c r="Q165" i="18"/>
  <c r="P168" i="18"/>
  <c r="Q186" i="18"/>
  <c r="Q221" i="18"/>
  <c r="G20" i="3"/>
  <c r="C20" i="3" s="1"/>
  <c r="D20" i="3" s="1"/>
  <c r="G24" i="3"/>
  <c r="C24" i="3" s="1"/>
  <c r="D24" i="3" s="1"/>
  <c r="G28" i="3"/>
  <c r="C28" i="3" s="1"/>
  <c r="D28" i="3" s="1"/>
  <c r="G32" i="3"/>
  <c r="C32" i="3" s="1"/>
  <c r="D32" i="3" s="1"/>
  <c r="G36" i="3"/>
  <c r="C36" i="3" s="1"/>
  <c r="D36" i="3" s="1"/>
  <c r="G40" i="3"/>
  <c r="C40" i="3" s="1"/>
  <c r="D40" i="3" s="1"/>
  <c r="G44" i="3"/>
  <c r="C44" i="3" s="1"/>
  <c r="D44" i="3" s="1"/>
  <c r="G48" i="3"/>
  <c r="C48" i="3" s="1"/>
  <c r="D48" i="3" s="1"/>
  <c r="G201" i="3"/>
  <c r="C201" i="3" s="1"/>
  <c r="D201" i="3" s="1"/>
  <c r="G239" i="3"/>
  <c r="C239" i="3" s="1"/>
  <c r="D239" i="3" s="1"/>
  <c r="P8" i="18"/>
  <c r="Q52" i="18"/>
  <c r="Q85" i="18"/>
  <c r="Q86" i="18"/>
  <c r="Q94" i="18"/>
  <c r="Q117" i="18"/>
  <c r="Q118" i="18"/>
  <c r="Q149" i="18"/>
  <c r="Q18" i="18"/>
  <c r="P18" i="18"/>
  <c r="Q28" i="18"/>
  <c r="P28" i="18"/>
  <c r="G5" i="3"/>
  <c r="C5" i="3" s="1"/>
  <c r="D5" i="3" s="1"/>
  <c r="G14" i="3"/>
  <c r="C14" i="3" s="1"/>
  <c r="D14" i="3" s="1"/>
  <c r="G15" i="3"/>
  <c r="C15" i="3" s="1"/>
  <c r="D15" i="3" s="1"/>
  <c r="G18" i="3"/>
  <c r="C18" i="3" s="1"/>
  <c r="D18" i="3" s="1"/>
  <c r="G22" i="3"/>
  <c r="C22" i="3" s="1"/>
  <c r="D22" i="3" s="1"/>
  <c r="G26" i="3"/>
  <c r="C26" i="3" s="1"/>
  <c r="D26" i="3" s="1"/>
  <c r="G30" i="3"/>
  <c r="C30" i="3" s="1"/>
  <c r="D30" i="3" s="1"/>
  <c r="G34" i="3"/>
  <c r="C34" i="3" s="1"/>
  <c r="D34" i="3" s="1"/>
  <c r="G38" i="3"/>
  <c r="C38" i="3" s="1"/>
  <c r="D38" i="3" s="1"/>
  <c r="G42" i="3"/>
  <c r="C42" i="3" s="1"/>
  <c r="D42" i="3" s="1"/>
  <c r="G46" i="3"/>
  <c r="C46" i="3" s="1"/>
  <c r="D46" i="3" s="1"/>
  <c r="G60" i="3"/>
  <c r="C60" i="3" s="1"/>
  <c r="D60" i="3" s="1"/>
  <c r="G76" i="3"/>
  <c r="C76" i="3" s="1"/>
  <c r="D76" i="3" s="1"/>
  <c r="G92" i="3"/>
  <c r="C92" i="3" s="1"/>
  <c r="D92" i="3" s="1"/>
  <c r="G108" i="3"/>
  <c r="C108" i="3" s="1"/>
  <c r="D108" i="3" s="1"/>
  <c r="G124" i="3"/>
  <c r="C124" i="3" s="1"/>
  <c r="D124" i="3" s="1"/>
  <c r="G140" i="3"/>
  <c r="C140" i="3" s="1"/>
  <c r="D140" i="3" s="1"/>
  <c r="G156" i="3"/>
  <c r="C156" i="3" s="1"/>
  <c r="D156" i="3" s="1"/>
  <c r="G176" i="3"/>
  <c r="C176" i="3" s="1"/>
  <c r="D176" i="3" s="1"/>
  <c r="G182" i="3"/>
  <c r="C182" i="3" s="1"/>
  <c r="D182" i="3" s="1"/>
  <c r="G183" i="3"/>
  <c r="C183" i="3" s="1"/>
  <c r="D183" i="3" s="1"/>
  <c r="G188" i="3"/>
  <c r="C188" i="3" s="1"/>
  <c r="D188" i="3" s="1"/>
  <c r="G189" i="3"/>
  <c r="C189" i="3" s="1"/>
  <c r="D189" i="3" s="1"/>
  <c r="G200" i="3"/>
  <c r="C200" i="3" s="1"/>
  <c r="D200" i="3" s="1"/>
  <c r="G209" i="3"/>
  <c r="C209" i="3" s="1"/>
  <c r="D209" i="3" s="1"/>
  <c r="G264" i="3"/>
  <c r="C264" i="3" s="1"/>
  <c r="D264" i="3" s="1"/>
  <c r="G269" i="3"/>
  <c r="C269" i="3" s="1"/>
  <c r="D269" i="3" s="1"/>
  <c r="G273" i="3"/>
  <c r="C273" i="3" s="1"/>
  <c r="D273" i="3" s="1"/>
  <c r="G281" i="3"/>
  <c r="C281" i="3" s="1"/>
  <c r="D281" i="3" s="1"/>
  <c r="P46" i="18"/>
  <c r="P60" i="18"/>
  <c r="G17" i="3"/>
  <c r="C17" i="3" s="1"/>
  <c r="D17" i="3" s="1"/>
  <c r="G21" i="3"/>
  <c r="C21" i="3" s="1"/>
  <c r="D21" i="3" s="1"/>
  <c r="G25" i="3"/>
  <c r="C25" i="3" s="1"/>
  <c r="D25" i="3" s="1"/>
  <c r="G29" i="3"/>
  <c r="C29" i="3" s="1"/>
  <c r="D29" i="3" s="1"/>
  <c r="G33" i="3"/>
  <c r="C33" i="3" s="1"/>
  <c r="D33" i="3" s="1"/>
  <c r="G37" i="3"/>
  <c r="C37" i="3" s="1"/>
  <c r="D37" i="3" s="1"/>
  <c r="G41" i="3"/>
  <c r="C41" i="3" s="1"/>
  <c r="D41" i="3" s="1"/>
  <c r="G45" i="3"/>
  <c r="C45" i="3" s="1"/>
  <c r="D45" i="3" s="1"/>
  <c r="G49" i="3"/>
  <c r="C49" i="3" s="1"/>
  <c r="D49" i="3" s="1"/>
  <c r="G53" i="3"/>
  <c r="C53" i="3" s="1"/>
  <c r="D53" i="3" s="1"/>
  <c r="G134" i="3"/>
  <c r="C134" i="3" s="1"/>
  <c r="D134" i="3" s="1"/>
  <c r="G138" i="3"/>
  <c r="C138" i="3" s="1"/>
  <c r="D138" i="3" s="1"/>
  <c r="G144" i="3"/>
  <c r="C144" i="3" s="1"/>
  <c r="D144" i="3" s="1"/>
  <c r="G150" i="3"/>
  <c r="C150" i="3" s="1"/>
  <c r="D150" i="3" s="1"/>
  <c r="G154" i="3"/>
  <c r="C154" i="3" s="1"/>
  <c r="D154" i="3" s="1"/>
  <c r="G160" i="3"/>
  <c r="C160" i="3" s="1"/>
  <c r="D160" i="3" s="1"/>
  <c r="G166" i="3"/>
  <c r="C166" i="3" s="1"/>
  <c r="D166" i="3" s="1"/>
  <c r="G170" i="3"/>
  <c r="C170" i="3" s="1"/>
  <c r="D170" i="3" s="1"/>
  <c r="G249" i="3"/>
  <c r="C249" i="3" s="1"/>
  <c r="D249" i="3" s="1"/>
  <c r="P11" i="18"/>
  <c r="Q26" i="18"/>
  <c r="P26" i="18"/>
  <c r="Q60" i="18"/>
  <c r="Q36" i="18"/>
  <c r="P38" i="18"/>
  <c r="Q73" i="18"/>
  <c r="Q98" i="18"/>
  <c r="Q130" i="18"/>
  <c r="Q150" i="18"/>
  <c r="G248" i="3"/>
  <c r="C248" i="3" s="1"/>
  <c r="D248" i="3" s="1"/>
  <c r="G253" i="3"/>
  <c r="C253" i="3" s="1"/>
  <c r="D253" i="3" s="1"/>
  <c r="G263" i="3"/>
  <c r="C263" i="3" s="1"/>
  <c r="D263" i="3" s="1"/>
  <c r="G268" i="3"/>
  <c r="C268" i="3" s="1"/>
  <c r="D268" i="3" s="1"/>
  <c r="G272" i="3"/>
  <c r="C272" i="3" s="1"/>
  <c r="D272" i="3" s="1"/>
  <c r="G277" i="3"/>
  <c r="C277" i="3" s="1"/>
  <c r="D277" i="3" s="1"/>
  <c r="G282" i="3"/>
  <c r="C282" i="3" s="1"/>
  <c r="D282" i="3" s="1"/>
  <c r="G286" i="3"/>
  <c r="C286" i="3" s="1"/>
  <c r="D286" i="3" s="1"/>
  <c r="G291" i="3"/>
  <c r="C291" i="3" s="1"/>
  <c r="D291" i="3" s="1"/>
  <c r="G295" i="3"/>
  <c r="C295" i="3" s="1"/>
  <c r="D295" i="3" s="1"/>
  <c r="G300" i="3"/>
  <c r="C300" i="3" s="1"/>
  <c r="D300" i="3" s="1"/>
  <c r="Q8" i="18"/>
  <c r="Q11" i="18"/>
  <c r="P16" i="18"/>
  <c r="P22" i="18"/>
  <c r="P33" i="18"/>
  <c r="Q50" i="18"/>
  <c r="Q74" i="18"/>
  <c r="Q105" i="18"/>
  <c r="Q126" i="18"/>
  <c r="Q129" i="18"/>
  <c r="Q229" i="18"/>
  <c r="G164" i="3"/>
  <c r="C164" i="3" s="1"/>
  <c r="D164" i="3" s="1"/>
  <c r="G180" i="3"/>
  <c r="C180" i="3" s="1"/>
  <c r="D180" i="3" s="1"/>
  <c r="G181" i="3"/>
  <c r="C181" i="3" s="1"/>
  <c r="D181" i="3" s="1"/>
  <c r="G186" i="3"/>
  <c r="C186" i="3" s="1"/>
  <c r="D186" i="3" s="1"/>
  <c r="G195" i="3"/>
  <c r="C195" i="3" s="1"/>
  <c r="D195" i="3" s="1"/>
  <c r="G198" i="3"/>
  <c r="C198" i="3" s="1"/>
  <c r="D198" i="3" s="1"/>
  <c r="G199" i="3"/>
  <c r="C199" i="3" s="1"/>
  <c r="D199" i="3" s="1"/>
  <c r="G203" i="3"/>
  <c r="C203" i="3" s="1"/>
  <c r="D203" i="3" s="1"/>
  <c r="G207" i="3"/>
  <c r="C207" i="3" s="1"/>
  <c r="D207" i="3" s="1"/>
  <c r="G215" i="3"/>
  <c r="C215" i="3" s="1"/>
  <c r="D215" i="3" s="1"/>
  <c r="G232" i="3"/>
  <c r="C232" i="3" s="1"/>
  <c r="D232" i="3" s="1"/>
  <c r="G237" i="3"/>
  <c r="C237" i="3" s="1"/>
  <c r="D237" i="3" s="1"/>
  <c r="G241" i="3"/>
  <c r="C241" i="3" s="1"/>
  <c r="D241" i="3" s="1"/>
  <c r="G247" i="3"/>
  <c r="C247" i="3" s="1"/>
  <c r="D247" i="3" s="1"/>
  <c r="G255" i="3"/>
  <c r="C255" i="3" s="1"/>
  <c r="D255" i="3" s="1"/>
  <c r="G260" i="3"/>
  <c r="C260" i="3" s="1"/>
  <c r="D260" i="3" s="1"/>
  <c r="G267" i="3"/>
  <c r="C267" i="3" s="1"/>
  <c r="D267" i="3" s="1"/>
  <c r="G271" i="3"/>
  <c r="C271" i="3" s="1"/>
  <c r="D271" i="3" s="1"/>
  <c r="G276" i="3"/>
  <c r="C276" i="3" s="1"/>
  <c r="D276" i="3" s="1"/>
  <c r="G280" i="3"/>
  <c r="C280" i="3" s="1"/>
  <c r="D280" i="3" s="1"/>
  <c r="G285" i="3"/>
  <c r="C285" i="3" s="1"/>
  <c r="D285" i="3" s="1"/>
  <c r="G290" i="3"/>
  <c r="C290" i="3" s="1"/>
  <c r="D290" i="3" s="1"/>
  <c r="G294" i="3"/>
  <c r="C294" i="3" s="1"/>
  <c r="D294" i="3" s="1"/>
  <c r="G299" i="3"/>
  <c r="C299" i="3" s="1"/>
  <c r="D299" i="3" s="1"/>
  <c r="P6" i="18"/>
  <c r="P21" i="18"/>
  <c r="P50" i="18"/>
  <c r="S50" i="18" s="1"/>
  <c r="P57" i="18"/>
  <c r="P65" i="18"/>
  <c r="Q93" i="18"/>
  <c r="Q114" i="18"/>
  <c r="Q121" i="18"/>
  <c r="Q153" i="18"/>
  <c r="Q245" i="18"/>
  <c r="P80" i="18"/>
  <c r="Q101" i="18"/>
  <c r="Q134" i="18"/>
  <c r="Q146" i="18"/>
  <c r="Q170" i="18"/>
  <c r="Q138" i="18"/>
  <c r="Q158" i="18"/>
  <c r="Q161" i="18"/>
  <c r="Q162" i="18"/>
  <c r="Q174" i="18"/>
  <c r="Q177" i="18"/>
  <c r="Q178" i="18"/>
  <c r="Q190" i="18"/>
  <c r="Q193" i="18"/>
  <c r="Q194" i="18"/>
  <c r="Q206" i="18"/>
  <c r="Q209" i="18"/>
  <c r="Q210" i="18"/>
  <c r="Q223" i="18"/>
  <c r="Q243" i="18"/>
  <c r="Q247" i="18"/>
  <c r="P24" i="18"/>
  <c r="Q24" i="18"/>
  <c r="Q32" i="18"/>
  <c r="P32" i="18"/>
  <c r="G7" i="3"/>
  <c r="C7" i="3" s="1"/>
  <c r="D7" i="3" s="1"/>
  <c r="G55" i="3"/>
  <c r="C55" i="3" s="1"/>
  <c r="D55" i="3" s="1"/>
  <c r="G54" i="3"/>
  <c r="C54" i="3" s="1"/>
  <c r="D54" i="3" s="1"/>
  <c r="Q20" i="18"/>
  <c r="P20" i="18"/>
  <c r="P78" i="18"/>
  <c r="Q78" i="18"/>
  <c r="P249" i="18"/>
  <c r="Q249" i="18"/>
  <c r="N2" i="1"/>
  <c r="N3" i="1" s="1"/>
  <c r="O2" i="1" s="1"/>
  <c r="O3" i="1" s="1"/>
  <c r="G3" i="3"/>
  <c r="C3" i="3" s="1"/>
  <c r="D3" i="3" s="1"/>
  <c r="G8" i="3"/>
  <c r="C8" i="3" s="1"/>
  <c r="D8" i="3" s="1"/>
  <c r="G12" i="3"/>
  <c r="C12" i="3" s="1"/>
  <c r="D12" i="3" s="1"/>
  <c r="G52" i="3"/>
  <c r="C52" i="3" s="1"/>
  <c r="D52" i="3" s="1"/>
  <c r="G6" i="3"/>
  <c r="C6" i="3" s="1"/>
  <c r="D6" i="3" s="1"/>
  <c r="G9" i="3"/>
  <c r="C9" i="3" s="1"/>
  <c r="D9" i="3" s="1"/>
  <c r="G16" i="3"/>
  <c r="C16" i="3" s="1"/>
  <c r="D16" i="3" s="1"/>
  <c r="G184" i="3"/>
  <c r="C184" i="3" s="1"/>
  <c r="D184" i="3" s="1"/>
  <c r="G220" i="3"/>
  <c r="C220" i="3" s="1"/>
  <c r="D220" i="3" s="1"/>
  <c r="G221" i="3"/>
  <c r="C221" i="3" s="1"/>
  <c r="D221" i="3" s="1"/>
  <c r="G252" i="3"/>
  <c r="C252" i="3" s="1"/>
  <c r="D252" i="3" s="1"/>
  <c r="Q15" i="18"/>
  <c r="P15" i="18"/>
  <c r="Q16" i="18"/>
  <c r="P34" i="18"/>
  <c r="Q34" i="18"/>
  <c r="P40" i="18"/>
  <c r="G57" i="3"/>
  <c r="C57" i="3" s="1"/>
  <c r="D57" i="3" s="1"/>
  <c r="G59" i="3"/>
  <c r="C59" i="3" s="1"/>
  <c r="D59" i="3" s="1"/>
  <c r="G61" i="3"/>
  <c r="C61" i="3" s="1"/>
  <c r="D61" i="3" s="1"/>
  <c r="G63" i="3"/>
  <c r="C63" i="3" s="1"/>
  <c r="D63" i="3" s="1"/>
  <c r="G65" i="3"/>
  <c r="C65" i="3" s="1"/>
  <c r="D65" i="3" s="1"/>
  <c r="G67" i="3"/>
  <c r="C67" i="3" s="1"/>
  <c r="D67" i="3" s="1"/>
  <c r="G69" i="3"/>
  <c r="C69" i="3" s="1"/>
  <c r="D69" i="3" s="1"/>
  <c r="G71" i="3"/>
  <c r="C71" i="3" s="1"/>
  <c r="D71" i="3" s="1"/>
  <c r="G73" i="3"/>
  <c r="C73" i="3" s="1"/>
  <c r="D73" i="3" s="1"/>
  <c r="G75" i="3"/>
  <c r="C75" i="3" s="1"/>
  <c r="D75" i="3" s="1"/>
  <c r="G77" i="3"/>
  <c r="C77" i="3" s="1"/>
  <c r="D77" i="3" s="1"/>
  <c r="G79" i="3"/>
  <c r="C79" i="3" s="1"/>
  <c r="D79" i="3" s="1"/>
  <c r="G81" i="3"/>
  <c r="C81" i="3" s="1"/>
  <c r="D81" i="3" s="1"/>
  <c r="G83" i="3"/>
  <c r="C83" i="3" s="1"/>
  <c r="D83" i="3" s="1"/>
  <c r="G85" i="3"/>
  <c r="C85" i="3" s="1"/>
  <c r="D85" i="3" s="1"/>
  <c r="G87" i="3"/>
  <c r="C87" i="3" s="1"/>
  <c r="D87" i="3" s="1"/>
  <c r="G89" i="3"/>
  <c r="C89" i="3" s="1"/>
  <c r="D89" i="3" s="1"/>
  <c r="G91" i="3"/>
  <c r="C91" i="3" s="1"/>
  <c r="D91" i="3" s="1"/>
  <c r="G93" i="3"/>
  <c r="C93" i="3" s="1"/>
  <c r="D93" i="3" s="1"/>
  <c r="G95" i="3"/>
  <c r="C95" i="3" s="1"/>
  <c r="D95" i="3" s="1"/>
  <c r="G97" i="3"/>
  <c r="C97" i="3" s="1"/>
  <c r="D97" i="3" s="1"/>
  <c r="G99" i="3"/>
  <c r="C99" i="3" s="1"/>
  <c r="D99" i="3" s="1"/>
  <c r="G101" i="3"/>
  <c r="C101" i="3" s="1"/>
  <c r="D101" i="3" s="1"/>
  <c r="G103" i="3"/>
  <c r="C103" i="3" s="1"/>
  <c r="D103" i="3" s="1"/>
  <c r="G105" i="3"/>
  <c r="C105" i="3" s="1"/>
  <c r="D105" i="3" s="1"/>
  <c r="G107" i="3"/>
  <c r="C107" i="3" s="1"/>
  <c r="D107" i="3" s="1"/>
  <c r="G109" i="3"/>
  <c r="C109" i="3" s="1"/>
  <c r="D109" i="3" s="1"/>
  <c r="G111" i="3"/>
  <c r="C111" i="3" s="1"/>
  <c r="D111" i="3" s="1"/>
  <c r="G113" i="3"/>
  <c r="C113" i="3" s="1"/>
  <c r="D113" i="3" s="1"/>
  <c r="G115" i="3"/>
  <c r="C115" i="3" s="1"/>
  <c r="D115" i="3" s="1"/>
  <c r="G117" i="3"/>
  <c r="C117" i="3" s="1"/>
  <c r="D117" i="3" s="1"/>
  <c r="G119" i="3"/>
  <c r="C119" i="3" s="1"/>
  <c r="D119" i="3" s="1"/>
  <c r="G121" i="3"/>
  <c r="C121" i="3" s="1"/>
  <c r="D121" i="3" s="1"/>
  <c r="G123" i="3"/>
  <c r="C123" i="3" s="1"/>
  <c r="D123" i="3" s="1"/>
  <c r="G125" i="3"/>
  <c r="C125" i="3" s="1"/>
  <c r="D125" i="3" s="1"/>
  <c r="G127" i="3"/>
  <c r="C127" i="3" s="1"/>
  <c r="D127" i="3" s="1"/>
  <c r="G129" i="3"/>
  <c r="C129" i="3" s="1"/>
  <c r="D129" i="3" s="1"/>
  <c r="G131" i="3"/>
  <c r="C131" i="3" s="1"/>
  <c r="D131" i="3" s="1"/>
  <c r="G133" i="3"/>
  <c r="C133" i="3" s="1"/>
  <c r="D133" i="3" s="1"/>
  <c r="G135" i="3"/>
  <c r="C135" i="3" s="1"/>
  <c r="D135" i="3" s="1"/>
  <c r="G137" i="3"/>
  <c r="C137" i="3" s="1"/>
  <c r="D137" i="3" s="1"/>
  <c r="G139" i="3"/>
  <c r="C139" i="3" s="1"/>
  <c r="D139" i="3" s="1"/>
  <c r="G141" i="3"/>
  <c r="C141" i="3" s="1"/>
  <c r="D141" i="3" s="1"/>
  <c r="G143" i="3"/>
  <c r="C143" i="3" s="1"/>
  <c r="D143" i="3" s="1"/>
  <c r="G145" i="3"/>
  <c r="C145" i="3" s="1"/>
  <c r="D145" i="3" s="1"/>
  <c r="G147" i="3"/>
  <c r="C147" i="3" s="1"/>
  <c r="D147" i="3" s="1"/>
  <c r="G149" i="3"/>
  <c r="C149" i="3" s="1"/>
  <c r="D149" i="3" s="1"/>
  <c r="G151" i="3"/>
  <c r="C151" i="3" s="1"/>
  <c r="D151" i="3" s="1"/>
  <c r="G153" i="3"/>
  <c r="C153" i="3" s="1"/>
  <c r="D153" i="3" s="1"/>
  <c r="G155" i="3"/>
  <c r="C155" i="3" s="1"/>
  <c r="D155" i="3" s="1"/>
  <c r="G157" i="3"/>
  <c r="C157" i="3" s="1"/>
  <c r="D157" i="3" s="1"/>
  <c r="G159" i="3"/>
  <c r="C159" i="3" s="1"/>
  <c r="D159" i="3" s="1"/>
  <c r="G161" i="3"/>
  <c r="C161" i="3" s="1"/>
  <c r="D161" i="3" s="1"/>
  <c r="G163" i="3"/>
  <c r="C163" i="3" s="1"/>
  <c r="D163" i="3" s="1"/>
  <c r="G165" i="3"/>
  <c r="C165" i="3" s="1"/>
  <c r="D165" i="3" s="1"/>
  <c r="G167" i="3"/>
  <c r="C167" i="3" s="1"/>
  <c r="D167" i="3" s="1"/>
  <c r="G169" i="3"/>
  <c r="C169" i="3" s="1"/>
  <c r="D169" i="3" s="1"/>
  <c r="G171" i="3"/>
  <c r="C171" i="3" s="1"/>
  <c r="D171" i="3" s="1"/>
  <c r="G173" i="3"/>
  <c r="C173" i="3" s="1"/>
  <c r="D173" i="3" s="1"/>
  <c r="G175" i="3"/>
  <c r="C175" i="3" s="1"/>
  <c r="D175" i="3" s="1"/>
  <c r="G177" i="3"/>
  <c r="C177" i="3" s="1"/>
  <c r="D177" i="3" s="1"/>
  <c r="G179" i="3"/>
  <c r="C179" i="3" s="1"/>
  <c r="D179" i="3" s="1"/>
  <c r="G190" i="3"/>
  <c r="C190" i="3" s="1"/>
  <c r="D190" i="3" s="1"/>
  <c r="G191" i="3"/>
  <c r="C191" i="3" s="1"/>
  <c r="D191" i="3" s="1"/>
  <c r="G202" i="3"/>
  <c r="C202" i="3" s="1"/>
  <c r="D202" i="3" s="1"/>
  <c r="G204" i="3"/>
  <c r="C204" i="3" s="1"/>
  <c r="D204" i="3" s="1"/>
  <c r="G205" i="3"/>
  <c r="C205" i="3" s="1"/>
  <c r="D205" i="3" s="1"/>
  <c r="G216" i="3"/>
  <c r="C216" i="3" s="1"/>
  <c r="D216" i="3" s="1"/>
  <c r="G236" i="3"/>
  <c r="C236" i="3" s="1"/>
  <c r="D236" i="3" s="1"/>
  <c r="Q30" i="18"/>
  <c r="P30" i="18"/>
  <c r="Q42" i="18"/>
  <c r="Q10" i="18"/>
  <c r="P10" i="18"/>
  <c r="P44" i="18"/>
  <c r="Q44" i="18"/>
  <c r="Q54" i="18"/>
  <c r="P54" i="18"/>
  <c r="O4" i="17"/>
  <c r="Q22" i="18"/>
  <c r="Q38" i="18"/>
  <c r="P56" i="18"/>
  <c r="Q56" i="18"/>
  <c r="Q89" i="18"/>
  <c r="P225" i="18"/>
  <c r="Q225" i="18"/>
  <c r="P241" i="18"/>
  <c r="Q241" i="18"/>
  <c r="Q251" i="18"/>
  <c r="P12" i="18"/>
  <c r="P17" i="18"/>
  <c r="P25" i="18"/>
  <c r="Q40" i="18"/>
  <c r="P42" i="18"/>
  <c r="P48" i="18"/>
  <c r="Q48" i="18"/>
  <c r="P64" i="18"/>
  <c r="Q64" i="18"/>
  <c r="P70" i="18"/>
  <c r="Q70" i="18"/>
  <c r="Q113" i="18"/>
  <c r="Q122" i="18"/>
  <c r="Q154" i="18"/>
  <c r="P233" i="18"/>
  <c r="Q233" i="18"/>
  <c r="G192" i="3"/>
  <c r="C192" i="3" s="1"/>
  <c r="D192" i="3" s="1"/>
  <c r="G194" i="3"/>
  <c r="C194" i="3" s="1"/>
  <c r="D194" i="3" s="1"/>
  <c r="G208" i="3"/>
  <c r="C208" i="3" s="1"/>
  <c r="D208" i="3" s="1"/>
  <c r="G224" i="3"/>
  <c r="C224" i="3" s="1"/>
  <c r="D224" i="3" s="1"/>
  <c r="G240" i="3"/>
  <c r="C240" i="3" s="1"/>
  <c r="D240" i="3" s="1"/>
  <c r="G256" i="3"/>
  <c r="C256" i="3" s="1"/>
  <c r="D256" i="3" s="1"/>
  <c r="P29" i="18"/>
  <c r="P58" i="18"/>
  <c r="Q62" i="18"/>
  <c r="P69" i="18"/>
  <c r="Q69" i="18"/>
  <c r="P75" i="18"/>
  <c r="Q90" i="18"/>
  <c r="Q102" i="18"/>
  <c r="Q109" i="18"/>
  <c r="Q133" i="18"/>
  <c r="Q145" i="18"/>
  <c r="Q169" i="18"/>
  <c r="Q185" i="18"/>
  <c r="Q201" i="18"/>
  <c r="Q217" i="18"/>
  <c r="Q227" i="18"/>
  <c r="Q72" i="18"/>
  <c r="Q81" i="18"/>
  <c r="P164" i="18"/>
  <c r="P180" i="18"/>
  <c r="P196" i="18"/>
  <c r="P212" i="18"/>
  <c r="P223" i="18"/>
  <c r="P231" i="18"/>
  <c r="P239" i="18"/>
  <c r="P247" i="18"/>
  <c r="P156" i="18"/>
  <c r="P172" i="18"/>
  <c r="P188" i="18"/>
  <c r="P204" i="18"/>
  <c r="P220" i="18"/>
  <c r="P227" i="18"/>
  <c r="P235" i="18"/>
  <c r="P243" i="18"/>
  <c r="P251" i="18"/>
  <c r="P53" i="18"/>
  <c r="P61" i="18"/>
  <c r="P77" i="18"/>
  <c r="Q110" i="18"/>
  <c r="Q142" i="18"/>
  <c r="P160" i="18"/>
  <c r="Q166" i="18"/>
  <c r="P176" i="18"/>
  <c r="Q182" i="18"/>
  <c r="P192" i="18"/>
  <c r="Q198" i="18"/>
  <c r="P208" i="18"/>
  <c r="Q214" i="18"/>
  <c r="P229" i="18"/>
  <c r="P237" i="18"/>
  <c r="P245" i="18"/>
  <c r="P253" i="18"/>
  <c r="G210" i="3"/>
  <c r="C210" i="3" s="1"/>
  <c r="D210" i="3" s="1"/>
  <c r="G218" i="3"/>
  <c r="C218" i="3" s="1"/>
  <c r="D218" i="3" s="1"/>
  <c r="G226" i="3"/>
  <c r="C226" i="3" s="1"/>
  <c r="D226" i="3" s="1"/>
  <c r="G234" i="3"/>
  <c r="C234" i="3" s="1"/>
  <c r="D234" i="3" s="1"/>
  <c r="G242" i="3"/>
  <c r="C242" i="3" s="1"/>
  <c r="D242" i="3" s="1"/>
  <c r="G250" i="3"/>
  <c r="C250" i="3" s="1"/>
  <c r="D250" i="3" s="1"/>
  <c r="G258" i="3"/>
  <c r="C258" i="3" s="1"/>
  <c r="D258" i="3" s="1"/>
  <c r="P23" i="18"/>
  <c r="P31" i="18"/>
  <c r="P39" i="18"/>
  <c r="P47" i="18"/>
  <c r="P55" i="18"/>
  <c r="P63" i="18"/>
  <c r="Q68" i="18"/>
  <c r="Q5" i="18"/>
  <c r="P5" i="18"/>
  <c r="Q7" i="18"/>
  <c r="P7" i="18"/>
  <c r="Q9" i="18"/>
  <c r="P9" i="18"/>
  <c r="Q67" i="18"/>
  <c r="P67" i="18"/>
  <c r="Q79" i="18"/>
  <c r="P79" i="18"/>
  <c r="P167" i="18"/>
  <c r="Q167" i="18"/>
  <c r="P183" i="18"/>
  <c r="Q183" i="18"/>
  <c r="P199" i="18"/>
  <c r="Q199" i="18"/>
  <c r="P215" i="18"/>
  <c r="Q215" i="18"/>
  <c r="Q226" i="18"/>
  <c r="P226" i="18"/>
  <c r="Q234" i="18"/>
  <c r="P234" i="18"/>
  <c r="Q242" i="18"/>
  <c r="P242" i="18"/>
  <c r="Q250" i="18"/>
  <c r="P250" i="18"/>
  <c r="G214" i="3"/>
  <c r="C214" i="3" s="1"/>
  <c r="D214" i="3" s="1"/>
  <c r="G222" i="3"/>
  <c r="C222" i="3" s="1"/>
  <c r="D222" i="3" s="1"/>
  <c r="G230" i="3"/>
  <c r="C230" i="3" s="1"/>
  <c r="D230" i="3" s="1"/>
  <c r="G238" i="3"/>
  <c r="C238" i="3" s="1"/>
  <c r="D238" i="3" s="1"/>
  <c r="G246" i="3"/>
  <c r="C246" i="3" s="1"/>
  <c r="D246" i="3" s="1"/>
  <c r="G254" i="3"/>
  <c r="C254" i="3" s="1"/>
  <c r="D254" i="3" s="1"/>
  <c r="G262" i="3"/>
  <c r="C262" i="3" s="1"/>
  <c r="D262" i="3" s="1"/>
  <c r="P14" i="18"/>
  <c r="P19" i="18"/>
  <c r="P27" i="18"/>
  <c r="P35" i="18"/>
  <c r="P43" i="18"/>
  <c r="P51" i="18"/>
  <c r="P59" i="18"/>
  <c r="Q71" i="18"/>
  <c r="P71" i="18"/>
  <c r="P82" i="18"/>
  <c r="Q82" i="18"/>
  <c r="Q4" i="18"/>
  <c r="Q12" i="18"/>
  <c r="Q14" i="18"/>
  <c r="Q17" i="18"/>
  <c r="Q19" i="18"/>
  <c r="Q21" i="18"/>
  <c r="Q23" i="18"/>
  <c r="Q25" i="18"/>
  <c r="Q27" i="18"/>
  <c r="Q29" i="18"/>
  <c r="Q31" i="18"/>
  <c r="Q33" i="18"/>
  <c r="Q35" i="18"/>
  <c r="Q37" i="18"/>
  <c r="Q39" i="18"/>
  <c r="Q41" i="18"/>
  <c r="Q43" i="18"/>
  <c r="Q45" i="18"/>
  <c r="Q47" i="18"/>
  <c r="Q49" i="18"/>
  <c r="Q51" i="18"/>
  <c r="Q53" i="18"/>
  <c r="Q55" i="18"/>
  <c r="Q57" i="18"/>
  <c r="Q59" i="18"/>
  <c r="Q61" i="18"/>
  <c r="Q63" i="18"/>
  <c r="Q65" i="18"/>
  <c r="P73" i="18"/>
  <c r="Q77" i="18"/>
  <c r="P81" i="18"/>
  <c r="P87" i="18"/>
  <c r="Q87" i="18"/>
  <c r="P88" i="18"/>
  <c r="Q88" i="18"/>
  <c r="P95" i="18"/>
  <c r="Q95" i="18"/>
  <c r="P96" i="18"/>
  <c r="Q96" i="18"/>
  <c r="P103" i="18"/>
  <c r="Q103" i="18"/>
  <c r="P104" i="18"/>
  <c r="Q104" i="18"/>
  <c r="P111" i="18"/>
  <c r="Q111" i="18"/>
  <c r="P112" i="18"/>
  <c r="Q112" i="18"/>
  <c r="P119" i="18"/>
  <c r="Q119" i="18"/>
  <c r="P120" i="18"/>
  <c r="Q120" i="18"/>
  <c r="P127" i="18"/>
  <c r="Q127" i="18"/>
  <c r="P128" i="18"/>
  <c r="Q128" i="18"/>
  <c r="P135" i="18"/>
  <c r="Q135" i="18"/>
  <c r="P136" i="18"/>
  <c r="Q136" i="18"/>
  <c r="P143" i="18"/>
  <c r="Q143" i="18"/>
  <c r="P144" i="18"/>
  <c r="Q144" i="18"/>
  <c r="P151" i="18"/>
  <c r="Q151" i="18"/>
  <c r="P152" i="18"/>
  <c r="Q152" i="18"/>
  <c r="P163" i="18"/>
  <c r="Q163" i="18"/>
  <c r="P179" i="18"/>
  <c r="Q179" i="18"/>
  <c r="P195" i="18"/>
  <c r="Q195" i="18"/>
  <c r="P211" i="18"/>
  <c r="Q211" i="18"/>
  <c r="P68" i="18"/>
  <c r="S68" i="18" s="1"/>
  <c r="P74" i="18"/>
  <c r="P84" i="18"/>
  <c r="Q84" i="18"/>
  <c r="P91" i="18"/>
  <c r="Q91" i="18"/>
  <c r="P92" i="18"/>
  <c r="Q92" i="18"/>
  <c r="P99" i="18"/>
  <c r="Q99" i="18"/>
  <c r="P100" i="18"/>
  <c r="Q100" i="18"/>
  <c r="P107" i="18"/>
  <c r="Q107" i="18"/>
  <c r="P108" i="18"/>
  <c r="Q108" i="18"/>
  <c r="P115" i="18"/>
  <c r="Q115" i="18"/>
  <c r="P116" i="18"/>
  <c r="Q116" i="18"/>
  <c r="P123" i="18"/>
  <c r="Q123" i="18"/>
  <c r="P124" i="18"/>
  <c r="Q124" i="18"/>
  <c r="P131" i="18"/>
  <c r="Q131" i="18"/>
  <c r="P132" i="18"/>
  <c r="Q132" i="18"/>
  <c r="P139" i="18"/>
  <c r="Q139" i="18"/>
  <c r="P140" i="18"/>
  <c r="Q140" i="18"/>
  <c r="P147" i="18"/>
  <c r="Q147" i="18"/>
  <c r="P148" i="18"/>
  <c r="Q148" i="18"/>
  <c r="P155" i="18"/>
  <c r="Q155" i="18"/>
  <c r="P171" i="18"/>
  <c r="Q171" i="18"/>
  <c r="P187" i="18"/>
  <c r="Q187" i="18"/>
  <c r="P203" i="18"/>
  <c r="Q203" i="18"/>
  <c r="P219" i="18"/>
  <c r="Q219" i="18"/>
  <c r="P66" i="18"/>
  <c r="Q75" i="18"/>
  <c r="P76" i="18"/>
  <c r="Q80" i="18"/>
  <c r="Q83" i="18"/>
  <c r="P159" i="18"/>
  <c r="Q159" i="18"/>
  <c r="P175" i="18"/>
  <c r="Q175" i="18"/>
  <c r="P191" i="18"/>
  <c r="Q191" i="18"/>
  <c r="P207" i="18"/>
  <c r="Q207" i="18"/>
  <c r="P86" i="18"/>
  <c r="P90" i="18"/>
  <c r="P94" i="18"/>
  <c r="P98" i="18"/>
  <c r="P102" i="18"/>
  <c r="P106" i="18"/>
  <c r="P110" i="18"/>
  <c r="P114" i="18"/>
  <c r="P118" i="18"/>
  <c r="P122" i="18"/>
  <c r="P126" i="18"/>
  <c r="P130" i="18"/>
  <c r="P134" i="18"/>
  <c r="P138" i="18"/>
  <c r="P142" i="18"/>
  <c r="P146" i="18"/>
  <c r="P150" i="18"/>
  <c r="P154" i="18"/>
  <c r="Q156" i="18"/>
  <c r="P158" i="18"/>
  <c r="Q160" i="18"/>
  <c r="P162" i="18"/>
  <c r="Q164" i="18"/>
  <c r="P166" i="18"/>
  <c r="Q168" i="18"/>
  <c r="P170" i="18"/>
  <c r="Q172" i="18"/>
  <c r="P174" i="18"/>
  <c r="Q176" i="18"/>
  <c r="P178" i="18"/>
  <c r="Q180" i="18"/>
  <c r="P182" i="18"/>
  <c r="Q184" i="18"/>
  <c r="P186" i="18"/>
  <c r="Q188" i="18"/>
  <c r="P190" i="18"/>
  <c r="Q192" i="18"/>
  <c r="P194" i="18"/>
  <c r="Q196" i="18"/>
  <c r="P198" i="18"/>
  <c r="Q200" i="18"/>
  <c r="P202" i="18"/>
  <c r="Q204" i="18"/>
  <c r="P206" i="18"/>
  <c r="Q208" i="18"/>
  <c r="P210" i="18"/>
  <c r="Q212" i="18"/>
  <c r="P214" i="18"/>
  <c r="Q216" i="18"/>
  <c r="P218" i="18"/>
  <c r="Q220" i="18"/>
  <c r="Q224" i="18"/>
  <c r="P224" i="18"/>
  <c r="Q232" i="18"/>
  <c r="P232" i="18"/>
  <c r="Q240" i="18"/>
  <c r="P240" i="18"/>
  <c r="Q248" i="18"/>
  <c r="P248" i="18"/>
  <c r="Q228" i="18"/>
  <c r="P228" i="18"/>
  <c r="Q236" i="18"/>
  <c r="P236" i="18"/>
  <c r="Q244" i="18"/>
  <c r="P244" i="18"/>
  <c r="Q252" i="18"/>
  <c r="P252" i="18"/>
  <c r="P85" i="18"/>
  <c r="P89" i="18"/>
  <c r="P93" i="18"/>
  <c r="P97" i="18"/>
  <c r="P101" i="18"/>
  <c r="P105" i="18"/>
  <c r="P109" i="18"/>
  <c r="P113" i="18"/>
  <c r="P117" i="18"/>
  <c r="P121" i="18"/>
  <c r="P125" i="18"/>
  <c r="P129" i="18"/>
  <c r="P133" i="18"/>
  <c r="P137" i="18"/>
  <c r="P141" i="18"/>
  <c r="P145" i="18"/>
  <c r="P149" i="18"/>
  <c r="P153" i="18"/>
  <c r="P157" i="18"/>
  <c r="P161" i="18"/>
  <c r="P165" i="18"/>
  <c r="P169" i="18"/>
  <c r="P173" i="18"/>
  <c r="P177" i="18"/>
  <c r="P181" i="18"/>
  <c r="P185" i="18"/>
  <c r="P189" i="18"/>
  <c r="P193" i="18"/>
  <c r="P197" i="18"/>
  <c r="P201" i="18"/>
  <c r="P205" i="18"/>
  <c r="P209" i="18"/>
  <c r="P213" i="18"/>
  <c r="P217" i="18"/>
  <c r="P221" i="18"/>
  <c r="Q222" i="18"/>
  <c r="P222" i="18"/>
  <c r="Q230" i="18"/>
  <c r="P230" i="18"/>
  <c r="Q238" i="18"/>
  <c r="P238" i="18"/>
  <c r="Q246" i="18"/>
  <c r="P246" i="18"/>
  <c r="J9" i="20" l="1"/>
  <c r="P6" i="20" a="1"/>
  <c r="J10" i="20"/>
  <c r="J8" i="20"/>
  <c r="J6" i="20"/>
  <c r="J7" i="20"/>
  <c r="S239" i="18"/>
  <c r="S229" i="18"/>
  <c r="S6" i="18"/>
  <c r="S202" i="18"/>
  <c r="S186" i="18"/>
  <c r="S170" i="18"/>
  <c r="S162" i="18"/>
  <c r="S126" i="18"/>
  <c r="S245" i="18"/>
  <c r="S129" i="18"/>
  <c r="S227" i="18"/>
  <c r="S232" i="18"/>
  <c r="S117" i="18"/>
  <c r="S101" i="18"/>
  <c r="S150" i="18"/>
  <c r="S86" i="18"/>
  <c r="S238" i="18"/>
  <c r="S222" i="18"/>
  <c r="S197" i="18"/>
  <c r="S206" i="18"/>
  <c r="S146" i="18"/>
  <c r="S71" i="18"/>
  <c r="S43" i="18"/>
  <c r="S250" i="18"/>
  <c r="S234" i="18"/>
  <c r="S79" i="18"/>
  <c r="S9" i="18"/>
  <c r="S5" i="18"/>
  <c r="S30" i="18"/>
  <c r="S26" i="18"/>
  <c r="S13" i="18"/>
  <c r="S205" i="18"/>
  <c r="S141" i="18"/>
  <c r="S125" i="18"/>
  <c r="S93" i="18"/>
  <c r="S178" i="18"/>
  <c r="S122" i="18"/>
  <c r="S90" i="18"/>
  <c r="S10" i="18"/>
  <c r="S217" i="18"/>
  <c r="S208" i="18"/>
  <c r="S85" i="18"/>
  <c r="S198" i="18"/>
  <c r="S158" i="18"/>
  <c r="S130" i="18"/>
  <c r="S37" i="18"/>
  <c r="S246" i="18"/>
  <c r="S230" i="18"/>
  <c r="S154" i="18"/>
  <c r="S76" i="18"/>
  <c r="S242" i="18"/>
  <c r="S226" i="18"/>
  <c r="S7" i="18"/>
  <c r="S165" i="18"/>
  <c r="S133" i="18"/>
  <c r="S166" i="18"/>
  <c r="S113" i="18"/>
  <c r="S74" i="18"/>
  <c r="S177" i="18"/>
  <c r="S97" i="18"/>
  <c r="S207" i="18"/>
  <c r="S32" i="18"/>
  <c r="S221" i="18"/>
  <c r="S189" i="18"/>
  <c r="S218" i="18"/>
  <c r="S210" i="18"/>
  <c r="S194" i="18"/>
  <c r="S138" i="18"/>
  <c r="S106" i="18"/>
  <c r="S219" i="18"/>
  <c r="S187" i="18"/>
  <c r="S155" i="18"/>
  <c r="S147" i="18"/>
  <c r="S139" i="18"/>
  <c r="S131" i="18"/>
  <c r="S123" i="18"/>
  <c r="S115" i="18"/>
  <c r="S107" i="18"/>
  <c r="S99" i="18"/>
  <c r="S91" i="18"/>
  <c r="S195" i="18"/>
  <c r="S163" i="18"/>
  <c r="S151" i="18"/>
  <c r="S143" i="18"/>
  <c r="S135" i="18"/>
  <c r="S127" i="18"/>
  <c r="S119" i="18"/>
  <c r="S111" i="18"/>
  <c r="S103" i="18"/>
  <c r="S95" i="18"/>
  <c r="S87" i="18"/>
  <c r="S253" i="18"/>
  <c r="S53" i="18"/>
  <c r="S231" i="18"/>
  <c r="S180" i="18"/>
  <c r="S70" i="18"/>
  <c r="S48" i="18"/>
  <c r="S241" i="18"/>
  <c r="S78" i="18"/>
  <c r="S190" i="18"/>
  <c r="S201" i="18"/>
  <c r="S185" i="18"/>
  <c r="S153" i="18"/>
  <c r="S137" i="18"/>
  <c r="S121" i="18"/>
  <c r="S105" i="18"/>
  <c r="S89" i="18"/>
  <c r="S244" i="18"/>
  <c r="S228" i="18"/>
  <c r="S240" i="18"/>
  <c r="S224" i="18"/>
  <c r="S134" i="18"/>
  <c r="S118" i="18"/>
  <c r="S144" i="18"/>
  <c r="S88" i="18"/>
  <c r="S81" i="18"/>
  <c r="S51" i="18"/>
  <c r="S19" i="18"/>
  <c r="S251" i="18"/>
  <c r="S223" i="18"/>
  <c r="S42" i="18"/>
  <c r="S54" i="18"/>
  <c r="S249" i="18"/>
  <c r="S20" i="18"/>
  <c r="S21" i="18"/>
  <c r="S38" i="18"/>
  <c r="S49" i="18"/>
  <c r="S8" i="18"/>
  <c r="S66" i="18"/>
  <c r="S184" i="18"/>
  <c r="S200" i="18"/>
  <c r="S45" i="18"/>
  <c r="S17" i="18"/>
  <c r="S191" i="18"/>
  <c r="S167" i="18"/>
  <c r="S176" i="18"/>
  <c r="S56" i="18"/>
  <c r="S34" i="18"/>
  <c r="S209" i="18"/>
  <c r="S161" i="18"/>
  <c r="S145" i="18"/>
  <c r="S142" i="18"/>
  <c r="S110" i="18"/>
  <c r="S94" i="18"/>
  <c r="S175" i="18"/>
  <c r="S73" i="18"/>
  <c r="S4" i="18"/>
  <c r="S215" i="18"/>
  <c r="S183" i="18"/>
  <c r="S192" i="18"/>
  <c r="S61" i="18"/>
  <c r="S235" i="18"/>
  <c r="S188" i="18"/>
  <c r="S196" i="18"/>
  <c r="S109" i="18"/>
  <c r="S69" i="18"/>
  <c r="S29" i="18"/>
  <c r="S233" i="18"/>
  <c r="S25" i="18"/>
  <c r="S40" i="18"/>
  <c r="S15" i="18"/>
  <c r="S193" i="18"/>
  <c r="S174" i="18"/>
  <c r="S57" i="18"/>
  <c r="S16" i="18"/>
  <c r="S98" i="18"/>
  <c r="S46" i="18"/>
  <c r="S18" i="18"/>
  <c r="S157" i="18"/>
  <c r="S169" i="18"/>
  <c r="S102" i="18"/>
  <c r="S159" i="18"/>
  <c r="S82" i="18"/>
  <c r="S199" i="18"/>
  <c r="S31" i="18"/>
  <c r="S33" i="18"/>
  <c r="S62" i="18"/>
  <c r="S41" i="18"/>
  <c r="S173" i="18"/>
  <c r="S213" i="18"/>
  <c r="S181" i="18"/>
  <c r="S149" i="18"/>
  <c r="S214" i="18"/>
  <c r="S182" i="18"/>
  <c r="S114" i="18"/>
  <c r="S140" i="18"/>
  <c r="S108" i="18"/>
  <c r="S100" i="18"/>
  <c r="S92" i="18"/>
  <c r="S179" i="18"/>
  <c r="S112" i="18"/>
  <c r="S104" i="18"/>
  <c r="S96" i="18"/>
  <c r="S14" i="18"/>
  <c r="S23" i="18"/>
  <c r="S237" i="18"/>
  <c r="S77" i="18"/>
  <c r="S243" i="18"/>
  <c r="S247" i="18"/>
  <c r="S212" i="18"/>
  <c r="S58" i="18"/>
  <c r="S225" i="18"/>
  <c r="S65" i="18"/>
  <c r="S22" i="18"/>
  <c r="S11" i="18"/>
  <c r="S216" i="18"/>
  <c r="S83" i="18"/>
  <c r="S63" i="18"/>
  <c r="S160" i="18"/>
  <c r="S59" i="18"/>
  <c r="S27" i="18"/>
  <c r="S67" i="18"/>
  <c r="S39" i="18"/>
  <c r="S204" i="18"/>
  <c r="S75" i="18"/>
  <c r="S64" i="18"/>
  <c r="S60" i="18"/>
  <c r="S52" i="18"/>
  <c r="S36" i="18"/>
  <c r="S203" i="18"/>
  <c r="S171" i="18"/>
  <c r="S148" i="18"/>
  <c r="S132" i="18"/>
  <c r="S124" i="18"/>
  <c r="S116" i="18"/>
  <c r="S84" i="18"/>
  <c r="S211" i="18"/>
  <c r="S152" i="18"/>
  <c r="S136" i="18"/>
  <c r="S128" i="18"/>
  <c r="S120" i="18"/>
  <c r="S55" i="18"/>
  <c r="S172" i="18"/>
  <c r="S44" i="18"/>
  <c r="S80" i="18"/>
  <c r="S72" i="18"/>
  <c r="S252" i="18"/>
  <c r="S236" i="18"/>
  <c r="S248" i="18"/>
  <c r="S35" i="18"/>
  <c r="S47" i="18"/>
  <c r="S220" i="18"/>
  <c r="S156" i="18"/>
  <c r="S164" i="18"/>
  <c r="S12" i="18"/>
  <c r="S24" i="18"/>
  <c r="S28" i="18"/>
  <c r="S168" i="18"/>
  <c r="K4" i="3"/>
  <c r="K5" i="3"/>
  <c r="K6" i="3"/>
  <c r="K16" i="3" a="1"/>
  <c r="K16" i="3" s="1"/>
  <c r="K3" i="3"/>
  <c r="K7" i="3"/>
  <c r="K8" i="3"/>
  <c r="Q7" i="20" l="1"/>
  <c r="Q11" i="20"/>
  <c r="Q15" i="20"/>
  <c r="Q19" i="20"/>
  <c r="Q23" i="20"/>
  <c r="Q27" i="20"/>
  <c r="Q31" i="20"/>
  <c r="Q35" i="20"/>
  <c r="Q12" i="20"/>
  <c r="Q20" i="20"/>
  <c r="Q8" i="20"/>
  <c r="Q16" i="20"/>
  <c r="Q24" i="20"/>
  <c r="Q28" i="20"/>
  <c r="Q32" i="20"/>
  <c r="Q36" i="20"/>
  <c r="Q9" i="20"/>
  <c r="Q13" i="20"/>
  <c r="Q17" i="20"/>
  <c r="Q21" i="20"/>
  <c r="Q25" i="20"/>
  <c r="Q29" i="20"/>
  <c r="Q33" i="20"/>
  <c r="Q10" i="20"/>
  <c r="Q14" i="20"/>
  <c r="Q18" i="20"/>
  <c r="Q22" i="20"/>
  <c r="Q26" i="20"/>
  <c r="Q30" i="20"/>
  <c r="Q34" i="20"/>
  <c r="P6" i="20"/>
  <c r="AB5" i="18" a="1"/>
  <c r="AB5" i="18" s="1"/>
  <c r="Y7" i="18"/>
  <c r="Y6" i="18"/>
  <c r="Y5" i="18"/>
  <c r="Y4" i="18"/>
  <c r="K9" i="3"/>
  <c r="L9" i="3" s="1"/>
  <c r="Q37" i="20" l="1"/>
  <c r="R37" i="20"/>
  <c r="Q6" i="20"/>
  <c r="R26" i="20" s="1"/>
  <c r="P37" i="20"/>
  <c r="L7" i="3"/>
  <c r="L8" i="3"/>
  <c r="R24" i="20" l="1"/>
  <c r="R28" i="20"/>
  <c r="R15" i="20"/>
  <c r="R9" i="20"/>
  <c r="R13" i="20"/>
  <c r="R31" i="20"/>
  <c r="R6" i="20"/>
  <c r="R30" i="20"/>
  <c r="R34" i="20"/>
  <c r="R17" i="20"/>
  <c r="R7" i="20"/>
  <c r="R11" i="20"/>
  <c r="R35" i="20"/>
  <c r="R33" i="20"/>
  <c r="R19" i="20"/>
  <c r="R23" i="20"/>
  <c r="R25" i="20"/>
  <c r="R27" i="20"/>
  <c r="R29" i="20"/>
  <c r="R16" i="20"/>
  <c r="R8" i="20"/>
  <c r="R12" i="20"/>
  <c r="R14" i="20"/>
  <c r="R20" i="20"/>
  <c r="R18" i="20"/>
  <c r="R21" i="20"/>
  <c r="R32" i="20"/>
  <c r="R36" i="20"/>
  <c r="R10" i="20"/>
  <c r="R22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Aboagye</author>
  </authors>
  <commentList>
    <comment ref="C5" authorId="0" shapeId="0" xr:uid="{AC15D6FF-FCFF-4F41-8BDD-26109ED75484}">
      <text>
        <r>
          <rPr>
            <b/>
            <sz val="9"/>
            <color indexed="81"/>
            <rFont val="Tahoma"/>
            <family val="2"/>
          </rPr>
          <t>Michael Aboagye:</t>
        </r>
        <r>
          <rPr>
            <sz val="9"/>
            <color indexed="81"/>
            <rFont val="Tahoma"/>
            <family val="2"/>
          </rPr>
          <t xml:space="preserve">
Error, because Vlookup searches from left to right.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<sst xmlns="http://schemas.openxmlformats.org/spreadsheetml/2006/main" count="188" uniqueCount="97">
  <si>
    <t># simulation 1</t>
  </si>
  <si>
    <t>Sample size= 5</t>
  </si>
  <si>
    <t>#rand</t>
  </si>
  <si>
    <t>X</t>
  </si>
  <si>
    <t>Outcome</t>
  </si>
  <si>
    <t>Sample size= 10</t>
  </si>
  <si>
    <t>Sample size= 30</t>
  </si>
  <si>
    <t>%Heads</t>
  </si>
  <si>
    <t>%tails</t>
  </si>
  <si>
    <t>Sample size= 100</t>
  </si>
  <si>
    <t>Event</t>
  </si>
  <si>
    <t>Prob</t>
  </si>
  <si>
    <t>Cumm.prob</t>
  </si>
  <si>
    <t>outcomes</t>
  </si>
  <si>
    <t>A</t>
  </si>
  <si>
    <t>B</t>
  </si>
  <si>
    <t>small</t>
  </si>
  <si>
    <t>large</t>
  </si>
  <si>
    <t>#</t>
  </si>
  <si>
    <t>small/large</t>
  </si>
  <si>
    <t>null</t>
  </si>
  <si>
    <t>Outcomes and their chances of occurrence</t>
  </si>
  <si>
    <t>#ranb#randbtwn</t>
  </si>
  <si>
    <t>Rand_value</t>
  </si>
  <si>
    <t>1st Event outcomes</t>
  </si>
  <si>
    <t>2nd events outcome</t>
  </si>
  <si>
    <t>Summary statistics</t>
  </si>
  <si>
    <t>Average _2nd Outcomes</t>
  </si>
  <si>
    <t>Max</t>
  </si>
  <si>
    <t>Min</t>
  </si>
  <si>
    <t>Standard deviation</t>
  </si>
  <si>
    <t>Count:large</t>
  </si>
  <si>
    <t>Count:small</t>
  </si>
  <si>
    <t>Total count</t>
  </si>
  <si>
    <t>Frequency graphs</t>
  </si>
  <si>
    <t>Freq.</t>
  </si>
  <si>
    <t>2nd Event Outcome</t>
  </si>
  <si>
    <t>Enter value (0-100%)</t>
  </si>
  <si>
    <t>C</t>
  </si>
  <si>
    <t>D</t>
  </si>
  <si>
    <t>E</t>
  </si>
  <si>
    <t>Output</t>
  </si>
  <si>
    <t>Table of reference</t>
  </si>
  <si>
    <t>Low</t>
  </si>
  <si>
    <t>High</t>
  </si>
  <si>
    <t>Label</t>
  </si>
  <si>
    <t>Good</t>
  </si>
  <si>
    <t>OK</t>
  </si>
  <si>
    <t>terrible</t>
  </si>
  <si>
    <t>Enter letter</t>
  </si>
  <si>
    <t>Table of reference2</t>
  </si>
  <si>
    <t>Enter value (status)</t>
  </si>
  <si>
    <t>Status</t>
  </si>
  <si>
    <t>S.No</t>
  </si>
  <si>
    <t>Revenue</t>
  </si>
  <si>
    <t>COGS</t>
  </si>
  <si>
    <t>Variable cost</t>
  </si>
  <si>
    <t>Fixed cost</t>
  </si>
  <si>
    <t>Brain</t>
  </si>
  <si>
    <t>Probability of occurrence</t>
  </si>
  <si>
    <t>probability</t>
  </si>
  <si>
    <t>outcome</t>
  </si>
  <si>
    <t>#rand2</t>
  </si>
  <si>
    <t>MEAN</t>
  </si>
  <si>
    <t>STD</t>
  </si>
  <si>
    <t>VARIABLE COSTS</t>
  </si>
  <si>
    <t>FIXED COST</t>
  </si>
  <si>
    <t>Profit</t>
  </si>
  <si>
    <t>Summary statistics on profit</t>
  </si>
  <si>
    <t>Average</t>
  </si>
  <si>
    <t>standard deviation</t>
  </si>
  <si>
    <t>Range</t>
  </si>
  <si>
    <t>Frequency</t>
  </si>
  <si>
    <t>Frequency distribution</t>
  </si>
  <si>
    <t>Risk Profile</t>
  </si>
  <si>
    <t>Summary</t>
  </si>
  <si>
    <t>Daily email arrival data</t>
  </si>
  <si>
    <t>Family</t>
  </si>
  <si>
    <t>Junk</t>
  </si>
  <si>
    <t>Friends</t>
  </si>
  <si>
    <t xml:space="preserve">Average </t>
  </si>
  <si>
    <t>Outcomes</t>
  </si>
  <si>
    <t>Cummulative Probabilities</t>
  </si>
  <si>
    <t>Data Collection</t>
  </si>
  <si>
    <t>Distributions</t>
  </si>
  <si>
    <t>Total</t>
  </si>
  <si>
    <t>%....</t>
  </si>
  <si>
    <t>total</t>
  </si>
  <si>
    <t>Probabilities</t>
  </si>
  <si>
    <t>Total Emails</t>
  </si>
  <si>
    <t>Total time taken to read emails</t>
  </si>
  <si>
    <t>Discrete distribution</t>
  </si>
  <si>
    <t>Probability</t>
  </si>
  <si>
    <t>Cummulative. Probability</t>
  </si>
  <si>
    <t>Minutes</t>
  </si>
  <si>
    <t>Standard Deviation</t>
  </si>
  <si>
    <t xml:space="preserve">Summary statistics for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</si>
</sst>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[$$-C09]#,##0"/>
    <numFmt numFmtId="166" formatCode="0.0000"/>
    <numFmt numFmtId="167" formatCode="#,##0.0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9" fontId="0" fillId="0" borderId="9" xfId="1" applyFont="1" applyBorder="1"/>
    <xf numFmtId="0" fontId="3" fillId="0" borderId="0" xfId="0" applyFont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3" borderId="0" xfId="0" applyFill="1"/>
    <xf numFmtId="9" fontId="0" fillId="0" borderId="9" xfId="0" applyNumberFormat="1" applyBorder="1"/>
    <xf numFmtId="164" fontId="0" fillId="0" borderId="9" xfId="1" applyNumberFormat="1" applyFont="1" applyBorder="1"/>
    <xf numFmtId="10" fontId="4" fillId="0" borderId="9" xfId="1" applyNumberFormat="1" applyFont="1" applyBorder="1"/>
    <xf numFmtId="0" fontId="0" fillId="0" borderId="0" xfId="0" applyAlignment="1">
      <alignment horizontal="center"/>
    </xf>
    <xf numFmtId="0" fontId="0" fillId="0" borderId="12" xfId="0" applyBorder="1" applyAlignment="1"/>
    <xf numFmtId="0" fontId="0" fillId="5" borderId="9" xfId="0" applyFill="1" applyBorder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2" fillId="0" borderId="9" xfId="1" applyFont="1" applyBorder="1"/>
    <xf numFmtId="164" fontId="2" fillId="0" borderId="9" xfId="1" applyNumberFormat="1" applyFont="1" applyBorder="1"/>
    <xf numFmtId="0" fontId="0" fillId="0" borderId="13" xfId="0" applyBorder="1"/>
    <xf numFmtId="9" fontId="0" fillId="10" borderId="13" xfId="1" applyFont="1" applyFill="1" applyBorder="1"/>
    <xf numFmtId="9" fontId="0" fillId="0" borderId="9" xfId="1" applyFont="1" applyBorder="1" applyAlignment="1">
      <alignment horizontal="center"/>
    </xf>
    <xf numFmtId="0" fontId="2" fillId="11" borderId="13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9" xfId="0" applyFill="1" applyBorder="1"/>
    <xf numFmtId="9" fontId="0" fillId="0" borderId="9" xfId="1" applyFont="1" applyFill="1" applyBorder="1" applyAlignment="1">
      <alignment horizontal="center"/>
    </xf>
    <xf numFmtId="3" fontId="0" fillId="0" borderId="9" xfId="0" applyNumberFormat="1" applyBorder="1"/>
    <xf numFmtId="0" fontId="2" fillId="4" borderId="9" xfId="0" applyFont="1" applyFill="1" applyBorder="1"/>
    <xf numFmtId="3" fontId="0" fillId="13" borderId="9" xfId="0" applyNumberFormat="1" applyFill="1" applyBorder="1" applyAlignment="1">
      <alignment horizontal="center"/>
    </xf>
    <xf numFmtId="3" fontId="0" fillId="7" borderId="9" xfId="0" applyNumberFormat="1" applyFill="1" applyBorder="1" applyAlignment="1">
      <alignment horizontal="center"/>
    </xf>
    <xf numFmtId="0" fontId="0" fillId="0" borderId="11" xfId="0" applyBorder="1"/>
    <xf numFmtId="3" fontId="2" fillId="12" borderId="10" xfId="0" applyNumberFormat="1" applyFont="1" applyFill="1" applyBorder="1"/>
    <xf numFmtId="0" fontId="0" fillId="0" borderId="18" xfId="0" applyBorder="1"/>
    <xf numFmtId="3" fontId="0" fillId="13" borderId="15" xfId="0" applyNumberFormat="1" applyFill="1" applyBorder="1" applyAlignment="1">
      <alignment horizontal="center"/>
    </xf>
    <xf numFmtId="3" fontId="0" fillId="7" borderId="15" xfId="0" applyNumberFormat="1" applyFill="1" applyBorder="1" applyAlignment="1">
      <alignment horizontal="center"/>
    </xf>
    <xf numFmtId="3" fontId="2" fillId="12" borderId="19" xfId="0" applyNumberFormat="1" applyFont="1" applyFill="1" applyBorder="1"/>
    <xf numFmtId="0" fontId="2" fillId="14" borderId="17" xfId="0" applyFont="1" applyFill="1" applyBorder="1"/>
    <xf numFmtId="0" fontId="2" fillId="14" borderId="16" xfId="0" applyFont="1" applyFill="1" applyBorder="1"/>
    <xf numFmtId="165" fontId="0" fillId="0" borderId="0" xfId="0" applyNumberFormat="1"/>
    <xf numFmtId="165" fontId="2" fillId="12" borderId="0" xfId="0" applyNumberFormat="1" applyFont="1" applyFill="1"/>
    <xf numFmtId="0" fontId="2" fillId="13" borderId="9" xfId="0" applyFont="1" applyFill="1" applyBorder="1"/>
    <xf numFmtId="0" fontId="0" fillId="15" borderId="0" xfId="0" applyFill="1"/>
    <xf numFmtId="0" fontId="2" fillId="15" borderId="0" xfId="0" applyFont="1" applyFill="1"/>
    <xf numFmtId="0" fontId="2" fillId="15" borderId="9" xfId="0" applyFont="1" applyFill="1" applyBorder="1"/>
    <xf numFmtId="3" fontId="0" fillId="15" borderId="9" xfId="0" applyNumberFormat="1" applyFill="1" applyBorder="1"/>
    <xf numFmtId="0" fontId="0" fillId="15" borderId="0" xfId="0" applyFill="1" applyBorder="1"/>
    <xf numFmtId="2" fontId="2" fillId="15" borderId="9" xfId="0" applyNumberFormat="1" applyFont="1" applyFill="1" applyBorder="1" applyAlignment="1">
      <alignment horizontal="center"/>
    </xf>
    <xf numFmtId="9" fontId="0" fillId="15" borderId="9" xfId="1" applyFont="1" applyFill="1" applyBorder="1" applyAlignment="1"/>
    <xf numFmtId="9" fontId="0" fillId="15" borderId="9" xfId="1" applyFont="1" applyFill="1" applyBorder="1" applyAlignment="1">
      <alignment horizontal="center"/>
    </xf>
    <xf numFmtId="0" fontId="0" fillId="15" borderId="9" xfId="0" applyFill="1" applyBorder="1"/>
    <xf numFmtId="16" fontId="2" fillId="15" borderId="9" xfId="0" applyNumberFormat="1" applyFont="1" applyFill="1" applyBorder="1"/>
    <xf numFmtId="9" fontId="0" fillId="15" borderId="9" xfId="1" applyFont="1" applyFill="1" applyBorder="1"/>
    <xf numFmtId="9" fontId="0" fillId="15" borderId="11" xfId="1" applyFont="1" applyFill="1" applyBorder="1" applyAlignment="1">
      <alignment horizontal="center"/>
    </xf>
    <xf numFmtId="0" fontId="8" fillId="15" borderId="0" xfId="0" applyFont="1" applyFill="1"/>
    <xf numFmtId="0" fontId="7" fillId="0" borderId="0" xfId="0" applyFont="1"/>
    <xf numFmtId="0" fontId="0" fillId="13" borderId="9" xfId="0" applyFill="1" applyBorder="1"/>
    <xf numFmtId="0" fontId="2" fillId="0" borderId="9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0" fillId="12" borderId="9" xfId="0" applyFill="1" applyBorder="1"/>
    <xf numFmtId="0" fontId="2" fillId="12" borderId="9" xfId="0" applyFont="1" applyFill="1" applyBorder="1"/>
    <xf numFmtId="0" fontId="0" fillId="0" borderId="0" xfId="0" applyAlignment="1">
      <alignment horizontal="right"/>
    </xf>
    <xf numFmtId="0" fontId="0" fillId="5" borderId="9" xfId="0" applyFont="1" applyFill="1" applyBorder="1" applyAlignment="1">
      <alignment horizontal="center"/>
    </xf>
    <xf numFmtId="0" fontId="0" fillId="15" borderId="9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0" fontId="2" fillId="0" borderId="9" xfId="0" applyFont="1" applyFill="1" applyBorder="1"/>
    <xf numFmtId="0" fontId="9" fillId="0" borderId="9" xfId="0" applyFont="1" applyBorder="1"/>
    <xf numFmtId="3" fontId="10" fillId="0" borderId="9" xfId="0" applyNumberFormat="1" applyFont="1" applyBorder="1" applyAlignment="1">
      <alignment horizontal="center"/>
    </xf>
    <xf numFmtId="0" fontId="10" fillId="0" borderId="9" xfId="0" applyFont="1" applyBorder="1"/>
    <xf numFmtId="10" fontId="0" fillId="0" borderId="9" xfId="1" applyNumberFormat="1" applyFont="1" applyBorder="1"/>
    <xf numFmtId="166" fontId="0" fillId="0" borderId="9" xfId="0" applyNumberFormat="1" applyBorder="1"/>
    <xf numFmtId="2" fontId="0" fillId="0" borderId="9" xfId="0" applyNumberFormat="1" applyBorder="1"/>
    <xf numFmtId="2" fontId="0" fillId="0" borderId="9" xfId="0" applyNumberFormat="1" applyBorder="1" applyAlignment="1">
      <alignment horizontal="center"/>
    </xf>
    <xf numFmtId="2" fontId="2" fillId="0" borderId="9" xfId="0" applyNumberFormat="1" applyFont="1" applyBorder="1"/>
    <xf numFmtId="0" fontId="2" fillId="0" borderId="9" xfId="0" applyFont="1" applyBorder="1" applyAlignment="1">
      <alignment wrapText="1"/>
    </xf>
    <xf numFmtId="167" fontId="0" fillId="0" borderId="9" xfId="0" applyNumberFormat="1" applyBorder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168" fontId="2" fillId="0" borderId="0" xfId="1" applyNumberFormat="1" applyFont="1"/>
    <xf numFmtId="165" fontId="0" fillId="0" borderId="9" xfId="0" applyNumberFormat="1" applyFont="1" applyBorder="1"/>
    <xf numFmtId="0" fontId="0" fillId="0" borderId="0" xfId="0" applyFont="1"/>
    <xf numFmtId="0" fontId="2" fillId="15" borderId="15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16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0" borderId="13" xfId="0" applyFont="1" applyBorder="1"/>
  </cellXfs>
  <cellStyles count="2">
    <cellStyle name="Normal" xfId="0" builtinId="0"/>
    <cellStyle name="Percent" xfId="1" builtinId="5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'..simulation'!$J$7:$J$8</c:f>
              <c:strCache>
                <c:ptCount val="2"/>
                <c:pt idx="0">
                  <c:v>Count:large</c:v>
                </c:pt>
                <c:pt idx="1">
                  <c:v>Count:small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'..simulation'!$J$7:$J$8</c:f>
              <c:strCache>
                <c:ptCount val="2"/>
                <c:pt idx="0">
                  <c:v>Count:large</c:v>
                </c:pt>
                <c:pt idx="1">
                  <c:v>Count:small</c:v>
                </c:pt>
              </c:strCache>
            </c:strRef>
          </c:cat>
          <c:val>
            <c:numRef>
              <c:f>'..simulation'!$L$7:$L$8</c:f>
              <c:numCache>
                <c:formatCode>0.000%</c:formatCode>
                <c:ptCount val="2"/>
                <c:pt idx="0">
                  <c:v>0.57666666666666666</c:v>
                </c:pt>
                <c:pt idx="1">
                  <c:v>0.42333333333333334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B-4228-BB21-06BA4F3D7E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1117840"/>
        <c:axId val="2061122160"/>
      </c:barChart>
      <c:catAx>
        <c:axId val="206111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22160"/>
        <c:crosses val="autoZero"/>
        <c:auto val="1"/>
        <c:lblAlgn val="ctr"/>
        <c:lblOffset val="100"/>
        <c:noMultiLvlLbl val="0"/>
      </c:catAx>
      <c:valAx>
        <c:axId val="2061122160"/>
        <c:scaling>
          <c:orientation val="minMax"/>
        </c:scaling>
        <c:delete val="1"/>
        <c:axPos val="l"/>
        <c:numFmt formatCode="0.000%" sourceLinked="1"/>
        <c:majorTickMark val="none"/>
        <c:minorTickMark val="none"/>
        <c:tickLblPos val="nextTo"/>
        <c:crossAx val="206111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'..simulation'!$J$16:$J$28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'..simulation'!$K$16:$K$28</c:f>
              <c:numCache>
                <c:formatCode>General</c:formatCode>
                <c:ptCount val="13"/>
                <c:pt idx="0">
                  <c:v>33</c:v>
                </c:pt>
                <c:pt idx="1">
                  <c:v>31</c:v>
                </c:pt>
                <c:pt idx="2">
                  <c:v>28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37</c:v>
                </c:pt>
                <c:pt idx="9">
                  <c:v>39</c:v>
                </c:pt>
                <c:pt idx="10">
                  <c:v>27</c:v>
                </c:pt>
                <c:pt idx="11">
                  <c:v>37</c:v>
                </c:pt>
                <c:pt idx="1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7-48D0-AB21-45E039370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727040"/>
        <c:axId val="391705920"/>
      </c:barChart>
      <c:catAx>
        <c:axId val="39172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05920"/>
        <c:crosses val="autoZero"/>
        <c:auto val="1"/>
        <c:lblAlgn val="ctr"/>
        <c:lblOffset val="100"/>
        <c:noMultiLvlLbl val="0"/>
      </c:catAx>
      <c:valAx>
        <c:axId val="3917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2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Frequency</a:t>
            </a:r>
            <a:r>
              <a:rPr lang="en-US" b="1" baseline="0"/>
              <a:t> graph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'q.10--income.stat.sim'!$AA$5:$AA$27</c:f>
              <c:numCache>
                <c:formatCode>#,##0</c:formatCode>
                <c:ptCount val="23"/>
                <c:pt idx="0">
                  <c:v>-20000</c:v>
                </c:pt>
                <c:pt idx="1">
                  <c:v>-15000</c:v>
                </c:pt>
                <c:pt idx="2">
                  <c:v>-10000</c:v>
                </c:pt>
                <c:pt idx="3">
                  <c:v>-5000</c:v>
                </c:pt>
                <c:pt idx="4">
                  <c:v>0</c:v>
                </c:pt>
                <c:pt idx="5">
                  <c:v>5000</c:v>
                </c:pt>
                <c:pt idx="6">
                  <c:v>10000</c:v>
                </c:pt>
                <c:pt idx="7">
                  <c:v>15000</c:v>
                </c:pt>
                <c:pt idx="8">
                  <c:v>20000</c:v>
                </c:pt>
                <c:pt idx="9">
                  <c:v>25000</c:v>
                </c:pt>
                <c:pt idx="10">
                  <c:v>30000</c:v>
                </c:pt>
                <c:pt idx="11">
                  <c:v>35000</c:v>
                </c:pt>
                <c:pt idx="12">
                  <c:v>40000</c:v>
                </c:pt>
                <c:pt idx="13">
                  <c:v>45000</c:v>
                </c:pt>
                <c:pt idx="14">
                  <c:v>50000</c:v>
                </c:pt>
                <c:pt idx="15">
                  <c:v>55000</c:v>
                </c:pt>
                <c:pt idx="16">
                  <c:v>60000</c:v>
                </c:pt>
                <c:pt idx="17">
                  <c:v>65000</c:v>
                </c:pt>
                <c:pt idx="18">
                  <c:v>70000</c:v>
                </c:pt>
                <c:pt idx="19">
                  <c:v>75000</c:v>
                </c:pt>
                <c:pt idx="20">
                  <c:v>80000</c:v>
                </c:pt>
                <c:pt idx="21">
                  <c:v>85000</c:v>
                </c:pt>
                <c:pt idx="22">
                  <c:v>90000</c:v>
                </c:pt>
              </c:numCache>
            </c:numRef>
          </c:cat>
          <c:val>
            <c:numRef>
              <c:f>'q.10--income.stat.sim'!$AB$5:$AB$28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15</c:v>
                </c:pt>
                <c:pt idx="4">
                  <c:v>32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20</c:v>
                </c:pt>
                <c:pt idx="10">
                  <c:v>15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6-4855-ACAE-0F133014A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83327"/>
        <c:axId val="684077087"/>
      </c:barChart>
      <c:catAx>
        <c:axId val="68408332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77087"/>
        <c:crosses val="autoZero"/>
        <c:auto val="1"/>
        <c:lblAlgn val="ctr"/>
        <c:lblOffset val="100"/>
        <c:noMultiLvlLbl val="0"/>
      </c:catAx>
      <c:valAx>
        <c:axId val="684077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8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'Emails problem'!$R$5</c:f>
              <c:strCache>
                <c:ptCount val="1"/>
                <c:pt idx="0">
                  <c:v>Probabilities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'Emails problem'!$R$6:$R$36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0.04</c:v>
                </c:pt>
                <c:pt idx="8">
                  <c:v>0.08</c:v>
                </c:pt>
                <c:pt idx="9">
                  <c:v>0.1</c:v>
                </c:pt>
                <c:pt idx="10">
                  <c:v>0.09</c:v>
                </c:pt>
                <c:pt idx="11">
                  <c:v>0.1</c:v>
                </c:pt>
                <c:pt idx="12">
                  <c:v>0.06</c:v>
                </c:pt>
                <c:pt idx="13">
                  <c:v>0.11</c:v>
                </c:pt>
                <c:pt idx="14">
                  <c:v>0.05</c:v>
                </c:pt>
                <c:pt idx="15">
                  <c:v>0.06</c:v>
                </c:pt>
                <c:pt idx="16">
                  <c:v>0.08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8-4821-8570-E9F01D38C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82847"/>
        <c:axId val="684081407"/>
      </c:barChart>
      <c:catAx>
        <c:axId val="6840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81407"/>
        <c:crosses val="autoZero"/>
        <c:auto val="1"/>
        <c:lblAlgn val="ctr"/>
        <c:lblOffset val="100"/>
        <c:noMultiLvlLbl val="0"/>
      </c:catAx>
      <c:valAx>
        <c:axId val="68408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8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time taken to read emails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time taken to read emails</a:t>
          </a:r>
        </a:p>
      </cx:txPr>
    </cx:title>
    <cx:plotArea>
      <cx:plotAreaRegion>
        <cx:series layoutId="clusteredColumn" uniqueId="{C5D53CCA-818E-48B9-953C-02717142226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31750</xdr:colOff>
      <xdr:row>1</xdr:row>
      <xdr:rowOff>164306</xdr:rowOff>
    </xdr:from>
    <xdr:to>
      <xdr:col>20</xdr:col>
      <xdr:colOff>325438</xdr:colOff>
      <xdr:row>14</xdr:row>
      <xdr:rowOff>113506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9E81A-5C0A-0BA5-8596-E03889550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</xdr:colOff>
      <xdr:row>17</xdr:row>
      <xdr:rowOff>33337</xdr:rowOff>
    </xdr:from>
    <xdr:to>
      <xdr:col>21</xdr:col>
      <xdr:colOff>352425</xdr:colOff>
      <xdr:row>31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20EB3E-92C9-7427-DEC6-47F778586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167105</xdr:rowOff>
    </xdr:from>
    <xdr:to>
      <xdr:col>4</xdr:col>
      <xdr:colOff>576513</xdr:colOff>
      <xdr:row>17</xdr:row>
      <xdr:rowOff>150395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D53C88-C04D-3642-3CD5-18834E0CD184}"/>
            </a:ext>
          </a:extLst>
        </xdr:cNvPr>
        <xdr:cNvSpPr txBox="1"/>
      </xdr:nvSpPr>
      <xdr:spPr>
        <a:xfrm>
          <a:off x="609934" y="760329"/>
          <a:ext cx="2556711" cy="2865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Variable</a:t>
          </a:r>
          <a:r>
            <a:rPr lang="en-US" sz="1100" b="1" baseline="0"/>
            <a:t> definitions:</a:t>
          </a:r>
        </a:p>
        <a:p>
          <a:endParaRPr lang="en-US" sz="1100" baseline="0"/>
        </a:p>
        <a:p>
          <a:r>
            <a:rPr lang="en-US" sz="1100" b="1" baseline="0"/>
            <a:t>Revenue:</a:t>
          </a:r>
        </a:p>
        <a:p>
          <a:r>
            <a:rPr lang="en-US" sz="1100" baseline="0"/>
            <a:t>follows a normal distribution</a:t>
          </a:r>
        </a:p>
        <a:p>
          <a:r>
            <a:rPr lang="en-US" sz="1100" baseline="0"/>
            <a:t>mean: 140K, standard deviation: 26K</a:t>
          </a:r>
        </a:p>
        <a:p>
          <a:endParaRPr lang="en-US" sz="1100" baseline="0"/>
        </a:p>
        <a:p>
          <a:r>
            <a:rPr lang="en-US" sz="1100" b="1" baseline="0"/>
            <a:t>COGS, % of revenue</a:t>
          </a:r>
        </a:p>
        <a:p>
          <a:r>
            <a:rPr lang="en-US" sz="1100" baseline="0"/>
            <a:t>Uniform distribution of 24%, 35% and 43%</a:t>
          </a:r>
        </a:p>
        <a:p>
          <a:endParaRPr lang="en-US" sz="1100" baseline="0"/>
        </a:p>
        <a:p>
          <a:r>
            <a:rPr lang="en-US" sz="1100" b="1" baseline="0"/>
            <a:t>Variable cost: % of revenue</a:t>
          </a:r>
        </a:p>
        <a:p>
          <a:r>
            <a:rPr lang="en-US" sz="1100" baseline="0"/>
            <a:t>35%, 45% with probabilities 0.5, 0.5</a:t>
          </a:r>
        </a:p>
        <a:p>
          <a:endParaRPr lang="en-US" sz="1100" baseline="0"/>
        </a:p>
        <a:p>
          <a:r>
            <a:rPr lang="en-US" sz="1100" b="1" baseline="0"/>
            <a:t>Fixed cost</a:t>
          </a:r>
        </a:p>
        <a:p>
          <a:r>
            <a:rPr lang="en-US" sz="1100" baseline="0"/>
            <a:t>20K ,,, constant</a:t>
          </a:r>
        </a:p>
        <a:p>
          <a:endParaRPr lang="en-001" sz="1100"/>
        </a:p>
      </xdr:txBody>
    </xdr:sp>
    <xdr:clientData/>
  </xdr:twoCellAnchor>
  <xdr:twoCellAnchor>
    <xdr:from>
      <xdr:col>28</xdr:col>
      <xdr:colOff>203869</xdr:colOff>
      <xdr:row>2</xdr:row>
      <xdr:rowOff>107281</xdr:rowOff>
    </xdr:from>
    <xdr:to>
      <xdr:col>35</xdr:col>
      <xdr:colOff>506329</xdr:colOff>
      <xdr:row>16</xdr:row>
      <xdr:rowOff>160086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15911DF-26EE-3AD6-4627-C9A996D99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476249</xdr:colOff>
      <xdr:row>4</xdr:row>
      <xdr:rowOff>166686</xdr:rowOff>
    </xdr:from>
    <xdr:to>
      <xdr:col>28</xdr:col>
      <xdr:colOff>333374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D6B59-8BE1-BEF5-6AB6-35AAAC1E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21</xdr:row>
      <xdr:rowOff>0</xdr:rowOff>
    </xdr:from>
    <xdr:to>
      <xdr:col>41</xdr:col>
      <xdr:colOff>452437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A887F79-57E1-4CF1-8C88-6C33392F6F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31725" y="4067175"/>
              <a:ext cx="43576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265DF-45B2-4938-B71A-5338C0268D72}" name="Sim_5" displayName="Sim_5" ref="B5:D10" totalsRowShown="0">
  <autoFilter ref="B5:D10" xr:uid="{B1A265DF-45B2-4938-B71A-5338C0268D72}"/>
  <tableColumns count="3">
    <tableColumn id="1" xr3:uid="{20F7335C-FC10-4C56-A1AB-63120B7933DC}" name="X"/>
    <tableColumn id="2" xr3:uid="{A0E38A99-7562-4F7E-90DC-2D2C739F4163}" name="#rand">
      <calculatedColumnFormula>RAND()</calculatedColumnFormula>
    </tableColumn>
    <tableColumn id="3" xr3:uid="{CB94E194-A0AD-4028-B548-F29C1D47935D}" name="Outcome">
      <calculatedColumnFormula>IF(C6&lt;=0.5, "Heads","tails")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CE3F0-0B77-4966-8998-A5A43A778F1E}" name="Sim_30" displayName="Sim_30" ref="L5:N35" totalsRowShown="0" headerRowDxfId="23" headerRowBorderDxfId="22" tableBorderDxfId="21" totalsRowBorderDxfId="20">
  <autoFilter ref="L5:N35" xr:uid="{C67CE3F0-0B77-4966-8998-A5A43A778F1E}"/>
  <tableColumns count="3">
    <tableColumn id="1" xr3:uid="{4A6B8243-FA7B-467C-B59D-E07C8950ADBD}" name="X" dataDxfId="19"/>
    <tableColumn id="2" xr3:uid="{5E26CD8E-2E0E-4A10-9326-9B5DFB1803BE}" name="#rand" dataDxfId="18">
      <calculatedColumnFormula>RAND()</calculatedColumnFormula>
    </tableColumn>
    <tableColumn id="3" xr3:uid="{D840D692-BC40-4BC6-B5A9-6109A1E5AEA3}" name="Outcome" dataDxfId="17">
      <calculatedColumnFormula>IF(M6&lt;=0.5, "Heads","tails")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5ED65-21EB-444A-A03A-C0BCB2D84EDC}" name="Sim_10" displayName="Sim_10" ref="G5:I15" totalsRowShown="0">
  <autoFilter ref="G5:I15" xr:uid="{1765ED65-21EB-444A-A03A-C0BCB2D84EDC}"/>
  <tableColumns count="3">
    <tableColumn id="1" xr3:uid="{E31432B0-1409-4F80-9E9A-8144C833BCDB}" name="X"/>
    <tableColumn id="2" xr3:uid="{79C550A3-1179-4199-B4ED-DCB12EDE928E}" name="#rand">
      <calculatedColumnFormula>RAND()</calculatedColumnFormula>
    </tableColumn>
    <tableColumn id="3" xr3:uid="{A78D081F-1977-4AA6-BD5F-1CFDE507EC34}" name="Outcome">
      <calculatedColumnFormula>IF(H6&lt;=0.5, "Heads","tails")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02749D-7955-4D8C-92FC-13D8634FB873}" name="sim_100" displayName="sim_100" ref="Q5:S105" totalsRowShown="0">
  <autoFilter ref="Q5:S105" xr:uid="{4102749D-7955-4D8C-92FC-13D8634FB873}"/>
  <tableColumns count="3">
    <tableColumn id="1" xr3:uid="{39028FE9-5FFC-4D9A-A8CC-6B0AF3ECB343}" name="X"/>
    <tableColumn id="2" xr3:uid="{93C35D17-D152-448F-8B51-99758FD6D065}" name="#rand">
      <calculatedColumnFormula>RAND()</calculatedColumnFormula>
    </tableColumn>
    <tableColumn id="3" xr3:uid="{711B0EAB-B1B3-42A1-9A8E-EA00C8AEA06A}" name="Outcome">
      <calculatedColumnFormula>IF(R6&lt;=0.5, "Heads","tails")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E6310-9294-4C84-ABE0-AAEEA18F1969}" name="Table5" displayName="Table5" ref="B2:G303" totalsRowShown="0" headerRowDxfId="16">
  <autoFilter ref="B2:G303" xr:uid="{5EDE6310-9294-4C84-ABE0-AAEEA18F1969}"/>
  <tableColumns count="6">
    <tableColumn id="1" xr3:uid="{74C96F51-0D05-4295-88DD-C786B83B8DE4}" name="#">
      <calculatedColumnFormula>B2+1</calculatedColumnFormula>
    </tableColumn>
    <tableColumn id="2" xr3:uid="{2610872C-9C4A-42BA-9754-F24DC774132B}" name="1st Event outcomes" dataDxfId="15">
      <calculatedColumnFormula>IFERROR(VLOOKUP(Table5[[#This Row],[Rand_value]],events_Chances,3,TRUE),"")</calculatedColumnFormula>
    </tableColumn>
    <tableColumn id="3" xr3:uid="{D336642D-45F2-44C9-BEC5-DD48766341DE}" name="2nd events outcome" dataDxfId="14">
      <calculatedColumnFormula>IF(Table5[[#This Row],[1st Event outcomes]]="large",RANDBETWEEN(11,15),IF(Table5[[#This Row],[1st Event outcomes]]="small",RANDBETWEEN(3, 6),""))</calculatedColumnFormula>
    </tableColumn>
    <tableColumn id="4" xr3:uid="{7BF4F548-CDA8-4DEA-9EC5-63BF3F7E9A2E}" name="#rand" dataDxfId="13">
      <calculatedColumnFormula>RAND()</calculatedColumnFormula>
    </tableColumn>
    <tableColumn id="5" xr3:uid="{0969D21C-EB18-4963-92F8-4E7FF617A70A}" name="#ranb#randbtwn" dataDxfId="12">
      <calculatedColumnFormula>RANDBETWEEN(35,100)/100</calculatedColumnFormula>
    </tableColumn>
    <tableColumn id="6" xr3:uid="{553B9154-A490-45D3-9EFA-9635368B3517}" name="Rand_value" dataDxfId="11">
      <calculatedColumnFormula>Table5[[#This Row],['#ranb'#randbtwn]]+Table5[[#This Row],['#rand]]/100</calculatedColumnFormula>
    </tableColumn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B67097-DA23-43AB-A33A-5D80A4D552D3}" name="Table6" displayName="Table6" ref="N3:S253" totalsRowShown="0" headerRowDxfId="10" dataDxfId="8" headerRowBorderDxfId="9" tableBorderDxfId="7" totalsRowBorderDxfId="6">
  <autoFilter ref="N3:S253" xr:uid="{6BB67097-DA23-43AB-A33A-5D80A4D552D3}"/>
  <tableColumns count="6">
    <tableColumn id="1" xr3:uid="{1A461FF6-7139-4863-ADD2-CADC624CCC15}" name="S.No" dataDxfId="5">
      <calculatedColumnFormula>N3+1</calculatedColumnFormula>
    </tableColumn>
    <tableColumn id="2" xr3:uid="{F6FF9BBE-3D04-4513-BC41-F9996D28D426}" name="Revenue" dataDxfId="4">
      <calculatedColumnFormula>_xlfn.NORM.INV(U4,$G$4,$G$5)</calculatedColumnFormula>
    </tableColumn>
    <tableColumn id="3" xr3:uid="{66FDC072-C87E-471C-8ECF-FE939986D449}" name="COGS" dataDxfId="3">
      <calculatedColumnFormula>IFERROR(VLOOKUP(V4,$G$8:$H$11,2)*O4,"")</calculatedColumnFormula>
    </tableColumn>
    <tableColumn id="4" xr3:uid="{D5FABCA0-1B33-486F-978A-F7288FB6DBA5}" name="Variable cost" dataDxfId="2">
      <calculatedColumnFormula>IFERROR(VLOOKUP(V4,$G$15:$H$17,2)*O4,"")</calculatedColumnFormula>
    </tableColumn>
    <tableColumn id="5" xr3:uid="{D1A258EA-FCC1-4829-9EFB-9AAD16BD8013}" name="Fixed cost" dataDxfId="1"/>
    <tableColumn id="6" xr3:uid="{A7D507DB-8403-44E0-BE72-02368184B5F6}" name="Profit" dataDxfId="0">
      <calculatedColumnFormula>IFERROR(O4-P4-Q4-R4,"")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71EF-BCC0-46FA-9BA3-30DEDFD768F8}">
  <dimension ref="B1:T105"/>
  <sheetViews>
    <sheetView topLeftCell="B1" zoomScale="110" zoomScaleNormal="110" workbookViewId="0">
      <selection activeCell="I23" sqref="I23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10.7109375" customWidth="1"/>
    <col min="5" max="5" width="7.140625" bestFit="1" customWidth="1"/>
    <col min="6" max="6" width="10.42578125" customWidth="1"/>
    <col min="7" max="7" width="14.7109375" customWidth="1"/>
    <col min="8" max="8" width="13.140625" bestFit="1" customWidth="1"/>
    <col min="9" max="9" width="12.7109375" customWidth="1"/>
    <col min="10" max="10" width="6.140625" bestFit="1" customWidth="1"/>
    <col min="11" max="11" width="15.140625" customWidth="1"/>
    <col min="12" max="12" width="15" bestFit="1" customWidth="1"/>
    <col min="13" max="13" width="13.140625" bestFit="1" customWidth="1"/>
    <col min="14" max="14" width="11.42578125" bestFit="1" customWidth="1"/>
    <col min="15" max="15" width="8" customWidth="1"/>
    <col min="17" max="17" width="16.140625" bestFit="1" customWidth="1"/>
    <col min="18" max="18" width="13.140625" bestFit="1" customWidth="1"/>
    <col min="19" max="19" width="11.42578125" bestFit="1" customWidth="1"/>
    <col min="20" max="20" width="6.140625" bestFit="1" customWidth="1"/>
  </cols>
  <sheetData>
    <row r="1" spans="2:20" ht="16.5" customHeight="1" x14ac:dyDescent="0.25"/>
    <row r="2" spans="2:20" s="12" customFormat="1" x14ac:dyDescent="0.25">
      <c r="B2" s="12" t="s">
        <v>0</v>
      </c>
      <c r="C2" s="12" t="s">
        <v>7</v>
      </c>
      <c r="D2" s="12">
        <f ca="1">COUNTIF(Sim_5[Outcome],"Heads")</f>
        <v>3</v>
      </c>
      <c r="E2" s="98">
        <f ca="1">D2/(D2+D3)</f>
        <v>0.6</v>
      </c>
      <c r="G2" s="12" t="s">
        <v>0</v>
      </c>
      <c r="H2" s="12" t="s">
        <v>7</v>
      </c>
      <c r="I2" s="12">
        <f ca="1">COUNTIF(Sim_10[Outcome],"Heads")</f>
        <v>8</v>
      </c>
      <c r="J2" s="98">
        <f ca="1">I2/(I2+I3)</f>
        <v>0.8</v>
      </c>
      <c r="L2" s="12" t="s">
        <v>0</v>
      </c>
      <c r="M2" s="12" t="s">
        <v>7</v>
      </c>
      <c r="N2" s="12">
        <f ca="1">COUNTIF(Sim_30[Outcome],"Heads")</f>
        <v>18</v>
      </c>
      <c r="O2" s="98">
        <f ca="1">N2/(N2+N3)</f>
        <v>0.6</v>
      </c>
      <c r="Q2" s="12" t="s">
        <v>0</v>
      </c>
      <c r="R2" s="12" t="s">
        <v>7</v>
      </c>
      <c r="S2" s="12">
        <f ca="1">COUNTIF(sim_100[Outcome],"Heads")</f>
        <v>39</v>
      </c>
      <c r="T2" s="98">
        <f ca="1">S2/(S2+S3)</f>
        <v>0.39</v>
      </c>
    </row>
    <row r="3" spans="2:20" s="12" customFormat="1" x14ac:dyDescent="0.25">
      <c r="B3" s="12" t="s">
        <v>1</v>
      </c>
      <c r="C3" s="12" t="s">
        <v>8</v>
      </c>
      <c r="D3" s="12">
        <f ca="1">COUNTA(Sim_5[Outcome])-D2</f>
        <v>2</v>
      </c>
      <c r="E3" s="98">
        <f ca="1">1-E2</f>
        <v>0.4</v>
      </c>
      <c r="G3" s="12" t="s">
        <v>5</v>
      </c>
      <c r="H3" s="12" t="s">
        <v>8</v>
      </c>
      <c r="I3" s="12">
        <f ca="1">COUNTA(Sim_10[Outcome])-I2</f>
        <v>2</v>
      </c>
      <c r="J3" s="98">
        <f ca="1">1-J2</f>
        <v>0.19999999999999996</v>
      </c>
      <c r="L3" s="12" t="s">
        <v>6</v>
      </c>
      <c r="M3" s="12" t="s">
        <v>8</v>
      </c>
      <c r="N3" s="12">
        <f ca="1">COUNTA(Sim_30[Outcome])-N2</f>
        <v>12</v>
      </c>
      <c r="O3" s="98">
        <f ca="1">1-O2</f>
        <v>0.4</v>
      </c>
      <c r="Q3" s="12" t="s">
        <v>9</v>
      </c>
      <c r="R3" s="12" t="s">
        <v>8</v>
      </c>
      <c r="S3" s="12">
        <f ca="1">COUNTA(sim_100[Outcome])-S2</f>
        <v>61</v>
      </c>
      <c r="T3" s="98">
        <f ca="1">1-T2</f>
        <v>0.61</v>
      </c>
    </row>
    <row r="5" spans="2:20" ht="15.75" thickBot="1" x14ac:dyDescent="0.3">
      <c r="B5" t="s">
        <v>3</v>
      </c>
      <c r="C5" t="s">
        <v>2</v>
      </c>
      <c r="D5" t="s">
        <v>4</v>
      </c>
      <c r="G5" t="s">
        <v>3</v>
      </c>
      <c r="H5" t="s">
        <v>2</v>
      </c>
      <c r="I5" t="s">
        <v>4</v>
      </c>
      <c r="L5" s="7" t="s">
        <v>3</v>
      </c>
      <c r="M5" s="8" t="s">
        <v>2</v>
      </c>
      <c r="N5" s="9" t="s">
        <v>4</v>
      </c>
      <c r="Q5" t="s">
        <v>3</v>
      </c>
      <c r="R5" t="s">
        <v>2</v>
      </c>
      <c r="S5" t="s">
        <v>4</v>
      </c>
    </row>
    <row r="6" spans="2:20" x14ac:dyDescent="0.25">
      <c r="B6">
        <v>1</v>
      </c>
      <c r="C6">
        <f ca="1">RAND()</f>
        <v>0.31288028737909346</v>
      </c>
      <c r="D6" t="str">
        <f ca="1">IF(C6&lt;=0.5, "Heads","tails")</f>
        <v>Heads</v>
      </c>
      <c r="G6">
        <v>1</v>
      </c>
      <c r="H6">
        <f t="shared" ref="H6:H15" ca="1" si="0">RAND()</f>
        <v>0.97693824832491627</v>
      </c>
      <c r="I6" t="str">
        <f ca="1">IF(H6&lt;=0.5, "Heads","tails")</f>
        <v>tails</v>
      </c>
      <c r="L6" s="3">
        <v>1</v>
      </c>
      <c r="M6" s="1">
        <f ca="1">RAND()</f>
        <v>5.3243268553038736E-2</v>
      </c>
      <c r="N6" s="5" t="str">
        <f ca="1">IF(M6&lt;=0.5, "Heads","tails")</f>
        <v>Heads</v>
      </c>
      <c r="Q6">
        <v>1</v>
      </c>
      <c r="R6">
        <f ca="1">RAND()</f>
        <v>0.35569751234394453</v>
      </c>
      <c r="S6" t="str">
        <f ca="1">IF(R6&lt;=0.5, "Heads","tails")</f>
        <v>Heads</v>
      </c>
    </row>
    <row r="7" spans="2:20" x14ac:dyDescent="0.25">
      <c r="B7">
        <v>2</v>
      </c>
      <c r="C7">
        <f ca="1">RAND()</f>
        <v>1.5790074607364035E-2</v>
      </c>
      <c r="D7" t="str">
        <f ca="1">IF(C7&lt;=0.5, "Heads","tails")</f>
        <v>Heads</v>
      </c>
      <c r="G7">
        <v>2</v>
      </c>
      <c r="H7">
        <f t="shared" ca="1" si="0"/>
        <v>0.22068429811376455</v>
      </c>
      <c r="I7" t="str">
        <f t="shared" ref="I7:I15" ca="1" si="1">IF(H7&lt;=0.5, "Heads","tails")</f>
        <v>Heads</v>
      </c>
      <c r="L7" s="4">
        <v>2</v>
      </c>
      <c r="M7" s="2">
        <f ca="1">RAND()</f>
        <v>0.82015966466742463</v>
      </c>
      <c r="N7" s="6" t="str">
        <f ca="1">IF(M7&lt;=0.5, "Heads","tails")</f>
        <v>tails</v>
      </c>
      <c r="Q7">
        <v>2</v>
      </c>
      <c r="R7">
        <f ca="1">RAND()</f>
        <v>0.28224581673710403</v>
      </c>
      <c r="S7" t="str">
        <f ca="1">IF(R7&lt;=0.5, "Heads","tails")</f>
        <v>Heads</v>
      </c>
    </row>
    <row r="8" spans="2:20" x14ac:dyDescent="0.25">
      <c r="B8">
        <v>3</v>
      </c>
      <c r="C8">
        <f ca="1">RAND()</f>
        <v>0.7516176955339402</v>
      </c>
      <c r="D8" t="str">
        <f ca="1">IF(C8&lt;=0.5, "Heads","tails")</f>
        <v>tails</v>
      </c>
      <c r="G8">
        <v>3</v>
      </c>
      <c r="H8">
        <f t="shared" ca="1" si="0"/>
        <v>0.85957849656121021</v>
      </c>
      <c r="I8" t="str">
        <f t="shared" ca="1" si="1"/>
        <v>tails</v>
      </c>
      <c r="L8" s="3">
        <v>3</v>
      </c>
      <c r="M8" s="1">
        <f ca="1">RAND()</f>
        <v>3.8380296729308649E-2</v>
      </c>
      <c r="N8" s="5" t="str">
        <f ca="1">IF(M8&lt;=0.5, "Heads","tails")</f>
        <v>Heads</v>
      </c>
      <c r="Q8">
        <v>3</v>
      </c>
      <c r="R8">
        <f ca="1">RAND()</f>
        <v>0.6463820475328429</v>
      </c>
      <c r="S8" t="str">
        <f ca="1">IF(R8&lt;=0.5, "Heads","tails")</f>
        <v>tails</v>
      </c>
    </row>
    <row r="9" spans="2:20" x14ac:dyDescent="0.25">
      <c r="B9">
        <v>4</v>
      </c>
      <c r="C9">
        <f ca="1">RAND()</f>
        <v>0.53886688273662775</v>
      </c>
      <c r="D9" t="str">
        <f ca="1">IF(C9&lt;=0.5, "Heads","tails")</f>
        <v>tails</v>
      </c>
      <c r="G9">
        <v>4</v>
      </c>
      <c r="H9">
        <f t="shared" ca="1" si="0"/>
        <v>0.30474045110904735</v>
      </c>
      <c r="I9" t="str">
        <f t="shared" ca="1" si="1"/>
        <v>Heads</v>
      </c>
      <c r="L9" s="4">
        <v>4</v>
      </c>
      <c r="M9" s="2">
        <f ca="1">RAND()</f>
        <v>0.27782735660380153</v>
      </c>
      <c r="N9" s="6" t="str">
        <f ca="1">IF(M9&lt;=0.5, "Heads","tails")</f>
        <v>Heads</v>
      </c>
      <c r="Q9">
        <v>4</v>
      </c>
      <c r="R9">
        <f ca="1">RAND()</f>
        <v>0.17082043594766216</v>
      </c>
      <c r="S9" t="str">
        <f ca="1">IF(R9&lt;=0.5, "Heads","tails")</f>
        <v>Heads</v>
      </c>
    </row>
    <row r="10" spans="2:20" x14ac:dyDescent="0.25">
      <c r="B10">
        <v>5</v>
      </c>
      <c r="C10">
        <f ca="1">RAND()</f>
        <v>0.4414516889808322</v>
      </c>
      <c r="D10" t="str">
        <f ca="1">IF(C10&lt;=0.5, "Heads","tails")</f>
        <v>Heads</v>
      </c>
      <c r="G10">
        <v>5</v>
      </c>
      <c r="H10">
        <f t="shared" ca="1" si="0"/>
        <v>0.31183622112843645</v>
      </c>
      <c r="I10" t="str">
        <f t="shared" ca="1" si="1"/>
        <v>Heads</v>
      </c>
      <c r="L10" s="3">
        <v>5</v>
      </c>
      <c r="M10" s="10">
        <f ca="1">RAND()</f>
        <v>0.99441511617460265</v>
      </c>
      <c r="N10" s="11" t="str">
        <f ca="1">IF(M10&lt;=0.5, "Heads","tails")</f>
        <v>tails</v>
      </c>
      <c r="Q10">
        <v>5</v>
      </c>
      <c r="R10">
        <f ca="1">RAND()</f>
        <v>0.69377962555250572</v>
      </c>
      <c r="S10" t="str">
        <f ca="1">IF(R10&lt;=0.5, "Heads","tails")</f>
        <v>tails</v>
      </c>
    </row>
    <row r="11" spans="2:20" x14ac:dyDescent="0.25">
      <c r="G11">
        <v>6</v>
      </c>
      <c r="H11">
        <f t="shared" ca="1" si="0"/>
        <v>4.6314898276726191E-2</v>
      </c>
      <c r="I11" t="str">
        <f t="shared" ca="1" si="1"/>
        <v>Heads</v>
      </c>
      <c r="L11" s="4">
        <v>6</v>
      </c>
      <c r="M11" s="1">
        <f t="shared" ref="M11:M30" ca="1" si="2">RAND()</f>
        <v>0.28088391815251668</v>
      </c>
      <c r="N11" s="5" t="str">
        <f t="shared" ref="N11:N30" ca="1" si="3">IF(M11&lt;=0.5, "Heads","tails")</f>
        <v>Heads</v>
      </c>
      <c r="Q11">
        <v>6</v>
      </c>
      <c r="R11">
        <f t="shared" ref="R11:R42" ca="1" si="4">RAND()</f>
        <v>0.57366770746865248</v>
      </c>
      <c r="S11" t="str">
        <f t="shared" ref="S11:S42" ca="1" si="5">IF(R11&lt;=0.5, "Heads","tails")</f>
        <v>tails</v>
      </c>
    </row>
    <row r="12" spans="2:20" x14ac:dyDescent="0.25">
      <c r="G12">
        <v>7</v>
      </c>
      <c r="H12">
        <f t="shared" ca="1" si="0"/>
        <v>0.36089869058153712</v>
      </c>
      <c r="I12" t="str">
        <f t="shared" ca="1" si="1"/>
        <v>Heads</v>
      </c>
      <c r="L12" s="3">
        <v>7</v>
      </c>
      <c r="M12" s="1">
        <f t="shared" ca="1" si="2"/>
        <v>0.47016947362716888</v>
      </c>
      <c r="N12" s="5" t="str">
        <f t="shared" ca="1" si="3"/>
        <v>Heads</v>
      </c>
      <c r="Q12">
        <v>7</v>
      </c>
      <c r="R12">
        <f t="shared" ca="1" si="4"/>
        <v>0.70940804387088441</v>
      </c>
      <c r="S12" t="str">
        <f t="shared" ca="1" si="5"/>
        <v>tails</v>
      </c>
    </row>
    <row r="13" spans="2:20" x14ac:dyDescent="0.25">
      <c r="G13">
        <v>8</v>
      </c>
      <c r="H13">
        <f t="shared" ca="1" si="0"/>
        <v>7.48607804497885E-2</v>
      </c>
      <c r="I13" t="str">
        <f t="shared" ca="1" si="1"/>
        <v>Heads</v>
      </c>
      <c r="L13" s="4">
        <v>8</v>
      </c>
      <c r="M13" s="1">
        <f t="shared" ca="1" si="2"/>
        <v>0.11140647173833085</v>
      </c>
      <c r="N13" s="5" t="str">
        <f t="shared" ca="1" si="3"/>
        <v>Heads</v>
      </c>
      <c r="Q13">
        <v>8</v>
      </c>
      <c r="R13">
        <f t="shared" ca="1" si="4"/>
        <v>0.4523697182739016</v>
      </c>
      <c r="S13" t="str">
        <f t="shared" ca="1" si="5"/>
        <v>Heads</v>
      </c>
    </row>
    <row r="14" spans="2:20" x14ac:dyDescent="0.25">
      <c r="G14">
        <v>9</v>
      </c>
      <c r="H14">
        <f t="shared" ca="1" si="0"/>
        <v>0.14566155851614793</v>
      </c>
      <c r="I14" t="str">
        <f t="shared" ca="1" si="1"/>
        <v>Heads</v>
      </c>
      <c r="L14" s="3">
        <v>9</v>
      </c>
      <c r="M14" s="1">
        <f t="shared" ca="1" si="2"/>
        <v>0.381913549905743</v>
      </c>
      <c r="N14" s="5" t="str">
        <f t="shared" ca="1" si="3"/>
        <v>Heads</v>
      </c>
      <c r="Q14">
        <v>9</v>
      </c>
      <c r="R14">
        <f t="shared" ca="1" si="4"/>
        <v>0.51048983836098982</v>
      </c>
      <c r="S14" t="str">
        <f t="shared" ca="1" si="5"/>
        <v>tails</v>
      </c>
    </row>
    <row r="15" spans="2:20" x14ac:dyDescent="0.25">
      <c r="G15">
        <v>10</v>
      </c>
      <c r="H15">
        <f t="shared" ca="1" si="0"/>
        <v>0.38179904847044732</v>
      </c>
      <c r="I15" t="str">
        <f t="shared" ca="1" si="1"/>
        <v>Heads</v>
      </c>
      <c r="L15" s="4">
        <v>10</v>
      </c>
      <c r="M15" s="1">
        <f t="shared" ca="1" si="2"/>
        <v>0.49375465276908526</v>
      </c>
      <c r="N15" s="5" t="str">
        <f t="shared" ca="1" si="3"/>
        <v>Heads</v>
      </c>
      <c r="Q15">
        <v>10</v>
      </c>
      <c r="R15">
        <f t="shared" ca="1" si="4"/>
        <v>0.99326965225883668</v>
      </c>
      <c r="S15" t="str">
        <f t="shared" ca="1" si="5"/>
        <v>tails</v>
      </c>
    </row>
    <row r="16" spans="2:20" x14ac:dyDescent="0.25">
      <c r="L16" s="3">
        <v>11</v>
      </c>
      <c r="M16" s="1">
        <f t="shared" ca="1" si="2"/>
        <v>0.16250381926026614</v>
      </c>
      <c r="N16" s="5" t="str">
        <f t="shared" ca="1" si="3"/>
        <v>Heads</v>
      </c>
      <c r="Q16">
        <v>11</v>
      </c>
      <c r="R16">
        <f t="shared" ca="1" si="4"/>
        <v>0.56423732164522777</v>
      </c>
      <c r="S16" t="str">
        <f t="shared" ca="1" si="5"/>
        <v>tails</v>
      </c>
    </row>
    <row r="17" spans="12:19" x14ac:dyDescent="0.25">
      <c r="L17" s="4">
        <v>12</v>
      </c>
      <c r="M17" s="1">
        <f t="shared" ca="1" si="2"/>
        <v>0.98656593428630368</v>
      </c>
      <c r="N17" s="5" t="str">
        <f t="shared" ca="1" si="3"/>
        <v>tails</v>
      </c>
      <c r="Q17">
        <v>12</v>
      </c>
      <c r="R17">
        <f t="shared" ca="1" si="4"/>
        <v>0.81469311227699992</v>
      </c>
      <c r="S17" t="str">
        <f t="shared" ca="1" si="5"/>
        <v>tails</v>
      </c>
    </row>
    <row r="18" spans="12:19" x14ac:dyDescent="0.25">
      <c r="L18" s="3">
        <v>13</v>
      </c>
      <c r="M18" s="1">
        <f t="shared" ca="1" si="2"/>
        <v>0.46422785135294697</v>
      </c>
      <c r="N18" s="5" t="str">
        <f t="shared" ca="1" si="3"/>
        <v>Heads</v>
      </c>
      <c r="Q18">
        <v>13</v>
      </c>
      <c r="R18">
        <f t="shared" ca="1" si="4"/>
        <v>0.2943495650892991</v>
      </c>
      <c r="S18" t="str">
        <f t="shared" ca="1" si="5"/>
        <v>Heads</v>
      </c>
    </row>
    <row r="19" spans="12:19" x14ac:dyDescent="0.25">
      <c r="L19" s="4">
        <v>14</v>
      </c>
      <c r="M19" s="1">
        <f t="shared" ca="1" si="2"/>
        <v>0.77224584081495962</v>
      </c>
      <c r="N19" s="5" t="str">
        <f t="shared" ca="1" si="3"/>
        <v>tails</v>
      </c>
      <c r="Q19">
        <v>14</v>
      </c>
      <c r="R19">
        <f t="shared" ca="1" si="4"/>
        <v>0.9731515234619893</v>
      </c>
      <c r="S19" t="str">
        <f t="shared" ca="1" si="5"/>
        <v>tails</v>
      </c>
    </row>
    <row r="20" spans="12:19" x14ac:dyDescent="0.25">
      <c r="L20" s="3">
        <v>15</v>
      </c>
      <c r="M20" s="1">
        <f t="shared" ca="1" si="2"/>
        <v>0.31638664802834771</v>
      </c>
      <c r="N20" s="5" t="str">
        <f t="shared" ca="1" si="3"/>
        <v>Heads</v>
      </c>
      <c r="Q20">
        <v>15</v>
      </c>
      <c r="R20">
        <f t="shared" ca="1" si="4"/>
        <v>0.74001347147225804</v>
      </c>
      <c r="S20" t="str">
        <f t="shared" ca="1" si="5"/>
        <v>tails</v>
      </c>
    </row>
    <row r="21" spans="12:19" x14ac:dyDescent="0.25">
      <c r="L21" s="4">
        <v>16</v>
      </c>
      <c r="M21" s="1">
        <f t="shared" ca="1" si="2"/>
        <v>6.2911101958903815E-2</v>
      </c>
      <c r="N21" s="5" t="str">
        <f t="shared" ca="1" si="3"/>
        <v>Heads</v>
      </c>
      <c r="Q21">
        <v>16</v>
      </c>
      <c r="R21">
        <f t="shared" ca="1" si="4"/>
        <v>0.97349534225998091</v>
      </c>
      <c r="S21" t="str">
        <f t="shared" ca="1" si="5"/>
        <v>tails</v>
      </c>
    </row>
    <row r="22" spans="12:19" x14ac:dyDescent="0.25">
      <c r="L22" s="3">
        <v>17</v>
      </c>
      <c r="M22" s="1">
        <f t="shared" ca="1" si="2"/>
        <v>0.54119263335259216</v>
      </c>
      <c r="N22" s="5" t="str">
        <f t="shared" ca="1" si="3"/>
        <v>tails</v>
      </c>
      <c r="Q22">
        <v>17</v>
      </c>
      <c r="R22">
        <f t="shared" ca="1" si="4"/>
        <v>2.2840260918096322E-2</v>
      </c>
      <c r="S22" t="str">
        <f t="shared" ca="1" si="5"/>
        <v>Heads</v>
      </c>
    </row>
    <row r="23" spans="12:19" x14ac:dyDescent="0.25">
      <c r="L23" s="4">
        <v>18</v>
      </c>
      <c r="M23" s="1">
        <f t="shared" ca="1" si="2"/>
        <v>0.72117908782702322</v>
      </c>
      <c r="N23" s="5" t="str">
        <f t="shared" ca="1" si="3"/>
        <v>tails</v>
      </c>
      <c r="Q23">
        <v>18</v>
      </c>
      <c r="R23">
        <f t="shared" ca="1" si="4"/>
        <v>0.41192352785257003</v>
      </c>
      <c r="S23" t="str">
        <f t="shared" ca="1" si="5"/>
        <v>Heads</v>
      </c>
    </row>
    <row r="24" spans="12:19" x14ac:dyDescent="0.25">
      <c r="L24" s="3">
        <v>19</v>
      </c>
      <c r="M24" s="1">
        <f t="shared" ca="1" si="2"/>
        <v>0.63648516837433589</v>
      </c>
      <c r="N24" s="5" t="str">
        <f t="shared" ca="1" si="3"/>
        <v>tails</v>
      </c>
      <c r="Q24">
        <v>19</v>
      </c>
      <c r="R24">
        <f t="shared" ca="1" si="4"/>
        <v>4.3419927943732728E-2</v>
      </c>
      <c r="S24" t="str">
        <f t="shared" ca="1" si="5"/>
        <v>Heads</v>
      </c>
    </row>
    <row r="25" spans="12:19" x14ac:dyDescent="0.25">
      <c r="L25" s="4">
        <v>20</v>
      </c>
      <c r="M25" s="1">
        <f t="shared" ca="1" si="2"/>
        <v>7.4360489763292237E-2</v>
      </c>
      <c r="N25" s="5" t="str">
        <f t="shared" ca="1" si="3"/>
        <v>Heads</v>
      </c>
      <c r="Q25">
        <v>20</v>
      </c>
      <c r="R25">
        <f t="shared" ca="1" si="4"/>
        <v>0.9149084781442659</v>
      </c>
      <c r="S25" t="str">
        <f t="shared" ca="1" si="5"/>
        <v>tails</v>
      </c>
    </row>
    <row r="26" spans="12:19" x14ac:dyDescent="0.25">
      <c r="L26" s="3">
        <v>21</v>
      </c>
      <c r="M26" s="1">
        <f t="shared" ca="1" si="2"/>
        <v>0.21727137360353466</v>
      </c>
      <c r="N26" s="5" t="str">
        <f t="shared" ca="1" si="3"/>
        <v>Heads</v>
      </c>
      <c r="Q26">
        <v>21</v>
      </c>
      <c r="R26">
        <f t="shared" ca="1" si="4"/>
        <v>0.76477475088595537</v>
      </c>
      <c r="S26" t="str">
        <f t="shared" ca="1" si="5"/>
        <v>tails</v>
      </c>
    </row>
    <row r="27" spans="12:19" x14ac:dyDescent="0.25">
      <c r="L27" s="4">
        <v>22</v>
      </c>
      <c r="M27" s="1">
        <f t="shared" ca="1" si="2"/>
        <v>0.83458745528615363</v>
      </c>
      <c r="N27" s="5" t="str">
        <f t="shared" ca="1" si="3"/>
        <v>tails</v>
      </c>
      <c r="Q27">
        <v>22</v>
      </c>
      <c r="R27">
        <f t="shared" ca="1" si="4"/>
        <v>0.69794492001506847</v>
      </c>
      <c r="S27" t="str">
        <f t="shared" ca="1" si="5"/>
        <v>tails</v>
      </c>
    </row>
    <row r="28" spans="12:19" x14ac:dyDescent="0.25">
      <c r="L28" s="3">
        <v>23</v>
      </c>
      <c r="M28" s="1">
        <f t="shared" ca="1" si="2"/>
        <v>0.13311944735692027</v>
      </c>
      <c r="N28" s="5" t="str">
        <f t="shared" ca="1" si="3"/>
        <v>Heads</v>
      </c>
      <c r="Q28">
        <v>23</v>
      </c>
      <c r="R28">
        <f t="shared" ca="1" si="4"/>
        <v>0.20729825594635076</v>
      </c>
      <c r="S28" t="str">
        <f t="shared" ca="1" si="5"/>
        <v>Heads</v>
      </c>
    </row>
    <row r="29" spans="12:19" x14ac:dyDescent="0.25">
      <c r="L29" s="4">
        <v>24</v>
      </c>
      <c r="M29" s="1">
        <f t="shared" ca="1" si="2"/>
        <v>0.61104694670385928</v>
      </c>
      <c r="N29" s="5" t="str">
        <f t="shared" ca="1" si="3"/>
        <v>tails</v>
      </c>
      <c r="Q29">
        <v>24</v>
      </c>
      <c r="R29">
        <f t="shared" ca="1" si="4"/>
        <v>0.63875702552162272</v>
      </c>
      <c r="S29" t="str">
        <f t="shared" ca="1" si="5"/>
        <v>tails</v>
      </c>
    </row>
    <row r="30" spans="12:19" x14ac:dyDescent="0.25">
      <c r="L30" s="3">
        <v>25</v>
      </c>
      <c r="M30" s="10">
        <f t="shared" ca="1" si="2"/>
        <v>0.79509803097506071</v>
      </c>
      <c r="N30" s="11" t="str">
        <f t="shared" ca="1" si="3"/>
        <v>tails</v>
      </c>
      <c r="Q30">
        <v>25</v>
      </c>
      <c r="R30">
        <f t="shared" ca="1" si="4"/>
        <v>0.61967837605146459</v>
      </c>
      <c r="S30" t="str">
        <f t="shared" ca="1" si="5"/>
        <v>tails</v>
      </c>
    </row>
    <row r="31" spans="12:19" x14ac:dyDescent="0.25">
      <c r="L31" s="3">
        <v>26</v>
      </c>
      <c r="M31" s="1">
        <f ca="1">RAND()</f>
        <v>0.77504536961050274</v>
      </c>
      <c r="N31" s="5" t="str">
        <f ca="1">IF(M31&lt;=0.5, "Heads","tails")</f>
        <v>tails</v>
      </c>
      <c r="Q31">
        <v>26</v>
      </c>
      <c r="R31">
        <f t="shared" ca="1" si="4"/>
        <v>0.31227553991610368</v>
      </c>
      <c r="S31" t="str">
        <f t="shared" ca="1" si="5"/>
        <v>Heads</v>
      </c>
    </row>
    <row r="32" spans="12:19" x14ac:dyDescent="0.25">
      <c r="L32" s="4">
        <v>27</v>
      </c>
      <c r="M32" s="1">
        <f ca="1">RAND()</f>
        <v>3.2891492861706562E-2</v>
      </c>
      <c r="N32" s="5" t="str">
        <f ca="1">IF(M32&lt;=0.5, "Heads","tails")</f>
        <v>Heads</v>
      </c>
      <c r="Q32">
        <v>27</v>
      </c>
      <c r="R32">
        <f t="shared" ca="1" si="4"/>
        <v>0.38771967099280769</v>
      </c>
      <c r="S32" t="str">
        <f t="shared" ca="1" si="5"/>
        <v>Heads</v>
      </c>
    </row>
    <row r="33" spans="12:19" x14ac:dyDescent="0.25">
      <c r="L33" s="3">
        <v>28</v>
      </c>
      <c r="M33" s="1">
        <f ca="1">RAND()</f>
        <v>0.80556324074072194</v>
      </c>
      <c r="N33" s="5" t="str">
        <f ca="1">IF(M33&lt;=0.5, "Heads","tails")</f>
        <v>tails</v>
      </c>
      <c r="Q33">
        <v>28</v>
      </c>
      <c r="R33">
        <f t="shared" ca="1" si="4"/>
        <v>0.39639568121939883</v>
      </c>
      <c r="S33" t="str">
        <f t="shared" ca="1" si="5"/>
        <v>Heads</v>
      </c>
    </row>
    <row r="34" spans="12:19" x14ac:dyDescent="0.25">
      <c r="L34" s="4">
        <v>29</v>
      </c>
      <c r="M34" s="10">
        <f ca="1">RAND()</f>
        <v>0.15102932801658131</v>
      </c>
      <c r="N34" s="11" t="str">
        <f ca="1">IF(M34&lt;=0.5, "Heads","tails")</f>
        <v>Heads</v>
      </c>
      <c r="Q34">
        <v>29</v>
      </c>
      <c r="R34">
        <f t="shared" ca="1" si="4"/>
        <v>0.6024250026974961</v>
      </c>
      <c r="S34" t="str">
        <f t="shared" ca="1" si="5"/>
        <v>tails</v>
      </c>
    </row>
    <row r="35" spans="12:19" x14ac:dyDescent="0.25">
      <c r="L35" s="3">
        <v>30</v>
      </c>
      <c r="M35" s="10">
        <f ca="1">RAND()</f>
        <v>0.1137780198059426</v>
      </c>
      <c r="N35" s="11" t="str">
        <f ca="1">IF(M35&lt;=0.5, "Heads","tails")</f>
        <v>Heads</v>
      </c>
      <c r="Q35">
        <v>30</v>
      </c>
      <c r="R35">
        <f t="shared" ca="1" si="4"/>
        <v>0.25673330860436883</v>
      </c>
      <c r="S35" t="str">
        <f t="shared" ca="1" si="5"/>
        <v>Heads</v>
      </c>
    </row>
    <row r="36" spans="12:19" x14ac:dyDescent="0.25">
      <c r="Q36">
        <v>31</v>
      </c>
      <c r="R36">
        <f t="shared" ca="1" si="4"/>
        <v>0.34769932704804618</v>
      </c>
      <c r="S36" t="str">
        <f t="shared" ca="1" si="5"/>
        <v>Heads</v>
      </c>
    </row>
    <row r="37" spans="12:19" x14ac:dyDescent="0.25">
      <c r="Q37">
        <v>32</v>
      </c>
      <c r="R37">
        <f t="shared" ca="1" si="4"/>
        <v>0.37911803507977082</v>
      </c>
      <c r="S37" t="str">
        <f t="shared" ca="1" si="5"/>
        <v>Heads</v>
      </c>
    </row>
    <row r="38" spans="12:19" x14ac:dyDescent="0.25">
      <c r="Q38">
        <v>33</v>
      </c>
      <c r="R38">
        <f t="shared" ca="1" si="4"/>
        <v>0.61985035227975238</v>
      </c>
      <c r="S38" t="str">
        <f t="shared" ca="1" si="5"/>
        <v>tails</v>
      </c>
    </row>
    <row r="39" spans="12:19" x14ac:dyDescent="0.25">
      <c r="Q39">
        <v>34</v>
      </c>
      <c r="R39">
        <f t="shared" ca="1" si="4"/>
        <v>0.86463624641818781</v>
      </c>
      <c r="S39" t="str">
        <f t="shared" ca="1" si="5"/>
        <v>tails</v>
      </c>
    </row>
    <row r="40" spans="12:19" x14ac:dyDescent="0.25">
      <c r="Q40">
        <v>35</v>
      </c>
      <c r="R40">
        <f t="shared" ca="1" si="4"/>
        <v>0.7340645783583255</v>
      </c>
      <c r="S40" t="str">
        <f t="shared" ca="1" si="5"/>
        <v>tails</v>
      </c>
    </row>
    <row r="41" spans="12:19" x14ac:dyDescent="0.25">
      <c r="Q41">
        <v>36</v>
      </c>
      <c r="R41">
        <f t="shared" ca="1" si="4"/>
        <v>0.88189727398145834</v>
      </c>
      <c r="S41" t="str">
        <f t="shared" ca="1" si="5"/>
        <v>tails</v>
      </c>
    </row>
    <row r="42" spans="12:19" x14ac:dyDescent="0.25">
      <c r="Q42">
        <v>37</v>
      </c>
      <c r="R42">
        <f t="shared" ca="1" si="4"/>
        <v>0.61527174488299874</v>
      </c>
      <c r="S42" t="str">
        <f t="shared" ca="1" si="5"/>
        <v>tails</v>
      </c>
    </row>
    <row r="43" spans="12:19" x14ac:dyDescent="0.25">
      <c r="Q43">
        <v>38</v>
      </c>
      <c r="R43">
        <f t="shared" ref="R43:R74" ca="1" si="6">RAND()</f>
        <v>0.74952305647703144</v>
      </c>
      <c r="S43" t="str">
        <f t="shared" ref="S43:S74" ca="1" si="7">IF(R43&lt;=0.5, "Heads","tails")</f>
        <v>tails</v>
      </c>
    </row>
    <row r="44" spans="12:19" x14ac:dyDescent="0.25">
      <c r="Q44">
        <v>39</v>
      </c>
      <c r="R44">
        <f t="shared" ca="1" si="6"/>
        <v>0.54564328493785563</v>
      </c>
      <c r="S44" t="str">
        <f t="shared" ca="1" si="7"/>
        <v>tails</v>
      </c>
    </row>
    <row r="45" spans="12:19" x14ac:dyDescent="0.25">
      <c r="Q45">
        <v>40</v>
      </c>
      <c r="R45">
        <f t="shared" ca="1" si="6"/>
        <v>0.65560046585863696</v>
      </c>
      <c r="S45" t="str">
        <f t="shared" ca="1" si="7"/>
        <v>tails</v>
      </c>
    </row>
    <row r="46" spans="12:19" x14ac:dyDescent="0.25">
      <c r="Q46">
        <v>41</v>
      </c>
      <c r="R46">
        <f t="shared" ca="1" si="6"/>
        <v>0.71844986373359432</v>
      </c>
      <c r="S46" t="str">
        <f t="shared" ca="1" si="7"/>
        <v>tails</v>
      </c>
    </row>
    <row r="47" spans="12:19" x14ac:dyDescent="0.25">
      <c r="Q47">
        <v>42</v>
      </c>
      <c r="R47">
        <f t="shared" ca="1" si="6"/>
        <v>0.59297788425666997</v>
      </c>
      <c r="S47" t="str">
        <f t="shared" ca="1" si="7"/>
        <v>tails</v>
      </c>
    </row>
    <row r="48" spans="12:19" x14ac:dyDescent="0.25">
      <c r="Q48">
        <v>43</v>
      </c>
      <c r="R48">
        <f t="shared" ca="1" si="6"/>
        <v>0.70499504183547179</v>
      </c>
      <c r="S48" t="str">
        <f t="shared" ca="1" si="7"/>
        <v>tails</v>
      </c>
    </row>
    <row r="49" spans="17:19" x14ac:dyDescent="0.25">
      <c r="Q49">
        <v>44</v>
      </c>
      <c r="R49">
        <f t="shared" ca="1" si="6"/>
        <v>0.80608819339648252</v>
      </c>
      <c r="S49" t="str">
        <f t="shared" ca="1" si="7"/>
        <v>tails</v>
      </c>
    </row>
    <row r="50" spans="17:19" x14ac:dyDescent="0.25">
      <c r="Q50">
        <v>45</v>
      </c>
      <c r="R50">
        <f t="shared" ca="1" si="6"/>
        <v>0.91570520880244799</v>
      </c>
      <c r="S50" t="str">
        <f t="shared" ca="1" si="7"/>
        <v>tails</v>
      </c>
    </row>
    <row r="51" spans="17:19" x14ac:dyDescent="0.25">
      <c r="Q51">
        <v>46</v>
      </c>
      <c r="R51">
        <f t="shared" ca="1" si="6"/>
        <v>0.32294537627239361</v>
      </c>
      <c r="S51" t="str">
        <f t="shared" ca="1" si="7"/>
        <v>Heads</v>
      </c>
    </row>
    <row r="52" spans="17:19" x14ac:dyDescent="0.25">
      <c r="Q52">
        <v>47</v>
      </c>
      <c r="R52">
        <f t="shared" ca="1" si="6"/>
        <v>0.7582393519290721</v>
      </c>
      <c r="S52" t="str">
        <f t="shared" ca="1" si="7"/>
        <v>tails</v>
      </c>
    </row>
    <row r="53" spans="17:19" x14ac:dyDescent="0.25">
      <c r="Q53">
        <v>48</v>
      </c>
      <c r="R53">
        <f t="shared" ca="1" si="6"/>
        <v>0.44044547130310641</v>
      </c>
      <c r="S53" t="str">
        <f t="shared" ca="1" si="7"/>
        <v>Heads</v>
      </c>
    </row>
    <row r="54" spans="17:19" x14ac:dyDescent="0.25">
      <c r="Q54">
        <v>49</v>
      </c>
      <c r="R54">
        <f t="shared" ca="1" si="6"/>
        <v>0.53138466850449118</v>
      </c>
      <c r="S54" t="str">
        <f t="shared" ca="1" si="7"/>
        <v>tails</v>
      </c>
    </row>
    <row r="55" spans="17:19" x14ac:dyDescent="0.25">
      <c r="Q55">
        <v>50</v>
      </c>
      <c r="R55">
        <f t="shared" ca="1" si="6"/>
        <v>0.1979053731812731</v>
      </c>
      <c r="S55" t="str">
        <f t="shared" ca="1" si="7"/>
        <v>Heads</v>
      </c>
    </row>
    <row r="56" spans="17:19" x14ac:dyDescent="0.25">
      <c r="Q56">
        <v>51</v>
      </c>
      <c r="R56">
        <f t="shared" ca="1" si="6"/>
        <v>0.46173065165465899</v>
      </c>
      <c r="S56" t="str">
        <f t="shared" ca="1" si="7"/>
        <v>Heads</v>
      </c>
    </row>
    <row r="57" spans="17:19" x14ac:dyDescent="0.25">
      <c r="Q57">
        <v>52</v>
      </c>
      <c r="R57">
        <f t="shared" ca="1" si="6"/>
        <v>0.56132447049170187</v>
      </c>
      <c r="S57" t="str">
        <f t="shared" ca="1" si="7"/>
        <v>tails</v>
      </c>
    </row>
    <row r="58" spans="17:19" x14ac:dyDescent="0.25">
      <c r="Q58">
        <v>53</v>
      </c>
      <c r="R58">
        <f t="shared" ca="1" si="6"/>
        <v>0.55453793255736417</v>
      </c>
      <c r="S58" t="str">
        <f t="shared" ca="1" si="7"/>
        <v>tails</v>
      </c>
    </row>
    <row r="59" spans="17:19" x14ac:dyDescent="0.25">
      <c r="Q59">
        <v>54</v>
      </c>
      <c r="R59">
        <f t="shared" ca="1" si="6"/>
        <v>0.92464361527282979</v>
      </c>
      <c r="S59" t="str">
        <f t="shared" ca="1" si="7"/>
        <v>tails</v>
      </c>
    </row>
    <row r="60" spans="17:19" x14ac:dyDescent="0.25">
      <c r="Q60">
        <v>55</v>
      </c>
      <c r="R60">
        <f t="shared" ca="1" si="6"/>
        <v>0.61819574675574873</v>
      </c>
      <c r="S60" t="str">
        <f t="shared" ca="1" si="7"/>
        <v>tails</v>
      </c>
    </row>
    <row r="61" spans="17:19" x14ac:dyDescent="0.25">
      <c r="Q61">
        <v>56</v>
      </c>
      <c r="R61">
        <f t="shared" ca="1" si="6"/>
        <v>9.7424758574521819E-2</v>
      </c>
      <c r="S61" t="str">
        <f t="shared" ca="1" si="7"/>
        <v>Heads</v>
      </c>
    </row>
    <row r="62" spans="17:19" x14ac:dyDescent="0.25">
      <c r="Q62">
        <v>57</v>
      </c>
      <c r="R62">
        <f t="shared" ca="1" si="6"/>
        <v>0.57780114605534216</v>
      </c>
      <c r="S62" t="str">
        <f t="shared" ca="1" si="7"/>
        <v>tails</v>
      </c>
    </row>
    <row r="63" spans="17:19" x14ac:dyDescent="0.25">
      <c r="Q63">
        <v>58</v>
      </c>
      <c r="R63">
        <f t="shared" ca="1" si="6"/>
        <v>0.76977139491397528</v>
      </c>
      <c r="S63" t="str">
        <f t="shared" ca="1" si="7"/>
        <v>tails</v>
      </c>
    </row>
    <row r="64" spans="17:19" x14ac:dyDescent="0.25">
      <c r="Q64">
        <v>59</v>
      </c>
      <c r="R64">
        <f t="shared" ca="1" si="6"/>
        <v>0.72842218807140424</v>
      </c>
      <c r="S64" t="str">
        <f t="shared" ca="1" si="7"/>
        <v>tails</v>
      </c>
    </row>
    <row r="65" spans="17:19" x14ac:dyDescent="0.25">
      <c r="Q65">
        <v>60</v>
      </c>
      <c r="R65">
        <f t="shared" ca="1" si="6"/>
        <v>0.23153535497481326</v>
      </c>
      <c r="S65" t="str">
        <f t="shared" ca="1" si="7"/>
        <v>Heads</v>
      </c>
    </row>
    <row r="66" spans="17:19" x14ac:dyDescent="0.25">
      <c r="Q66">
        <v>61</v>
      </c>
      <c r="R66">
        <f t="shared" ca="1" si="6"/>
        <v>0.89081672918684318</v>
      </c>
      <c r="S66" t="str">
        <f t="shared" ca="1" si="7"/>
        <v>tails</v>
      </c>
    </row>
    <row r="67" spans="17:19" x14ac:dyDescent="0.25">
      <c r="Q67">
        <v>62</v>
      </c>
      <c r="R67">
        <f t="shared" ca="1" si="6"/>
        <v>0.81653548428244538</v>
      </c>
      <c r="S67" t="str">
        <f t="shared" ca="1" si="7"/>
        <v>tails</v>
      </c>
    </row>
    <row r="68" spans="17:19" x14ac:dyDescent="0.25">
      <c r="Q68">
        <v>63</v>
      </c>
      <c r="R68">
        <f t="shared" ca="1" si="6"/>
        <v>0.70754899996535681</v>
      </c>
      <c r="S68" t="str">
        <f t="shared" ca="1" si="7"/>
        <v>tails</v>
      </c>
    </row>
    <row r="69" spans="17:19" x14ac:dyDescent="0.25">
      <c r="Q69">
        <v>64</v>
      </c>
      <c r="R69">
        <f t="shared" ca="1" si="6"/>
        <v>0.1961514595226671</v>
      </c>
      <c r="S69" t="str">
        <f t="shared" ca="1" si="7"/>
        <v>Heads</v>
      </c>
    </row>
    <row r="70" spans="17:19" x14ac:dyDescent="0.25">
      <c r="Q70">
        <v>65</v>
      </c>
      <c r="R70">
        <f t="shared" ca="1" si="6"/>
        <v>0.28764156122579831</v>
      </c>
      <c r="S70" t="str">
        <f t="shared" ca="1" si="7"/>
        <v>Heads</v>
      </c>
    </row>
    <row r="71" spans="17:19" x14ac:dyDescent="0.25">
      <c r="Q71">
        <v>66</v>
      </c>
      <c r="R71">
        <f t="shared" ca="1" si="6"/>
        <v>0.36259461934225723</v>
      </c>
      <c r="S71" t="str">
        <f t="shared" ca="1" si="7"/>
        <v>Heads</v>
      </c>
    </row>
    <row r="72" spans="17:19" x14ac:dyDescent="0.25">
      <c r="Q72">
        <v>67</v>
      </c>
      <c r="R72">
        <f t="shared" ca="1" si="6"/>
        <v>0.38303911324622775</v>
      </c>
      <c r="S72" t="str">
        <f t="shared" ca="1" si="7"/>
        <v>Heads</v>
      </c>
    </row>
    <row r="73" spans="17:19" x14ac:dyDescent="0.25">
      <c r="Q73">
        <v>68</v>
      </c>
      <c r="R73">
        <f t="shared" ca="1" si="6"/>
        <v>0.30751374066449955</v>
      </c>
      <c r="S73" t="str">
        <f t="shared" ca="1" si="7"/>
        <v>Heads</v>
      </c>
    </row>
    <row r="74" spans="17:19" x14ac:dyDescent="0.25">
      <c r="Q74">
        <v>69</v>
      </c>
      <c r="R74">
        <f t="shared" ca="1" si="6"/>
        <v>0.26983326049701473</v>
      </c>
      <c r="S74" t="str">
        <f t="shared" ca="1" si="7"/>
        <v>Heads</v>
      </c>
    </row>
    <row r="75" spans="17:19" x14ac:dyDescent="0.25">
      <c r="Q75">
        <v>70</v>
      </c>
      <c r="R75">
        <f t="shared" ref="R75:R105" ca="1" si="8">RAND()</f>
        <v>0.86363325252900147</v>
      </c>
      <c r="S75" t="str">
        <f t="shared" ref="S75:S105" ca="1" si="9">IF(R75&lt;=0.5, "Heads","tails")</f>
        <v>tails</v>
      </c>
    </row>
    <row r="76" spans="17:19" x14ac:dyDescent="0.25">
      <c r="Q76">
        <v>71</v>
      </c>
      <c r="R76">
        <f t="shared" ca="1" si="8"/>
        <v>0.93456568293582654</v>
      </c>
      <c r="S76" t="str">
        <f t="shared" ca="1" si="9"/>
        <v>tails</v>
      </c>
    </row>
    <row r="77" spans="17:19" x14ac:dyDescent="0.25">
      <c r="Q77">
        <v>72</v>
      </c>
      <c r="R77">
        <f t="shared" ca="1" si="8"/>
        <v>0.31568836995370175</v>
      </c>
      <c r="S77" t="str">
        <f t="shared" ca="1" si="9"/>
        <v>Heads</v>
      </c>
    </row>
    <row r="78" spans="17:19" x14ac:dyDescent="0.25">
      <c r="Q78">
        <v>73</v>
      </c>
      <c r="R78">
        <f t="shared" ca="1" si="8"/>
        <v>0.4201299054520119</v>
      </c>
      <c r="S78" t="str">
        <f t="shared" ca="1" si="9"/>
        <v>Heads</v>
      </c>
    </row>
    <row r="79" spans="17:19" x14ac:dyDescent="0.25">
      <c r="Q79">
        <v>74</v>
      </c>
      <c r="R79">
        <f t="shared" ca="1" si="8"/>
        <v>0.29592451331595537</v>
      </c>
      <c r="S79" t="str">
        <f t="shared" ca="1" si="9"/>
        <v>Heads</v>
      </c>
    </row>
    <row r="80" spans="17:19" x14ac:dyDescent="0.25">
      <c r="Q80">
        <v>75</v>
      </c>
      <c r="R80">
        <f t="shared" ca="1" si="8"/>
        <v>0.6673518325067519</v>
      </c>
      <c r="S80" t="str">
        <f t="shared" ca="1" si="9"/>
        <v>tails</v>
      </c>
    </row>
    <row r="81" spans="17:19" x14ac:dyDescent="0.25">
      <c r="Q81">
        <v>76</v>
      </c>
      <c r="R81">
        <f t="shared" ca="1" si="8"/>
        <v>0.78069961565521739</v>
      </c>
      <c r="S81" t="str">
        <f t="shared" ca="1" si="9"/>
        <v>tails</v>
      </c>
    </row>
    <row r="82" spans="17:19" x14ac:dyDescent="0.25">
      <c r="Q82">
        <v>77</v>
      </c>
      <c r="R82">
        <f t="shared" ca="1" si="8"/>
        <v>2.7316182557339475E-2</v>
      </c>
      <c r="S82" t="str">
        <f t="shared" ca="1" si="9"/>
        <v>Heads</v>
      </c>
    </row>
    <row r="83" spans="17:19" x14ac:dyDescent="0.25">
      <c r="Q83">
        <v>78</v>
      </c>
      <c r="R83">
        <f t="shared" ca="1" si="8"/>
        <v>0.40639075643688038</v>
      </c>
      <c r="S83" t="str">
        <f t="shared" ca="1" si="9"/>
        <v>Heads</v>
      </c>
    </row>
    <row r="84" spans="17:19" x14ac:dyDescent="0.25">
      <c r="Q84">
        <v>79</v>
      </c>
      <c r="R84">
        <f t="shared" ca="1" si="8"/>
        <v>0.58298334494797288</v>
      </c>
      <c r="S84" t="str">
        <f t="shared" ca="1" si="9"/>
        <v>tails</v>
      </c>
    </row>
    <row r="85" spans="17:19" x14ac:dyDescent="0.25">
      <c r="Q85">
        <v>80</v>
      </c>
      <c r="R85">
        <f t="shared" ca="1" si="8"/>
        <v>0.61965760732205566</v>
      </c>
      <c r="S85" t="str">
        <f t="shared" ca="1" si="9"/>
        <v>tails</v>
      </c>
    </row>
    <row r="86" spans="17:19" x14ac:dyDescent="0.25">
      <c r="Q86">
        <v>81</v>
      </c>
      <c r="R86">
        <f t="shared" ca="1" si="8"/>
        <v>0.39494383271286904</v>
      </c>
      <c r="S86" t="str">
        <f t="shared" ca="1" si="9"/>
        <v>Heads</v>
      </c>
    </row>
    <row r="87" spans="17:19" x14ac:dyDescent="0.25">
      <c r="Q87">
        <v>82</v>
      </c>
      <c r="R87">
        <f t="shared" ca="1" si="8"/>
        <v>0.56569282825579692</v>
      </c>
      <c r="S87" t="str">
        <f t="shared" ca="1" si="9"/>
        <v>tails</v>
      </c>
    </row>
    <row r="88" spans="17:19" x14ac:dyDescent="0.25">
      <c r="Q88">
        <v>83</v>
      </c>
      <c r="R88">
        <f t="shared" ca="1" si="8"/>
        <v>0.69910917857138488</v>
      </c>
      <c r="S88" t="str">
        <f t="shared" ca="1" si="9"/>
        <v>tails</v>
      </c>
    </row>
    <row r="89" spans="17:19" x14ac:dyDescent="0.25">
      <c r="Q89">
        <v>84</v>
      </c>
      <c r="R89">
        <f t="shared" ca="1" si="8"/>
        <v>0.75908709706729682</v>
      </c>
      <c r="S89" t="str">
        <f t="shared" ca="1" si="9"/>
        <v>tails</v>
      </c>
    </row>
    <row r="90" spans="17:19" x14ac:dyDescent="0.25">
      <c r="Q90">
        <v>85</v>
      </c>
      <c r="R90">
        <f t="shared" ca="1" si="8"/>
        <v>0.61228290937897867</v>
      </c>
      <c r="S90" t="str">
        <f t="shared" ca="1" si="9"/>
        <v>tails</v>
      </c>
    </row>
    <row r="91" spans="17:19" x14ac:dyDescent="0.25">
      <c r="Q91">
        <v>86</v>
      </c>
      <c r="R91">
        <f t="shared" ca="1" si="8"/>
        <v>0.10318699203828363</v>
      </c>
      <c r="S91" t="str">
        <f t="shared" ca="1" si="9"/>
        <v>Heads</v>
      </c>
    </row>
    <row r="92" spans="17:19" x14ac:dyDescent="0.25">
      <c r="Q92">
        <v>87</v>
      </c>
      <c r="R92">
        <f t="shared" ca="1" si="8"/>
        <v>0.19991685679144333</v>
      </c>
      <c r="S92" t="str">
        <f t="shared" ca="1" si="9"/>
        <v>Heads</v>
      </c>
    </row>
    <row r="93" spans="17:19" x14ac:dyDescent="0.25">
      <c r="Q93">
        <v>88</v>
      </c>
      <c r="R93">
        <f t="shared" ca="1" si="8"/>
        <v>0.13092628123242134</v>
      </c>
      <c r="S93" t="str">
        <f t="shared" ca="1" si="9"/>
        <v>Heads</v>
      </c>
    </row>
    <row r="94" spans="17:19" x14ac:dyDescent="0.25">
      <c r="Q94">
        <v>89</v>
      </c>
      <c r="R94">
        <f t="shared" ca="1" si="8"/>
        <v>0.22171425662920585</v>
      </c>
      <c r="S94" t="str">
        <f t="shared" ca="1" si="9"/>
        <v>Heads</v>
      </c>
    </row>
    <row r="95" spans="17:19" x14ac:dyDescent="0.25">
      <c r="Q95">
        <v>90</v>
      </c>
      <c r="R95">
        <f t="shared" ca="1" si="8"/>
        <v>0.9149570555530081</v>
      </c>
      <c r="S95" t="str">
        <f t="shared" ca="1" si="9"/>
        <v>tails</v>
      </c>
    </row>
    <row r="96" spans="17:19" x14ac:dyDescent="0.25">
      <c r="Q96">
        <v>91</v>
      </c>
      <c r="R96">
        <f t="shared" ca="1" si="8"/>
        <v>0.69533198544426966</v>
      </c>
      <c r="S96" t="str">
        <f t="shared" ca="1" si="9"/>
        <v>tails</v>
      </c>
    </row>
    <row r="97" spans="17:19" x14ac:dyDescent="0.25">
      <c r="Q97">
        <v>92</v>
      </c>
      <c r="R97">
        <f t="shared" ca="1" si="8"/>
        <v>0.55107255253141652</v>
      </c>
      <c r="S97" t="str">
        <f t="shared" ca="1" si="9"/>
        <v>tails</v>
      </c>
    </row>
    <row r="98" spans="17:19" x14ac:dyDescent="0.25">
      <c r="Q98">
        <v>93</v>
      </c>
      <c r="R98">
        <f t="shared" ca="1" si="8"/>
        <v>0.83963386440644405</v>
      </c>
      <c r="S98" t="str">
        <f t="shared" ca="1" si="9"/>
        <v>tails</v>
      </c>
    </row>
    <row r="99" spans="17:19" x14ac:dyDescent="0.25">
      <c r="Q99">
        <v>94</v>
      </c>
      <c r="R99">
        <f t="shared" ca="1" si="8"/>
        <v>0.49728158714369486</v>
      </c>
      <c r="S99" t="str">
        <f t="shared" ca="1" si="9"/>
        <v>Heads</v>
      </c>
    </row>
    <row r="100" spans="17:19" x14ac:dyDescent="0.25">
      <c r="Q100">
        <v>95</v>
      </c>
      <c r="R100">
        <f t="shared" ca="1" si="8"/>
        <v>0.6457881492186982</v>
      </c>
      <c r="S100" t="str">
        <f t="shared" ca="1" si="9"/>
        <v>tails</v>
      </c>
    </row>
    <row r="101" spans="17:19" x14ac:dyDescent="0.25">
      <c r="Q101">
        <v>96</v>
      </c>
      <c r="R101">
        <f t="shared" ca="1" si="8"/>
        <v>0.92043943314491783</v>
      </c>
      <c r="S101" t="str">
        <f t="shared" ca="1" si="9"/>
        <v>tails</v>
      </c>
    </row>
    <row r="102" spans="17:19" x14ac:dyDescent="0.25">
      <c r="Q102">
        <v>97</v>
      </c>
      <c r="R102">
        <f t="shared" ca="1" si="8"/>
        <v>0.52791020829359336</v>
      </c>
      <c r="S102" t="str">
        <f t="shared" ca="1" si="9"/>
        <v>tails</v>
      </c>
    </row>
    <row r="103" spans="17:19" x14ac:dyDescent="0.25">
      <c r="Q103">
        <v>98</v>
      </c>
      <c r="R103">
        <f t="shared" ca="1" si="8"/>
        <v>0.35256981602701742</v>
      </c>
      <c r="S103" t="str">
        <f t="shared" ca="1" si="9"/>
        <v>Heads</v>
      </c>
    </row>
    <row r="104" spans="17:19" x14ac:dyDescent="0.25">
      <c r="Q104">
        <v>99</v>
      </c>
      <c r="R104">
        <f t="shared" ca="1" si="8"/>
        <v>0.97491614349027611</v>
      </c>
      <c r="S104" t="str">
        <f t="shared" ca="1" si="9"/>
        <v>tails</v>
      </c>
    </row>
    <row r="105" spans="17:19" x14ac:dyDescent="0.25">
      <c r="Q105">
        <v>100</v>
      </c>
      <c r="R105">
        <f t="shared" ca="1" si="8"/>
        <v>0.89101736897620143</v>
      </c>
      <c r="S105" t="str">
        <f t="shared" ca="1" si="9"/>
        <v>tails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3478-9702-48E8-A043-A1F8A747407B}">
  <sheetPr>
    <tabColor theme="7" tint="0.59999389629810485"/>
  </sheetPr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F730-9411-4ADB-A78D-3E1505009B2E}">
  <sheetPr>
    <tabColor rgb="FFFFC000"/>
  </sheetPr>
  <dimension ref="A1:J7"/>
  <sheetViews>
    <sheetView zoomScale="140" zoomScaleNormal="140" workbookViewId="0">
      <selection activeCell="D19" sqref="D19"/>
    </sheetView>
  </sheetViews>
  <sheetFormatPr defaultColWidth="0" defaultRowHeight="15" x14ac:dyDescent="0.25"/>
  <cols>
    <col min="1" max="1" width="9.140625" customWidth="1"/>
    <col min="2" max="2" width="8.7109375" customWidth="1"/>
    <col min="3" max="3" width="5.140625" bestFit="1" customWidth="1"/>
    <col min="4" max="4" width="11.42578125" bestFit="1" customWidth="1"/>
    <col min="5" max="5" width="9.7109375" bestFit="1" customWidth="1"/>
    <col min="6" max="7" width="9.140625" customWidth="1"/>
    <col min="8" max="9" width="8.28515625" bestFit="1" customWidth="1"/>
    <col min="10" max="10" width="9.140625" customWidth="1"/>
    <col min="11" max="16384" width="9.140625" hidden="1"/>
  </cols>
  <sheetData>
    <row r="1" spans="2:9" x14ac:dyDescent="0.25">
      <c r="B1" s="24" t="s">
        <v>21</v>
      </c>
      <c r="C1" s="24"/>
      <c r="D1" s="24"/>
    </row>
    <row r="2" spans="2:9" x14ac:dyDescent="0.25">
      <c r="B2" s="13" t="s">
        <v>10</v>
      </c>
      <c r="C2" s="13" t="s">
        <v>11</v>
      </c>
      <c r="D2" s="13" t="s">
        <v>12</v>
      </c>
      <c r="E2" s="13" t="s">
        <v>13</v>
      </c>
      <c r="H2" s="13" t="s">
        <v>16</v>
      </c>
      <c r="I2" s="13" t="s">
        <v>17</v>
      </c>
    </row>
    <row r="3" spans="2:9" x14ac:dyDescent="0.25">
      <c r="B3" s="17"/>
      <c r="C3" s="18"/>
      <c r="D3" s="14">
        <v>0</v>
      </c>
      <c r="E3" s="25" t="s">
        <v>20</v>
      </c>
      <c r="H3" s="22">
        <v>0.35</v>
      </c>
      <c r="I3" s="22">
        <v>0.65</v>
      </c>
    </row>
    <row r="4" spans="2:9" x14ac:dyDescent="0.25">
      <c r="B4" s="14" t="s">
        <v>14</v>
      </c>
      <c r="C4" s="15">
        <v>0.35</v>
      </c>
      <c r="D4" s="20">
        <f>D3+C4</f>
        <v>0.35</v>
      </c>
      <c r="E4" s="25" t="s">
        <v>16</v>
      </c>
      <c r="H4" s="14">
        <v>3</v>
      </c>
      <c r="I4" s="14">
        <v>11</v>
      </c>
    </row>
    <row r="5" spans="2:9" x14ac:dyDescent="0.25">
      <c r="B5" s="14" t="s">
        <v>15</v>
      </c>
      <c r="C5" s="15">
        <f>1-C4</f>
        <v>0.65</v>
      </c>
      <c r="D5" s="21">
        <f>D4+C5</f>
        <v>1</v>
      </c>
      <c r="E5" s="25" t="s">
        <v>17</v>
      </c>
      <c r="H5" s="14">
        <v>4</v>
      </c>
      <c r="I5" s="14">
        <v>13</v>
      </c>
    </row>
    <row r="6" spans="2:9" x14ac:dyDescent="0.25">
      <c r="H6" s="14">
        <v>5</v>
      </c>
      <c r="I6" s="14">
        <v>14</v>
      </c>
    </row>
    <row r="7" spans="2:9" x14ac:dyDescent="0.25">
      <c r="H7" s="14">
        <v>6</v>
      </c>
      <c r="I7" s="1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2035-58E8-4E91-8C24-9AF039AD455C}">
  <sheetPr>
    <tabColor rgb="FFFFC000"/>
  </sheetPr>
  <dimension ref="B1:L1063"/>
  <sheetViews>
    <sheetView zoomScaleNormal="100" workbookViewId="0">
      <selection activeCell="D6" sqref="D6"/>
    </sheetView>
  </sheetViews>
  <sheetFormatPr defaultRowHeight="15" x14ac:dyDescent="0.25"/>
  <cols>
    <col min="2" max="2" width="4.28515625" bestFit="1" customWidth="1"/>
    <col min="3" max="3" width="23" style="23" bestFit="1" customWidth="1"/>
    <col min="4" max="4" width="23.85546875" style="23" bestFit="1" customWidth="1"/>
    <col min="5" max="5" width="8.5703125" style="26" customWidth="1"/>
    <col min="6" max="6" width="12.7109375" style="23" customWidth="1"/>
    <col min="7" max="7" width="13.5703125" style="23" bestFit="1" customWidth="1"/>
    <col min="10" max="10" width="22.85546875" bestFit="1" customWidth="1"/>
    <col min="11" max="11" width="12.85546875" bestFit="1" customWidth="1"/>
    <col min="12" max="12" width="9.5703125" customWidth="1"/>
    <col min="13" max="13" width="5.42578125" bestFit="1" customWidth="1"/>
    <col min="17" max="17" width="11.85546875" bestFit="1" customWidth="1"/>
    <col min="18" max="18" width="10.140625" bestFit="1" customWidth="1"/>
    <col min="19" max="19" width="5.42578125" bestFit="1" customWidth="1"/>
  </cols>
  <sheetData>
    <row r="1" spans="2:12" x14ac:dyDescent="0.25">
      <c r="C1" s="16" t="s">
        <v>19</v>
      </c>
      <c r="D1" s="16" t="s">
        <v>18</v>
      </c>
    </row>
    <row r="2" spans="2:12" ht="39.75" customHeight="1" x14ac:dyDescent="0.25">
      <c r="B2" s="19" t="s">
        <v>18</v>
      </c>
      <c r="C2" s="31" t="s">
        <v>24</v>
      </c>
      <c r="D2" s="32" t="s">
        <v>25</v>
      </c>
      <c r="E2" s="33" t="s">
        <v>2</v>
      </c>
      <c r="F2" s="34" t="s">
        <v>22</v>
      </c>
      <c r="G2" s="33" t="s">
        <v>23</v>
      </c>
      <c r="J2" s="12" t="s">
        <v>26</v>
      </c>
    </row>
    <row r="3" spans="2:12" x14ac:dyDescent="0.25">
      <c r="B3">
        <v>1</v>
      </c>
      <c r="C3" s="28" t="str">
        <f ca="1">IFERROR(VLOOKUP(Table5[[#This Row],[Rand_value]],events_Chances,3,TRUE),"")</f>
        <v>large</v>
      </c>
      <c r="D3" s="29">
        <f ca="1">IF(Table5[[#This Row],[1st Event outcomes]]="large",RANDBETWEEN(11,15),IF(Table5[[#This Row],[1st Event outcomes]]="small",RANDBETWEEN(3, 6),""))</f>
        <v>14</v>
      </c>
      <c r="E3" s="27">
        <f ca="1">RAND()</f>
        <v>0.3260210933996287</v>
      </c>
      <c r="F3" s="27">
        <f t="shared" ref="F3:F66" ca="1" si="0">RANDBETWEEN(35,100)/100</f>
        <v>0.67</v>
      </c>
      <c r="G3" s="30">
        <f ca="1">Table5[[#This Row],['#ranb'#randbtwn]]+Table5[[#This Row],['#rand]]/100</f>
        <v>0.67326021093399635</v>
      </c>
      <c r="J3" s="14" t="s">
        <v>27</v>
      </c>
      <c r="K3" s="14">
        <f ca="1">AVERAGE(Table5[2nd events outcome])</f>
        <v>9.3733333333333331</v>
      </c>
    </row>
    <row r="4" spans="2:12" x14ac:dyDescent="0.25">
      <c r="B4">
        <f>B3+1</f>
        <v>2</v>
      </c>
      <c r="C4" s="28" t="str">
        <f ca="1">IFERROR(VLOOKUP(Table5[[#This Row],[Rand_value]],events_Chances,3,TRUE),"")</f>
        <v>small</v>
      </c>
      <c r="D4" s="29">
        <f ca="1">IF(Table5[[#This Row],[1st Event outcomes]]="large",RANDBETWEEN(11,15),IF(Table5[[#This Row],[1st Event outcomes]]="small",RANDBETWEEN(3, 6),""))</f>
        <v>6</v>
      </c>
      <c r="E4" s="27">
        <f t="shared" ref="E4:E67" ca="1" si="1">RAND()</f>
        <v>0.33258967293191344</v>
      </c>
      <c r="F4" s="27">
        <f t="shared" ca="1" si="0"/>
        <v>0.41</v>
      </c>
      <c r="G4" s="30">
        <f ca="1">Table5[[#This Row],['#ranb'#randbtwn]]+Table5[[#This Row],['#rand]]/100</f>
        <v>0.41332589672931913</v>
      </c>
      <c r="J4" s="14" t="s">
        <v>28</v>
      </c>
      <c r="K4" s="14">
        <f ca="1">MAX(Table5[2nd events outcome])</f>
        <v>15</v>
      </c>
    </row>
    <row r="5" spans="2:12" x14ac:dyDescent="0.25">
      <c r="B5">
        <f t="shared" ref="B5:B15" si="2">B4+1</f>
        <v>3</v>
      </c>
      <c r="C5" s="28" t="str">
        <f ca="1">IFERROR(VLOOKUP(Table5[[#This Row],[Rand_value]],events_Chances,3,TRUE),"")</f>
        <v>large</v>
      </c>
      <c r="D5" s="29">
        <f ca="1">IF(Table5[[#This Row],[1st Event outcomes]]="large",RANDBETWEEN(11,15),IF(Table5[[#This Row],[1st Event outcomes]]="small",RANDBETWEEN(3, 6),""))</f>
        <v>11</v>
      </c>
      <c r="E5" s="27">
        <f t="shared" ca="1" si="1"/>
        <v>0.91427500483550928</v>
      </c>
      <c r="F5" s="27">
        <f t="shared" ca="1" si="0"/>
        <v>0.8</v>
      </c>
      <c r="G5" s="30">
        <f ca="1">Table5[[#This Row],['#ranb'#randbtwn]]+Table5[[#This Row],['#rand]]/100</f>
        <v>0.80914275004835512</v>
      </c>
      <c r="J5" s="14" t="s">
        <v>29</v>
      </c>
      <c r="K5" s="14">
        <f ca="1">MIN(Table5[2nd events outcome])</f>
        <v>3</v>
      </c>
    </row>
    <row r="6" spans="2:12" x14ac:dyDescent="0.25">
      <c r="B6">
        <f t="shared" si="2"/>
        <v>4</v>
      </c>
      <c r="C6" s="28" t="str">
        <f ca="1">IFERROR(VLOOKUP(Table5[[#This Row],[Rand_value]],events_Chances,3,TRUE),"")</f>
        <v>large</v>
      </c>
      <c r="D6" s="29">
        <f ca="1">IF(Table5[[#This Row],[1st Event outcomes]]="large",RANDBETWEEN(11,15),IF(Table5[[#This Row],[1st Event outcomes]]="small",RANDBETWEEN(3, 6),""))</f>
        <v>13</v>
      </c>
      <c r="E6" s="27">
        <f t="shared" ca="1" si="1"/>
        <v>0.3166919459837847</v>
      </c>
      <c r="F6" s="27">
        <f t="shared" ca="1" si="0"/>
        <v>0.7</v>
      </c>
      <c r="G6" s="30">
        <f ca="1">Table5[[#This Row],['#ranb'#randbtwn]]+Table5[[#This Row],['#rand]]/100</f>
        <v>0.70316691945983778</v>
      </c>
      <c r="J6" s="14" t="s">
        <v>30</v>
      </c>
      <c r="K6" s="14">
        <f ca="1">_xlfn.STDEV.P(Table5[2nd events outcome])</f>
        <v>4.3696630940560572</v>
      </c>
    </row>
    <row r="7" spans="2:12" x14ac:dyDescent="0.25">
      <c r="B7">
        <f t="shared" si="2"/>
        <v>5</v>
      </c>
      <c r="C7" s="28" t="str">
        <f ca="1">IFERROR(VLOOKUP(Table5[[#This Row],[Rand_value]],events_Chances,3,TRUE),"")</f>
        <v>small</v>
      </c>
      <c r="D7" s="29">
        <f ca="1">IF(Table5[[#This Row],[1st Event outcomes]]="large",RANDBETWEEN(11,15),IF(Table5[[#This Row],[1st Event outcomes]]="small",RANDBETWEEN(3, 6),""))</f>
        <v>4</v>
      </c>
      <c r="E7" s="27">
        <f t="shared" ca="1" si="1"/>
        <v>0.53726656146508289</v>
      </c>
      <c r="F7" s="27">
        <f t="shared" ca="1" si="0"/>
        <v>0.36</v>
      </c>
      <c r="G7" s="30">
        <f ca="1">Table5[[#This Row],['#ranb'#randbtwn]]+Table5[[#This Row],['#rand]]/100</f>
        <v>0.36537266561465082</v>
      </c>
      <c r="J7" s="13" t="s">
        <v>31</v>
      </c>
      <c r="K7" s="13">
        <f ca="1">COUNTIF(Table5[1st Event outcomes],"large")</f>
        <v>173</v>
      </c>
      <c r="L7" s="36">
        <f ca="1">K7/$K$9</f>
        <v>0.57666666666666666</v>
      </c>
    </row>
    <row r="8" spans="2:12" x14ac:dyDescent="0.25">
      <c r="B8">
        <f t="shared" si="2"/>
        <v>6</v>
      </c>
      <c r="C8" s="28" t="str">
        <f ca="1">IFERROR(VLOOKUP(Table5[[#This Row],[Rand_value]],events_Chances,3,TRUE),"")</f>
        <v>small</v>
      </c>
      <c r="D8" s="29">
        <f ca="1">IF(Table5[[#This Row],[1st Event outcomes]]="large",RANDBETWEEN(11,15),IF(Table5[[#This Row],[1st Event outcomes]]="small",RANDBETWEEN(3, 6),""))</f>
        <v>6</v>
      </c>
      <c r="E8" s="27">
        <f t="shared" ca="1" si="1"/>
        <v>6.7133699022827842E-2</v>
      </c>
      <c r="F8" s="27">
        <f t="shared" ca="1" si="0"/>
        <v>0.62</v>
      </c>
      <c r="G8" s="30">
        <f ca="1">Table5[[#This Row],['#ranb'#randbtwn]]+Table5[[#This Row],['#rand]]/100</f>
        <v>0.62067133699022825</v>
      </c>
      <c r="J8" s="13" t="s">
        <v>32</v>
      </c>
      <c r="K8" s="13">
        <f ca="1">COUNTIF(Table5[1st Event outcomes],"small")</f>
        <v>127</v>
      </c>
      <c r="L8" s="36">
        <f ca="1">K8/$K$9</f>
        <v>0.42333333333333334</v>
      </c>
    </row>
    <row r="9" spans="2:12" x14ac:dyDescent="0.25">
      <c r="B9">
        <f t="shared" si="2"/>
        <v>7</v>
      </c>
      <c r="C9" s="28" t="str">
        <f ca="1">IFERROR(VLOOKUP(Table5[[#This Row],[Rand_value]],events_Chances,3,TRUE),"")</f>
        <v>large</v>
      </c>
      <c r="D9" s="29">
        <f ca="1">IF(Table5[[#This Row],[1st Event outcomes]]="large",RANDBETWEEN(11,15),IF(Table5[[#This Row],[1st Event outcomes]]="small",RANDBETWEEN(3, 6),""))</f>
        <v>13</v>
      </c>
      <c r="E9" s="27">
        <f t="shared" ca="1" si="1"/>
        <v>0.29273366435150761</v>
      </c>
      <c r="F9" s="27">
        <f t="shared" ca="1" si="0"/>
        <v>0.8</v>
      </c>
      <c r="G9" s="30">
        <f ca="1">Table5[[#This Row],['#ranb'#randbtwn]]+Table5[[#This Row],['#rand]]/100</f>
        <v>0.80292733664351512</v>
      </c>
      <c r="J9" s="13" t="s">
        <v>33</v>
      </c>
      <c r="K9" s="13">
        <f ca="1">K7+K8</f>
        <v>300</v>
      </c>
      <c r="L9" s="35">
        <f ca="1">K9/$K$9</f>
        <v>1</v>
      </c>
    </row>
    <row r="10" spans="2:12" x14ac:dyDescent="0.25">
      <c r="B10">
        <f t="shared" si="2"/>
        <v>8</v>
      </c>
      <c r="C10" s="28" t="str">
        <f ca="1">IFERROR(VLOOKUP(Table5[[#This Row],[Rand_value]],events_Chances,3,TRUE),"")</f>
        <v>large</v>
      </c>
      <c r="D10" s="29">
        <f ca="1">IF(Table5[[#This Row],[1st Event outcomes]]="large",RANDBETWEEN(11,15),IF(Table5[[#This Row],[1st Event outcomes]]="small",RANDBETWEEN(3, 6),""))</f>
        <v>12</v>
      </c>
      <c r="E10" s="27">
        <f t="shared" ca="1" si="1"/>
        <v>0.75784482993730717</v>
      </c>
      <c r="F10" s="27">
        <f t="shared" ca="1" si="0"/>
        <v>0.82</v>
      </c>
      <c r="G10" s="30">
        <f ca="1">Table5[[#This Row],['#ranb'#randbtwn]]+Table5[[#This Row],['#rand]]/100</f>
        <v>0.82757844829937299</v>
      </c>
    </row>
    <row r="11" spans="2:12" x14ac:dyDescent="0.25">
      <c r="B11">
        <f t="shared" si="2"/>
        <v>9</v>
      </c>
      <c r="C11" s="28" t="str">
        <f ca="1">IFERROR(VLOOKUP(Table5[[#This Row],[Rand_value]],events_Chances,3,TRUE),"")</f>
        <v>large</v>
      </c>
      <c r="D11" s="29">
        <f ca="1">IF(Table5[[#This Row],[1st Event outcomes]]="large",RANDBETWEEN(11,15),IF(Table5[[#This Row],[1st Event outcomes]]="small",RANDBETWEEN(3, 6),""))</f>
        <v>13</v>
      </c>
      <c r="E11" s="27">
        <f t="shared" ca="1" si="1"/>
        <v>0.73642757757056387</v>
      </c>
      <c r="F11" s="27">
        <f t="shared" ca="1" si="0"/>
        <v>0.66</v>
      </c>
      <c r="G11" s="30">
        <f ca="1">Table5[[#This Row],['#ranb'#randbtwn]]+Table5[[#This Row],['#rand]]/100</f>
        <v>0.66736427577570567</v>
      </c>
    </row>
    <row r="12" spans="2:12" x14ac:dyDescent="0.25">
      <c r="B12">
        <f t="shared" si="2"/>
        <v>10</v>
      </c>
      <c r="C12" s="28" t="str">
        <f ca="1">IFERROR(VLOOKUP(Table5[[#This Row],[Rand_value]],events_Chances,3,TRUE),"")</f>
        <v>small</v>
      </c>
      <c r="D12" s="29">
        <f ca="1">IF(Table5[[#This Row],[1st Event outcomes]]="large",RANDBETWEEN(11,15),IF(Table5[[#This Row],[1st Event outcomes]]="small",RANDBETWEEN(3, 6),""))</f>
        <v>4</v>
      </c>
      <c r="E12" s="27">
        <f t="shared" ca="1" si="1"/>
        <v>0.13291851834126756</v>
      </c>
      <c r="F12" s="27">
        <f t="shared" ca="1" si="0"/>
        <v>0.42</v>
      </c>
      <c r="G12" s="30">
        <f ca="1">Table5[[#This Row],['#ranb'#randbtwn]]+Table5[[#This Row],['#rand]]/100</f>
        <v>0.42132918518341267</v>
      </c>
    </row>
    <row r="13" spans="2:12" x14ac:dyDescent="0.25">
      <c r="B13">
        <f t="shared" si="2"/>
        <v>11</v>
      </c>
      <c r="C13" s="28" t="str">
        <f ca="1">IFERROR(VLOOKUP(Table5[[#This Row],[Rand_value]],events_Chances,3,TRUE),"")</f>
        <v>small</v>
      </c>
      <c r="D13" s="29">
        <f ca="1">IF(Table5[[#This Row],[1st Event outcomes]]="large",RANDBETWEEN(11,15),IF(Table5[[#This Row],[1st Event outcomes]]="small",RANDBETWEEN(3, 6),""))</f>
        <v>3</v>
      </c>
      <c r="E13" s="27">
        <f t="shared" ca="1" si="1"/>
        <v>7.5037289870771851E-4</v>
      </c>
      <c r="F13" s="27">
        <f t="shared" ca="1" si="0"/>
        <v>0.64</v>
      </c>
      <c r="G13" s="30">
        <f ca="1">Table5[[#This Row],['#ranb'#randbtwn]]+Table5[[#This Row],['#rand]]/100</f>
        <v>0.64000750372898707</v>
      </c>
    </row>
    <row r="14" spans="2:12" x14ac:dyDescent="0.25">
      <c r="B14">
        <f t="shared" si="2"/>
        <v>12</v>
      </c>
      <c r="C14" s="28" t="str">
        <f ca="1">IFERROR(VLOOKUP(Table5[[#This Row],[Rand_value]],events_Chances,3,TRUE),"")</f>
        <v>small</v>
      </c>
      <c r="D14" s="29">
        <f ca="1">IF(Table5[[#This Row],[1st Event outcomes]]="large",RANDBETWEEN(11,15),IF(Table5[[#This Row],[1st Event outcomes]]="small",RANDBETWEEN(3, 6),""))</f>
        <v>5</v>
      </c>
      <c r="E14" s="27">
        <f t="shared" ca="1" si="1"/>
        <v>0.20863449542990109</v>
      </c>
      <c r="F14" s="27">
        <f t="shared" ca="1" si="0"/>
        <v>0.6</v>
      </c>
      <c r="G14" s="30">
        <f ca="1">Table5[[#This Row],['#ranb'#randbtwn]]+Table5[[#This Row],['#rand]]/100</f>
        <v>0.60208634495429902</v>
      </c>
      <c r="J14" s="12" t="s">
        <v>34</v>
      </c>
    </row>
    <row r="15" spans="2:12" x14ac:dyDescent="0.25">
      <c r="B15">
        <f t="shared" si="2"/>
        <v>13</v>
      </c>
      <c r="C15" s="28" t="str">
        <f ca="1">IFERROR(VLOOKUP(Table5[[#This Row],[Rand_value]],events_Chances,3,TRUE),"")</f>
        <v>large</v>
      </c>
      <c r="D15" s="29">
        <f ca="1">IF(Table5[[#This Row],[1st Event outcomes]]="large",RANDBETWEEN(11,15),IF(Table5[[#This Row],[1st Event outcomes]]="small",RANDBETWEEN(3, 6),""))</f>
        <v>11</v>
      </c>
      <c r="E15" s="27">
        <f t="shared" ca="1" si="1"/>
        <v>0.17058612275807317</v>
      </c>
      <c r="F15" s="27">
        <f t="shared" ca="1" si="0"/>
        <v>0.87</v>
      </c>
      <c r="G15" s="30">
        <f ca="1">Table5[[#This Row],['#ranb'#randbtwn]]+Table5[[#This Row],['#rand]]/100</f>
        <v>0.87170586122758076</v>
      </c>
      <c r="J15" s="13" t="s">
        <v>36</v>
      </c>
      <c r="K15" s="13" t="s">
        <v>35</v>
      </c>
    </row>
    <row r="16" spans="2:12" x14ac:dyDescent="0.25">
      <c r="B16">
        <f t="shared" ref="B16:B79" si="3">B15+1</f>
        <v>14</v>
      </c>
      <c r="C16" s="28" t="str">
        <f ca="1">IFERROR(VLOOKUP(Table5[[#This Row],[Rand_value]],events_Chances,3,TRUE),"")</f>
        <v>large</v>
      </c>
      <c r="D16" s="29">
        <f ca="1">IF(Table5[[#This Row],[1st Event outcomes]]="large",RANDBETWEEN(11,15),IF(Table5[[#This Row],[1st Event outcomes]]="small",RANDBETWEEN(3, 6),""))</f>
        <v>14</v>
      </c>
      <c r="E16" s="27">
        <f t="shared" ca="1" si="1"/>
        <v>0.12534346595274148</v>
      </c>
      <c r="F16" s="27">
        <f t="shared" ca="1" si="0"/>
        <v>0.81</v>
      </c>
      <c r="G16" s="30">
        <f ca="1">Table5[[#This Row],['#ranb'#randbtwn]]+Table5[[#This Row],['#rand]]/100</f>
        <v>0.81125343465952748</v>
      </c>
      <c r="J16" s="14">
        <v>3</v>
      </c>
      <c r="K16" s="14" cm="1">
        <f t="array" aca="1" ref="K16:K29" ca="1">FREQUENCY(Table5[2nd events outcome],J16:J28)</f>
        <v>33</v>
      </c>
    </row>
    <row r="17" spans="2:11" x14ac:dyDescent="0.25">
      <c r="B17">
        <f t="shared" si="3"/>
        <v>15</v>
      </c>
      <c r="C17" s="28" t="str">
        <f ca="1">IFERROR(VLOOKUP(Table5[[#This Row],[Rand_value]],events_Chances,3,TRUE),"")</f>
        <v>large</v>
      </c>
      <c r="D17" s="29">
        <f ca="1">IF(Table5[[#This Row],[1st Event outcomes]]="large",RANDBETWEEN(11,15),IF(Table5[[#This Row],[1st Event outcomes]]="small",RANDBETWEEN(3, 6),""))</f>
        <v>12</v>
      </c>
      <c r="E17" s="27">
        <f t="shared" ca="1" si="1"/>
        <v>0.12001875967442954</v>
      </c>
      <c r="F17" s="27">
        <f t="shared" ca="1" si="0"/>
        <v>0.84</v>
      </c>
      <c r="G17" s="30">
        <f ca="1">Table5[[#This Row],['#ranb'#randbtwn]]+Table5[[#This Row],['#rand]]/100</f>
        <v>0.84120018759674431</v>
      </c>
      <c r="J17" s="14">
        <v>4</v>
      </c>
      <c r="K17" s="14">
        <f ca="1"/>
        <v>31</v>
      </c>
    </row>
    <row r="18" spans="2:11" x14ac:dyDescent="0.25">
      <c r="B18">
        <f t="shared" si="3"/>
        <v>16</v>
      </c>
      <c r="C18" s="28" t="str">
        <f ca="1">IFERROR(VLOOKUP(Table5[[#This Row],[Rand_value]],events_Chances,3,TRUE),"")</f>
        <v>small</v>
      </c>
      <c r="D18" s="29">
        <f ca="1">IF(Table5[[#This Row],[1st Event outcomes]]="large",RANDBETWEEN(11,15),IF(Table5[[#This Row],[1st Event outcomes]]="small",RANDBETWEEN(3, 6),""))</f>
        <v>4</v>
      </c>
      <c r="E18" s="27">
        <f t="shared" ca="1" si="1"/>
        <v>3.6823900267691112E-2</v>
      </c>
      <c r="F18" s="27">
        <f t="shared" ca="1" si="0"/>
        <v>0.45</v>
      </c>
      <c r="G18" s="30">
        <f ca="1">Table5[[#This Row],['#ranb'#randbtwn]]+Table5[[#This Row],['#rand]]/100</f>
        <v>0.45036823900267692</v>
      </c>
      <c r="J18" s="14">
        <v>5</v>
      </c>
      <c r="K18" s="14">
        <f ca="1"/>
        <v>28</v>
      </c>
    </row>
    <row r="19" spans="2:11" x14ac:dyDescent="0.25">
      <c r="B19">
        <f t="shared" si="3"/>
        <v>17</v>
      </c>
      <c r="C19" s="28" t="str">
        <f ca="1">IFERROR(VLOOKUP(Table5[[#This Row],[Rand_value]],events_Chances,3,TRUE),"")</f>
        <v>large</v>
      </c>
      <c r="D19" s="29">
        <f ca="1">IF(Table5[[#This Row],[1st Event outcomes]]="large",RANDBETWEEN(11,15),IF(Table5[[#This Row],[1st Event outcomes]]="small",RANDBETWEEN(3, 6),""))</f>
        <v>15</v>
      </c>
      <c r="E19" s="27">
        <f t="shared" ca="1" si="1"/>
        <v>0.99642446548106867</v>
      </c>
      <c r="F19" s="27">
        <f t="shared" ca="1" si="0"/>
        <v>0.86</v>
      </c>
      <c r="G19" s="30">
        <f ca="1">Table5[[#This Row],['#ranb'#randbtwn]]+Table5[[#This Row],['#rand]]/100</f>
        <v>0.8699642446548107</v>
      </c>
      <c r="J19" s="14">
        <v>6</v>
      </c>
      <c r="K19" s="14">
        <f ca="1"/>
        <v>35</v>
      </c>
    </row>
    <row r="20" spans="2:11" x14ac:dyDescent="0.25">
      <c r="B20">
        <f t="shared" si="3"/>
        <v>18</v>
      </c>
      <c r="C20" s="28" t="str">
        <f ca="1">IFERROR(VLOOKUP(Table5[[#This Row],[Rand_value]],events_Chances,3,TRUE),"")</f>
        <v>large</v>
      </c>
      <c r="D20" s="29">
        <f ca="1">IF(Table5[[#This Row],[1st Event outcomes]]="large",RANDBETWEEN(11,15),IF(Table5[[#This Row],[1st Event outcomes]]="small",RANDBETWEEN(3, 6),""))</f>
        <v>11</v>
      </c>
      <c r="E20" s="27">
        <f t="shared" ca="1" si="1"/>
        <v>0.11656799865020717</v>
      </c>
      <c r="F20" s="27">
        <f t="shared" ca="1" si="0"/>
        <v>0.9</v>
      </c>
      <c r="G20" s="30">
        <f ca="1">Table5[[#This Row],['#ranb'#randbtwn]]+Table5[[#This Row],['#rand]]/100</f>
        <v>0.9011656799865021</v>
      </c>
      <c r="J20" s="14">
        <v>7</v>
      </c>
      <c r="K20" s="14">
        <f ca="1"/>
        <v>0</v>
      </c>
    </row>
    <row r="21" spans="2:11" x14ac:dyDescent="0.25">
      <c r="B21">
        <f t="shared" si="3"/>
        <v>19</v>
      </c>
      <c r="C21" s="28" t="str">
        <f ca="1">IFERROR(VLOOKUP(Table5[[#This Row],[Rand_value]],events_Chances,3,TRUE),"")</f>
        <v>large</v>
      </c>
      <c r="D21" s="29">
        <f ca="1">IF(Table5[[#This Row],[1st Event outcomes]]="large",RANDBETWEEN(11,15),IF(Table5[[#This Row],[1st Event outcomes]]="small",RANDBETWEEN(3, 6),""))</f>
        <v>15</v>
      </c>
      <c r="E21" s="27">
        <f t="shared" ca="1" si="1"/>
        <v>0.89803318327185233</v>
      </c>
      <c r="F21" s="27">
        <f t="shared" ca="1" si="0"/>
        <v>0.65</v>
      </c>
      <c r="G21" s="30">
        <f ca="1">Table5[[#This Row],['#ranb'#randbtwn]]+Table5[[#This Row],['#rand]]/100</f>
        <v>0.65898033183271854</v>
      </c>
      <c r="J21" s="14">
        <v>8</v>
      </c>
      <c r="K21" s="14">
        <f ca="1"/>
        <v>0</v>
      </c>
    </row>
    <row r="22" spans="2:11" x14ac:dyDescent="0.25">
      <c r="B22">
        <f t="shared" si="3"/>
        <v>20</v>
      </c>
      <c r="C22" s="28" t="str">
        <f ca="1">IFERROR(VLOOKUP(Table5[[#This Row],[Rand_value]],events_Chances,3,TRUE),"")</f>
        <v>small</v>
      </c>
      <c r="D22" s="29">
        <f ca="1">IF(Table5[[#This Row],[1st Event outcomes]]="large",RANDBETWEEN(11,15),IF(Table5[[#This Row],[1st Event outcomes]]="small",RANDBETWEEN(3, 6),""))</f>
        <v>3</v>
      </c>
      <c r="E22" s="27">
        <f t="shared" ca="1" si="1"/>
        <v>0.81295483571765137</v>
      </c>
      <c r="F22" s="27">
        <f t="shared" ca="1" si="0"/>
        <v>0.63</v>
      </c>
      <c r="G22" s="30">
        <f ca="1">Table5[[#This Row],['#ranb'#randbtwn]]+Table5[[#This Row],['#rand]]/100</f>
        <v>0.6381295483571765</v>
      </c>
      <c r="J22" s="14">
        <v>9</v>
      </c>
      <c r="K22" s="14">
        <f ca="1"/>
        <v>0</v>
      </c>
    </row>
    <row r="23" spans="2:11" x14ac:dyDescent="0.25">
      <c r="B23">
        <f t="shared" si="3"/>
        <v>21</v>
      </c>
      <c r="C23" s="28" t="str">
        <f ca="1">IFERROR(VLOOKUP(Table5[[#This Row],[Rand_value]],events_Chances,3,TRUE),"")</f>
        <v>large</v>
      </c>
      <c r="D23" s="29">
        <f ca="1">IF(Table5[[#This Row],[1st Event outcomes]]="large",RANDBETWEEN(11,15),IF(Table5[[#This Row],[1st Event outcomes]]="small",RANDBETWEEN(3, 6),""))</f>
        <v>13</v>
      </c>
      <c r="E23" s="27">
        <f t="shared" ca="1" si="1"/>
        <v>0.99165628070249534</v>
      </c>
      <c r="F23" s="27">
        <f t="shared" ca="1" si="0"/>
        <v>0.94</v>
      </c>
      <c r="G23" s="30">
        <f ca="1">Table5[[#This Row],['#ranb'#randbtwn]]+Table5[[#This Row],['#rand]]/100</f>
        <v>0.94991656280702486</v>
      </c>
      <c r="J23" s="14">
        <v>10</v>
      </c>
      <c r="K23" s="14">
        <f ca="1"/>
        <v>0</v>
      </c>
    </row>
    <row r="24" spans="2:11" x14ac:dyDescent="0.25">
      <c r="B24">
        <f t="shared" si="3"/>
        <v>22</v>
      </c>
      <c r="C24" s="28" t="str">
        <f ca="1">IFERROR(VLOOKUP(Table5[[#This Row],[Rand_value]],events_Chances,3,TRUE),"")</f>
        <v>small</v>
      </c>
      <c r="D24" s="29">
        <f ca="1">IF(Table5[[#This Row],[1st Event outcomes]]="large",RANDBETWEEN(11,15),IF(Table5[[#This Row],[1st Event outcomes]]="small",RANDBETWEEN(3, 6),""))</f>
        <v>6</v>
      </c>
      <c r="E24" s="27">
        <f t="shared" ca="1" si="1"/>
        <v>0.10660801964991562</v>
      </c>
      <c r="F24" s="27">
        <f t="shared" ca="1" si="0"/>
        <v>0.46</v>
      </c>
      <c r="G24" s="30">
        <f ca="1">Table5[[#This Row],['#ranb'#randbtwn]]+Table5[[#This Row],['#rand]]/100</f>
        <v>0.4610660801964992</v>
      </c>
      <c r="J24" s="14">
        <v>11</v>
      </c>
      <c r="K24" s="14">
        <f ca="1"/>
        <v>37</v>
      </c>
    </row>
    <row r="25" spans="2:11" x14ac:dyDescent="0.25">
      <c r="B25">
        <f t="shared" si="3"/>
        <v>23</v>
      </c>
      <c r="C25" s="28" t="str">
        <f ca="1">IFERROR(VLOOKUP(Table5[[#This Row],[Rand_value]],events_Chances,3,TRUE),"")</f>
        <v>small</v>
      </c>
      <c r="D25" s="29">
        <f ca="1">IF(Table5[[#This Row],[1st Event outcomes]]="large",RANDBETWEEN(11,15),IF(Table5[[#This Row],[1st Event outcomes]]="small",RANDBETWEEN(3, 6),""))</f>
        <v>5</v>
      </c>
      <c r="E25" s="27">
        <f t="shared" ca="1" si="1"/>
        <v>0.1979728111757082</v>
      </c>
      <c r="F25" s="27">
        <f t="shared" ca="1" si="0"/>
        <v>0.52</v>
      </c>
      <c r="G25" s="30">
        <f ca="1">Table5[[#This Row],['#ranb'#randbtwn]]+Table5[[#This Row],['#rand]]/100</f>
        <v>0.52197972811175708</v>
      </c>
      <c r="J25" s="14">
        <v>12</v>
      </c>
      <c r="K25" s="14">
        <f ca="1"/>
        <v>39</v>
      </c>
    </row>
    <row r="26" spans="2:11" x14ac:dyDescent="0.25">
      <c r="B26">
        <f t="shared" si="3"/>
        <v>24</v>
      </c>
      <c r="C26" s="28" t="str">
        <f ca="1">IFERROR(VLOOKUP(Table5[[#This Row],[Rand_value]],events_Chances,3,TRUE),"")</f>
        <v>large</v>
      </c>
      <c r="D26" s="29">
        <f ca="1">IF(Table5[[#This Row],[1st Event outcomes]]="large",RANDBETWEEN(11,15),IF(Table5[[#This Row],[1st Event outcomes]]="small",RANDBETWEEN(3, 6),""))</f>
        <v>15</v>
      </c>
      <c r="E26" s="27">
        <f t="shared" ca="1" si="1"/>
        <v>0.63086520272165791</v>
      </c>
      <c r="F26" s="27">
        <f t="shared" ca="1" si="0"/>
        <v>0.93</v>
      </c>
      <c r="G26" s="30">
        <f ca="1">Table5[[#This Row],['#ranb'#randbtwn]]+Table5[[#This Row],['#rand]]/100</f>
        <v>0.93630865202721658</v>
      </c>
      <c r="J26" s="14">
        <v>13</v>
      </c>
      <c r="K26" s="14">
        <f ca="1"/>
        <v>27</v>
      </c>
    </row>
    <row r="27" spans="2:11" x14ac:dyDescent="0.25">
      <c r="B27">
        <f t="shared" si="3"/>
        <v>25</v>
      </c>
      <c r="C27" s="28" t="str">
        <f ca="1">IFERROR(VLOOKUP(Table5[[#This Row],[Rand_value]],events_Chances,3,TRUE),"")</f>
        <v>large</v>
      </c>
      <c r="D27" s="29">
        <f ca="1">IF(Table5[[#This Row],[1st Event outcomes]]="large",RANDBETWEEN(11,15),IF(Table5[[#This Row],[1st Event outcomes]]="small",RANDBETWEEN(3, 6),""))</f>
        <v>14</v>
      </c>
      <c r="E27" s="27">
        <f t="shared" ca="1" si="1"/>
        <v>0.28848891476318761</v>
      </c>
      <c r="F27" s="27">
        <f t="shared" ca="1" si="0"/>
        <v>0.98</v>
      </c>
      <c r="G27" s="30">
        <f ca="1">Table5[[#This Row],['#ranb'#randbtwn]]+Table5[[#This Row],['#rand]]/100</f>
        <v>0.98288488914763184</v>
      </c>
      <c r="J27" s="14">
        <v>14</v>
      </c>
      <c r="K27" s="14">
        <f ca="1"/>
        <v>37</v>
      </c>
    </row>
    <row r="28" spans="2:11" x14ac:dyDescent="0.25">
      <c r="B28">
        <f t="shared" si="3"/>
        <v>26</v>
      </c>
      <c r="C28" s="28" t="str">
        <f ca="1">IFERROR(VLOOKUP(Table5[[#This Row],[Rand_value]],events_Chances,3,TRUE),"")</f>
        <v>small</v>
      </c>
      <c r="D28" s="29">
        <f ca="1">IF(Table5[[#This Row],[1st Event outcomes]]="large",RANDBETWEEN(11,15),IF(Table5[[#This Row],[1st Event outcomes]]="small",RANDBETWEEN(3, 6),""))</f>
        <v>3</v>
      </c>
      <c r="E28" s="27">
        <f t="shared" ca="1" si="1"/>
        <v>0.5361240463249225</v>
      </c>
      <c r="F28" s="27">
        <f t="shared" ca="1" si="0"/>
        <v>0.56999999999999995</v>
      </c>
      <c r="G28" s="30">
        <f ca="1">Table5[[#This Row],['#ranb'#randbtwn]]+Table5[[#This Row],['#rand]]/100</f>
        <v>0.57536124046324921</v>
      </c>
      <c r="J28" s="14">
        <v>15</v>
      </c>
      <c r="K28" s="14">
        <f ca="1"/>
        <v>33</v>
      </c>
    </row>
    <row r="29" spans="2:11" x14ac:dyDescent="0.25">
      <c r="B29">
        <f t="shared" si="3"/>
        <v>27</v>
      </c>
      <c r="C29" s="28" t="str">
        <f ca="1">IFERROR(VLOOKUP(Table5[[#This Row],[Rand_value]],events_Chances,3,TRUE),"")</f>
        <v>small</v>
      </c>
      <c r="D29" s="29">
        <f ca="1">IF(Table5[[#This Row],[1st Event outcomes]]="large",RANDBETWEEN(11,15),IF(Table5[[#This Row],[1st Event outcomes]]="small",RANDBETWEEN(3, 6),""))</f>
        <v>5</v>
      </c>
      <c r="E29" s="27">
        <f t="shared" ca="1" si="1"/>
        <v>0.24563784824573864</v>
      </c>
      <c r="F29" s="27">
        <f t="shared" ca="1" si="0"/>
        <v>0.61</v>
      </c>
      <c r="G29" s="30">
        <f ca="1">Table5[[#This Row],['#ranb'#randbtwn]]+Table5[[#This Row],['#rand]]/100</f>
        <v>0.61245637848245738</v>
      </c>
      <c r="K29">
        <f ca="1"/>
        <v>0</v>
      </c>
    </row>
    <row r="30" spans="2:11" x14ac:dyDescent="0.25">
      <c r="B30">
        <f t="shared" si="3"/>
        <v>28</v>
      </c>
      <c r="C30" s="28" t="str">
        <f ca="1">IFERROR(VLOOKUP(Table5[[#This Row],[Rand_value]],events_Chances,3,TRUE),"")</f>
        <v>small</v>
      </c>
      <c r="D30" s="29">
        <f ca="1">IF(Table5[[#This Row],[1st Event outcomes]]="large",RANDBETWEEN(11,15),IF(Table5[[#This Row],[1st Event outcomes]]="small",RANDBETWEEN(3, 6),""))</f>
        <v>3</v>
      </c>
      <c r="E30" s="27">
        <f t="shared" ca="1" si="1"/>
        <v>0.94735537347746424</v>
      </c>
      <c r="F30" s="27">
        <f t="shared" ca="1" si="0"/>
        <v>0.56999999999999995</v>
      </c>
      <c r="G30" s="30">
        <f ca="1">Table5[[#This Row],['#ranb'#randbtwn]]+Table5[[#This Row],['#rand]]/100</f>
        <v>0.5794735537347746</v>
      </c>
    </row>
    <row r="31" spans="2:11" x14ac:dyDescent="0.25">
      <c r="B31">
        <f t="shared" si="3"/>
        <v>29</v>
      </c>
      <c r="C31" s="28" t="str">
        <f ca="1">IFERROR(VLOOKUP(Table5[[#This Row],[Rand_value]],events_Chances,3,TRUE),"")</f>
        <v>small</v>
      </c>
      <c r="D31" s="29">
        <f ca="1">IF(Table5[[#This Row],[1st Event outcomes]]="large",RANDBETWEEN(11,15),IF(Table5[[#This Row],[1st Event outcomes]]="small",RANDBETWEEN(3, 6),""))</f>
        <v>6</v>
      </c>
      <c r="E31" s="27">
        <f t="shared" ca="1" si="1"/>
        <v>0.79083477127030188</v>
      </c>
      <c r="F31" s="27">
        <f t="shared" ca="1" si="0"/>
        <v>0.39</v>
      </c>
      <c r="G31" s="30">
        <f ca="1">Table5[[#This Row],['#ranb'#randbtwn]]+Table5[[#This Row],['#rand]]/100</f>
        <v>0.39790834771270306</v>
      </c>
    </row>
    <row r="32" spans="2:11" x14ac:dyDescent="0.25">
      <c r="B32">
        <f t="shared" si="3"/>
        <v>30</v>
      </c>
      <c r="C32" s="28" t="str">
        <f ca="1">IFERROR(VLOOKUP(Table5[[#This Row],[Rand_value]],events_Chances,3,TRUE),"")</f>
        <v>large</v>
      </c>
      <c r="D32" s="29">
        <f ca="1">IF(Table5[[#This Row],[1st Event outcomes]]="large",RANDBETWEEN(11,15),IF(Table5[[#This Row],[1st Event outcomes]]="small",RANDBETWEEN(3, 6),""))</f>
        <v>11</v>
      </c>
      <c r="E32" s="27">
        <f t="shared" ca="1" si="1"/>
        <v>0.31585978252759439</v>
      </c>
      <c r="F32" s="27">
        <f t="shared" ca="1" si="0"/>
        <v>0.65</v>
      </c>
      <c r="G32" s="30">
        <f ca="1">Table5[[#This Row],['#ranb'#randbtwn]]+Table5[[#This Row],['#rand]]/100</f>
        <v>0.65315859782527597</v>
      </c>
    </row>
    <row r="33" spans="2:7" x14ac:dyDescent="0.25">
      <c r="B33">
        <f t="shared" si="3"/>
        <v>31</v>
      </c>
      <c r="C33" s="28" t="str">
        <f ca="1">IFERROR(VLOOKUP(Table5[[#This Row],[Rand_value]],events_Chances,3,TRUE),"")</f>
        <v>large</v>
      </c>
      <c r="D33" s="29">
        <f ca="1">IF(Table5[[#This Row],[1st Event outcomes]]="large",RANDBETWEEN(11,15),IF(Table5[[#This Row],[1st Event outcomes]]="small",RANDBETWEEN(3, 6),""))</f>
        <v>14</v>
      </c>
      <c r="E33" s="27">
        <f t="shared" ca="1" si="1"/>
        <v>0.92837719639302874</v>
      </c>
      <c r="F33" s="27">
        <f t="shared" ca="1" si="0"/>
        <v>0.75</v>
      </c>
      <c r="G33" s="30">
        <f ca="1">Table5[[#This Row],['#ranb'#randbtwn]]+Table5[[#This Row],['#rand]]/100</f>
        <v>0.75928377196393027</v>
      </c>
    </row>
    <row r="34" spans="2:7" x14ac:dyDescent="0.25">
      <c r="B34">
        <f t="shared" si="3"/>
        <v>32</v>
      </c>
      <c r="C34" s="28" t="str">
        <f ca="1">IFERROR(VLOOKUP(Table5[[#This Row],[Rand_value]],events_Chances,3,TRUE),"")</f>
        <v>large</v>
      </c>
      <c r="D34" s="29">
        <f ca="1">IF(Table5[[#This Row],[1st Event outcomes]]="large",RANDBETWEEN(11,15),IF(Table5[[#This Row],[1st Event outcomes]]="small",RANDBETWEEN(3, 6),""))</f>
        <v>11</v>
      </c>
      <c r="E34" s="27">
        <f t="shared" ca="1" si="1"/>
        <v>0.55768500773118734</v>
      </c>
      <c r="F34" s="27">
        <f t="shared" ca="1" si="0"/>
        <v>0.9</v>
      </c>
      <c r="G34" s="30">
        <f ca="1">Table5[[#This Row],['#ranb'#randbtwn]]+Table5[[#This Row],['#rand]]/100</f>
        <v>0.90557685007731192</v>
      </c>
    </row>
    <row r="35" spans="2:7" x14ac:dyDescent="0.25">
      <c r="B35">
        <f t="shared" si="3"/>
        <v>33</v>
      </c>
      <c r="C35" s="28" t="str">
        <f ca="1">IFERROR(VLOOKUP(Table5[[#This Row],[Rand_value]],events_Chances,3,TRUE),"")</f>
        <v>small</v>
      </c>
      <c r="D35" s="29">
        <f ca="1">IF(Table5[[#This Row],[1st Event outcomes]]="large",RANDBETWEEN(11,15),IF(Table5[[#This Row],[1st Event outcomes]]="small",RANDBETWEEN(3, 6),""))</f>
        <v>4</v>
      </c>
      <c r="E35" s="27">
        <f t="shared" ca="1" si="1"/>
        <v>0.76340269161829621</v>
      </c>
      <c r="F35" s="27">
        <f t="shared" ca="1" si="0"/>
        <v>0.42</v>
      </c>
      <c r="G35" s="30">
        <f ca="1">Table5[[#This Row],['#ranb'#randbtwn]]+Table5[[#This Row],['#rand]]/100</f>
        <v>0.42763402691618296</v>
      </c>
    </row>
    <row r="36" spans="2:7" x14ac:dyDescent="0.25">
      <c r="B36">
        <f t="shared" si="3"/>
        <v>34</v>
      </c>
      <c r="C36" s="28" t="str">
        <f ca="1">IFERROR(VLOOKUP(Table5[[#This Row],[Rand_value]],events_Chances,3,TRUE),"")</f>
        <v>large</v>
      </c>
      <c r="D36" s="29">
        <f ca="1">IF(Table5[[#This Row],[1st Event outcomes]]="large",RANDBETWEEN(11,15),IF(Table5[[#This Row],[1st Event outcomes]]="small",RANDBETWEEN(3, 6),""))</f>
        <v>11</v>
      </c>
      <c r="E36" s="27">
        <f t="shared" ca="1" si="1"/>
        <v>0.2630786186063655</v>
      </c>
      <c r="F36" s="27">
        <f t="shared" ca="1" si="0"/>
        <v>0.71</v>
      </c>
      <c r="G36" s="30">
        <f ca="1">Table5[[#This Row],['#ranb'#randbtwn]]+Table5[[#This Row],['#rand]]/100</f>
        <v>0.71263078618606357</v>
      </c>
    </row>
    <row r="37" spans="2:7" x14ac:dyDescent="0.25">
      <c r="B37">
        <f t="shared" si="3"/>
        <v>35</v>
      </c>
      <c r="C37" s="28" t="str">
        <f ca="1">IFERROR(VLOOKUP(Table5[[#This Row],[Rand_value]],events_Chances,3,TRUE),"")</f>
        <v>large</v>
      </c>
      <c r="D37" s="29">
        <f ca="1">IF(Table5[[#This Row],[1st Event outcomes]]="large",RANDBETWEEN(11,15),IF(Table5[[#This Row],[1st Event outcomes]]="small",RANDBETWEEN(3, 6),""))</f>
        <v>14</v>
      </c>
      <c r="E37" s="27">
        <f t="shared" ca="1" si="1"/>
        <v>9.3359799427004231E-2</v>
      </c>
      <c r="F37" s="27">
        <f t="shared" ca="1" si="0"/>
        <v>0.88</v>
      </c>
      <c r="G37" s="30">
        <f ca="1">Table5[[#This Row],['#ranb'#randbtwn]]+Table5[[#This Row],['#rand]]/100</f>
        <v>0.88093359799427007</v>
      </c>
    </row>
    <row r="38" spans="2:7" x14ac:dyDescent="0.25">
      <c r="B38">
        <f t="shared" si="3"/>
        <v>36</v>
      </c>
      <c r="C38" s="28" t="str">
        <f ca="1">IFERROR(VLOOKUP(Table5[[#This Row],[Rand_value]],events_Chances,3,TRUE),"")</f>
        <v>large</v>
      </c>
      <c r="D38" s="29">
        <f ca="1">IF(Table5[[#This Row],[1st Event outcomes]]="large",RANDBETWEEN(11,15),IF(Table5[[#This Row],[1st Event outcomes]]="small",RANDBETWEEN(3, 6),""))</f>
        <v>11</v>
      </c>
      <c r="E38" s="27">
        <f t="shared" ca="1" si="1"/>
        <v>0.16890000056681198</v>
      </c>
      <c r="F38" s="27">
        <f t="shared" ca="1" si="0"/>
        <v>0.91</v>
      </c>
      <c r="G38" s="30">
        <f ca="1">Table5[[#This Row],['#ranb'#randbtwn]]+Table5[[#This Row],['#rand]]/100</f>
        <v>0.9116890000056681</v>
      </c>
    </row>
    <row r="39" spans="2:7" x14ac:dyDescent="0.25">
      <c r="B39">
        <f t="shared" si="3"/>
        <v>37</v>
      </c>
      <c r="C39" s="28" t="str">
        <f ca="1">IFERROR(VLOOKUP(Table5[[#This Row],[Rand_value]],events_Chances,3,TRUE),"")</f>
        <v>large</v>
      </c>
      <c r="D39" s="29">
        <f ca="1">IF(Table5[[#This Row],[1st Event outcomes]]="large",RANDBETWEEN(11,15),IF(Table5[[#This Row],[1st Event outcomes]]="small",RANDBETWEEN(3, 6),""))</f>
        <v>12</v>
      </c>
      <c r="E39" s="27">
        <f t="shared" ca="1" si="1"/>
        <v>0.49224261663422941</v>
      </c>
      <c r="F39" s="27">
        <f t="shared" ca="1" si="0"/>
        <v>0.66</v>
      </c>
      <c r="G39" s="30">
        <f ca="1">Table5[[#This Row],['#ranb'#randbtwn]]+Table5[[#This Row],['#rand]]/100</f>
        <v>0.66492242616634234</v>
      </c>
    </row>
    <row r="40" spans="2:7" x14ac:dyDescent="0.25">
      <c r="B40">
        <f t="shared" si="3"/>
        <v>38</v>
      </c>
      <c r="C40" s="28" t="str">
        <f ca="1">IFERROR(VLOOKUP(Table5[[#This Row],[Rand_value]],events_Chances,3,TRUE),"")</f>
        <v>large</v>
      </c>
      <c r="D40" s="29">
        <f ca="1">IF(Table5[[#This Row],[1st Event outcomes]]="large",RANDBETWEEN(11,15),IF(Table5[[#This Row],[1st Event outcomes]]="small",RANDBETWEEN(3, 6),""))</f>
        <v>12</v>
      </c>
      <c r="E40" s="27">
        <f t="shared" ca="1" si="1"/>
        <v>0.95253053545980571</v>
      </c>
      <c r="F40" s="27">
        <f t="shared" ca="1" si="0"/>
        <v>0.98</v>
      </c>
      <c r="G40" s="30">
        <f ca="1">Table5[[#This Row],['#ranb'#randbtwn]]+Table5[[#This Row],['#rand]]/100</f>
        <v>0.98952530535459804</v>
      </c>
    </row>
    <row r="41" spans="2:7" x14ac:dyDescent="0.25">
      <c r="B41">
        <f t="shared" si="3"/>
        <v>39</v>
      </c>
      <c r="C41" s="28" t="str">
        <f ca="1">IFERROR(VLOOKUP(Table5[[#This Row],[Rand_value]],events_Chances,3,TRUE),"")</f>
        <v>large</v>
      </c>
      <c r="D41" s="29">
        <f ca="1">IF(Table5[[#This Row],[1st Event outcomes]]="large",RANDBETWEEN(11,15),IF(Table5[[#This Row],[1st Event outcomes]]="small",RANDBETWEEN(3, 6),""))</f>
        <v>13</v>
      </c>
      <c r="E41" s="27">
        <f t="shared" ca="1" si="1"/>
        <v>8.9559516590058674E-2</v>
      </c>
      <c r="F41" s="27">
        <f t="shared" ca="1" si="0"/>
        <v>0.96</v>
      </c>
      <c r="G41" s="30">
        <f ca="1">Table5[[#This Row],['#ranb'#randbtwn]]+Table5[[#This Row],['#rand]]/100</f>
        <v>0.96089559516590051</v>
      </c>
    </row>
    <row r="42" spans="2:7" x14ac:dyDescent="0.25">
      <c r="B42">
        <f t="shared" si="3"/>
        <v>40</v>
      </c>
      <c r="C42" s="28" t="str">
        <f ca="1">IFERROR(VLOOKUP(Table5[[#This Row],[Rand_value]],events_Chances,3,TRUE),"")</f>
        <v>small</v>
      </c>
      <c r="D42" s="29">
        <f ca="1">IF(Table5[[#This Row],[1st Event outcomes]]="large",RANDBETWEEN(11,15),IF(Table5[[#This Row],[1st Event outcomes]]="small",RANDBETWEEN(3, 6),""))</f>
        <v>4</v>
      </c>
      <c r="E42" s="27">
        <f t="shared" ca="1" si="1"/>
        <v>0.37759771310623624</v>
      </c>
      <c r="F42" s="27">
        <f t="shared" ca="1" si="0"/>
        <v>0.44</v>
      </c>
      <c r="G42" s="30">
        <f ca="1">Table5[[#This Row],['#ranb'#randbtwn]]+Table5[[#This Row],['#rand]]/100</f>
        <v>0.44377597713106237</v>
      </c>
    </row>
    <row r="43" spans="2:7" x14ac:dyDescent="0.25">
      <c r="B43">
        <f t="shared" si="3"/>
        <v>41</v>
      </c>
      <c r="C43" s="28" t="str">
        <f ca="1">IFERROR(VLOOKUP(Table5[[#This Row],[Rand_value]],events_Chances,3,TRUE),"")</f>
        <v>large</v>
      </c>
      <c r="D43" s="29">
        <f ca="1">IF(Table5[[#This Row],[1st Event outcomes]]="large",RANDBETWEEN(11,15),IF(Table5[[#This Row],[1st Event outcomes]]="small",RANDBETWEEN(3, 6),""))</f>
        <v>11</v>
      </c>
      <c r="E43" s="27">
        <f t="shared" ca="1" si="1"/>
        <v>0.78276215827639994</v>
      </c>
      <c r="F43" s="27">
        <f t="shared" ca="1" si="0"/>
        <v>0.83</v>
      </c>
      <c r="G43" s="30">
        <f ca="1">Table5[[#This Row],['#ranb'#randbtwn]]+Table5[[#This Row],['#rand]]/100</f>
        <v>0.83782762158276392</v>
      </c>
    </row>
    <row r="44" spans="2:7" x14ac:dyDescent="0.25">
      <c r="B44">
        <f t="shared" si="3"/>
        <v>42</v>
      </c>
      <c r="C44" s="28" t="str">
        <f ca="1">IFERROR(VLOOKUP(Table5[[#This Row],[Rand_value]],events_Chances,3,TRUE),"")</f>
        <v>small</v>
      </c>
      <c r="D44" s="29">
        <f ca="1">IF(Table5[[#This Row],[1st Event outcomes]]="large",RANDBETWEEN(11,15),IF(Table5[[#This Row],[1st Event outcomes]]="small",RANDBETWEEN(3, 6),""))</f>
        <v>4</v>
      </c>
      <c r="E44" s="27">
        <f t="shared" ca="1" si="1"/>
        <v>0.57947714082766155</v>
      </c>
      <c r="F44" s="27">
        <f t="shared" ca="1" si="0"/>
        <v>0.6</v>
      </c>
      <c r="G44" s="30">
        <f ca="1">Table5[[#This Row],['#ranb'#randbtwn]]+Table5[[#This Row],['#rand]]/100</f>
        <v>0.60579477140827664</v>
      </c>
    </row>
    <row r="45" spans="2:7" x14ac:dyDescent="0.25">
      <c r="B45">
        <f t="shared" si="3"/>
        <v>43</v>
      </c>
      <c r="C45" s="28" t="str">
        <f ca="1">IFERROR(VLOOKUP(Table5[[#This Row],[Rand_value]],events_Chances,3,TRUE),"")</f>
        <v>large</v>
      </c>
      <c r="D45" s="29">
        <f ca="1">IF(Table5[[#This Row],[1st Event outcomes]]="large",RANDBETWEEN(11,15),IF(Table5[[#This Row],[1st Event outcomes]]="small",RANDBETWEEN(3, 6),""))</f>
        <v>12</v>
      </c>
      <c r="E45" s="27">
        <f t="shared" ca="1" si="1"/>
        <v>0.15859154153922372</v>
      </c>
      <c r="F45" s="27">
        <f t="shared" ca="1" si="0"/>
        <v>0.8</v>
      </c>
      <c r="G45" s="30">
        <f ca="1">Table5[[#This Row],['#ranb'#randbtwn]]+Table5[[#This Row],['#rand]]/100</f>
        <v>0.80158591541539226</v>
      </c>
    </row>
    <row r="46" spans="2:7" x14ac:dyDescent="0.25">
      <c r="B46">
        <f t="shared" si="3"/>
        <v>44</v>
      </c>
      <c r="C46" s="28" t="str">
        <f ca="1">IFERROR(VLOOKUP(Table5[[#This Row],[Rand_value]],events_Chances,3,TRUE),"")</f>
        <v>large</v>
      </c>
      <c r="D46" s="29">
        <f ca="1">IF(Table5[[#This Row],[1st Event outcomes]]="large",RANDBETWEEN(11,15),IF(Table5[[#This Row],[1st Event outcomes]]="small",RANDBETWEEN(3, 6),""))</f>
        <v>15</v>
      </c>
      <c r="E46" s="27">
        <f t="shared" ca="1" si="1"/>
        <v>0.81694327747557183</v>
      </c>
      <c r="F46" s="27">
        <f t="shared" ca="1" si="0"/>
        <v>0.85</v>
      </c>
      <c r="G46" s="30">
        <f ca="1">Table5[[#This Row],['#ranb'#randbtwn]]+Table5[[#This Row],['#rand]]/100</f>
        <v>0.85816943277475566</v>
      </c>
    </row>
    <row r="47" spans="2:7" x14ac:dyDescent="0.25">
      <c r="B47">
        <f t="shared" si="3"/>
        <v>45</v>
      </c>
      <c r="C47" s="28" t="str">
        <f ca="1">IFERROR(VLOOKUP(Table5[[#This Row],[Rand_value]],events_Chances,3,TRUE),"")</f>
        <v>large</v>
      </c>
      <c r="D47" s="29">
        <f ca="1">IF(Table5[[#This Row],[1st Event outcomes]]="large",RANDBETWEEN(11,15),IF(Table5[[#This Row],[1st Event outcomes]]="small",RANDBETWEEN(3, 6),""))</f>
        <v>12</v>
      </c>
      <c r="E47" s="27">
        <f t="shared" ca="1" si="1"/>
        <v>3.9248808563920878E-2</v>
      </c>
      <c r="F47" s="27">
        <f t="shared" ca="1" si="0"/>
        <v>0.83</v>
      </c>
      <c r="G47" s="30">
        <f ca="1">Table5[[#This Row],['#ranb'#randbtwn]]+Table5[[#This Row],['#rand]]/100</f>
        <v>0.83039248808563915</v>
      </c>
    </row>
    <row r="48" spans="2:7" x14ac:dyDescent="0.25">
      <c r="B48">
        <f t="shared" si="3"/>
        <v>46</v>
      </c>
      <c r="C48" s="28" t="str">
        <f ca="1">IFERROR(VLOOKUP(Table5[[#This Row],[Rand_value]],events_Chances,3,TRUE),"")</f>
        <v>large</v>
      </c>
      <c r="D48" s="29">
        <f ca="1">IF(Table5[[#This Row],[1st Event outcomes]]="large",RANDBETWEEN(11,15),IF(Table5[[#This Row],[1st Event outcomes]]="small",RANDBETWEEN(3, 6),""))</f>
        <v>12</v>
      </c>
      <c r="E48" s="27">
        <f t="shared" ca="1" si="1"/>
        <v>0.34367247264454781</v>
      </c>
      <c r="F48" s="27">
        <f t="shared" ca="1" si="0"/>
        <v>0.73</v>
      </c>
      <c r="G48" s="30">
        <f ca="1">Table5[[#This Row],['#ranb'#randbtwn]]+Table5[[#This Row],['#rand]]/100</f>
        <v>0.7334367247264455</v>
      </c>
    </row>
    <row r="49" spans="2:7" x14ac:dyDescent="0.25">
      <c r="B49">
        <f t="shared" si="3"/>
        <v>47</v>
      </c>
      <c r="C49" s="28" t="str">
        <f ca="1">IFERROR(VLOOKUP(Table5[[#This Row],[Rand_value]],events_Chances,3,TRUE),"")</f>
        <v>large</v>
      </c>
      <c r="D49" s="29">
        <f ca="1">IF(Table5[[#This Row],[1st Event outcomes]]="large",RANDBETWEEN(11,15),IF(Table5[[#This Row],[1st Event outcomes]]="small",RANDBETWEEN(3, 6),""))</f>
        <v>13</v>
      </c>
      <c r="E49" s="27">
        <f t="shared" ca="1" si="1"/>
        <v>0.23401914912735611</v>
      </c>
      <c r="F49" s="27">
        <f t="shared" ca="1" si="0"/>
        <v>0.84</v>
      </c>
      <c r="G49" s="30">
        <f ca="1">Table5[[#This Row],['#ranb'#randbtwn]]+Table5[[#This Row],['#rand]]/100</f>
        <v>0.84234019149127348</v>
      </c>
    </row>
    <row r="50" spans="2:7" x14ac:dyDescent="0.25">
      <c r="B50">
        <f t="shared" si="3"/>
        <v>48</v>
      </c>
      <c r="C50" s="28" t="str">
        <f ca="1">IFERROR(VLOOKUP(Table5[[#This Row],[Rand_value]],events_Chances,3,TRUE),"")</f>
        <v>large</v>
      </c>
      <c r="D50" s="29">
        <f ca="1">IF(Table5[[#This Row],[1st Event outcomes]]="large",RANDBETWEEN(11,15),IF(Table5[[#This Row],[1st Event outcomes]]="small",RANDBETWEEN(3, 6),""))</f>
        <v>12</v>
      </c>
      <c r="E50" s="27">
        <f t="shared" ca="1" si="1"/>
        <v>0.28219262738039175</v>
      </c>
      <c r="F50" s="27">
        <f t="shared" ca="1" si="0"/>
        <v>0.94</v>
      </c>
      <c r="G50" s="30">
        <f ca="1">Table5[[#This Row],['#ranb'#randbtwn]]+Table5[[#This Row],['#rand]]/100</f>
        <v>0.9428219262738039</v>
      </c>
    </row>
    <row r="51" spans="2:7" x14ac:dyDescent="0.25">
      <c r="B51">
        <f t="shared" si="3"/>
        <v>49</v>
      </c>
      <c r="C51" s="28" t="str">
        <f ca="1">IFERROR(VLOOKUP(Table5[[#This Row],[Rand_value]],events_Chances,3,TRUE),"")</f>
        <v>large</v>
      </c>
      <c r="D51" s="29">
        <f ca="1">IF(Table5[[#This Row],[1st Event outcomes]]="large",RANDBETWEEN(11,15),IF(Table5[[#This Row],[1st Event outcomes]]="small",RANDBETWEEN(3, 6),""))</f>
        <v>11</v>
      </c>
      <c r="E51" s="27">
        <f t="shared" ca="1" si="1"/>
        <v>0.42291062029852389</v>
      </c>
      <c r="F51" s="27">
        <f t="shared" ca="1" si="0"/>
        <v>0.8</v>
      </c>
      <c r="G51" s="30">
        <f ca="1">Table5[[#This Row],['#ranb'#randbtwn]]+Table5[[#This Row],['#rand]]/100</f>
        <v>0.80422910620298527</v>
      </c>
    </row>
    <row r="52" spans="2:7" x14ac:dyDescent="0.25">
      <c r="B52">
        <f t="shared" si="3"/>
        <v>50</v>
      </c>
      <c r="C52" s="28" t="str">
        <f ca="1">IFERROR(VLOOKUP(Table5[[#This Row],[Rand_value]],events_Chances,3,TRUE),"")</f>
        <v>large</v>
      </c>
      <c r="D52" s="29">
        <f ca="1">IF(Table5[[#This Row],[1st Event outcomes]]="large",RANDBETWEEN(11,15),IF(Table5[[#This Row],[1st Event outcomes]]="small",RANDBETWEEN(3, 6),""))</f>
        <v>12</v>
      </c>
      <c r="E52" s="27">
        <f t="shared" ca="1" si="1"/>
        <v>0.12244066997169312</v>
      </c>
      <c r="F52" s="27">
        <f t="shared" ca="1" si="0"/>
        <v>0.99</v>
      </c>
      <c r="G52" s="30">
        <f ca="1">Table5[[#This Row],['#ranb'#randbtwn]]+Table5[[#This Row],['#rand]]/100</f>
        <v>0.9912244066997169</v>
      </c>
    </row>
    <row r="53" spans="2:7" x14ac:dyDescent="0.25">
      <c r="B53">
        <f t="shared" si="3"/>
        <v>51</v>
      </c>
      <c r="C53" s="28" t="str">
        <f ca="1">IFERROR(VLOOKUP(Table5[[#This Row],[Rand_value]],events_Chances,3,TRUE),"")</f>
        <v>large</v>
      </c>
      <c r="D53" s="29">
        <f ca="1">IF(Table5[[#This Row],[1st Event outcomes]]="large",RANDBETWEEN(11,15),IF(Table5[[#This Row],[1st Event outcomes]]="small",RANDBETWEEN(3, 6),""))</f>
        <v>15</v>
      </c>
      <c r="E53" s="27">
        <f t="shared" ca="1" si="1"/>
        <v>0.1400898218881631</v>
      </c>
      <c r="F53" s="27">
        <f t="shared" ca="1" si="0"/>
        <v>0.7</v>
      </c>
      <c r="G53" s="30">
        <f ca="1">Table5[[#This Row],['#ranb'#randbtwn]]+Table5[[#This Row],['#rand]]/100</f>
        <v>0.70140089821888163</v>
      </c>
    </row>
    <row r="54" spans="2:7" x14ac:dyDescent="0.25">
      <c r="B54">
        <f t="shared" si="3"/>
        <v>52</v>
      </c>
      <c r="C54" s="28" t="str">
        <f ca="1">IFERROR(VLOOKUP(Table5[[#This Row],[Rand_value]],events_Chances,3,TRUE),"")</f>
        <v>small</v>
      </c>
      <c r="D54" s="29">
        <f ca="1">IF(Table5[[#This Row],[1st Event outcomes]]="large",RANDBETWEEN(11,15),IF(Table5[[#This Row],[1st Event outcomes]]="small",RANDBETWEEN(3, 6),""))</f>
        <v>5</v>
      </c>
      <c r="E54" s="27">
        <f t="shared" ca="1" si="1"/>
        <v>0.81276661057671418</v>
      </c>
      <c r="F54" s="27">
        <f t="shared" ca="1" si="0"/>
        <v>0.63</v>
      </c>
      <c r="G54" s="30">
        <f ca="1">Table5[[#This Row],['#ranb'#randbtwn]]+Table5[[#This Row],['#rand]]/100</f>
        <v>0.6381276661057671</v>
      </c>
    </row>
    <row r="55" spans="2:7" x14ac:dyDescent="0.25">
      <c r="B55">
        <f t="shared" si="3"/>
        <v>53</v>
      </c>
      <c r="C55" s="28" t="str">
        <f ca="1">IFERROR(VLOOKUP(Table5[[#This Row],[Rand_value]],events_Chances,3,TRUE),"")</f>
        <v>large</v>
      </c>
      <c r="D55" s="29">
        <f ca="1">IF(Table5[[#This Row],[1st Event outcomes]]="large",RANDBETWEEN(11,15),IF(Table5[[#This Row],[1st Event outcomes]]="small",RANDBETWEEN(3, 6),""))</f>
        <v>14</v>
      </c>
      <c r="E55" s="27">
        <f t="shared" ca="1" si="1"/>
        <v>0.25441577711288588</v>
      </c>
      <c r="F55" s="27">
        <f t="shared" ca="1" si="0"/>
        <v>0.89</v>
      </c>
      <c r="G55" s="30">
        <f ca="1">Table5[[#This Row],['#ranb'#randbtwn]]+Table5[[#This Row],['#rand]]/100</f>
        <v>0.89254415777112883</v>
      </c>
    </row>
    <row r="56" spans="2:7" x14ac:dyDescent="0.25">
      <c r="B56">
        <f t="shared" si="3"/>
        <v>54</v>
      </c>
      <c r="C56" s="28" t="str">
        <f ca="1">IFERROR(VLOOKUP(Table5[[#This Row],[Rand_value]],events_Chances,3,TRUE),"")</f>
        <v>large</v>
      </c>
      <c r="D56" s="29">
        <f ca="1">IF(Table5[[#This Row],[1st Event outcomes]]="large",RANDBETWEEN(11,15),IF(Table5[[#This Row],[1st Event outcomes]]="small",RANDBETWEEN(3, 6),""))</f>
        <v>14</v>
      </c>
      <c r="E56" s="27">
        <f t="shared" ca="1" si="1"/>
        <v>0.92790916561991199</v>
      </c>
      <c r="F56" s="27">
        <f t="shared" ca="1" si="0"/>
        <v>0.83</v>
      </c>
      <c r="G56" s="30">
        <f ca="1">Table5[[#This Row],['#ranb'#randbtwn]]+Table5[[#This Row],['#rand]]/100</f>
        <v>0.83927909165619907</v>
      </c>
    </row>
    <row r="57" spans="2:7" x14ac:dyDescent="0.25">
      <c r="B57">
        <f t="shared" si="3"/>
        <v>55</v>
      </c>
      <c r="C57" s="28" t="str">
        <f ca="1">IFERROR(VLOOKUP(Table5[[#This Row],[Rand_value]],events_Chances,3,TRUE),"")</f>
        <v>small</v>
      </c>
      <c r="D57" s="29">
        <f ca="1">IF(Table5[[#This Row],[1st Event outcomes]]="large",RANDBETWEEN(11,15),IF(Table5[[#This Row],[1st Event outcomes]]="small",RANDBETWEEN(3, 6),""))</f>
        <v>5</v>
      </c>
      <c r="E57" s="27">
        <f t="shared" ca="1" si="1"/>
        <v>0.44991260236743691</v>
      </c>
      <c r="F57" s="27">
        <f t="shared" ca="1" si="0"/>
        <v>0.57999999999999996</v>
      </c>
      <c r="G57" s="30">
        <f ca="1">Table5[[#This Row],['#ranb'#randbtwn]]+Table5[[#This Row],['#rand]]/100</f>
        <v>0.58449912602367438</v>
      </c>
    </row>
    <row r="58" spans="2:7" x14ac:dyDescent="0.25">
      <c r="B58">
        <f t="shared" si="3"/>
        <v>56</v>
      </c>
      <c r="C58" s="28" t="str">
        <f ca="1">IFERROR(VLOOKUP(Table5[[#This Row],[Rand_value]],events_Chances,3,TRUE),"")</f>
        <v>small</v>
      </c>
      <c r="D58" s="29">
        <f ca="1">IF(Table5[[#This Row],[1st Event outcomes]]="large",RANDBETWEEN(11,15),IF(Table5[[#This Row],[1st Event outcomes]]="small",RANDBETWEEN(3, 6),""))</f>
        <v>3</v>
      </c>
      <c r="E58" s="27">
        <f t="shared" ca="1" si="1"/>
        <v>0.21293786551870042</v>
      </c>
      <c r="F58" s="27">
        <f t="shared" ca="1" si="0"/>
        <v>0.41</v>
      </c>
      <c r="G58" s="30">
        <f ca="1">Table5[[#This Row],['#ranb'#randbtwn]]+Table5[[#This Row],['#rand]]/100</f>
        <v>0.41212937865518701</v>
      </c>
    </row>
    <row r="59" spans="2:7" x14ac:dyDescent="0.25">
      <c r="B59">
        <f t="shared" si="3"/>
        <v>57</v>
      </c>
      <c r="C59" s="28" t="str">
        <f ca="1">IFERROR(VLOOKUP(Table5[[#This Row],[Rand_value]],events_Chances,3,TRUE),"")</f>
        <v>small</v>
      </c>
      <c r="D59" s="29">
        <f ca="1">IF(Table5[[#This Row],[1st Event outcomes]]="large",RANDBETWEEN(11,15),IF(Table5[[#This Row],[1st Event outcomes]]="small",RANDBETWEEN(3, 6),""))</f>
        <v>4</v>
      </c>
      <c r="E59" s="27">
        <f t="shared" ca="1" si="1"/>
        <v>0.84215006506893908</v>
      </c>
      <c r="F59" s="27">
        <f t="shared" ca="1" si="0"/>
        <v>0.55000000000000004</v>
      </c>
      <c r="G59" s="30">
        <f ca="1">Table5[[#This Row],['#ranb'#randbtwn]]+Table5[[#This Row],['#rand]]/100</f>
        <v>0.55842150065068941</v>
      </c>
    </row>
    <row r="60" spans="2:7" x14ac:dyDescent="0.25">
      <c r="B60">
        <f t="shared" si="3"/>
        <v>58</v>
      </c>
      <c r="C60" s="28" t="str">
        <f ca="1">IFERROR(VLOOKUP(Table5[[#This Row],[Rand_value]],events_Chances,3,TRUE),"")</f>
        <v>large</v>
      </c>
      <c r="D60" s="29">
        <f ca="1">IF(Table5[[#This Row],[1st Event outcomes]]="large",RANDBETWEEN(11,15),IF(Table5[[#This Row],[1st Event outcomes]]="small",RANDBETWEEN(3, 6),""))</f>
        <v>12</v>
      </c>
      <c r="E60" s="27">
        <f t="shared" ca="1" si="1"/>
        <v>0.13325868779604699</v>
      </c>
      <c r="F60" s="27">
        <f t="shared" ca="1" si="0"/>
        <v>0.76</v>
      </c>
      <c r="G60" s="30">
        <f ca="1">Table5[[#This Row],['#ranb'#randbtwn]]+Table5[[#This Row],['#rand]]/100</f>
        <v>0.76133258687796046</v>
      </c>
    </row>
    <row r="61" spans="2:7" x14ac:dyDescent="0.25">
      <c r="B61">
        <f t="shared" si="3"/>
        <v>59</v>
      </c>
      <c r="C61" s="28" t="str">
        <f ca="1">IFERROR(VLOOKUP(Table5[[#This Row],[Rand_value]],events_Chances,3,TRUE),"")</f>
        <v>large</v>
      </c>
      <c r="D61" s="29">
        <f ca="1">IF(Table5[[#This Row],[1st Event outcomes]]="large",RANDBETWEEN(11,15),IF(Table5[[#This Row],[1st Event outcomes]]="small",RANDBETWEEN(3, 6),""))</f>
        <v>13</v>
      </c>
      <c r="E61" s="27">
        <f t="shared" ca="1" si="1"/>
        <v>0.57168148919640294</v>
      </c>
      <c r="F61" s="27">
        <f t="shared" ca="1" si="0"/>
        <v>0.82</v>
      </c>
      <c r="G61" s="30">
        <f ca="1">Table5[[#This Row],['#ranb'#randbtwn]]+Table5[[#This Row],['#rand]]/100</f>
        <v>0.82571681489196402</v>
      </c>
    </row>
    <row r="62" spans="2:7" x14ac:dyDescent="0.25">
      <c r="B62">
        <f t="shared" si="3"/>
        <v>60</v>
      </c>
      <c r="C62" s="28" t="str">
        <f ca="1">IFERROR(VLOOKUP(Table5[[#This Row],[Rand_value]],events_Chances,3,TRUE),"")</f>
        <v>small</v>
      </c>
      <c r="D62" s="29">
        <f ca="1">IF(Table5[[#This Row],[1st Event outcomes]]="large",RANDBETWEEN(11,15),IF(Table5[[#This Row],[1st Event outcomes]]="small",RANDBETWEEN(3, 6),""))</f>
        <v>4</v>
      </c>
      <c r="E62" s="27">
        <f t="shared" ca="1" si="1"/>
        <v>0.38821279619656834</v>
      </c>
      <c r="F62" s="27">
        <f t="shared" ca="1" si="0"/>
        <v>0.35</v>
      </c>
      <c r="G62" s="30">
        <f ca="1">Table5[[#This Row],['#ranb'#randbtwn]]+Table5[[#This Row],['#rand]]/100</f>
        <v>0.35388212796196566</v>
      </c>
    </row>
    <row r="63" spans="2:7" x14ac:dyDescent="0.25">
      <c r="B63">
        <f t="shared" si="3"/>
        <v>61</v>
      </c>
      <c r="C63" s="28" t="str">
        <f ca="1">IFERROR(VLOOKUP(Table5[[#This Row],[Rand_value]],events_Chances,3,TRUE),"")</f>
        <v>small</v>
      </c>
      <c r="D63" s="29">
        <f ca="1">IF(Table5[[#This Row],[1st Event outcomes]]="large",RANDBETWEEN(11,15),IF(Table5[[#This Row],[1st Event outcomes]]="small",RANDBETWEEN(3, 6),""))</f>
        <v>6</v>
      </c>
      <c r="E63" s="27">
        <f t="shared" ca="1" si="1"/>
        <v>0.31072590690502755</v>
      </c>
      <c r="F63" s="27">
        <f t="shared" ca="1" si="0"/>
        <v>0.52</v>
      </c>
      <c r="G63" s="30">
        <f ca="1">Table5[[#This Row],['#ranb'#randbtwn]]+Table5[[#This Row],['#rand]]/100</f>
        <v>0.52310725906905031</v>
      </c>
    </row>
    <row r="64" spans="2:7" x14ac:dyDescent="0.25">
      <c r="B64">
        <f t="shared" si="3"/>
        <v>62</v>
      </c>
      <c r="C64" s="28" t="str">
        <f ca="1">IFERROR(VLOOKUP(Table5[[#This Row],[Rand_value]],events_Chances,3,TRUE),"")</f>
        <v>large</v>
      </c>
      <c r="D64" s="29">
        <f ca="1">IF(Table5[[#This Row],[1st Event outcomes]]="large",RANDBETWEEN(11,15),IF(Table5[[#This Row],[1st Event outcomes]]="small",RANDBETWEEN(3, 6),""))</f>
        <v>15</v>
      </c>
      <c r="E64" s="27">
        <f t="shared" ca="1" si="1"/>
        <v>0.5272961696484233</v>
      </c>
      <c r="F64" s="27">
        <f t="shared" ca="1" si="0"/>
        <v>0.69</v>
      </c>
      <c r="G64" s="30">
        <f ca="1">Table5[[#This Row],['#ranb'#randbtwn]]+Table5[[#This Row],['#rand]]/100</f>
        <v>0.69527296169648423</v>
      </c>
    </row>
    <row r="65" spans="2:7" x14ac:dyDescent="0.25">
      <c r="B65">
        <f t="shared" si="3"/>
        <v>63</v>
      </c>
      <c r="C65" s="28" t="str">
        <f ca="1">IFERROR(VLOOKUP(Table5[[#This Row],[Rand_value]],events_Chances,3,TRUE),"")</f>
        <v>small</v>
      </c>
      <c r="D65" s="29">
        <f ca="1">IF(Table5[[#This Row],[1st Event outcomes]]="large",RANDBETWEEN(11,15),IF(Table5[[#This Row],[1st Event outcomes]]="small",RANDBETWEEN(3, 6),""))</f>
        <v>5</v>
      </c>
      <c r="E65" s="27">
        <f t="shared" ca="1" si="1"/>
        <v>0.53579696226611973</v>
      </c>
      <c r="F65" s="27">
        <f t="shared" ca="1" si="0"/>
        <v>0.38</v>
      </c>
      <c r="G65" s="30">
        <f ca="1">Table5[[#This Row],['#ranb'#randbtwn]]+Table5[[#This Row],['#rand]]/100</f>
        <v>0.38535796962266122</v>
      </c>
    </row>
    <row r="66" spans="2:7" x14ac:dyDescent="0.25">
      <c r="B66">
        <f t="shared" si="3"/>
        <v>64</v>
      </c>
      <c r="C66" s="28" t="str">
        <f ca="1">IFERROR(VLOOKUP(Table5[[#This Row],[Rand_value]],events_Chances,3,TRUE),"")</f>
        <v>small</v>
      </c>
      <c r="D66" s="29">
        <f ca="1">IF(Table5[[#This Row],[1st Event outcomes]]="large",RANDBETWEEN(11,15),IF(Table5[[#This Row],[1st Event outcomes]]="small",RANDBETWEEN(3, 6),""))</f>
        <v>3</v>
      </c>
      <c r="E66" s="27">
        <f t="shared" ca="1" si="1"/>
        <v>0.23091188645916849</v>
      </c>
      <c r="F66" s="27">
        <f t="shared" ca="1" si="0"/>
        <v>0.54</v>
      </c>
      <c r="G66" s="30">
        <f ca="1">Table5[[#This Row],['#ranb'#randbtwn]]+Table5[[#This Row],['#rand]]/100</f>
        <v>0.54230911886459177</v>
      </c>
    </row>
    <row r="67" spans="2:7" x14ac:dyDescent="0.25">
      <c r="B67">
        <f t="shared" si="3"/>
        <v>65</v>
      </c>
      <c r="C67" s="28" t="str">
        <f ca="1">IFERROR(VLOOKUP(Table5[[#This Row],[Rand_value]],events_Chances,3,TRUE),"")</f>
        <v>small</v>
      </c>
      <c r="D67" s="29">
        <f ca="1">IF(Table5[[#This Row],[1st Event outcomes]]="large",RANDBETWEEN(11,15),IF(Table5[[#This Row],[1st Event outcomes]]="small",RANDBETWEEN(3, 6),""))</f>
        <v>6</v>
      </c>
      <c r="E67" s="27">
        <f t="shared" ca="1" si="1"/>
        <v>0.89179259142784351</v>
      </c>
      <c r="F67" s="27">
        <f t="shared" ref="F67:F130" ca="1" si="4">RANDBETWEEN(35,100)/100</f>
        <v>0.59</v>
      </c>
      <c r="G67" s="30">
        <f ca="1">Table5[[#This Row],['#ranb'#randbtwn]]+Table5[[#This Row],['#rand]]/100</f>
        <v>0.59891792591427839</v>
      </c>
    </row>
    <row r="68" spans="2:7" x14ac:dyDescent="0.25">
      <c r="B68">
        <f t="shared" si="3"/>
        <v>66</v>
      </c>
      <c r="C68" s="28" t="str">
        <f ca="1">IFERROR(VLOOKUP(Table5[[#This Row],[Rand_value]],events_Chances,3,TRUE),"")</f>
        <v>large</v>
      </c>
      <c r="D68" s="29">
        <f ca="1">IF(Table5[[#This Row],[1st Event outcomes]]="large",RANDBETWEEN(11,15),IF(Table5[[#This Row],[1st Event outcomes]]="small",RANDBETWEEN(3, 6),""))</f>
        <v>12</v>
      </c>
      <c r="E68" s="27">
        <f t="shared" ref="E68:E131" ca="1" si="5">RAND()</f>
        <v>0.87986081806226146</v>
      </c>
      <c r="F68" s="27">
        <f t="shared" ca="1" si="4"/>
        <v>1</v>
      </c>
      <c r="G68" s="30">
        <f ca="1">Table5[[#This Row],['#ranb'#randbtwn]]+Table5[[#This Row],['#rand]]/100</f>
        <v>1.0087986081806226</v>
      </c>
    </row>
    <row r="69" spans="2:7" x14ac:dyDescent="0.25">
      <c r="B69">
        <f t="shared" si="3"/>
        <v>67</v>
      </c>
      <c r="C69" s="28" t="str">
        <f ca="1">IFERROR(VLOOKUP(Table5[[#This Row],[Rand_value]],events_Chances,3,TRUE),"")</f>
        <v>large</v>
      </c>
      <c r="D69" s="29">
        <f ca="1">IF(Table5[[#This Row],[1st Event outcomes]]="large",RANDBETWEEN(11,15),IF(Table5[[#This Row],[1st Event outcomes]]="small",RANDBETWEEN(3, 6),""))</f>
        <v>12</v>
      </c>
      <c r="E69" s="27">
        <f t="shared" ca="1" si="5"/>
        <v>0.13910516026134301</v>
      </c>
      <c r="F69" s="27">
        <f t="shared" ca="1" si="4"/>
        <v>0.79</v>
      </c>
      <c r="G69" s="30">
        <f ca="1">Table5[[#This Row],['#ranb'#randbtwn]]+Table5[[#This Row],['#rand]]/100</f>
        <v>0.79139105160261347</v>
      </c>
    </row>
    <row r="70" spans="2:7" x14ac:dyDescent="0.25">
      <c r="B70">
        <f t="shared" si="3"/>
        <v>68</v>
      </c>
      <c r="C70" s="28" t="str">
        <f ca="1">IFERROR(VLOOKUP(Table5[[#This Row],[Rand_value]],events_Chances,3,TRUE),"")</f>
        <v>large</v>
      </c>
      <c r="D70" s="29">
        <f ca="1">IF(Table5[[#This Row],[1st Event outcomes]]="large",RANDBETWEEN(11,15),IF(Table5[[#This Row],[1st Event outcomes]]="small",RANDBETWEEN(3, 6),""))</f>
        <v>14</v>
      </c>
      <c r="E70" s="27">
        <f t="shared" ca="1" si="5"/>
        <v>0.10569234326277388</v>
      </c>
      <c r="F70" s="27">
        <f t="shared" ca="1" si="4"/>
        <v>0.98</v>
      </c>
      <c r="G70" s="30">
        <f ca="1">Table5[[#This Row],['#ranb'#randbtwn]]+Table5[[#This Row],['#rand]]/100</f>
        <v>0.98105692343262774</v>
      </c>
    </row>
    <row r="71" spans="2:7" x14ac:dyDescent="0.25">
      <c r="B71">
        <f t="shared" si="3"/>
        <v>69</v>
      </c>
      <c r="C71" s="28" t="str">
        <f ca="1">IFERROR(VLOOKUP(Table5[[#This Row],[Rand_value]],events_Chances,3,TRUE),"")</f>
        <v>small</v>
      </c>
      <c r="D71" s="29">
        <f ca="1">IF(Table5[[#This Row],[1st Event outcomes]]="large",RANDBETWEEN(11,15),IF(Table5[[#This Row],[1st Event outcomes]]="small",RANDBETWEEN(3, 6),""))</f>
        <v>4</v>
      </c>
      <c r="E71" s="27">
        <f t="shared" ca="1" si="5"/>
        <v>0.47593031796721808</v>
      </c>
      <c r="F71" s="27">
        <f t="shared" ca="1" si="4"/>
        <v>0.46</v>
      </c>
      <c r="G71" s="30">
        <f ca="1">Table5[[#This Row],['#ranb'#randbtwn]]+Table5[[#This Row],['#rand]]/100</f>
        <v>0.46475930317967218</v>
      </c>
    </row>
    <row r="72" spans="2:7" x14ac:dyDescent="0.25">
      <c r="B72">
        <f t="shared" si="3"/>
        <v>70</v>
      </c>
      <c r="C72" s="28" t="str">
        <f ca="1">IFERROR(VLOOKUP(Table5[[#This Row],[Rand_value]],events_Chances,3,TRUE),"")</f>
        <v>large</v>
      </c>
      <c r="D72" s="29">
        <f ca="1">IF(Table5[[#This Row],[1st Event outcomes]]="large",RANDBETWEEN(11,15),IF(Table5[[#This Row],[1st Event outcomes]]="small",RANDBETWEEN(3, 6),""))</f>
        <v>15</v>
      </c>
      <c r="E72" s="27">
        <f t="shared" ca="1" si="5"/>
        <v>0.5471465040575314</v>
      </c>
      <c r="F72" s="27">
        <f t="shared" ca="1" si="4"/>
        <v>0.76</v>
      </c>
      <c r="G72" s="30">
        <f ca="1">Table5[[#This Row],['#ranb'#randbtwn]]+Table5[[#This Row],['#rand]]/100</f>
        <v>0.76547146504057528</v>
      </c>
    </row>
    <row r="73" spans="2:7" x14ac:dyDescent="0.25">
      <c r="B73">
        <f t="shared" si="3"/>
        <v>71</v>
      </c>
      <c r="C73" s="28" t="str">
        <f ca="1">IFERROR(VLOOKUP(Table5[[#This Row],[Rand_value]],events_Chances,3,TRUE),"")</f>
        <v>large</v>
      </c>
      <c r="D73" s="29">
        <f ca="1">IF(Table5[[#This Row],[1st Event outcomes]]="large",RANDBETWEEN(11,15),IF(Table5[[#This Row],[1st Event outcomes]]="small",RANDBETWEEN(3, 6),""))</f>
        <v>12</v>
      </c>
      <c r="E73" s="27">
        <f t="shared" ca="1" si="5"/>
        <v>0.20562520425377406</v>
      </c>
      <c r="F73" s="27">
        <f t="shared" ca="1" si="4"/>
        <v>0.96</v>
      </c>
      <c r="G73" s="30">
        <f ca="1">Table5[[#This Row],['#ranb'#randbtwn]]+Table5[[#This Row],['#rand]]/100</f>
        <v>0.96205625204253775</v>
      </c>
    </row>
    <row r="74" spans="2:7" x14ac:dyDescent="0.25">
      <c r="B74">
        <f t="shared" si="3"/>
        <v>72</v>
      </c>
      <c r="C74" s="28" t="str">
        <f ca="1">IFERROR(VLOOKUP(Table5[[#This Row],[Rand_value]],events_Chances,3,TRUE),"")</f>
        <v>small</v>
      </c>
      <c r="D74" s="29">
        <f ca="1">IF(Table5[[#This Row],[1st Event outcomes]]="large",RANDBETWEEN(11,15),IF(Table5[[#This Row],[1st Event outcomes]]="small",RANDBETWEEN(3, 6),""))</f>
        <v>5</v>
      </c>
      <c r="E74" s="27">
        <f t="shared" ca="1" si="5"/>
        <v>0.67148697745834296</v>
      </c>
      <c r="F74" s="27">
        <f t="shared" ca="1" si="4"/>
        <v>0.39</v>
      </c>
      <c r="G74" s="30">
        <f ca="1">Table5[[#This Row],['#ranb'#randbtwn]]+Table5[[#This Row],['#rand]]/100</f>
        <v>0.39671486977458342</v>
      </c>
    </row>
    <row r="75" spans="2:7" x14ac:dyDescent="0.25">
      <c r="B75">
        <f t="shared" si="3"/>
        <v>73</v>
      </c>
      <c r="C75" s="28" t="str">
        <f ca="1">IFERROR(VLOOKUP(Table5[[#This Row],[Rand_value]],events_Chances,3,TRUE),"")</f>
        <v>small</v>
      </c>
      <c r="D75" s="29">
        <f ca="1">IF(Table5[[#This Row],[1st Event outcomes]]="large",RANDBETWEEN(11,15),IF(Table5[[#This Row],[1st Event outcomes]]="small",RANDBETWEEN(3, 6),""))</f>
        <v>3</v>
      </c>
      <c r="E75" s="27">
        <f t="shared" ca="1" si="5"/>
        <v>0.14548010778923859</v>
      </c>
      <c r="F75" s="27">
        <f t="shared" ca="1" si="4"/>
        <v>0.39</v>
      </c>
      <c r="G75" s="30">
        <f ca="1">Table5[[#This Row],['#ranb'#randbtwn]]+Table5[[#This Row],['#rand]]/100</f>
        <v>0.39145480107789238</v>
      </c>
    </row>
    <row r="76" spans="2:7" x14ac:dyDescent="0.25">
      <c r="B76">
        <f t="shared" si="3"/>
        <v>74</v>
      </c>
      <c r="C76" s="28" t="str">
        <f ca="1">IFERROR(VLOOKUP(Table5[[#This Row],[Rand_value]],events_Chances,3,TRUE),"")</f>
        <v>small</v>
      </c>
      <c r="D76" s="29">
        <f ca="1">IF(Table5[[#This Row],[1st Event outcomes]]="large",RANDBETWEEN(11,15),IF(Table5[[#This Row],[1st Event outcomes]]="small",RANDBETWEEN(3, 6),""))</f>
        <v>3</v>
      </c>
      <c r="E76" s="27">
        <f t="shared" ca="1" si="5"/>
        <v>0.71996957547318619</v>
      </c>
      <c r="F76" s="27">
        <f t="shared" ca="1" si="4"/>
        <v>0.56999999999999995</v>
      </c>
      <c r="G76" s="30">
        <f ca="1">Table5[[#This Row],['#ranb'#randbtwn]]+Table5[[#This Row],['#rand]]/100</f>
        <v>0.57719969575473185</v>
      </c>
    </row>
    <row r="77" spans="2:7" x14ac:dyDescent="0.25">
      <c r="B77">
        <f t="shared" si="3"/>
        <v>75</v>
      </c>
      <c r="C77" s="28" t="str">
        <f ca="1">IFERROR(VLOOKUP(Table5[[#This Row],[Rand_value]],events_Chances,3,TRUE),"")</f>
        <v>large</v>
      </c>
      <c r="D77" s="29">
        <f ca="1">IF(Table5[[#This Row],[1st Event outcomes]]="large",RANDBETWEEN(11,15),IF(Table5[[#This Row],[1st Event outcomes]]="small",RANDBETWEEN(3, 6),""))</f>
        <v>14</v>
      </c>
      <c r="E77" s="27">
        <f t="shared" ca="1" si="5"/>
        <v>0.90457369699720869</v>
      </c>
      <c r="F77" s="27">
        <f t="shared" ca="1" si="4"/>
        <v>0.81</v>
      </c>
      <c r="G77" s="30">
        <f ca="1">Table5[[#This Row],['#ranb'#randbtwn]]+Table5[[#This Row],['#rand]]/100</f>
        <v>0.81904573696997218</v>
      </c>
    </row>
    <row r="78" spans="2:7" x14ac:dyDescent="0.25">
      <c r="B78">
        <f t="shared" si="3"/>
        <v>76</v>
      </c>
      <c r="C78" s="28" t="str">
        <f ca="1">IFERROR(VLOOKUP(Table5[[#This Row],[Rand_value]],events_Chances,3,TRUE),"")</f>
        <v>large</v>
      </c>
      <c r="D78" s="29">
        <f ca="1">IF(Table5[[#This Row],[1st Event outcomes]]="large",RANDBETWEEN(11,15),IF(Table5[[#This Row],[1st Event outcomes]]="small",RANDBETWEEN(3, 6),""))</f>
        <v>13</v>
      </c>
      <c r="E78" s="27">
        <f t="shared" ca="1" si="5"/>
        <v>0.40209902154121024</v>
      </c>
      <c r="F78" s="27">
        <f t="shared" ca="1" si="4"/>
        <v>0.95</v>
      </c>
      <c r="G78" s="30">
        <f ca="1">Table5[[#This Row],['#ranb'#randbtwn]]+Table5[[#This Row],['#rand]]/100</f>
        <v>0.95402099021541209</v>
      </c>
    </row>
    <row r="79" spans="2:7" x14ac:dyDescent="0.25">
      <c r="B79">
        <f t="shared" si="3"/>
        <v>77</v>
      </c>
      <c r="C79" s="28" t="str">
        <f ca="1">IFERROR(VLOOKUP(Table5[[#This Row],[Rand_value]],events_Chances,3,TRUE),"")</f>
        <v>large</v>
      </c>
      <c r="D79" s="29">
        <f ca="1">IF(Table5[[#This Row],[1st Event outcomes]]="large",RANDBETWEEN(11,15),IF(Table5[[#This Row],[1st Event outcomes]]="small",RANDBETWEEN(3, 6),""))</f>
        <v>15</v>
      </c>
      <c r="E79" s="27">
        <f t="shared" ca="1" si="5"/>
        <v>0.78254865563881515</v>
      </c>
      <c r="F79" s="27">
        <f t="shared" ca="1" si="4"/>
        <v>0.83</v>
      </c>
      <c r="G79" s="30">
        <f ca="1">Table5[[#This Row],['#ranb'#randbtwn]]+Table5[[#This Row],['#rand]]/100</f>
        <v>0.83782548655638811</v>
      </c>
    </row>
    <row r="80" spans="2:7" x14ac:dyDescent="0.25">
      <c r="B80">
        <f t="shared" ref="B80:B143" si="6">B79+1</f>
        <v>78</v>
      </c>
      <c r="C80" s="28" t="str">
        <f ca="1">IFERROR(VLOOKUP(Table5[[#This Row],[Rand_value]],events_Chances,3,TRUE),"")</f>
        <v>small</v>
      </c>
      <c r="D80" s="29">
        <f ca="1">IF(Table5[[#This Row],[1st Event outcomes]]="large",RANDBETWEEN(11,15),IF(Table5[[#This Row],[1st Event outcomes]]="small",RANDBETWEEN(3, 6),""))</f>
        <v>6</v>
      </c>
      <c r="E80" s="27">
        <f t="shared" ca="1" si="5"/>
        <v>0.78439124371847857</v>
      </c>
      <c r="F80" s="27">
        <f t="shared" ca="1" si="4"/>
        <v>0.48</v>
      </c>
      <c r="G80" s="30">
        <f ca="1">Table5[[#This Row],['#ranb'#randbtwn]]+Table5[[#This Row],['#rand]]/100</f>
        <v>0.48784391243718478</v>
      </c>
    </row>
    <row r="81" spans="2:7" x14ac:dyDescent="0.25">
      <c r="B81">
        <f t="shared" si="6"/>
        <v>79</v>
      </c>
      <c r="C81" s="28" t="str">
        <f ca="1">IFERROR(VLOOKUP(Table5[[#This Row],[Rand_value]],events_Chances,3,TRUE),"")</f>
        <v>large</v>
      </c>
      <c r="D81" s="29">
        <f ca="1">IF(Table5[[#This Row],[1st Event outcomes]]="large",RANDBETWEEN(11,15),IF(Table5[[#This Row],[1st Event outcomes]]="small",RANDBETWEEN(3, 6),""))</f>
        <v>15</v>
      </c>
      <c r="E81" s="27">
        <f t="shared" ca="1" si="5"/>
        <v>0.24213327327765533</v>
      </c>
      <c r="F81" s="27">
        <f t="shared" ca="1" si="4"/>
        <v>0.95</v>
      </c>
      <c r="G81" s="30">
        <f ca="1">Table5[[#This Row],['#ranb'#randbtwn]]+Table5[[#This Row],['#rand]]/100</f>
        <v>0.95242133273277652</v>
      </c>
    </row>
    <row r="82" spans="2:7" x14ac:dyDescent="0.25">
      <c r="B82">
        <f t="shared" si="6"/>
        <v>80</v>
      </c>
      <c r="C82" s="28" t="str">
        <f ca="1">IFERROR(VLOOKUP(Table5[[#This Row],[Rand_value]],events_Chances,3,TRUE),"")</f>
        <v>small</v>
      </c>
      <c r="D82" s="29">
        <f ca="1">IF(Table5[[#This Row],[1st Event outcomes]]="large",RANDBETWEEN(11,15),IF(Table5[[#This Row],[1st Event outcomes]]="small",RANDBETWEEN(3, 6),""))</f>
        <v>3</v>
      </c>
      <c r="E82" s="27">
        <f t="shared" ca="1" si="5"/>
        <v>0.47903470945036353</v>
      </c>
      <c r="F82" s="27">
        <f t="shared" ca="1" si="4"/>
        <v>0.44</v>
      </c>
      <c r="G82" s="30">
        <f ca="1">Table5[[#This Row],['#ranb'#randbtwn]]+Table5[[#This Row],['#rand]]/100</f>
        <v>0.44479034709450366</v>
      </c>
    </row>
    <row r="83" spans="2:7" x14ac:dyDescent="0.25">
      <c r="B83">
        <f t="shared" si="6"/>
        <v>81</v>
      </c>
      <c r="C83" s="28" t="str">
        <f ca="1">IFERROR(VLOOKUP(Table5[[#This Row],[Rand_value]],events_Chances,3,TRUE),"")</f>
        <v>large</v>
      </c>
      <c r="D83" s="29">
        <f ca="1">IF(Table5[[#This Row],[1st Event outcomes]]="large",RANDBETWEEN(11,15),IF(Table5[[#This Row],[1st Event outcomes]]="small",RANDBETWEEN(3, 6),""))</f>
        <v>12</v>
      </c>
      <c r="E83" s="27">
        <f t="shared" ca="1" si="5"/>
        <v>0.45352490024911218</v>
      </c>
      <c r="F83" s="27">
        <f t="shared" ca="1" si="4"/>
        <v>0.85</v>
      </c>
      <c r="G83" s="30">
        <f ca="1">Table5[[#This Row],['#ranb'#randbtwn]]+Table5[[#This Row],['#rand]]/100</f>
        <v>0.85453524900249112</v>
      </c>
    </row>
    <row r="84" spans="2:7" x14ac:dyDescent="0.25">
      <c r="B84">
        <f t="shared" si="6"/>
        <v>82</v>
      </c>
      <c r="C84" s="28" t="str">
        <f ca="1">IFERROR(VLOOKUP(Table5[[#This Row],[Rand_value]],events_Chances,3,TRUE),"")</f>
        <v>small</v>
      </c>
      <c r="D84" s="29">
        <f ca="1">IF(Table5[[#This Row],[1st Event outcomes]]="large",RANDBETWEEN(11,15),IF(Table5[[#This Row],[1st Event outcomes]]="small",RANDBETWEEN(3, 6),""))</f>
        <v>3</v>
      </c>
      <c r="E84" s="27">
        <f t="shared" ca="1" si="5"/>
        <v>8.7678432124394967E-2</v>
      </c>
      <c r="F84" s="27">
        <f t="shared" ca="1" si="4"/>
        <v>0.45</v>
      </c>
      <c r="G84" s="30">
        <f ca="1">Table5[[#This Row],['#ranb'#randbtwn]]+Table5[[#This Row],['#rand]]/100</f>
        <v>0.45087678432124395</v>
      </c>
    </row>
    <row r="85" spans="2:7" x14ac:dyDescent="0.25">
      <c r="B85">
        <f t="shared" si="6"/>
        <v>83</v>
      </c>
      <c r="C85" s="28" t="str">
        <f ca="1">IFERROR(VLOOKUP(Table5[[#This Row],[Rand_value]],events_Chances,3,TRUE),"")</f>
        <v>small</v>
      </c>
      <c r="D85" s="29">
        <f ca="1">IF(Table5[[#This Row],[1st Event outcomes]]="large",RANDBETWEEN(11,15),IF(Table5[[#This Row],[1st Event outcomes]]="small",RANDBETWEEN(3, 6),""))</f>
        <v>4</v>
      </c>
      <c r="E85" s="27">
        <f t="shared" ca="1" si="5"/>
        <v>0.36395311877814174</v>
      </c>
      <c r="F85" s="27">
        <f t="shared" ca="1" si="4"/>
        <v>0.61</v>
      </c>
      <c r="G85" s="30">
        <f ca="1">Table5[[#This Row],['#ranb'#randbtwn]]+Table5[[#This Row],['#rand]]/100</f>
        <v>0.61363953118778136</v>
      </c>
    </row>
    <row r="86" spans="2:7" x14ac:dyDescent="0.25">
      <c r="B86">
        <f t="shared" si="6"/>
        <v>84</v>
      </c>
      <c r="C86" s="28" t="str">
        <f ca="1">IFERROR(VLOOKUP(Table5[[#This Row],[Rand_value]],events_Chances,3,TRUE),"")</f>
        <v>small</v>
      </c>
      <c r="D86" s="29">
        <f ca="1">IF(Table5[[#This Row],[1st Event outcomes]]="large",RANDBETWEEN(11,15),IF(Table5[[#This Row],[1st Event outcomes]]="small",RANDBETWEEN(3, 6),""))</f>
        <v>4</v>
      </c>
      <c r="E86" s="27">
        <f t="shared" ca="1" si="5"/>
        <v>0.80719578547136217</v>
      </c>
      <c r="F86" s="27">
        <f t="shared" ca="1" si="4"/>
        <v>0.46</v>
      </c>
      <c r="G86" s="30">
        <f ca="1">Table5[[#This Row],['#ranb'#randbtwn]]+Table5[[#This Row],['#rand]]/100</f>
        <v>0.46807195785471362</v>
      </c>
    </row>
    <row r="87" spans="2:7" x14ac:dyDescent="0.25">
      <c r="B87">
        <f t="shared" si="6"/>
        <v>85</v>
      </c>
      <c r="C87" s="28" t="str">
        <f ca="1">IFERROR(VLOOKUP(Table5[[#This Row],[Rand_value]],events_Chances,3,TRUE),"")</f>
        <v>small</v>
      </c>
      <c r="D87" s="29">
        <f ca="1">IF(Table5[[#This Row],[1st Event outcomes]]="large",RANDBETWEEN(11,15),IF(Table5[[#This Row],[1st Event outcomes]]="small",RANDBETWEEN(3, 6),""))</f>
        <v>6</v>
      </c>
      <c r="E87" s="27">
        <f t="shared" ca="1" si="5"/>
        <v>7.6017987924025032E-2</v>
      </c>
      <c r="F87" s="27">
        <f t="shared" ca="1" si="4"/>
        <v>0.47</v>
      </c>
      <c r="G87" s="30">
        <f ca="1">Table5[[#This Row],['#ranb'#randbtwn]]+Table5[[#This Row],['#rand]]/100</f>
        <v>0.47076017987924024</v>
      </c>
    </row>
    <row r="88" spans="2:7" x14ac:dyDescent="0.25">
      <c r="B88">
        <f t="shared" si="6"/>
        <v>86</v>
      </c>
      <c r="C88" s="28" t="str">
        <f ca="1">IFERROR(VLOOKUP(Table5[[#This Row],[Rand_value]],events_Chances,3,TRUE),"")</f>
        <v>large</v>
      </c>
      <c r="D88" s="29">
        <f ca="1">IF(Table5[[#This Row],[1st Event outcomes]]="large",RANDBETWEEN(11,15),IF(Table5[[#This Row],[1st Event outcomes]]="small",RANDBETWEEN(3, 6),""))</f>
        <v>11</v>
      </c>
      <c r="E88" s="27">
        <f t="shared" ca="1" si="5"/>
        <v>0.83436247718155332</v>
      </c>
      <c r="F88" s="27">
        <f t="shared" ca="1" si="4"/>
        <v>0.92</v>
      </c>
      <c r="G88" s="30">
        <f ca="1">Table5[[#This Row],['#ranb'#randbtwn]]+Table5[[#This Row],['#rand]]/100</f>
        <v>0.92834362477181553</v>
      </c>
    </row>
    <row r="89" spans="2:7" x14ac:dyDescent="0.25">
      <c r="B89">
        <f t="shared" si="6"/>
        <v>87</v>
      </c>
      <c r="C89" s="28" t="str">
        <f ca="1">IFERROR(VLOOKUP(Table5[[#This Row],[Rand_value]],events_Chances,3,TRUE),"")</f>
        <v>small</v>
      </c>
      <c r="D89" s="29">
        <f ca="1">IF(Table5[[#This Row],[1st Event outcomes]]="large",RANDBETWEEN(11,15),IF(Table5[[#This Row],[1st Event outcomes]]="small",RANDBETWEEN(3, 6),""))</f>
        <v>4</v>
      </c>
      <c r="E89" s="27">
        <f t="shared" ca="1" si="5"/>
        <v>0.40354031666204826</v>
      </c>
      <c r="F89" s="27">
        <f t="shared" ca="1" si="4"/>
        <v>0.53</v>
      </c>
      <c r="G89" s="30">
        <f ca="1">Table5[[#This Row],['#ranb'#randbtwn]]+Table5[[#This Row],['#rand]]/100</f>
        <v>0.53403540316662046</v>
      </c>
    </row>
    <row r="90" spans="2:7" x14ac:dyDescent="0.25">
      <c r="B90">
        <f t="shared" si="6"/>
        <v>88</v>
      </c>
      <c r="C90" s="28" t="str">
        <f ca="1">IFERROR(VLOOKUP(Table5[[#This Row],[Rand_value]],events_Chances,3,TRUE),"")</f>
        <v>small</v>
      </c>
      <c r="D90" s="29">
        <f ca="1">IF(Table5[[#This Row],[1st Event outcomes]]="large",RANDBETWEEN(11,15),IF(Table5[[#This Row],[1st Event outcomes]]="small",RANDBETWEEN(3, 6),""))</f>
        <v>3</v>
      </c>
      <c r="E90" s="27">
        <f t="shared" ca="1" si="5"/>
        <v>0.85552479225316813</v>
      </c>
      <c r="F90" s="27">
        <f t="shared" ca="1" si="4"/>
        <v>0.38</v>
      </c>
      <c r="G90" s="30">
        <f ca="1">Table5[[#This Row],['#ranb'#randbtwn]]+Table5[[#This Row],['#rand]]/100</f>
        <v>0.38855524792253171</v>
      </c>
    </row>
    <row r="91" spans="2:7" x14ac:dyDescent="0.25">
      <c r="B91">
        <f t="shared" si="6"/>
        <v>89</v>
      </c>
      <c r="C91" s="28" t="str">
        <f ca="1">IFERROR(VLOOKUP(Table5[[#This Row],[Rand_value]],events_Chances,3,TRUE),"")</f>
        <v>large</v>
      </c>
      <c r="D91" s="29">
        <f ca="1">IF(Table5[[#This Row],[1st Event outcomes]]="large",RANDBETWEEN(11,15),IF(Table5[[#This Row],[1st Event outcomes]]="small",RANDBETWEEN(3, 6),""))</f>
        <v>15</v>
      </c>
      <c r="E91" s="27">
        <f t="shared" ca="1" si="5"/>
        <v>0.3954028905565905</v>
      </c>
      <c r="F91" s="27">
        <f t="shared" ca="1" si="4"/>
        <v>0.67</v>
      </c>
      <c r="G91" s="30">
        <f ca="1">Table5[[#This Row],['#ranb'#randbtwn]]+Table5[[#This Row],['#rand]]/100</f>
        <v>0.67395402890556599</v>
      </c>
    </row>
    <row r="92" spans="2:7" x14ac:dyDescent="0.25">
      <c r="B92">
        <f t="shared" si="6"/>
        <v>90</v>
      </c>
      <c r="C92" s="28" t="str">
        <f ca="1">IFERROR(VLOOKUP(Table5[[#This Row],[Rand_value]],events_Chances,3,TRUE),"")</f>
        <v>small</v>
      </c>
      <c r="D92" s="29">
        <f ca="1">IF(Table5[[#This Row],[1st Event outcomes]]="large",RANDBETWEEN(11,15),IF(Table5[[#This Row],[1st Event outcomes]]="small",RANDBETWEEN(3, 6),""))</f>
        <v>5</v>
      </c>
      <c r="E92" s="27">
        <f t="shared" ca="1" si="5"/>
        <v>0.52650378415841637</v>
      </c>
      <c r="F92" s="27">
        <f t="shared" ca="1" si="4"/>
        <v>0.48</v>
      </c>
      <c r="G92" s="30">
        <f ca="1">Table5[[#This Row],['#ranb'#randbtwn]]+Table5[[#This Row],['#rand]]/100</f>
        <v>0.48526503784158415</v>
      </c>
    </row>
    <row r="93" spans="2:7" x14ac:dyDescent="0.25">
      <c r="B93">
        <f t="shared" si="6"/>
        <v>91</v>
      </c>
      <c r="C93" s="28" t="str">
        <f ca="1">IFERROR(VLOOKUP(Table5[[#This Row],[Rand_value]],events_Chances,3,TRUE),"")</f>
        <v>large</v>
      </c>
      <c r="D93" s="29">
        <f ca="1">IF(Table5[[#This Row],[1st Event outcomes]]="large",RANDBETWEEN(11,15),IF(Table5[[#This Row],[1st Event outcomes]]="small",RANDBETWEEN(3, 6),""))</f>
        <v>12</v>
      </c>
      <c r="E93" s="27">
        <f t="shared" ca="1" si="5"/>
        <v>0.66363772794199638</v>
      </c>
      <c r="F93" s="27">
        <f t="shared" ca="1" si="4"/>
        <v>0.76</v>
      </c>
      <c r="G93" s="30">
        <f ca="1">Table5[[#This Row],['#ranb'#randbtwn]]+Table5[[#This Row],['#rand]]/100</f>
        <v>0.76663637727942002</v>
      </c>
    </row>
    <row r="94" spans="2:7" x14ac:dyDescent="0.25">
      <c r="B94">
        <f t="shared" si="6"/>
        <v>92</v>
      </c>
      <c r="C94" s="28" t="str">
        <f ca="1">IFERROR(VLOOKUP(Table5[[#This Row],[Rand_value]],events_Chances,3,TRUE),"")</f>
        <v>large</v>
      </c>
      <c r="D94" s="29">
        <f ca="1">IF(Table5[[#This Row],[1st Event outcomes]]="large",RANDBETWEEN(11,15),IF(Table5[[#This Row],[1st Event outcomes]]="small",RANDBETWEEN(3, 6),""))</f>
        <v>14</v>
      </c>
      <c r="E94" s="27">
        <f t="shared" ca="1" si="5"/>
        <v>0.21639702572235731</v>
      </c>
      <c r="F94" s="27">
        <f t="shared" ca="1" si="4"/>
        <v>0.87</v>
      </c>
      <c r="G94" s="30">
        <f ca="1">Table5[[#This Row],['#ranb'#randbtwn]]+Table5[[#This Row],['#rand]]/100</f>
        <v>0.87216397025722359</v>
      </c>
    </row>
    <row r="95" spans="2:7" x14ac:dyDescent="0.25">
      <c r="B95">
        <f t="shared" si="6"/>
        <v>93</v>
      </c>
      <c r="C95" s="28" t="str">
        <f ca="1">IFERROR(VLOOKUP(Table5[[#This Row],[Rand_value]],events_Chances,3,TRUE),"")</f>
        <v>large</v>
      </c>
      <c r="D95" s="29">
        <f ca="1">IF(Table5[[#This Row],[1st Event outcomes]]="large",RANDBETWEEN(11,15),IF(Table5[[#This Row],[1st Event outcomes]]="small",RANDBETWEEN(3, 6),""))</f>
        <v>14</v>
      </c>
      <c r="E95" s="27">
        <f t="shared" ca="1" si="5"/>
        <v>0.86283386696629061</v>
      </c>
      <c r="F95" s="27">
        <f t="shared" ca="1" si="4"/>
        <v>0.97</v>
      </c>
      <c r="G95" s="30">
        <f ca="1">Table5[[#This Row],['#ranb'#randbtwn]]+Table5[[#This Row],['#rand]]/100</f>
        <v>0.97862833866966292</v>
      </c>
    </row>
    <row r="96" spans="2:7" x14ac:dyDescent="0.25">
      <c r="B96">
        <f t="shared" si="6"/>
        <v>94</v>
      </c>
      <c r="C96" s="28" t="str">
        <f ca="1">IFERROR(VLOOKUP(Table5[[#This Row],[Rand_value]],events_Chances,3,TRUE),"")</f>
        <v>small</v>
      </c>
      <c r="D96" s="29">
        <f ca="1">IF(Table5[[#This Row],[1st Event outcomes]]="large",RANDBETWEEN(11,15),IF(Table5[[#This Row],[1st Event outcomes]]="small",RANDBETWEEN(3, 6),""))</f>
        <v>3</v>
      </c>
      <c r="E96" s="27">
        <f t="shared" ca="1" si="5"/>
        <v>0.8924113097304639</v>
      </c>
      <c r="F96" s="27">
        <f t="shared" ca="1" si="4"/>
        <v>0.64</v>
      </c>
      <c r="G96" s="30">
        <f ca="1">Table5[[#This Row],['#ranb'#randbtwn]]+Table5[[#This Row],['#rand]]/100</f>
        <v>0.64892411309730469</v>
      </c>
    </row>
    <row r="97" spans="2:7" x14ac:dyDescent="0.25">
      <c r="B97">
        <f t="shared" si="6"/>
        <v>95</v>
      </c>
      <c r="C97" s="28" t="str">
        <f ca="1">IFERROR(VLOOKUP(Table5[[#This Row],[Rand_value]],events_Chances,3,TRUE),"")</f>
        <v>large</v>
      </c>
      <c r="D97" s="29">
        <f ca="1">IF(Table5[[#This Row],[1st Event outcomes]]="large",RANDBETWEEN(11,15),IF(Table5[[#This Row],[1st Event outcomes]]="small",RANDBETWEEN(3, 6),""))</f>
        <v>14</v>
      </c>
      <c r="E97" s="27">
        <f t="shared" ca="1" si="5"/>
        <v>0.72220945305953899</v>
      </c>
      <c r="F97" s="27">
        <f t="shared" ca="1" si="4"/>
        <v>0.9</v>
      </c>
      <c r="G97" s="30">
        <f ca="1">Table5[[#This Row],['#ranb'#randbtwn]]+Table5[[#This Row],['#rand]]/100</f>
        <v>0.90722209453059544</v>
      </c>
    </row>
    <row r="98" spans="2:7" x14ac:dyDescent="0.25">
      <c r="B98">
        <f t="shared" si="6"/>
        <v>96</v>
      </c>
      <c r="C98" s="28" t="str">
        <f ca="1">IFERROR(VLOOKUP(Table5[[#This Row],[Rand_value]],events_Chances,3,TRUE),"")</f>
        <v>small</v>
      </c>
      <c r="D98" s="29">
        <f ca="1">IF(Table5[[#This Row],[1st Event outcomes]]="large",RANDBETWEEN(11,15),IF(Table5[[#This Row],[1st Event outcomes]]="small",RANDBETWEEN(3, 6),""))</f>
        <v>4</v>
      </c>
      <c r="E98" s="27">
        <f t="shared" ca="1" si="5"/>
        <v>0.16472855077361692</v>
      </c>
      <c r="F98" s="27">
        <f t="shared" ca="1" si="4"/>
        <v>0.63</v>
      </c>
      <c r="G98" s="30">
        <f ca="1">Table5[[#This Row],['#ranb'#randbtwn]]+Table5[[#This Row],['#rand]]/100</f>
        <v>0.63164728550773619</v>
      </c>
    </row>
    <row r="99" spans="2:7" x14ac:dyDescent="0.25">
      <c r="B99">
        <f t="shared" si="6"/>
        <v>97</v>
      </c>
      <c r="C99" s="28" t="str">
        <f ca="1">IFERROR(VLOOKUP(Table5[[#This Row],[Rand_value]],events_Chances,3,TRUE),"")</f>
        <v>small</v>
      </c>
      <c r="D99" s="29">
        <f ca="1">IF(Table5[[#This Row],[1st Event outcomes]]="large",RANDBETWEEN(11,15),IF(Table5[[#This Row],[1st Event outcomes]]="small",RANDBETWEEN(3, 6),""))</f>
        <v>6</v>
      </c>
      <c r="E99" s="27">
        <f t="shared" ca="1" si="5"/>
        <v>0.41283635525835516</v>
      </c>
      <c r="F99" s="27">
        <f t="shared" ca="1" si="4"/>
        <v>0.37</v>
      </c>
      <c r="G99" s="30">
        <f ca="1">Table5[[#This Row],['#ranb'#randbtwn]]+Table5[[#This Row],['#rand]]/100</f>
        <v>0.37412836355258355</v>
      </c>
    </row>
    <row r="100" spans="2:7" x14ac:dyDescent="0.25">
      <c r="B100">
        <f t="shared" si="6"/>
        <v>98</v>
      </c>
      <c r="C100" s="28" t="str">
        <f ca="1">IFERROR(VLOOKUP(Table5[[#This Row],[Rand_value]],events_Chances,3,TRUE),"")</f>
        <v>large</v>
      </c>
      <c r="D100" s="29">
        <f ca="1">IF(Table5[[#This Row],[1st Event outcomes]]="large",RANDBETWEEN(11,15),IF(Table5[[#This Row],[1st Event outcomes]]="small",RANDBETWEEN(3, 6),""))</f>
        <v>12</v>
      </c>
      <c r="E100" s="27">
        <f t="shared" ca="1" si="5"/>
        <v>2.5293762989034962E-2</v>
      </c>
      <c r="F100" s="27">
        <f t="shared" ca="1" si="4"/>
        <v>1</v>
      </c>
      <c r="G100" s="30">
        <f ca="1">Table5[[#This Row],['#ranb'#randbtwn]]+Table5[[#This Row],['#rand]]/100</f>
        <v>1.0002529376298903</v>
      </c>
    </row>
    <row r="101" spans="2:7" x14ac:dyDescent="0.25">
      <c r="B101">
        <f t="shared" si="6"/>
        <v>99</v>
      </c>
      <c r="C101" s="28" t="str">
        <f ca="1">IFERROR(VLOOKUP(Table5[[#This Row],[Rand_value]],events_Chances,3,TRUE),"")</f>
        <v>small</v>
      </c>
      <c r="D101" s="29">
        <f ca="1">IF(Table5[[#This Row],[1st Event outcomes]]="large",RANDBETWEEN(11,15),IF(Table5[[#This Row],[1st Event outcomes]]="small",RANDBETWEEN(3, 6),""))</f>
        <v>4</v>
      </c>
      <c r="E101" s="27">
        <f t="shared" ca="1" si="5"/>
        <v>0.40872067879673257</v>
      </c>
      <c r="F101" s="27">
        <f t="shared" ca="1" si="4"/>
        <v>0.38</v>
      </c>
      <c r="G101" s="30">
        <f ca="1">Table5[[#This Row],['#ranb'#randbtwn]]+Table5[[#This Row],['#rand]]/100</f>
        <v>0.38408720678796732</v>
      </c>
    </row>
    <row r="102" spans="2:7" x14ac:dyDescent="0.25">
      <c r="B102">
        <f t="shared" si="6"/>
        <v>100</v>
      </c>
      <c r="C102" s="28" t="str">
        <f ca="1">IFERROR(VLOOKUP(Table5[[#This Row],[Rand_value]],events_Chances,3,TRUE),"")</f>
        <v>small</v>
      </c>
      <c r="D102" s="29">
        <f ca="1">IF(Table5[[#This Row],[1st Event outcomes]]="large",RANDBETWEEN(11,15),IF(Table5[[#This Row],[1st Event outcomes]]="small",RANDBETWEEN(3, 6),""))</f>
        <v>5</v>
      </c>
      <c r="E102" s="27">
        <f t="shared" ca="1" si="5"/>
        <v>0.98915903912666392</v>
      </c>
      <c r="F102" s="27">
        <f t="shared" ca="1" si="4"/>
        <v>0.62</v>
      </c>
      <c r="G102" s="30">
        <f ca="1">Table5[[#This Row],['#ranb'#randbtwn]]+Table5[[#This Row],['#rand]]/100</f>
        <v>0.62989159039126663</v>
      </c>
    </row>
    <row r="103" spans="2:7" x14ac:dyDescent="0.25">
      <c r="B103">
        <f t="shared" si="6"/>
        <v>101</v>
      </c>
      <c r="C103" s="28" t="str">
        <f ca="1">IFERROR(VLOOKUP(Table5[[#This Row],[Rand_value]],events_Chances,3,TRUE),"")</f>
        <v>large</v>
      </c>
      <c r="D103" s="29">
        <f ca="1">IF(Table5[[#This Row],[1st Event outcomes]]="large",RANDBETWEEN(11,15),IF(Table5[[#This Row],[1st Event outcomes]]="small",RANDBETWEEN(3, 6),""))</f>
        <v>12</v>
      </c>
      <c r="E103" s="27">
        <f t="shared" ca="1" si="5"/>
        <v>0.1750587425598451</v>
      </c>
      <c r="F103" s="27">
        <f t="shared" ca="1" si="4"/>
        <v>0.77</v>
      </c>
      <c r="G103" s="30">
        <f ca="1">Table5[[#This Row],['#ranb'#randbtwn]]+Table5[[#This Row],['#rand]]/100</f>
        <v>0.77175058742559843</v>
      </c>
    </row>
    <row r="104" spans="2:7" x14ac:dyDescent="0.25">
      <c r="B104">
        <f t="shared" si="6"/>
        <v>102</v>
      </c>
      <c r="C104" s="28" t="str">
        <f ca="1">IFERROR(VLOOKUP(Table5[[#This Row],[Rand_value]],events_Chances,3,TRUE),"")</f>
        <v>small</v>
      </c>
      <c r="D104" s="29">
        <f ca="1">IF(Table5[[#This Row],[1st Event outcomes]]="large",RANDBETWEEN(11,15),IF(Table5[[#This Row],[1st Event outcomes]]="small",RANDBETWEEN(3, 6),""))</f>
        <v>5</v>
      </c>
      <c r="E104" s="27">
        <f t="shared" ca="1" si="5"/>
        <v>0.86023387840362209</v>
      </c>
      <c r="F104" s="27">
        <f t="shared" ca="1" si="4"/>
        <v>0.6</v>
      </c>
      <c r="G104" s="30">
        <f ca="1">Table5[[#This Row],['#ranb'#randbtwn]]+Table5[[#This Row],['#rand]]/100</f>
        <v>0.60860233878403625</v>
      </c>
    </row>
    <row r="105" spans="2:7" x14ac:dyDescent="0.25">
      <c r="B105">
        <f t="shared" si="6"/>
        <v>103</v>
      </c>
      <c r="C105" s="28" t="str">
        <f ca="1">IFERROR(VLOOKUP(Table5[[#This Row],[Rand_value]],events_Chances,3,TRUE),"")</f>
        <v>small</v>
      </c>
      <c r="D105" s="29">
        <f ca="1">IF(Table5[[#This Row],[1st Event outcomes]]="large",RANDBETWEEN(11,15),IF(Table5[[#This Row],[1st Event outcomes]]="small",RANDBETWEEN(3, 6),""))</f>
        <v>4</v>
      </c>
      <c r="E105" s="27">
        <f t="shared" ca="1" si="5"/>
        <v>8.3040940055967183E-2</v>
      </c>
      <c r="F105" s="27">
        <f t="shared" ca="1" si="4"/>
        <v>0.46</v>
      </c>
      <c r="G105" s="30">
        <f ca="1">Table5[[#This Row],['#ranb'#randbtwn]]+Table5[[#This Row],['#rand]]/100</f>
        <v>0.46083040940055969</v>
      </c>
    </row>
    <row r="106" spans="2:7" x14ac:dyDescent="0.25">
      <c r="B106">
        <f t="shared" si="6"/>
        <v>104</v>
      </c>
      <c r="C106" s="28" t="str">
        <f ca="1">IFERROR(VLOOKUP(Table5[[#This Row],[Rand_value]],events_Chances,3,TRUE),"")</f>
        <v>small</v>
      </c>
      <c r="D106" s="29">
        <f ca="1">IF(Table5[[#This Row],[1st Event outcomes]]="large",RANDBETWEEN(11,15),IF(Table5[[#This Row],[1st Event outcomes]]="small",RANDBETWEEN(3, 6),""))</f>
        <v>6</v>
      </c>
      <c r="E106" s="27">
        <f t="shared" ca="1" si="5"/>
        <v>0.67419111905462037</v>
      </c>
      <c r="F106" s="27">
        <f t="shared" ca="1" si="4"/>
        <v>0.56000000000000005</v>
      </c>
      <c r="G106" s="30">
        <f ca="1">Table5[[#This Row],['#ranb'#randbtwn]]+Table5[[#This Row],['#rand]]/100</f>
        <v>0.56674191119054629</v>
      </c>
    </row>
    <row r="107" spans="2:7" x14ac:dyDescent="0.25">
      <c r="B107">
        <f t="shared" si="6"/>
        <v>105</v>
      </c>
      <c r="C107" s="28" t="str">
        <f ca="1">IFERROR(VLOOKUP(Table5[[#This Row],[Rand_value]],events_Chances,3,TRUE),"")</f>
        <v>small</v>
      </c>
      <c r="D107" s="29">
        <f ca="1">IF(Table5[[#This Row],[1st Event outcomes]]="large",RANDBETWEEN(11,15),IF(Table5[[#This Row],[1st Event outcomes]]="small",RANDBETWEEN(3, 6),""))</f>
        <v>6</v>
      </c>
      <c r="E107" s="27">
        <f t="shared" ca="1" si="5"/>
        <v>0.32244468002208004</v>
      </c>
      <c r="F107" s="27">
        <f t="shared" ca="1" si="4"/>
        <v>0.47</v>
      </c>
      <c r="G107" s="30">
        <f ca="1">Table5[[#This Row],['#ranb'#randbtwn]]+Table5[[#This Row],['#rand]]/100</f>
        <v>0.4732244468002208</v>
      </c>
    </row>
    <row r="108" spans="2:7" x14ac:dyDescent="0.25">
      <c r="B108">
        <f t="shared" si="6"/>
        <v>106</v>
      </c>
      <c r="C108" s="28" t="str">
        <f ca="1">IFERROR(VLOOKUP(Table5[[#This Row],[Rand_value]],events_Chances,3,TRUE),"")</f>
        <v>small</v>
      </c>
      <c r="D108" s="29">
        <f ca="1">IF(Table5[[#This Row],[1st Event outcomes]]="large",RANDBETWEEN(11,15),IF(Table5[[#This Row],[1st Event outcomes]]="small",RANDBETWEEN(3, 6),""))</f>
        <v>6</v>
      </c>
      <c r="E108" s="27">
        <f t="shared" ca="1" si="5"/>
        <v>0.42316773903343141</v>
      </c>
      <c r="F108" s="27">
        <f t="shared" ca="1" si="4"/>
        <v>0.44</v>
      </c>
      <c r="G108" s="30">
        <f ca="1">Table5[[#This Row],['#ranb'#randbtwn]]+Table5[[#This Row],['#rand]]/100</f>
        <v>0.44423167739033431</v>
      </c>
    </row>
    <row r="109" spans="2:7" x14ac:dyDescent="0.25">
      <c r="B109">
        <f t="shared" si="6"/>
        <v>107</v>
      </c>
      <c r="C109" s="28" t="str">
        <f ca="1">IFERROR(VLOOKUP(Table5[[#This Row],[Rand_value]],events_Chances,3,TRUE),"")</f>
        <v>large</v>
      </c>
      <c r="D109" s="29">
        <f ca="1">IF(Table5[[#This Row],[1st Event outcomes]]="large",RANDBETWEEN(11,15),IF(Table5[[#This Row],[1st Event outcomes]]="small",RANDBETWEEN(3, 6),""))</f>
        <v>11</v>
      </c>
      <c r="E109" s="27">
        <f t="shared" ca="1" si="5"/>
        <v>0.58883942781394427</v>
      </c>
      <c r="F109" s="27">
        <f t="shared" ca="1" si="4"/>
        <v>0.94</v>
      </c>
      <c r="G109" s="30">
        <f ca="1">Table5[[#This Row],['#ranb'#randbtwn]]+Table5[[#This Row],['#rand]]/100</f>
        <v>0.94588839427813942</v>
      </c>
    </row>
    <row r="110" spans="2:7" x14ac:dyDescent="0.25">
      <c r="B110">
        <f t="shared" si="6"/>
        <v>108</v>
      </c>
      <c r="C110" s="28" t="str">
        <f ca="1">IFERROR(VLOOKUP(Table5[[#This Row],[Rand_value]],events_Chances,3,TRUE),"")</f>
        <v>small</v>
      </c>
      <c r="D110" s="29">
        <f ca="1">IF(Table5[[#This Row],[1st Event outcomes]]="large",RANDBETWEEN(11,15),IF(Table5[[#This Row],[1st Event outcomes]]="small",RANDBETWEEN(3, 6),""))</f>
        <v>6</v>
      </c>
      <c r="E110" s="27">
        <f t="shared" ca="1" si="5"/>
        <v>0.92268941352954148</v>
      </c>
      <c r="F110" s="27">
        <f t="shared" ca="1" si="4"/>
        <v>0.42</v>
      </c>
      <c r="G110" s="30">
        <f ca="1">Table5[[#This Row],['#ranb'#randbtwn]]+Table5[[#This Row],['#rand]]/100</f>
        <v>0.42922689413529541</v>
      </c>
    </row>
    <row r="111" spans="2:7" x14ac:dyDescent="0.25">
      <c r="B111">
        <f t="shared" si="6"/>
        <v>109</v>
      </c>
      <c r="C111" s="28" t="str">
        <f ca="1">IFERROR(VLOOKUP(Table5[[#This Row],[Rand_value]],events_Chances,3,TRUE),"")</f>
        <v>large</v>
      </c>
      <c r="D111" s="29">
        <f ca="1">IF(Table5[[#This Row],[1st Event outcomes]]="large",RANDBETWEEN(11,15),IF(Table5[[#This Row],[1st Event outcomes]]="small",RANDBETWEEN(3, 6),""))</f>
        <v>14</v>
      </c>
      <c r="E111" s="27">
        <f t="shared" ca="1" si="5"/>
        <v>0.87065430157795043</v>
      </c>
      <c r="F111" s="27">
        <f t="shared" ca="1" si="4"/>
        <v>0.97</v>
      </c>
      <c r="G111" s="30">
        <f ca="1">Table5[[#This Row],['#ranb'#randbtwn]]+Table5[[#This Row],['#rand]]/100</f>
        <v>0.97870654301577953</v>
      </c>
    </row>
    <row r="112" spans="2:7" x14ac:dyDescent="0.25">
      <c r="B112">
        <f t="shared" si="6"/>
        <v>110</v>
      </c>
      <c r="C112" s="28" t="str">
        <f ca="1">IFERROR(VLOOKUP(Table5[[#This Row],[Rand_value]],events_Chances,3,TRUE),"")</f>
        <v>large</v>
      </c>
      <c r="D112" s="29">
        <f ca="1">IF(Table5[[#This Row],[1st Event outcomes]]="large",RANDBETWEEN(11,15),IF(Table5[[#This Row],[1st Event outcomes]]="small",RANDBETWEEN(3, 6),""))</f>
        <v>12</v>
      </c>
      <c r="E112" s="27">
        <f t="shared" ca="1" si="5"/>
        <v>0.51349369941381018</v>
      </c>
      <c r="F112" s="27">
        <f t="shared" ca="1" si="4"/>
        <v>0.94</v>
      </c>
      <c r="G112" s="30">
        <f ca="1">Table5[[#This Row],['#ranb'#randbtwn]]+Table5[[#This Row],['#rand]]/100</f>
        <v>0.94513493699413809</v>
      </c>
    </row>
    <row r="113" spans="2:7" x14ac:dyDescent="0.25">
      <c r="B113">
        <f t="shared" si="6"/>
        <v>111</v>
      </c>
      <c r="C113" s="28" t="str">
        <f ca="1">IFERROR(VLOOKUP(Table5[[#This Row],[Rand_value]],events_Chances,3,TRUE),"")</f>
        <v>large</v>
      </c>
      <c r="D113" s="29">
        <f ca="1">IF(Table5[[#This Row],[1st Event outcomes]]="large",RANDBETWEEN(11,15),IF(Table5[[#This Row],[1st Event outcomes]]="small",RANDBETWEEN(3, 6),""))</f>
        <v>11</v>
      </c>
      <c r="E113" s="27">
        <f t="shared" ca="1" si="5"/>
        <v>0.18831203992634238</v>
      </c>
      <c r="F113" s="27">
        <f t="shared" ca="1" si="4"/>
        <v>0.73</v>
      </c>
      <c r="G113" s="30">
        <f ca="1">Table5[[#This Row],['#ranb'#randbtwn]]+Table5[[#This Row],['#rand]]/100</f>
        <v>0.7318831203992634</v>
      </c>
    </row>
    <row r="114" spans="2:7" x14ac:dyDescent="0.25">
      <c r="B114">
        <f t="shared" si="6"/>
        <v>112</v>
      </c>
      <c r="C114" s="28" t="str">
        <f ca="1">IFERROR(VLOOKUP(Table5[[#This Row],[Rand_value]],events_Chances,3,TRUE),"")</f>
        <v>large</v>
      </c>
      <c r="D114" s="29">
        <f ca="1">IF(Table5[[#This Row],[1st Event outcomes]]="large",RANDBETWEEN(11,15),IF(Table5[[#This Row],[1st Event outcomes]]="small",RANDBETWEEN(3, 6),""))</f>
        <v>15</v>
      </c>
      <c r="E114" s="27">
        <f t="shared" ca="1" si="5"/>
        <v>0.91216123619480782</v>
      </c>
      <c r="F114" s="27">
        <f t="shared" ca="1" si="4"/>
        <v>0.96</v>
      </c>
      <c r="G114" s="30">
        <f ca="1">Table5[[#This Row],['#ranb'#randbtwn]]+Table5[[#This Row],['#rand]]/100</f>
        <v>0.96912161236194805</v>
      </c>
    </row>
    <row r="115" spans="2:7" x14ac:dyDescent="0.25">
      <c r="B115">
        <f t="shared" si="6"/>
        <v>113</v>
      </c>
      <c r="C115" s="28" t="str">
        <f ca="1">IFERROR(VLOOKUP(Table5[[#This Row],[Rand_value]],events_Chances,3,TRUE),"")</f>
        <v>large</v>
      </c>
      <c r="D115" s="29">
        <f ca="1">IF(Table5[[#This Row],[1st Event outcomes]]="large",RANDBETWEEN(11,15),IF(Table5[[#This Row],[1st Event outcomes]]="small",RANDBETWEEN(3, 6),""))</f>
        <v>15</v>
      </c>
      <c r="E115" s="27">
        <f t="shared" ca="1" si="5"/>
        <v>0.19780386531042915</v>
      </c>
      <c r="F115" s="27">
        <f t="shared" ca="1" si="4"/>
        <v>0.97</v>
      </c>
      <c r="G115" s="30">
        <f ca="1">Table5[[#This Row],['#ranb'#randbtwn]]+Table5[[#This Row],['#rand]]/100</f>
        <v>0.97197803865310428</v>
      </c>
    </row>
    <row r="116" spans="2:7" x14ac:dyDescent="0.25">
      <c r="B116">
        <f t="shared" si="6"/>
        <v>114</v>
      </c>
      <c r="C116" s="28" t="str">
        <f ca="1">IFERROR(VLOOKUP(Table5[[#This Row],[Rand_value]],events_Chances,3,TRUE),"")</f>
        <v>large</v>
      </c>
      <c r="D116" s="29">
        <f ca="1">IF(Table5[[#This Row],[1st Event outcomes]]="large",RANDBETWEEN(11,15),IF(Table5[[#This Row],[1st Event outcomes]]="small",RANDBETWEEN(3, 6),""))</f>
        <v>11</v>
      </c>
      <c r="E116" s="27">
        <f t="shared" ca="1" si="5"/>
        <v>0.77464514060510636</v>
      </c>
      <c r="F116" s="27">
        <f t="shared" ca="1" si="4"/>
        <v>0.65</v>
      </c>
      <c r="G116" s="30">
        <f ca="1">Table5[[#This Row],['#ranb'#randbtwn]]+Table5[[#This Row],['#rand]]/100</f>
        <v>0.65774645140605104</v>
      </c>
    </row>
    <row r="117" spans="2:7" x14ac:dyDescent="0.25">
      <c r="B117">
        <f t="shared" si="6"/>
        <v>115</v>
      </c>
      <c r="C117" s="28" t="str">
        <f ca="1">IFERROR(VLOOKUP(Table5[[#This Row],[Rand_value]],events_Chances,3,TRUE),"")</f>
        <v>small</v>
      </c>
      <c r="D117" s="29">
        <f ca="1">IF(Table5[[#This Row],[1st Event outcomes]]="large",RANDBETWEEN(11,15),IF(Table5[[#This Row],[1st Event outcomes]]="small",RANDBETWEEN(3, 6),""))</f>
        <v>5</v>
      </c>
      <c r="E117" s="27">
        <f t="shared" ca="1" si="5"/>
        <v>0.99021852567690849</v>
      </c>
      <c r="F117" s="27">
        <f t="shared" ca="1" si="4"/>
        <v>0.37</v>
      </c>
      <c r="G117" s="30">
        <f ca="1">Table5[[#This Row],['#ranb'#randbtwn]]+Table5[[#This Row],['#rand]]/100</f>
        <v>0.37990218525676905</v>
      </c>
    </row>
    <row r="118" spans="2:7" x14ac:dyDescent="0.25">
      <c r="B118">
        <f t="shared" si="6"/>
        <v>116</v>
      </c>
      <c r="C118" s="28" t="str">
        <f ca="1">IFERROR(VLOOKUP(Table5[[#This Row],[Rand_value]],events_Chances,3,TRUE),"")</f>
        <v>large</v>
      </c>
      <c r="D118" s="29">
        <f ca="1">IF(Table5[[#This Row],[1st Event outcomes]]="large",RANDBETWEEN(11,15),IF(Table5[[#This Row],[1st Event outcomes]]="small",RANDBETWEEN(3, 6),""))</f>
        <v>15</v>
      </c>
      <c r="E118" s="27">
        <f t="shared" ca="1" si="5"/>
        <v>0.89839348223926518</v>
      </c>
      <c r="F118" s="27">
        <f t="shared" ca="1" si="4"/>
        <v>0.94</v>
      </c>
      <c r="G118" s="30">
        <f ca="1">Table5[[#This Row],['#ranb'#randbtwn]]+Table5[[#This Row],['#rand]]/100</f>
        <v>0.94898393482239263</v>
      </c>
    </row>
    <row r="119" spans="2:7" x14ac:dyDescent="0.25">
      <c r="B119">
        <f t="shared" si="6"/>
        <v>117</v>
      </c>
      <c r="C119" s="28" t="str">
        <f ca="1">IFERROR(VLOOKUP(Table5[[#This Row],[Rand_value]],events_Chances,3,TRUE),"")</f>
        <v>large</v>
      </c>
      <c r="D119" s="29">
        <f ca="1">IF(Table5[[#This Row],[1st Event outcomes]]="large",RANDBETWEEN(11,15),IF(Table5[[#This Row],[1st Event outcomes]]="small",RANDBETWEEN(3, 6),""))</f>
        <v>11</v>
      </c>
      <c r="E119" s="27">
        <f t="shared" ca="1" si="5"/>
        <v>0.38124989041243673</v>
      </c>
      <c r="F119" s="27">
        <f t="shared" ca="1" si="4"/>
        <v>0.68</v>
      </c>
      <c r="G119" s="30">
        <f ca="1">Table5[[#This Row],['#ranb'#randbtwn]]+Table5[[#This Row],['#rand]]/100</f>
        <v>0.68381249890412443</v>
      </c>
    </row>
    <row r="120" spans="2:7" x14ac:dyDescent="0.25">
      <c r="B120">
        <f t="shared" si="6"/>
        <v>118</v>
      </c>
      <c r="C120" s="28" t="str">
        <f ca="1">IFERROR(VLOOKUP(Table5[[#This Row],[Rand_value]],events_Chances,3,TRUE),"")</f>
        <v>large</v>
      </c>
      <c r="D120" s="29">
        <f ca="1">IF(Table5[[#This Row],[1st Event outcomes]]="large",RANDBETWEEN(11,15),IF(Table5[[#This Row],[1st Event outcomes]]="small",RANDBETWEEN(3, 6),""))</f>
        <v>11</v>
      </c>
      <c r="E120" s="27">
        <f t="shared" ca="1" si="5"/>
        <v>0.46925315557720049</v>
      </c>
      <c r="F120" s="27">
        <f t="shared" ca="1" si="4"/>
        <v>0.72</v>
      </c>
      <c r="G120" s="30">
        <f ca="1">Table5[[#This Row],['#ranb'#randbtwn]]+Table5[[#This Row],['#rand]]/100</f>
        <v>0.72469253155577196</v>
      </c>
    </row>
    <row r="121" spans="2:7" x14ac:dyDescent="0.25">
      <c r="B121">
        <f t="shared" si="6"/>
        <v>119</v>
      </c>
      <c r="C121" s="28" t="str">
        <f ca="1">IFERROR(VLOOKUP(Table5[[#This Row],[Rand_value]],events_Chances,3,TRUE),"")</f>
        <v>large</v>
      </c>
      <c r="D121" s="29">
        <f ca="1">IF(Table5[[#This Row],[1st Event outcomes]]="large",RANDBETWEEN(11,15),IF(Table5[[#This Row],[1st Event outcomes]]="small",RANDBETWEEN(3, 6),""))</f>
        <v>12</v>
      </c>
      <c r="E121" s="27">
        <f t="shared" ca="1" si="5"/>
        <v>0.92632779490132988</v>
      </c>
      <c r="F121" s="27">
        <f t="shared" ca="1" si="4"/>
        <v>0.66</v>
      </c>
      <c r="G121" s="30">
        <f ca="1">Table5[[#This Row],['#ranb'#randbtwn]]+Table5[[#This Row],['#rand]]/100</f>
        <v>0.6692632779490133</v>
      </c>
    </row>
    <row r="122" spans="2:7" x14ac:dyDescent="0.25">
      <c r="B122">
        <f t="shared" si="6"/>
        <v>120</v>
      </c>
      <c r="C122" s="28" t="str">
        <f ca="1">IFERROR(VLOOKUP(Table5[[#This Row],[Rand_value]],events_Chances,3,TRUE),"")</f>
        <v>large</v>
      </c>
      <c r="D122" s="29">
        <f ca="1">IF(Table5[[#This Row],[1st Event outcomes]]="large",RANDBETWEEN(11,15),IF(Table5[[#This Row],[1st Event outcomes]]="small",RANDBETWEEN(3, 6),""))</f>
        <v>14</v>
      </c>
      <c r="E122" s="27">
        <f t="shared" ca="1" si="5"/>
        <v>0.42035851229977672</v>
      </c>
      <c r="F122" s="27">
        <f t="shared" ca="1" si="4"/>
        <v>0.78</v>
      </c>
      <c r="G122" s="30">
        <f ca="1">Table5[[#This Row],['#ranb'#randbtwn]]+Table5[[#This Row],['#rand]]/100</f>
        <v>0.78420358512299781</v>
      </c>
    </row>
    <row r="123" spans="2:7" x14ac:dyDescent="0.25">
      <c r="B123">
        <f t="shared" si="6"/>
        <v>121</v>
      </c>
      <c r="C123" s="28" t="str">
        <f ca="1">IFERROR(VLOOKUP(Table5[[#This Row],[Rand_value]],events_Chances,3,TRUE),"")</f>
        <v>large</v>
      </c>
      <c r="D123" s="29">
        <f ca="1">IF(Table5[[#This Row],[1st Event outcomes]]="large",RANDBETWEEN(11,15),IF(Table5[[#This Row],[1st Event outcomes]]="small",RANDBETWEEN(3, 6),""))</f>
        <v>15</v>
      </c>
      <c r="E123" s="27">
        <f t="shared" ca="1" si="5"/>
        <v>0.20251050788469505</v>
      </c>
      <c r="F123" s="27">
        <f t="shared" ca="1" si="4"/>
        <v>0.88</v>
      </c>
      <c r="G123" s="30">
        <f ca="1">Table5[[#This Row],['#ranb'#randbtwn]]+Table5[[#This Row],['#rand]]/100</f>
        <v>0.8820251050788469</v>
      </c>
    </row>
    <row r="124" spans="2:7" x14ac:dyDescent="0.25">
      <c r="B124">
        <f t="shared" si="6"/>
        <v>122</v>
      </c>
      <c r="C124" s="28" t="str">
        <f ca="1">IFERROR(VLOOKUP(Table5[[#This Row],[Rand_value]],events_Chances,3,TRUE),"")</f>
        <v>large</v>
      </c>
      <c r="D124" s="29">
        <f ca="1">IF(Table5[[#This Row],[1st Event outcomes]]="large",RANDBETWEEN(11,15),IF(Table5[[#This Row],[1st Event outcomes]]="small",RANDBETWEEN(3, 6),""))</f>
        <v>12</v>
      </c>
      <c r="E124" s="27">
        <f t="shared" ca="1" si="5"/>
        <v>0.5912960851995992</v>
      </c>
      <c r="F124" s="27">
        <f t="shared" ca="1" si="4"/>
        <v>0.99</v>
      </c>
      <c r="G124" s="30">
        <f ca="1">Table5[[#This Row],['#ranb'#randbtwn]]+Table5[[#This Row],['#rand]]/100</f>
        <v>0.99591296085199599</v>
      </c>
    </row>
    <row r="125" spans="2:7" x14ac:dyDescent="0.25">
      <c r="B125">
        <f t="shared" si="6"/>
        <v>123</v>
      </c>
      <c r="C125" s="28" t="str">
        <f ca="1">IFERROR(VLOOKUP(Table5[[#This Row],[Rand_value]],events_Chances,3,TRUE),"")</f>
        <v>large</v>
      </c>
      <c r="D125" s="29">
        <f ca="1">IF(Table5[[#This Row],[1st Event outcomes]]="large",RANDBETWEEN(11,15),IF(Table5[[#This Row],[1st Event outcomes]]="small",RANDBETWEEN(3, 6),""))</f>
        <v>13</v>
      </c>
      <c r="E125" s="27">
        <f t="shared" ca="1" si="5"/>
        <v>0.78772409261626419</v>
      </c>
      <c r="F125" s="27">
        <f t="shared" ca="1" si="4"/>
        <v>0.94</v>
      </c>
      <c r="G125" s="30">
        <f ca="1">Table5[[#This Row],['#ranb'#randbtwn]]+Table5[[#This Row],['#rand]]/100</f>
        <v>0.94787724092616255</v>
      </c>
    </row>
    <row r="126" spans="2:7" x14ac:dyDescent="0.25">
      <c r="B126">
        <f t="shared" si="6"/>
        <v>124</v>
      </c>
      <c r="C126" s="28" t="str">
        <f ca="1">IFERROR(VLOOKUP(Table5[[#This Row],[Rand_value]],events_Chances,3,TRUE),"")</f>
        <v>large</v>
      </c>
      <c r="D126" s="29">
        <f ca="1">IF(Table5[[#This Row],[1st Event outcomes]]="large",RANDBETWEEN(11,15),IF(Table5[[#This Row],[1st Event outcomes]]="small",RANDBETWEEN(3, 6),""))</f>
        <v>11</v>
      </c>
      <c r="E126" s="27">
        <f t="shared" ca="1" si="5"/>
        <v>5.3147252989667604E-2</v>
      </c>
      <c r="F126" s="27">
        <f t="shared" ca="1" si="4"/>
        <v>0.83</v>
      </c>
      <c r="G126" s="30">
        <f ca="1">Table5[[#This Row],['#ranb'#randbtwn]]+Table5[[#This Row],['#rand]]/100</f>
        <v>0.83053147252989667</v>
      </c>
    </row>
    <row r="127" spans="2:7" x14ac:dyDescent="0.25">
      <c r="B127">
        <f t="shared" si="6"/>
        <v>125</v>
      </c>
      <c r="C127" s="28" t="str">
        <f ca="1">IFERROR(VLOOKUP(Table5[[#This Row],[Rand_value]],events_Chances,3,TRUE),"")</f>
        <v>large</v>
      </c>
      <c r="D127" s="29">
        <f ca="1">IF(Table5[[#This Row],[1st Event outcomes]]="large",RANDBETWEEN(11,15),IF(Table5[[#This Row],[1st Event outcomes]]="small",RANDBETWEEN(3, 6),""))</f>
        <v>11</v>
      </c>
      <c r="E127" s="27">
        <f t="shared" ca="1" si="5"/>
        <v>0.9947052002532264</v>
      </c>
      <c r="F127" s="27">
        <f t="shared" ca="1" si="4"/>
        <v>0.92</v>
      </c>
      <c r="G127" s="30">
        <f ca="1">Table5[[#This Row],['#ranb'#randbtwn]]+Table5[[#This Row],['#rand]]/100</f>
        <v>0.92994705200253236</v>
      </c>
    </row>
    <row r="128" spans="2:7" x14ac:dyDescent="0.25">
      <c r="B128">
        <f t="shared" si="6"/>
        <v>126</v>
      </c>
      <c r="C128" s="28" t="str">
        <f ca="1">IFERROR(VLOOKUP(Table5[[#This Row],[Rand_value]],events_Chances,3,TRUE),"")</f>
        <v>small</v>
      </c>
      <c r="D128" s="29">
        <f ca="1">IF(Table5[[#This Row],[1st Event outcomes]]="large",RANDBETWEEN(11,15),IF(Table5[[#This Row],[1st Event outcomes]]="small",RANDBETWEEN(3, 6),""))</f>
        <v>6</v>
      </c>
      <c r="E128" s="27">
        <f t="shared" ca="1" si="5"/>
        <v>0.71402728689528761</v>
      </c>
      <c r="F128" s="27">
        <f t="shared" ca="1" si="4"/>
        <v>0.56000000000000005</v>
      </c>
      <c r="G128" s="30">
        <f ca="1">Table5[[#This Row],['#ranb'#randbtwn]]+Table5[[#This Row],['#rand]]/100</f>
        <v>0.56714027286895297</v>
      </c>
    </row>
    <row r="129" spans="2:7" x14ac:dyDescent="0.25">
      <c r="B129">
        <f t="shared" si="6"/>
        <v>127</v>
      </c>
      <c r="C129" s="28" t="str">
        <f ca="1">IFERROR(VLOOKUP(Table5[[#This Row],[Rand_value]],events_Chances,3,TRUE),"")</f>
        <v>small</v>
      </c>
      <c r="D129" s="29">
        <f ca="1">IF(Table5[[#This Row],[1st Event outcomes]]="large",RANDBETWEEN(11,15),IF(Table5[[#This Row],[1st Event outcomes]]="small",RANDBETWEEN(3, 6),""))</f>
        <v>3</v>
      </c>
      <c r="E129" s="27">
        <f t="shared" ca="1" si="5"/>
        <v>0.56835944139415728</v>
      </c>
      <c r="F129" s="27">
        <f t="shared" ca="1" si="4"/>
        <v>0.6</v>
      </c>
      <c r="G129" s="30">
        <f ca="1">Table5[[#This Row],['#ranb'#randbtwn]]+Table5[[#This Row],['#rand]]/100</f>
        <v>0.6056835944139416</v>
      </c>
    </row>
    <row r="130" spans="2:7" x14ac:dyDescent="0.25">
      <c r="B130">
        <f t="shared" si="6"/>
        <v>128</v>
      </c>
      <c r="C130" s="28" t="str">
        <f ca="1">IFERROR(VLOOKUP(Table5[[#This Row],[Rand_value]],events_Chances,3,TRUE),"")</f>
        <v>large</v>
      </c>
      <c r="D130" s="29">
        <f ca="1">IF(Table5[[#This Row],[1st Event outcomes]]="large",RANDBETWEEN(11,15),IF(Table5[[#This Row],[1st Event outcomes]]="small",RANDBETWEEN(3, 6),""))</f>
        <v>14</v>
      </c>
      <c r="E130" s="27">
        <f t="shared" ca="1" si="5"/>
        <v>0.47733465573013489</v>
      </c>
      <c r="F130" s="27">
        <f t="shared" ca="1" si="4"/>
        <v>0.79</v>
      </c>
      <c r="G130" s="30">
        <f ca="1">Table5[[#This Row],['#ranb'#randbtwn]]+Table5[[#This Row],['#rand]]/100</f>
        <v>0.79477334655730136</v>
      </c>
    </row>
    <row r="131" spans="2:7" x14ac:dyDescent="0.25">
      <c r="B131">
        <f t="shared" si="6"/>
        <v>129</v>
      </c>
      <c r="C131" s="28" t="str">
        <f ca="1">IFERROR(VLOOKUP(Table5[[#This Row],[Rand_value]],events_Chances,3,TRUE),"")</f>
        <v>large</v>
      </c>
      <c r="D131" s="29">
        <f ca="1">IF(Table5[[#This Row],[1st Event outcomes]]="large",RANDBETWEEN(11,15),IF(Table5[[#This Row],[1st Event outcomes]]="small",RANDBETWEEN(3, 6),""))</f>
        <v>14</v>
      </c>
      <c r="E131" s="27">
        <f t="shared" ca="1" si="5"/>
        <v>3.5797371238611819E-2</v>
      </c>
      <c r="F131" s="27">
        <f t="shared" ref="F131:F194" ca="1" si="7">RANDBETWEEN(35,100)/100</f>
        <v>1</v>
      </c>
      <c r="G131" s="30">
        <f ca="1">Table5[[#This Row],['#ranb'#randbtwn]]+Table5[[#This Row],['#rand]]/100</f>
        <v>1.0003579737123862</v>
      </c>
    </row>
    <row r="132" spans="2:7" x14ac:dyDescent="0.25">
      <c r="B132">
        <f t="shared" si="6"/>
        <v>130</v>
      </c>
      <c r="C132" s="28" t="str">
        <f ca="1">IFERROR(VLOOKUP(Table5[[#This Row],[Rand_value]],events_Chances,3,TRUE),"")</f>
        <v>large</v>
      </c>
      <c r="D132" s="29">
        <f ca="1">IF(Table5[[#This Row],[1st Event outcomes]]="large",RANDBETWEEN(11,15),IF(Table5[[#This Row],[1st Event outcomes]]="small",RANDBETWEEN(3, 6),""))</f>
        <v>12</v>
      </c>
      <c r="E132" s="27">
        <f t="shared" ref="E132:E195" ca="1" si="8">RAND()</f>
        <v>0.81804544148217462</v>
      </c>
      <c r="F132" s="27">
        <f t="shared" ca="1" si="7"/>
        <v>0.88</v>
      </c>
      <c r="G132" s="30">
        <f ca="1">Table5[[#This Row],['#ranb'#randbtwn]]+Table5[[#This Row],['#rand]]/100</f>
        <v>0.88818045441482174</v>
      </c>
    </row>
    <row r="133" spans="2:7" x14ac:dyDescent="0.25">
      <c r="B133">
        <f t="shared" si="6"/>
        <v>131</v>
      </c>
      <c r="C133" s="28" t="str">
        <f ca="1">IFERROR(VLOOKUP(Table5[[#This Row],[Rand_value]],events_Chances,3,TRUE),"")</f>
        <v>large</v>
      </c>
      <c r="D133" s="29">
        <f ca="1">IF(Table5[[#This Row],[1st Event outcomes]]="large",RANDBETWEEN(11,15),IF(Table5[[#This Row],[1st Event outcomes]]="small",RANDBETWEEN(3, 6),""))</f>
        <v>12</v>
      </c>
      <c r="E133" s="27">
        <f t="shared" ca="1" si="8"/>
        <v>0.36364304656896684</v>
      </c>
      <c r="F133" s="27">
        <f t="shared" ca="1" si="7"/>
        <v>0.68</v>
      </c>
      <c r="G133" s="30">
        <f ca="1">Table5[[#This Row],['#ranb'#randbtwn]]+Table5[[#This Row],['#rand]]/100</f>
        <v>0.68363643046568967</v>
      </c>
    </row>
    <row r="134" spans="2:7" x14ac:dyDescent="0.25">
      <c r="B134">
        <f t="shared" si="6"/>
        <v>132</v>
      </c>
      <c r="C134" s="28" t="str">
        <f ca="1">IFERROR(VLOOKUP(Table5[[#This Row],[Rand_value]],events_Chances,3,TRUE),"")</f>
        <v>small</v>
      </c>
      <c r="D134" s="29">
        <f ca="1">IF(Table5[[#This Row],[1st Event outcomes]]="large",RANDBETWEEN(11,15),IF(Table5[[#This Row],[1st Event outcomes]]="small",RANDBETWEEN(3, 6),""))</f>
        <v>5</v>
      </c>
      <c r="E134" s="27">
        <f t="shared" ca="1" si="8"/>
        <v>0.29932931687163089</v>
      </c>
      <c r="F134" s="27">
        <f t="shared" ca="1" si="7"/>
        <v>0.52</v>
      </c>
      <c r="G134" s="30">
        <f ca="1">Table5[[#This Row],['#ranb'#randbtwn]]+Table5[[#This Row],['#rand]]/100</f>
        <v>0.52299329316871634</v>
      </c>
    </row>
    <row r="135" spans="2:7" x14ac:dyDescent="0.25">
      <c r="B135">
        <f t="shared" si="6"/>
        <v>133</v>
      </c>
      <c r="C135" s="28" t="str">
        <f ca="1">IFERROR(VLOOKUP(Table5[[#This Row],[Rand_value]],events_Chances,3,TRUE),"")</f>
        <v>small</v>
      </c>
      <c r="D135" s="29">
        <f ca="1">IF(Table5[[#This Row],[1st Event outcomes]]="large",RANDBETWEEN(11,15),IF(Table5[[#This Row],[1st Event outcomes]]="small",RANDBETWEEN(3, 6),""))</f>
        <v>5</v>
      </c>
      <c r="E135" s="27">
        <f t="shared" ca="1" si="8"/>
        <v>5.3452632760643271E-3</v>
      </c>
      <c r="F135" s="27">
        <f t="shared" ca="1" si="7"/>
        <v>0.57999999999999996</v>
      </c>
      <c r="G135" s="30">
        <f ca="1">Table5[[#This Row],['#ranb'#randbtwn]]+Table5[[#This Row],['#rand]]/100</f>
        <v>0.58005345263276065</v>
      </c>
    </row>
    <row r="136" spans="2:7" x14ac:dyDescent="0.25">
      <c r="B136">
        <f t="shared" si="6"/>
        <v>134</v>
      </c>
      <c r="C136" s="28" t="str">
        <f ca="1">IFERROR(VLOOKUP(Table5[[#This Row],[Rand_value]],events_Chances,3,TRUE),"")</f>
        <v>small</v>
      </c>
      <c r="D136" s="29">
        <f ca="1">IF(Table5[[#This Row],[1st Event outcomes]]="large",RANDBETWEEN(11,15),IF(Table5[[#This Row],[1st Event outcomes]]="small",RANDBETWEEN(3, 6),""))</f>
        <v>3</v>
      </c>
      <c r="E136" s="27">
        <f t="shared" ca="1" si="8"/>
        <v>0.1690272985715322</v>
      </c>
      <c r="F136" s="27">
        <f t="shared" ca="1" si="7"/>
        <v>0.59</v>
      </c>
      <c r="G136" s="30">
        <f ca="1">Table5[[#This Row],['#ranb'#randbtwn]]+Table5[[#This Row],['#rand]]/100</f>
        <v>0.5916902729857153</v>
      </c>
    </row>
    <row r="137" spans="2:7" x14ac:dyDescent="0.25">
      <c r="B137">
        <f t="shared" si="6"/>
        <v>135</v>
      </c>
      <c r="C137" s="28" t="str">
        <f ca="1">IFERROR(VLOOKUP(Table5[[#This Row],[Rand_value]],events_Chances,3,TRUE),"")</f>
        <v>large</v>
      </c>
      <c r="D137" s="29">
        <f ca="1">IF(Table5[[#This Row],[1st Event outcomes]]="large",RANDBETWEEN(11,15),IF(Table5[[#This Row],[1st Event outcomes]]="small",RANDBETWEEN(3, 6),""))</f>
        <v>13</v>
      </c>
      <c r="E137" s="27">
        <f t="shared" ca="1" si="8"/>
        <v>0.41797056336786975</v>
      </c>
      <c r="F137" s="27">
        <f t="shared" ca="1" si="7"/>
        <v>0.96</v>
      </c>
      <c r="G137" s="30">
        <f ca="1">Table5[[#This Row],['#ranb'#randbtwn]]+Table5[[#This Row],['#rand]]/100</f>
        <v>0.96417970563367861</v>
      </c>
    </row>
    <row r="138" spans="2:7" x14ac:dyDescent="0.25">
      <c r="B138">
        <f t="shared" si="6"/>
        <v>136</v>
      </c>
      <c r="C138" s="28" t="str">
        <f ca="1">IFERROR(VLOOKUP(Table5[[#This Row],[Rand_value]],events_Chances,3,TRUE),"")</f>
        <v>small</v>
      </c>
      <c r="D138" s="29">
        <f ca="1">IF(Table5[[#This Row],[1st Event outcomes]]="large",RANDBETWEEN(11,15),IF(Table5[[#This Row],[1st Event outcomes]]="small",RANDBETWEEN(3, 6),""))</f>
        <v>3</v>
      </c>
      <c r="E138" s="27">
        <f t="shared" ca="1" si="8"/>
        <v>0.8653479766839165</v>
      </c>
      <c r="F138" s="27">
        <f t="shared" ca="1" si="7"/>
        <v>0.61</v>
      </c>
      <c r="G138" s="30">
        <f ca="1">Table5[[#This Row],['#ranb'#randbtwn]]+Table5[[#This Row],['#rand]]/100</f>
        <v>0.61865347976683915</v>
      </c>
    </row>
    <row r="139" spans="2:7" x14ac:dyDescent="0.25">
      <c r="B139">
        <f t="shared" si="6"/>
        <v>137</v>
      </c>
      <c r="C139" s="28" t="str">
        <f ca="1">IFERROR(VLOOKUP(Table5[[#This Row],[Rand_value]],events_Chances,3,TRUE),"")</f>
        <v>large</v>
      </c>
      <c r="D139" s="29">
        <f ca="1">IF(Table5[[#This Row],[1st Event outcomes]]="large",RANDBETWEEN(11,15),IF(Table5[[#This Row],[1st Event outcomes]]="small",RANDBETWEEN(3, 6),""))</f>
        <v>14</v>
      </c>
      <c r="E139" s="27">
        <f t="shared" ca="1" si="8"/>
        <v>0.14511200664339508</v>
      </c>
      <c r="F139" s="27">
        <f t="shared" ca="1" si="7"/>
        <v>0.66</v>
      </c>
      <c r="G139" s="30">
        <f ca="1">Table5[[#This Row],['#ranb'#randbtwn]]+Table5[[#This Row],['#rand]]/100</f>
        <v>0.66145112006643403</v>
      </c>
    </row>
    <row r="140" spans="2:7" x14ac:dyDescent="0.25">
      <c r="B140">
        <f t="shared" si="6"/>
        <v>138</v>
      </c>
      <c r="C140" s="28" t="str">
        <f ca="1">IFERROR(VLOOKUP(Table5[[#This Row],[Rand_value]],events_Chances,3,TRUE),"")</f>
        <v>large</v>
      </c>
      <c r="D140" s="29">
        <f ca="1">IF(Table5[[#This Row],[1st Event outcomes]]="large",RANDBETWEEN(11,15),IF(Table5[[#This Row],[1st Event outcomes]]="small",RANDBETWEEN(3, 6),""))</f>
        <v>12</v>
      </c>
      <c r="E140" s="27">
        <f t="shared" ca="1" si="8"/>
        <v>5.9295586850819371E-3</v>
      </c>
      <c r="F140" s="27">
        <f t="shared" ca="1" si="7"/>
        <v>0.67</v>
      </c>
      <c r="G140" s="30">
        <f ca="1">Table5[[#This Row],['#ranb'#randbtwn]]+Table5[[#This Row],['#rand]]/100</f>
        <v>0.67005929558685084</v>
      </c>
    </row>
    <row r="141" spans="2:7" x14ac:dyDescent="0.25">
      <c r="B141">
        <f t="shared" si="6"/>
        <v>139</v>
      </c>
      <c r="C141" s="28" t="str">
        <f ca="1">IFERROR(VLOOKUP(Table5[[#This Row],[Rand_value]],events_Chances,3,TRUE),"")</f>
        <v>large</v>
      </c>
      <c r="D141" s="29">
        <f ca="1">IF(Table5[[#This Row],[1st Event outcomes]]="large",RANDBETWEEN(11,15),IF(Table5[[#This Row],[1st Event outcomes]]="small",RANDBETWEEN(3, 6),""))</f>
        <v>14</v>
      </c>
      <c r="E141" s="27">
        <f t="shared" ca="1" si="8"/>
        <v>0.61551842714375393</v>
      </c>
      <c r="F141" s="27">
        <f t="shared" ca="1" si="7"/>
        <v>0.8</v>
      </c>
      <c r="G141" s="30">
        <f ca="1">Table5[[#This Row],['#ranb'#randbtwn]]+Table5[[#This Row],['#rand]]/100</f>
        <v>0.80615518427143762</v>
      </c>
    </row>
    <row r="142" spans="2:7" x14ac:dyDescent="0.25">
      <c r="B142">
        <f t="shared" si="6"/>
        <v>140</v>
      </c>
      <c r="C142" s="28" t="str">
        <f ca="1">IFERROR(VLOOKUP(Table5[[#This Row],[Rand_value]],events_Chances,3,TRUE),"")</f>
        <v>large</v>
      </c>
      <c r="D142" s="29">
        <f ca="1">IF(Table5[[#This Row],[1st Event outcomes]]="large",RANDBETWEEN(11,15),IF(Table5[[#This Row],[1st Event outcomes]]="small",RANDBETWEEN(3, 6),""))</f>
        <v>13</v>
      </c>
      <c r="E142" s="27">
        <f t="shared" ca="1" si="8"/>
        <v>5.0432935169998583E-2</v>
      </c>
      <c r="F142" s="27">
        <f t="shared" ca="1" si="7"/>
        <v>0.87</v>
      </c>
      <c r="G142" s="30">
        <f ca="1">Table5[[#This Row],['#ranb'#randbtwn]]+Table5[[#This Row],['#rand]]/100</f>
        <v>0.87050432935169997</v>
      </c>
    </row>
    <row r="143" spans="2:7" x14ac:dyDescent="0.25">
      <c r="B143">
        <f t="shared" si="6"/>
        <v>141</v>
      </c>
      <c r="C143" s="28" t="str">
        <f ca="1">IFERROR(VLOOKUP(Table5[[#This Row],[Rand_value]],events_Chances,3,TRUE),"")</f>
        <v>small</v>
      </c>
      <c r="D143" s="29">
        <f ca="1">IF(Table5[[#This Row],[1st Event outcomes]]="large",RANDBETWEEN(11,15),IF(Table5[[#This Row],[1st Event outcomes]]="small",RANDBETWEEN(3, 6),""))</f>
        <v>4</v>
      </c>
      <c r="E143" s="27">
        <f t="shared" ca="1" si="8"/>
        <v>0.44417258941413329</v>
      </c>
      <c r="F143" s="27">
        <f t="shared" ca="1" si="7"/>
        <v>0.45</v>
      </c>
      <c r="G143" s="30">
        <f ca="1">Table5[[#This Row],['#ranb'#randbtwn]]+Table5[[#This Row],['#rand]]/100</f>
        <v>0.45444172589414134</v>
      </c>
    </row>
    <row r="144" spans="2:7" x14ac:dyDescent="0.25">
      <c r="B144">
        <f t="shared" ref="B144:B207" si="9">B143+1</f>
        <v>142</v>
      </c>
      <c r="C144" s="28" t="str">
        <f ca="1">IFERROR(VLOOKUP(Table5[[#This Row],[Rand_value]],events_Chances,3,TRUE),"")</f>
        <v>small</v>
      </c>
      <c r="D144" s="29">
        <f ca="1">IF(Table5[[#This Row],[1st Event outcomes]]="large",RANDBETWEEN(11,15),IF(Table5[[#This Row],[1st Event outcomes]]="small",RANDBETWEEN(3, 6),""))</f>
        <v>3</v>
      </c>
      <c r="E144" s="27">
        <f t="shared" ca="1" si="8"/>
        <v>0.57458086403709685</v>
      </c>
      <c r="F144" s="27">
        <f t="shared" ca="1" si="7"/>
        <v>0.56000000000000005</v>
      </c>
      <c r="G144" s="30">
        <f ca="1">Table5[[#This Row],['#ranb'#randbtwn]]+Table5[[#This Row],['#rand]]/100</f>
        <v>0.56574580864037105</v>
      </c>
    </row>
    <row r="145" spans="2:7" x14ac:dyDescent="0.25">
      <c r="B145">
        <f t="shared" si="9"/>
        <v>143</v>
      </c>
      <c r="C145" s="28" t="str">
        <f ca="1">IFERROR(VLOOKUP(Table5[[#This Row],[Rand_value]],events_Chances,3,TRUE),"")</f>
        <v>large</v>
      </c>
      <c r="D145" s="29">
        <f ca="1">IF(Table5[[#This Row],[1st Event outcomes]]="large",RANDBETWEEN(11,15),IF(Table5[[#This Row],[1st Event outcomes]]="small",RANDBETWEEN(3, 6),""))</f>
        <v>13</v>
      </c>
      <c r="E145" s="27">
        <f t="shared" ca="1" si="8"/>
        <v>0.8686087493164224</v>
      </c>
      <c r="F145" s="27">
        <f t="shared" ca="1" si="7"/>
        <v>0.69</v>
      </c>
      <c r="G145" s="30">
        <f ca="1">Table5[[#This Row],['#ranb'#randbtwn]]+Table5[[#This Row],['#rand]]/100</f>
        <v>0.69868608749316419</v>
      </c>
    </row>
    <row r="146" spans="2:7" x14ac:dyDescent="0.25">
      <c r="B146">
        <f t="shared" si="9"/>
        <v>144</v>
      </c>
      <c r="C146" s="28" t="str">
        <f ca="1">IFERROR(VLOOKUP(Table5[[#This Row],[Rand_value]],events_Chances,3,TRUE),"")</f>
        <v>large</v>
      </c>
      <c r="D146" s="29">
        <f ca="1">IF(Table5[[#This Row],[1st Event outcomes]]="large",RANDBETWEEN(11,15),IF(Table5[[#This Row],[1st Event outcomes]]="small",RANDBETWEEN(3, 6),""))</f>
        <v>15</v>
      </c>
      <c r="E146" s="27">
        <f t="shared" ca="1" si="8"/>
        <v>0.88817313133549469</v>
      </c>
      <c r="F146" s="27">
        <f t="shared" ca="1" si="7"/>
        <v>0.88</v>
      </c>
      <c r="G146" s="30">
        <f ca="1">Table5[[#This Row],['#ranb'#randbtwn]]+Table5[[#This Row],['#rand]]/100</f>
        <v>0.88888173131335491</v>
      </c>
    </row>
    <row r="147" spans="2:7" x14ac:dyDescent="0.25">
      <c r="B147">
        <f t="shared" si="9"/>
        <v>145</v>
      </c>
      <c r="C147" s="28" t="str">
        <f ca="1">IFERROR(VLOOKUP(Table5[[#This Row],[Rand_value]],events_Chances,3,TRUE),"")</f>
        <v>small</v>
      </c>
      <c r="D147" s="29">
        <f ca="1">IF(Table5[[#This Row],[1st Event outcomes]]="large",RANDBETWEEN(11,15),IF(Table5[[#This Row],[1st Event outcomes]]="small",RANDBETWEEN(3, 6),""))</f>
        <v>5</v>
      </c>
      <c r="E147" s="27">
        <f t="shared" ca="1" si="8"/>
        <v>5.0496608727741532E-2</v>
      </c>
      <c r="F147" s="27">
        <f t="shared" ca="1" si="7"/>
        <v>0.62</v>
      </c>
      <c r="G147" s="30">
        <f ca="1">Table5[[#This Row],['#ranb'#randbtwn]]+Table5[[#This Row],['#rand]]/100</f>
        <v>0.62050496608727745</v>
      </c>
    </row>
    <row r="148" spans="2:7" x14ac:dyDescent="0.25">
      <c r="B148">
        <f t="shared" si="9"/>
        <v>146</v>
      </c>
      <c r="C148" s="28" t="str">
        <f ca="1">IFERROR(VLOOKUP(Table5[[#This Row],[Rand_value]],events_Chances,3,TRUE),"")</f>
        <v>large</v>
      </c>
      <c r="D148" s="29">
        <f ca="1">IF(Table5[[#This Row],[1st Event outcomes]]="large",RANDBETWEEN(11,15),IF(Table5[[#This Row],[1st Event outcomes]]="small",RANDBETWEEN(3, 6),""))</f>
        <v>14</v>
      </c>
      <c r="E148" s="27">
        <f t="shared" ca="1" si="8"/>
        <v>0.79440172685629851</v>
      </c>
      <c r="F148" s="27">
        <f t="shared" ca="1" si="7"/>
        <v>0.76</v>
      </c>
      <c r="G148" s="30">
        <f ca="1">Table5[[#This Row],['#ranb'#randbtwn]]+Table5[[#This Row],['#rand]]/100</f>
        <v>0.76794401726856298</v>
      </c>
    </row>
    <row r="149" spans="2:7" x14ac:dyDescent="0.25">
      <c r="B149">
        <f t="shared" si="9"/>
        <v>147</v>
      </c>
      <c r="C149" s="28" t="str">
        <f ca="1">IFERROR(VLOOKUP(Table5[[#This Row],[Rand_value]],events_Chances,3,TRUE),"")</f>
        <v>small</v>
      </c>
      <c r="D149" s="29">
        <f ca="1">IF(Table5[[#This Row],[1st Event outcomes]]="large",RANDBETWEEN(11,15),IF(Table5[[#This Row],[1st Event outcomes]]="small",RANDBETWEEN(3, 6),""))</f>
        <v>3</v>
      </c>
      <c r="E149" s="27">
        <f t="shared" ca="1" si="8"/>
        <v>0.1512658448847769</v>
      </c>
      <c r="F149" s="27">
        <f t="shared" ca="1" si="7"/>
        <v>0.59</v>
      </c>
      <c r="G149" s="30">
        <f ca="1">Table5[[#This Row],['#ranb'#randbtwn]]+Table5[[#This Row],['#rand]]/100</f>
        <v>0.59151265844884771</v>
      </c>
    </row>
    <row r="150" spans="2:7" x14ac:dyDescent="0.25">
      <c r="B150">
        <f t="shared" si="9"/>
        <v>148</v>
      </c>
      <c r="C150" s="28" t="str">
        <f ca="1">IFERROR(VLOOKUP(Table5[[#This Row],[Rand_value]],events_Chances,3,TRUE),"")</f>
        <v>small</v>
      </c>
      <c r="D150" s="29">
        <f ca="1">IF(Table5[[#This Row],[1st Event outcomes]]="large",RANDBETWEEN(11,15),IF(Table5[[#This Row],[1st Event outcomes]]="small",RANDBETWEEN(3, 6),""))</f>
        <v>6</v>
      </c>
      <c r="E150" s="27">
        <f t="shared" ca="1" si="8"/>
        <v>0.78506584056024742</v>
      </c>
      <c r="F150" s="27">
        <f t="shared" ca="1" si="7"/>
        <v>0.61</v>
      </c>
      <c r="G150" s="30">
        <f ca="1">Table5[[#This Row],['#ranb'#randbtwn]]+Table5[[#This Row],['#rand]]/100</f>
        <v>0.61785065840560249</v>
      </c>
    </row>
    <row r="151" spans="2:7" x14ac:dyDescent="0.25">
      <c r="B151">
        <f t="shared" si="9"/>
        <v>149</v>
      </c>
      <c r="C151" s="28" t="str">
        <f ca="1">IFERROR(VLOOKUP(Table5[[#This Row],[Rand_value]],events_Chances,3,TRUE),"")</f>
        <v>large</v>
      </c>
      <c r="D151" s="29">
        <f ca="1">IF(Table5[[#This Row],[1st Event outcomes]]="large",RANDBETWEEN(11,15),IF(Table5[[#This Row],[1st Event outcomes]]="small",RANDBETWEEN(3, 6),""))</f>
        <v>14</v>
      </c>
      <c r="E151" s="27">
        <f t="shared" ca="1" si="8"/>
        <v>3.1504954868805668E-2</v>
      </c>
      <c r="F151" s="27">
        <f t="shared" ca="1" si="7"/>
        <v>0.99</v>
      </c>
      <c r="G151" s="30">
        <f ca="1">Table5[[#This Row],['#ranb'#randbtwn]]+Table5[[#This Row],['#rand]]/100</f>
        <v>0.9903150495486881</v>
      </c>
    </row>
    <row r="152" spans="2:7" x14ac:dyDescent="0.25">
      <c r="B152">
        <f t="shared" si="9"/>
        <v>150</v>
      </c>
      <c r="C152" s="28" t="str">
        <f ca="1">IFERROR(VLOOKUP(Table5[[#This Row],[Rand_value]],events_Chances,3,TRUE),"")</f>
        <v>large</v>
      </c>
      <c r="D152" s="29">
        <f ca="1">IF(Table5[[#This Row],[1st Event outcomes]]="large",RANDBETWEEN(11,15),IF(Table5[[#This Row],[1st Event outcomes]]="small",RANDBETWEEN(3, 6),""))</f>
        <v>14</v>
      </c>
      <c r="E152" s="27">
        <f t="shared" ca="1" si="8"/>
        <v>0.31160274064035731</v>
      </c>
      <c r="F152" s="27">
        <f t="shared" ca="1" si="7"/>
        <v>0.92</v>
      </c>
      <c r="G152" s="30">
        <f ca="1">Table5[[#This Row],['#ranb'#randbtwn]]+Table5[[#This Row],['#rand]]/100</f>
        <v>0.92311602740640364</v>
      </c>
    </row>
    <row r="153" spans="2:7" x14ac:dyDescent="0.25">
      <c r="B153">
        <f t="shared" si="9"/>
        <v>151</v>
      </c>
      <c r="C153" s="28" t="str">
        <f ca="1">IFERROR(VLOOKUP(Table5[[#This Row],[Rand_value]],events_Chances,3,TRUE),"")</f>
        <v>large</v>
      </c>
      <c r="D153" s="29">
        <f ca="1">IF(Table5[[#This Row],[1st Event outcomes]]="large",RANDBETWEEN(11,15),IF(Table5[[#This Row],[1st Event outcomes]]="small",RANDBETWEEN(3, 6),""))</f>
        <v>14</v>
      </c>
      <c r="E153" s="27">
        <f t="shared" ca="1" si="8"/>
        <v>0.23207289770086048</v>
      </c>
      <c r="F153" s="27">
        <f t="shared" ca="1" si="7"/>
        <v>0.87</v>
      </c>
      <c r="G153" s="30">
        <f ca="1">Table5[[#This Row],['#ranb'#randbtwn]]+Table5[[#This Row],['#rand]]/100</f>
        <v>0.87232072897700863</v>
      </c>
    </row>
    <row r="154" spans="2:7" x14ac:dyDescent="0.25">
      <c r="B154">
        <f t="shared" si="9"/>
        <v>152</v>
      </c>
      <c r="C154" s="28" t="str">
        <f ca="1">IFERROR(VLOOKUP(Table5[[#This Row],[Rand_value]],events_Chances,3,TRUE),"")</f>
        <v>large</v>
      </c>
      <c r="D154" s="29">
        <f ca="1">IF(Table5[[#This Row],[1st Event outcomes]]="large",RANDBETWEEN(11,15),IF(Table5[[#This Row],[1st Event outcomes]]="small",RANDBETWEEN(3, 6),""))</f>
        <v>14</v>
      </c>
      <c r="E154" s="27">
        <f t="shared" ca="1" si="8"/>
        <v>6.4270764742507702E-2</v>
      </c>
      <c r="F154" s="27">
        <f t="shared" ca="1" si="7"/>
        <v>0.7</v>
      </c>
      <c r="G154" s="30">
        <f ca="1">Table5[[#This Row],['#ranb'#randbtwn]]+Table5[[#This Row],['#rand]]/100</f>
        <v>0.70064270764742498</v>
      </c>
    </row>
    <row r="155" spans="2:7" x14ac:dyDescent="0.25">
      <c r="B155">
        <f t="shared" si="9"/>
        <v>153</v>
      </c>
      <c r="C155" s="28" t="str">
        <f ca="1">IFERROR(VLOOKUP(Table5[[#This Row],[Rand_value]],events_Chances,3,TRUE),"")</f>
        <v>small</v>
      </c>
      <c r="D155" s="29">
        <f ca="1">IF(Table5[[#This Row],[1st Event outcomes]]="large",RANDBETWEEN(11,15),IF(Table5[[#This Row],[1st Event outcomes]]="small",RANDBETWEEN(3, 6),""))</f>
        <v>5</v>
      </c>
      <c r="E155" s="27">
        <f t="shared" ca="1" si="8"/>
        <v>0.59080596839752442</v>
      </c>
      <c r="F155" s="27">
        <f t="shared" ca="1" si="7"/>
        <v>0.4</v>
      </c>
      <c r="G155" s="30">
        <f ca="1">Table5[[#This Row],['#ranb'#randbtwn]]+Table5[[#This Row],['#rand]]/100</f>
        <v>0.40590805968397525</v>
      </c>
    </row>
    <row r="156" spans="2:7" x14ac:dyDescent="0.25">
      <c r="B156">
        <f t="shared" si="9"/>
        <v>154</v>
      </c>
      <c r="C156" s="28" t="str">
        <f ca="1">IFERROR(VLOOKUP(Table5[[#This Row],[Rand_value]],events_Chances,3,TRUE),"")</f>
        <v>large</v>
      </c>
      <c r="D156" s="29">
        <f ca="1">IF(Table5[[#This Row],[1st Event outcomes]]="large",RANDBETWEEN(11,15),IF(Table5[[#This Row],[1st Event outcomes]]="small",RANDBETWEEN(3, 6),""))</f>
        <v>15</v>
      </c>
      <c r="E156" s="27">
        <f t="shared" ca="1" si="8"/>
        <v>9.0949669091481056E-2</v>
      </c>
      <c r="F156" s="27">
        <f t="shared" ca="1" si="7"/>
        <v>0.77</v>
      </c>
      <c r="G156" s="30">
        <f ca="1">Table5[[#This Row],['#ranb'#randbtwn]]+Table5[[#This Row],['#rand]]/100</f>
        <v>0.7709094966909148</v>
      </c>
    </row>
    <row r="157" spans="2:7" x14ac:dyDescent="0.25">
      <c r="B157">
        <f t="shared" si="9"/>
        <v>155</v>
      </c>
      <c r="C157" s="28" t="str">
        <f ca="1">IFERROR(VLOOKUP(Table5[[#This Row],[Rand_value]],events_Chances,3,TRUE),"")</f>
        <v>large</v>
      </c>
      <c r="D157" s="29">
        <f ca="1">IF(Table5[[#This Row],[1st Event outcomes]]="large",RANDBETWEEN(11,15),IF(Table5[[#This Row],[1st Event outcomes]]="small",RANDBETWEEN(3, 6),""))</f>
        <v>14</v>
      </c>
      <c r="E157" s="27">
        <f t="shared" ca="1" si="8"/>
        <v>3.4216842324788832E-2</v>
      </c>
      <c r="F157" s="27">
        <f t="shared" ca="1" si="7"/>
        <v>0.75</v>
      </c>
      <c r="G157" s="30">
        <f ca="1">Table5[[#This Row],['#ranb'#randbtwn]]+Table5[[#This Row],['#rand]]/100</f>
        <v>0.75034216842324786</v>
      </c>
    </row>
    <row r="158" spans="2:7" x14ac:dyDescent="0.25">
      <c r="B158">
        <f t="shared" si="9"/>
        <v>156</v>
      </c>
      <c r="C158" s="28" t="str">
        <f ca="1">IFERROR(VLOOKUP(Table5[[#This Row],[Rand_value]],events_Chances,3,TRUE),"")</f>
        <v>small</v>
      </c>
      <c r="D158" s="29">
        <f ca="1">IF(Table5[[#This Row],[1st Event outcomes]]="large",RANDBETWEEN(11,15),IF(Table5[[#This Row],[1st Event outcomes]]="small",RANDBETWEEN(3, 6),""))</f>
        <v>6</v>
      </c>
      <c r="E158" s="27">
        <f t="shared" ca="1" si="8"/>
        <v>0.77768589985637882</v>
      </c>
      <c r="F158" s="27">
        <f t="shared" ca="1" si="7"/>
        <v>0.51</v>
      </c>
      <c r="G158" s="30">
        <f ca="1">Table5[[#This Row],['#ranb'#randbtwn]]+Table5[[#This Row],['#rand]]/100</f>
        <v>0.51777685899856385</v>
      </c>
    </row>
    <row r="159" spans="2:7" x14ac:dyDescent="0.25">
      <c r="B159">
        <f t="shared" si="9"/>
        <v>157</v>
      </c>
      <c r="C159" s="28" t="str">
        <f ca="1">IFERROR(VLOOKUP(Table5[[#This Row],[Rand_value]],events_Chances,3,TRUE),"")</f>
        <v>small</v>
      </c>
      <c r="D159" s="29">
        <f ca="1">IF(Table5[[#This Row],[1st Event outcomes]]="large",RANDBETWEEN(11,15),IF(Table5[[#This Row],[1st Event outcomes]]="small",RANDBETWEEN(3, 6),""))</f>
        <v>3</v>
      </c>
      <c r="E159" s="27">
        <f t="shared" ca="1" si="8"/>
        <v>0.60741316510494903</v>
      </c>
      <c r="F159" s="27">
        <f t="shared" ca="1" si="7"/>
        <v>0.4</v>
      </c>
      <c r="G159" s="30">
        <f ca="1">Table5[[#This Row],['#ranb'#randbtwn]]+Table5[[#This Row],['#rand]]/100</f>
        <v>0.4060741316510495</v>
      </c>
    </row>
    <row r="160" spans="2:7" x14ac:dyDescent="0.25">
      <c r="B160">
        <f t="shared" si="9"/>
        <v>158</v>
      </c>
      <c r="C160" s="28" t="str">
        <f ca="1">IFERROR(VLOOKUP(Table5[[#This Row],[Rand_value]],events_Chances,3,TRUE),"")</f>
        <v>large</v>
      </c>
      <c r="D160" s="29">
        <f ca="1">IF(Table5[[#This Row],[1st Event outcomes]]="large",RANDBETWEEN(11,15),IF(Table5[[#This Row],[1st Event outcomes]]="small",RANDBETWEEN(3, 6),""))</f>
        <v>11</v>
      </c>
      <c r="E160" s="27">
        <f t="shared" ca="1" si="8"/>
        <v>0.51771479513845953</v>
      </c>
      <c r="F160" s="27">
        <f t="shared" ca="1" si="7"/>
        <v>0.91</v>
      </c>
      <c r="G160" s="30">
        <f ca="1">Table5[[#This Row],['#ranb'#randbtwn]]+Table5[[#This Row],['#rand]]/100</f>
        <v>0.91517714795138461</v>
      </c>
    </row>
    <row r="161" spans="2:7" x14ac:dyDescent="0.25">
      <c r="B161">
        <f t="shared" si="9"/>
        <v>159</v>
      </c>
      <c r="C161" s="28" t="str">
        <f ca="1">IFERROR(VLOOKUP(Table5[[#This Row],[Rand_value]],events_Chances,3,TRUE),"")</f>
        <v>small</v>
      </c>
      <c r="D161" s="29">
        <f ca="1">IF(Table5[[#This Row],[1st Event outcomes]]="large",RANDBETWEEN(11,15),IF(Table5[[#This Row],[1st Event outcomes]]="small",RANDBETWEEN(3, 6),""))</f>
        <v>6</v>
      </c>
      <c r="E161" s="27">
        <f t="shared" ca="1" si="8"/>
        <v>0.13339693429032584</v>
      </c>
      <c r="F161" s="27">
        <f t="shared" ca="1" si="7"/>
        <v>0.48</v>
      </c>
      <c r="G161" s="30">
        <f ca="1">Table5[[#This Row],['#ranb'#randbtwn]]+Table5[[#This Row],['#rand]]/100</f>
        <v>0.48133396934290323</v>
      </c>
    </row>
    <row r="162" spans="2:7" x14ac:dyDescent="0.25">
      <c r="B162">
        <f t="shared" si="9"/>
        <v>160</v>
      </c>
      <c r="C162" s="28" t="str">
        <f ca="1">IFERROR(VLOOKUP(Table5[[#This Row],[Rand_value]],events_Chances,3,TRUE),"")</f>
        <v>small</v>
      </c>
      <c r="D162" s="29">
        <f ca="1">IF(Table5[[#This Row],[1st Event outcomes]]="large",RANDBETWEEN(11,15),IF(Table5[[#This Row],[1st Event outcomes]]="small",RANDBETWEEN(3, 6),""))</f>
        <v>3</v>
      </c>
      <c r="E162" s="27">
        <f t="shared" ca="1" si="8"/>
        <v>0.89691322116918271</v>
      </c>
      <c r="F162" s="27">
        <f t="shared" ca="1" si="7"/>
        <v>0.41</v>
      </c>
      <c r="G162" s="30">
        <f ca="1">Table5[[#This Row],['#ranb'#randbtwn]]+Table5[[#This Row],['#rand]]/100</f>
        <v>0.4189691322116918</v>
      </c>
    </row>
    <row r="163" spans="2:7" x14ac:dyDescent="0.25">
      <c r="B163">
        <f t="shared" si="9"/>
        <v>161</v>
      </c>
      <c r="C163" s="28" t="str">
        <f ca="1">IFERROR(VLOOKUP(Table5[[#This Row],[Rand_value]],events_Chances,3,TRUE),"")</f>
        <v>large</v>
      </c>
      <c r="D163" s="29">
        <f ca="1">IF(Table5[[#This Row],[1st Event outcomes]]="large",RANDBETWEEN(11,15),IF(Table5[[#This Row],[1st Event outcomes]]="small",RANDBETWEEN(3, 6),""))</f>
        <v>15</v>
      </c>
      <c r="E163" s="27">
        <f t="shared" ca="1" si="8"/>
        <v>0.59825173883844573</v>
      </c>
      <c r="F163" s="27">
        <f t="shared" ca="1" si="7"/>
        <v>0.74</v>
      </c>
      <c r="G163" s="30">
        <f ca="1">Table5[[#This Row],['#ranb'#randbtwn]]+Table5[[#This Row],['#rand]]/100</f>
        <v>0.7459825173883845</v>
      </c>
    </row>
    <row r="164" spans="2:7" x14ac:dyDescent="0.25">
      <c r="B164">
        <f t="shared" si="9"/>
        <v>162</v>
      </c>
      <c r="C164" s="28" t="str">
        <f ca="1">IFERROR(VLOOKUP(Table5[[#This Row],[Rand_value]],events_Chances,3,TRUE),"")</f>
        <v>large</v>
      </c>
      <c r="D164" s="29">
        <f ca="1">IF(Table5[[#This Row],[1st Event outcomes]]="large",RANDBETWEEN(11,15),IF(Table5[[#This Row],[1st Event outcomes]]="small",RANDBETWEEN(3, 6),""))</f>
        <v>13</v>
      </c>
      <c r="E164" s="27">
        <f t="shared" ca="1" si="8"/>
        <v>0.16813186594678375</v>
      </c>
      <c r="F164" s="27">
        <f t="shared" ca="1" si="7"/>
        <v>0.78</v>
      </c>
      <c r="G164" s="30">
        <f ca="1">Table5[[#This Row],['#ranb'#randbtwn]]+Table5[[#This Row],['#rand]]/100</f>
        <v>0.78168131865946788</v>
      </c>
    </row>
    <row r="165" spans="2:7" x14ac:dyDescent="0.25">
      <c r="B165">
        <f t="shared" si="9"/>
        <v>163</v>
      </c>
      <c r="C165" s="28" t="str">
        <f ca="1">IFERROR(VLOOKUP(Table5[[#This Row],[Rand_value]],events_Chances,3,TRUE),"")</f>
        <v>large</v>
      </c>
      <c r="D165" s="29">
        <f ca="1">IF(Table5[[#This Row],[1st Event outcomes]]="large",RANDBETWEEN(11,15),IF(Table5[[#This Row],[1st Event outcomes]]="small",RANDBETWEEN(3, 6),""))</f>
        <v>13</v>
      </c>
      <c r="E165" s="27">
        <f t="shared" ca="1" si="8"/>
        <v>0.73634011472319949</v>
      </c>
      <c r="F165" s="27">
        <f t="shared" ca="1" si="7"/>
        <v>0.81</v>
      </c>
      <c r="G165" s="30">
        <f ca="1">Table5[[#This Row],['#ranb'#randbtwn]]+Table5[[#This Row],['#rand]]/100</f>
        <v>0.81736340114723205</v>
      </c>
    </row>
    <row r="166" spans="2:7" x14ac:dyDescent="0.25">
      <c r="B166">
        <f t="shared" si="9"/>
        <v>164</v>
      </c>
      <c r="C166" s="28" t="str">
        <f ca="1">IFERROR(VLOOKUP(Table5[[#This Row],[Rand_value]],events_Chances,3,TRUE),"")</f>
        <v>small</v>
      </c>
      <c r="D166" s="29">
        <f ca="1">IF(Table5[[#This Row],[1st Event outcomes]]="large",RANDBETWEEN(11,15),IF(Table5[[#This Row],[1st Event outcomes]]="small",RANDBETWEEN(3, 6),""))</f>
        <v>5</v>
      </c>
      <c r="E166" s="27">
        <f t="shared" ca="1" si="8"/>
        <v>0.87974443700926308</v>
      </c>
      <c r="F166" s="27">
        <f t="shared" ca="1" si="7"/>
        <v>0.38</v>
      </c>
      <c r="G166" s="30">
        <f ca="1">Table5[[#This Row],['#ranb'#randbtwn]]+Table5[[#This Row],['#rand]]/100</f>
        <v>0.38879744437009262</v>
      </c>
    </row>
    <row r="167" spans="2:7" x14ac:dyDescent="0.25">
      <c r="B167">
        <f t="shared" si="9"/>
        <v>165</v>
      </c>
      <c r="C167" s="28" t="str">
        <f ca="1">IFERROR(VLOOKUP(Table5[[#This Row],[Rand_value]],events_Chances,3,TRUE),"")</f>
        <v>large</v>
      </c>
      <c r="D167" s="29">
        <f ca="1">IF(Table5[[#This Row],[1st Event outcomes]]="large",RANDBETWEEN(11,15),IF(Table5[[#This Row],[1st Event outcomes]]="small",RANDBETWEEN(3, 6),""))</f>
        <v>15</v>
      </c>
      <c r="E167" s="27">
        <f t="shared" ca="1" si="8"/>
        <v>1.0844107962867389E-2</v>
      </c>
      <c r="F167" s="27">
        <f t="shared" ca="1" si="7"/>
        <v>0.74</v>
      </c>
      <c r="G167" s="30">
        <f ca="1">Table5[[#This Row],['#ranb'#randbtwn]]+Table5[[#This Row],['#rand]]/100</f>
        <v>0.7401084410796287</v>
      </c>
    </row>
    <row r="168" spans="2:7" x14ac:dyDescent="0.25">
      <c r="B168">
        <f t="shared" si="9"/>
        <v>166</v>
      </c>
      <c r="C168" s="28" t="str">
        <f ca="1">IFERROR(VLOOKUP(Table5[[#This Row],[Rand_value]],events_Chances,3,TRUE),"")</f>
        <v>large</v>
      </c>
      <c r="D168" s="29">
        <f ca="1">IF(Table5[[#This Row],[1st Event outcomes]]="large",RANDBETWEEN(11,15),IF(Table5[[#This Row],[1st Event outcomes]]="small",RANDBETWEEN(3, 6),""))</f>
        <v>14</v>
      </c>
      <c r="E168" s="27">
        <f t="shared" ca="1" si="8"/>
        <v>1.6441189374877818E-2</v>
      </c>
      <c r="F168" s="27">
        <f t="shared" ca="1" si="7"/>
        <v>0.7</v>
      </c>
      <c r="G168" s="30">
        <f ca="1">Table5[[#This Row],['#ranb'#randbtwn]]+Table5[[#This Row],['#rand]]/100</f>
        <v>0.70016441189374878</v>
      </c>
    </row>
    <row r="169" spans="2:7" x14ac:dyDescent="0.25">
      <c r="B169">
        <f t="shared" si="9"/>
        <v>167</v>
      </c>
      <c r="C169" s="28" t="str">
        <f ca="1">IFERROR(VLOOKUP(Table5[[#This Row],[Rand_value]],events_Chances,3,TRUE),"")</f>
        <v>small</v>
      </c>
      <c r="D169" s="29">
        <f ca="1">IF(Table5[[#This Row],[1st Event outcomes]]="large",RANDBETWEEN(11,15),IF(Table5[[#This Row],[1st Event outcomes]]="small",RANDBETWEEN(3, 6),""))</f>
        <v>6</v>
      </c>
      <c r="E169" s="27">
        <f t="shared" ca="1" si="8"/>
        <v>0.26800995248111981</v>
      </c>
      <c r="F169" s="27">
        <f t="shared" ca="1" si="7"/>
        <v>0.54</v>
      </c>
      <c r="G169" s="30">
        <f ca="1">Table5[[#This Row],['#ranb'#randbtwn]]+Table5[[#This Row],['#rand]]/100</f>
        <v>0.54268009952481122</v>
      </c>
    </row>
    <row r="170" spans="2:7" x14ac:dyDescent="0.25">
      <c r="B170">
        <f t="shared" si="9"/>
        <v>168</v>
      </c>
      <c r="C170" s="28" t="str">
        <f ca="1">IFERROR(VLOOKUP(Table5[[#This Row],[Rand_value]],events_Chances,3,TRUE),"")</f>
        <v>large</v>
      </c>
      <c r="D170" s="29">
        <f ca="1">IF(Table5[[#This Row],[1st Event outcomes]]="large",RANDBETWEEN(11,15),IF(Table5[[#This Row],[1st Event outcomes]]="small",RANDBETWEEN(3, 6),""))</f>
        <v>13</v>
      </c>
      <c r="E170" s="27">
        <f t="shared" ca="1" si="8"/>
        <v>0.46833570467293228</v>
      </c>
      <c r="F170" s="27">
        <f t="shared" ca="1" si="7"/>
        <v>0.88</v>
      </c>
      <c r="G170" s="30">
        <f ca="1">Table5[[#This Row],['#ranb'#randbtwn]]+Table5[[#This Row],['#rand]]/100</f>
        <v>0.88468335704672929</v>
      </c>
    </row>
    <row r="171" spans="2:7" x14ac:dyDescent="0.25">
      <c r="B171">
        <f t="shared" si="9"/>
        <v>169</v>
      </c>
      <c r="C171" s="28" t="str">
        <f ca="1">IFERROR(VLOOKUP(Table5[[#This Row],[Rand_value]],events_Chances,3,TRUE),"")</f>
        <v>small</v>
      </c>
      <c r="D171" s="29">
        <f ca="1">IF(Table5[[#This Row],[1st Event outcomes]]="large",RANDBETWEEN(11,15),IF(Table5[[#This Row],[1st Event outcomes]]="small",RANDBETWEEN(3, 6),""))</f>
        <v>5</v>
      </c>
      <c r="E171" s="27">
        <f t="shared" ca="1" si="8"/>
        <v>0.2887528252707704</v>
      </c>
      <c r="F171" s="27">
        <f t="shared" ca="1" si="7"/>
        <v>0.38</v>
      </c>
      <c r="G171" s="30">
        <f ca="1">Table5[[#This Row],['#ranb'#randbtwn]]+Table5[[#This Row],['#rand]]/100</f>
        <v>0.38288752825270772</v>
      </c>
    </row>
    <row r="172" spans="2:7" x14ac:dyDescent="0.25">
      <c r="B172">
        <f t="shared" si="9"/>
        <v>170</v>
      </c>
      <c r="C172" s="28" t="str">
        <f ca="1">IFERROR(VLOOKUP(Table5[[#This Row],[Rand_value]],events_Chances,3,TRUE),"")</f>
        <v>small</v>
      </c>
      <c r="D172" s="29">
        <f ca="1">IF(Table5[[#This Row],[1st Event outcomes]]="large",RANDBETWEEN(11,15),IF(Table5[[#This Row],[1st Event outcomes]]="small",RANDBETWEEN(3, 6),""))</f>
        <v>4</v>
      </c>
      <c r="E172" s="27">
        <f t="shared" ca="1" si="8"/>
        <v>0.6643031750933952</v>
      </c>
      <c r="F172" s="27">
        <f t="shared" ca="1" si="7"/>
        <v>0.37</v>
      </c>
      <c r="G172" s="30">
        <f ca="1">Table5[[#This Row],['#ranb'#randbtwn]]+Table5[[#This Row],['#rand]]/100</f>
        <v>0.37664303175093394</v>
      </c>
    </row>
    <row r="173" spans="2:7" x14ac:dyDescent="0.25">
      <c r="B173">
        <f t="shared" si="9"/>
        <v>171</v>
      </c>
      <c r="C173" s="28" t="str">
        <f ca="1">IFERROR(VLOOKUP(Table5[[#This Row],[Rand_value]],events_Chances,3,TRUE),"")</f>
        <v>large</v>
      </c>
      <c r="D173" s="29">
        <f ca="1">IF(Table5[[#This Row],[1st Event outcomes]]="large",RANDBETWEEN(11,15),IF(Table5[[#This Row],[1st Event outcomes]]="small",RANDBETWEEN(3, 6),""))</f>
        <v>12</v>
      </c>
      <c r="E173" s="27">
        <f t="shared" ca="1" si="8"/>
        <v>0.56922245949534511</v>
      </c>
      <c r="F173" s="27">
        <f t="shared" ca="1" si="7"/>
        <v>0.69</v>
      </c>
      <c r="G173" s="30">
        <f ca="1">Table5[[#This Row],['#ranb'#randbtwn]]+Table5[[#This Row],['#rand]]/100</f>
        <v>0.69569222459495339</v>
      </c>
    </row>
    <row r="174" spans="2:7" x14ac:dyDescent="0.25">
      <c r="B174">
        <f t="shared" si="9"/>
        <v>172</v>
      </c>
      <c r="C174" s="28" t="str">
        <f ca="1">IFERROR(VLOOKUP(Table5[[#This Row],[Rand_value]],events_Chances,3,TRUE),"")</f>
        <v>small</v>
      </c>
      <c r="D174" s="29">
        <f ca="1">IF(Table5[[#This Row],[1st Event outcomes]]="large",RANDBETWEEN(11,15),IF(Table5[[#This Row],[1st Event outcomes]]="small",RANDBETWEEN(3, 6),""))</f>
        <v>3</v>
      </c>
      <c r="E174" s="27">
        <f t="shared" ca="1" si="8"/>
        <v>0.39505494292613863</v>
      </c>
      <c r="F174" s="27">
        <f t="shared" ca="1" si="7"/>
        <v>0.41</v>
      </c>
      <c r="G174" s="30">
        <f ca="1">Table5[[#This Row],['#ranb'#randbtwn]]+Table5[[#This Row],['#rand]]/100</f>
        <v>0.41395054942926135</v>
      </c>
    </row>
    <row r="175" spans="2:7" x14ac:dyDescent="0.25">
      <c r="B175">
        <f t="shared" si="9"/>
        <v>173</v>
      </c>
      <c r="C175" s="28" t="str">
        <f ca="1">IFERROR(VLOOKUP(Table5[[#This Row],[Rand_value]],events_Chances,3,TRUE),"")</f>
        <v>large</v>
      </c>
      <c r="D175" s="29">
        <f ca="1">IF(Table5[[#This Row],[1st Event outcomes]]="large",RANDBETWEEN(11,15),IF(Table5[[#This Row],[1st Event outcomes]]="small",RANDBETWEEN(3, 6),""))</f>
        <v>13</v>
      </c>
      <c r="E175" s="27">
        <f t="shared" ca="1" si="8"/>
        <v>0.95613841747101747</v>
      </c>
      <c r="F175" s="27">
        <f t="shared" ca="1" si="7"/>
        <v>0.92</v>
      </c>
      <c r="G175" s="30">
        <f ca="1">Table5[[#This Row],['#ranb'#randbtwn]]+Table5[[#This Row],['#rand]]/100</f>
        <v>0.92956138417471024</v>
      </c>
    </row>
    <row r="176" spans="2:7" x14ac:dyDescent="0.25">
      <c r="B176">
        <f t="shared" si="9"/>
        <v>174</v>
      </c>
      <c r="C176" s="28" t="str">
        <f ca="1">IFERROR(VLOOKUP(Table5[[#This Row],[Rand_value]],events_Chances,3,TRUE),"")</f>
        <v>small</v>
      </c>
      <c r="D176" s="29">
        <f ca="1">IF(Table5[[#This Row],[1st Event outcomes]]="large",RANDBETWEEN(11,15),IF(Table5[[#This Row],[1st Event outcomes]]="small",RANDBETWEEN(3, 6),""))</f>
        <v>4</v>
      </c>
      <c r="E176" s="27">
        <f t="shared" ca="1" si="8"/>
        <v>0.58377758230315813</v>
      </c>
      <c r="F176" s="27">
        <f t="shared" ca="1" si="7"/>
        <v>0.38</v>
      </c>
      <c r="G176" s="30">
        <f ca="1">Table5[[#This Row],['#ranb'#randbtwn]]+Table5[[#This Row],['#rand]]/100</f>
        <v>0.38583777582303158</v>
      </c>
    </row>
    <row r="177" spans="2:7" x14ac:dyDescent="0.25">
      <c r="B177">
        <f t="shared" si="9"/>
        <v>175</v>
      </c>
      <c r="C177" s="28" t="str">
        <f ca="1">IFERROR(VLOOKUP(Table5[[#This Row],[Rand_value]],events_Chances,3,TRUE),"")</f>
        <v>small</v>
      </c>
      <c r="D177" s="29">
        <f ca="1">IF(Table5[[#This Row],[1st Event outcomes]]="large",RANDBETWEEN(11,15),IF(Table5[[#This Row],[1st Event outcomes]]="small",RANDBETWEEN(3, 6),""))</f>
        <v>5</v>
      </c>
      <c r="E177" s="27">
        <f t="shared" ca="1" si="8"/>
        <v>0.33605411975791444</v>
      </c>
      <c r="F177" s="27">
        <f t="shared" ca="1" si="7"/>
        <v>0.57999999999999996</v>
      </c>
      <c r="G177" s="30">
        <f ca="1">Table5[[#This Row],['#ranb'#randbtwn]]+Table5[[#This Row],['#rand]]/100</f>
        <v>0.58336054119757907</v>
      </c>
    </row>
    <row r="178" spans="2:7" x14ac:dyDescent="0.25">
      <c r="B178">
        <f t="shared" si="9"/>
        <v>176</v>
      </c>
      <c r="C178" s="28" t="str">
        <f ca="1">IFERROR(VLOOKUP(Table5[[#This Row],[Rand_value]],events_Chances,3,TRUE),"")</f>
        <v>small</v>
      </c>
      <c r="D178" s="29">
        <f ca="1">IF(Table5[[#This Row],[1st Event outcomes]]="large",RANDBETWEEN(11,15),IF(Table5[[#This Row],[1st Event outcomes]]="small",RANDBETWEEN(3, 6),""))</f>
        <v>3</v>
      </c>
      <c r="E178" s="27">
        <f t="shared" ca="1" si="8"/>
        <v>0.9826250243744753</v>
      </c>
      <c r="F178" s="27">
        <f t="shared" ca="1" si="7"/>
        <v>0.39</v>
      </c>
      <c r="G178" s="30">
        <f ca="1">Table5[[#This Row],['#ranb'#randbtwn]]+Table5[[#This Row],['#rand]]/100</f>
        <v>0.39982625024374474</v>
      </c>
    </row>
    <row r="179" spans="2:7" x14ac:dyDescent="0.25">
      <c r="B179">
        <f t="shared" si="9"/>
        <v>177</v>
      </c>
      <c r="C179" s="28" t="str">
        <f ca="1">IFERROR(VLOOKUP(Table5[[#This Row],[Rand_value]],events_Chances,3,TRUE),"")</f>
        <v>large</v>
      </c>
      <c r="D179" s="29">
        <f ca="1">IF(Table5[[#This Row],[1st Event outcomes]]="large",RANDBETWEEN(11,15),IF(Table5[[#This Row],[1st Event outcomes]]="small",RANDBETWEEN(3, 6),""))</f>
        <v>13</v>
      </c>
      <c r="E179" s="27">
        <f t="shared" ca="1" si="8"/>
        <v>0.29751947441040727</v>
      </c>
      <c r="F179" s="27">
        <f t="shared" ca="1" si="7"/>
        <v>0.8</v>
      </c>
      <c r="G179" s="30">
        <f ca="1">Table5[[#This Row],['#ranb'#randbtwn]]+Table5[[#This Row],['#rand]]/100</f>
        <v>0.80297519474410417</v>
      </c>
    </row>
    <row r="180" spans="2:7" x14ac:dyDescent="0.25">
      <c r="B180">
        <f t="shared" si="9"/>
        <v>178</v>
      </c>
      <c r="C180" s="28" t="str">
        <f ca="1">IFERROR(VLOOKUP(Table5[[#This Row],[Rand_value]],events_Chances,3,TRUE),"")</f>
        <v>large</v>
      </c>
      <c r="D180" s="29">
        <f ca="1">IF(Table5[[#This Row],[1st Event outcomes]]="large",RANDBETWEEN(11,15),IF(Table5[[#This Row],[1st Event outcomes]]="small",RANDBETWEEN(3, 6),""))</f>
        <v>11</v>
      </c>
      <c r="E180" s="27">
        <f t="shared" ca="1" si="8"/>
        <v>0.61019276294637581</v>
      </c>
      <c r="F180" s="27">
        <f t="shared" ca="1" si="7"/>
        <v>0.81</v>
      </c>
      <c r="G180" s="30">
        <f ca="1">Table5[[#This Row],['#ranb'#randbtwn]]+Table5[[#This Row],['#rand]]/100</f>
        <v>0.81610192762946376</v>
      </c>
    </row>
    <row r="181" spans="2:7" x14ac:dyDescent="0.25">
      <c r="B181">
        <f t="shared" si="9"/>
        <v>179</v>
      </c>
      <c r="C181" s="28" t="str">
        <f ca="1">IFERROR(VLOOKUP(Table5[[#This Row],[Rand_value]],events_Chances,3,TRUE),"")</f>
        <v>small</v>
      </c>
      <c r="D181" s="29">
        <f ca="1">IF(Table5[[#This Row],[1st Event outcomes]]="large",RANDBETWEEN(11,15),IF(Table5[[#This Row],[1st Event outcomes]]="small",RANDBETWEEN(3, 6),""))</f>
        <v>3</v>
      </c>
      <c r="E181" s="27">
        <f t="shared" ca="1" si="8"/>
        <v>0.69120404905761579</v>
      </c>
      <c r="F181" s="27">
        <f t="shared" ca="1" si="7"/>
        <v>0.52</v>
      </c>
      <c r="G181" s="30">
        <f ca="1">Table5[[#This Row],['#ranb'#randbtwn]]+Table5[[#This Row],['#rand]]/100</f>
        <v>0.52691204049057616</v>
      </c>
    </row>
    <row r="182" spans="2:7" x14ac:dyDescent="0.25">
      <c r="B182">
        <f t="shared" si="9"/>
        <v>180</v>
      </c>
      <c r="C182" s="28" t="str">
        <f ca="1">IFERROR(VLOOKUP(Table5[[#This Row],[Rand_value]],events_Chances,3,TRUE),"")</f>
        <v>small</v>
      </c>
      <c r="D182" s="29">
        <f ca="1">IF(Table5[[#This Row],[1st Event outcomes]]="large",RANDBETWEEN(11,15),IF(Table5[[#This Row],[1st Event outcomes]]="small",RANDBETWEEN(3, 6),""))</f>
        <v>6</v>
      </c>
      <c r="E182" s="27">
        <f t="shared" ca="1" si="8"/>
        <v>0.50862300912146108</v>
      </c>
      <c r="F182" s="27">
        <f t="shared" ca="1" si="7"/>
        <v>0.62</v>
      </c>
      <c r="G182" s="30">
        <f ca="1">Table5[[#This Row],['#ranb'#randbtwn]]+Table5[[#This Row],['#rand]]/100</f>
        <v>0.62508623009121456</v>
      </c>
    </row>
    <row r="183" spans="2:7" x14ac:dyDescent="0.25">
      <c r="B183">
        <f t="shared" si="9"/>
        <v>181</v>
      </c>
      <c r="C183" s="28" t="str">
        <f ca="1">IFERROR(VLOOKUP(Table5[[#This Row],[Rand_value]],events_Chances,3,TRUE),"")</f>
        <v>small</v>
      </c>
      <c r="D183" s="29">
        <f ca="1">IF(Table5[[#This Row],[1st Event outcomes]]="large",RANDBETWEEN(11,15),IF(Table5[[#This Row],[1st Event outcomes]]="small",RANDBETWEEN(3, 6),""))</f>
        <v>3</v>
      </c>
      <c r="E183" s="27">
        <f t="shared" ca="1" si="8"/>
        <v>2.4363451913475331E-2</v>
      </c>
      <c r="F183" s="27">
        <f t="shared" ca="1" si="7"/>
        <v>0.59</v>
      </c>
      <c r="G183" s="30">
        <f ca="1">Table5[[#This Row],['#ranb'#randbtwn]]+Table5[[#This Row],['#rand]]/100</f>
        <v>0.59024363451913475</v>
      </c>
    </row>
    <row r="184" spans="2:7" x14ac:dyDescent="0.25">
      <c r="B184">
        <f t="shared" si="9"/>
        <v>182</v>
      </c>
      <c r="C184" s="28" t="str">
        <f ca="1">IFERROR(VLOOKUP(Table5[[#This Row],[Rand_value]],events_Chances,3,TRUE),"")</f>
        <v>small</v>
      </c>
      <c r="D184" s="29">
        <f ca="1">IF(Table5[[#This Row],[1st Event outcomes]]="large",RANDBETWEEN(11,15),IF(Table5[[#This Row],[1st Event outcomes]]="small",RANDBETWEEN(3, 6),""))</f>
        <v>4</v>
      </c>
      <c r="E184" s="27">
        <f t="shared" ca="1" si="8"/>
        <v>0.56590790052986262</v>
      </c>
      <c r="F184" s="27">
        <f t="shared" ca="1" si="7"/>
        <v>0.41</v>
      </c>
      <c r="G184" s="30">
        <f ca="1">Table5[[#This Row],['#ranb'#randbtwn]]+Table5[[#This Row],['#rand]]/100</f>
        <v>0.41565907900529858</v>
      </c>
    </row>
    <row r="185" spans="2:7" x14ac:dyDescent="0.25">
      <c r="B185">
        <f t="shared" si="9"/>
        <v>183</v>
      </c>
      <c r="C185" s="28" t="str">
        <f ca="1">IFERROR(VLOOKUP(Table5[[#This Row],[Rand_value]],events_Chances,3,TRUE),"")</f>
        <v>large</v>
      </c>
      <c r="D185" s="29">
        <f ca="1">IF(Table5[[#This Row],[1st Event outcomes]]="large",RANDBETWEEN(11,15),IF(Table5[[#This Row],[1st Event outcomes]]="small",RANDBETWEEN(3, 6),""))</f>
        <v>11</v>
      </c>
      <c r="E185" s="27">
        <f t="shared" ca="1" si="8"/>
        <v>0.82205215905511364</v>
      </c>
      <c r="F185" s="27">
        <f t="shared" ca="1" si="7"/>
        <v>0.72</v>
      </c>
      <c r="G185" s="30">
        <f ca="1">Table5[[#This Row],['#ranb'#randbtwn]]+Table5[[#This Row],['#rand]]/100</f>
        <v>0.72822052159055106</v>
      </c>
    </row>
    <row r="186" spans="2:7" x14ac:dyDescent="0.25">
      <c r="B186">
        <f t="shared" si="9"/>
        <v>184</v>
      </c>
      <c r="C186" s="28" t="str">
        <f ca="1">IFERROR(VLOOKUP(Table5[[#This Row],[Rand_value]],events_Chances,3,TRUE),"")</f>
        <v>large</v>
      </c>
      <c r="D186" s="29">
        <f ca="1">IF(Table5[[#This Row],[1st Event outcomes]]="large",RANDBETWEEN(11,15),IF(Table5[[#This Row],[1st Event outcomes]]="small",RANDBETWEEN(3, 6),""))</f>
        <v>15</v>
      </c>
      <c r="E186" s="27">
        <f t="shared" ca="1" si="8"/>
        <v>0.81214766940205352</v>
      </c>
      <c r="F186" s="27">
        <f t="shared" ca="1" si="7"/>
        <v>0.98</v>
      </c>
      <c r="G186" s="30">
        <f ca="1">Table5[[#This Row],['#ranb'#randbtwn]]+Table5[[#This Row],['#rand]]/100</f>
        <v>0.98812147669402051</v>
      </c>
    </row>
    <row r="187" spans="2:7" x14ac:dyDescent="0.25">
      <c r="B187">
        <f t="shared" si="9"/>
        <v>185</v>
      </c>
      <c r="C187" s="28" t="str">
        <f ca="1">IFERROR(VLOOKUP(Table5[[#This Row],[Rand_value]],events_Chances,3,TRUE),"")</f>
        <v>small</v>
      </c>
      <c r="D187" s="29">
        <f ca="1">IF(Table5[[#This Row],[1st Event outcomes]]="large",RANDBETWEEN(11,15),IF(Table5[[#This Row],[1st Event outcomes]]="small",RANDBETWEEN(3, 6),""))</f>
        <v>4</v>
      </c>
      <c r="E187" s="27">
        <f t="shared" ca="1" si="8"/>
        <v>0.21560046414164946</v>
      </c>
      <c r="F187" s="27">
        <f t="shared" ca="1" si="7"/>
        <v>0.43</v>
      </c>
      <c r="G187" s="30">
        <f ca="1">Table5[[#This Row],['#ranb'#randbtwn]]+Table5[[#This Row],['#rand]]/100</f>
        <v>0.43215600464141651</v>
      </c>
    </row>
    <row r="188" spans="2:7" x14ac:dyDescent="0.25">
      <c r="B188">
        <f t="shared" si="9"/>
        <v>186</v>
      </c>
      <c r="C188" s="28" t="str">
        <f ca="1">IFERROR(VLOOKUP(Table5[[#This Row],[Rand_value]],events_Chances,3,TRUE),"")</f>
        <v>large</v>
      </c>
      <c r="D188" s="29">
        <f ca="1">IF(Table5[[#This Row],[1st Event outcomes]]="large",RANDBETWEEN(11,15),IF(Table5[[#This Row],[1st Event outcomes]]="small",RANDBETWEEN(3, 6),""))</f>
        <v>12</v>
      </c>
      <c r="E188" s="27">
        <f t="shared" ca="1" si="8"/>
        <v>0.84222684589975993</v>
      </c>
      <c r="F188" s="27">
        <f t="shared" ca="1" si="7"/>
        <v>0.9</v>
      </c>
      <c r="G188" s="30">
        <f ca="1">Table5[[#This Row],['#ranb'#randbtwn]]+Table5[[#This Row],['#rand]]/100</f>
        <v>0.90842226845899765</v>
      </c>
    </row>
    <row r="189" spans="2:7" x14ac:dyDescent="0.25">
      <c r="B189">
        <f t="shared" si="9"/>
        <v>187</v>
      </c>
      <c r="C189" s="28" t="str">
        <f ca="1">IFERROR(VLOOKUP(Table5[[#This Row],[Rand_value]],events_Chances,3,TRUE),"")</f>
        <v>small</v>
      </c>
      <c r="D189" s="29">
        <f ca="1">IF(Table5[[#This Row],[1st Event outcomes]]="large",RANDBETWEEN(11,15),IF(Table5[[#This Row],[1st Event outcomes]]="small",RANDBETWEEN(3, 6),""))</f>
        <v>4</v>
      </c>
      <c r="E189" s="27">
        <f t="shared" ca="1" si="8"/>
        <v>0.77464873391940781</v>
      </c>
      <c r="F189" s="27">
        <f t="shared" ca="1" si="7"/>
        <v>0.59</v>
      </c>
      <c r="G189" s="30">
        <f ca="1">Table5[[#This Row],['#ranb'#randbtwn]]+Table5[[#This Row],['#rand]]/100</f>
        <v>0.597746487339194</v>
      </c>
    </row>
    <row r="190" spans="2:7" x14ac:dyDescent="0.25">
      <c r="B190">
        <f t="shared" si="9"/>
        <v>188</v>
      </c>
      <c r="C190" s="28" t="str">
        <f ca="1">IFERROR(VLOOKUP(Table5[[#This Row],[Rand_value]],events_Chances,3,TRUE),"")</f>
        <v>large</v>
      </c>
      <c r="D190" s="29">
        <f ca="1">IF(Table5[[#This Row],[1st Event outcomes]]="large",RANDBETWEEN(11,15),IF(Table5[[#This Row],[1st Event outcomes]]="small",RANDBETWEEN(3, 6),""))</f>
        <v>11</v>
      </c>
      <c r="E190" s="27">
        <f t="shared" ca="1" si="8"/>
        <v>0.44173406207043597</v>
      </c>
      <c r="F190" s="27">
        <f t="shared" ca="1" si="7"/>
        <v>0.94</v>
      </c>
      <c r="G190" s="30">
        <f ca="1">Table5[[#This Row],['#ranb'#randbtwn]]+Table5[[#This Row],['#rand]]/100</f>
        <v>0.94441734062070426</v>
      </c>
    </row>
    <row r="191" spans="2:7" x14ac:dyDescent="0.25">
      <c r="B191">
        <f t="shared" si="9"/>
        <v>189</v>
      </c>
      <c r="C191" s="28" t="str">
        <f ca="1">IFERROR(VLOOKUP(Table5[[#This Row],[Rand_value]],events_Chances,3,TRUE),"")</f>
        <v>large</v>
      </c>
      <c r="D191" s="29">
        <f ca="1">IF(Table5[[#This Row],[1st Event outcomes]]="large",RANDBETWEEN(11,15),IF(Table5[[#This Row],[1st Event outcomes]]="small",RANDBETWEEN(3, 6),""))</f>
        <v>13</v>
      </c>
      <c r="E191" s="27">
        <f t="shared" ca="1" si="8"/>
        <v>0.46789713469073191</v>
      </c>
      <c r="F191" s="27">
        <f t="shared" ca="1" si="7"/>
        <v>0.94</v>
      </c>
      <c r="G191" s="30">
        <f ca="1">Table5[[#This Row],['#ranb'#randbtwn]]+Table5[[#This Row],['#rand]]/100</f>
        <v>0.94467897134690726</v>
      </c>
    </row>
    <row r="192" spans="2:7" x14ac:dyDescent="0.25">
      <c r="B192">
        <f t="shared" si="9"/>
        <v>190</v>
      </c>
      <c r="C192" s="28" t="str">
        <f ca="1">IFERROR(VLOOKUP(Table5[[#This Row],[Rand_value]],events_Chances,3,TRUE),"")</f>
        <v>large</v>
      </c>
      <c r="D192" s="29">
        <f ca="1">IF(Table5[[#This Row],[1st Event outcomes]]="large",RANDBETWEEN(11,15),IF(Table5[[#This Row],[1st Event outcomes]]="small",RANDBETWEEN(3, 6),""))</f>
        <v>11</v>
      </c>
      <c r="E192" s="27">
        <f t="shared" ca="1" si="8"/>
        <v>0.50492332291717978</v>
      </c>
      <c r="F192" s="27">
        <f t="shared" ca="1" si="7"/>
        <v>0.99</v>
      </c>
      <c r="G192" s="30">
        <f ca="1">Table5[[#This Row],['#ranb'#randbtwn]]+Table5[[#This Row],['#rand]]/100</f>
        <v>0.99504923322917183</v>
      </c>
    </row>
    <row r="193" spans="2:7" x14ac:dyDescent="0.25">
      <c r="B193">
        <f t="shared" si="9"/>
        <v>191</v>
      </c>
      <c r="C193" s="28" t="str">
        <f ca="1">IFERROR(VLOOKUP(Table5[[#This Row],[Rand_value]],events_Chances,3,TRUE),"")</f>
        <v>large</v>
      </c>
      <c r="D193" s="29">
        <f ca="1">IF(Table5[[#This Row],[1st Event outcomes]]="large",RANDBETWEEN(11,15),IF(Table5[[#This Row],[1st Event outcomes]]="small",RANDBETWEEN(3, 6),""))</f>
        <v>15</v>
      </c>
      <c r="E193" s="27">
        <f t="shared" ca="1" si="8"/>
        <v>0.95031931185707352</v>
      </c>
      <c r="F193" s="27">
        <f t="shared" ca="1" si="7"/>
        <v>0.88</v>
      </c>
      <c r="G193" s="30">
        <f ca="1">Table5[[#This Row],['#ranb'#randbtwn]]+Table5[[#This Row],['#rand]]/100</f>
        <v>0.88950319311857073</v>
      </c>
    </row>
    <row r="194" spans="2:7" x14ac:dyDescent="0.25">
      <c r="B194">
        <f t="shared" si="9"/>
        <v>192</v>
      </c>
      <c r="C194" s="28" t="str">
        <f ca="1">IFERROR(VLOOKUP(Table5[[#This Row],[Rand_value]],events_Chances,3,TRUE),"")</f>
        <v>large</v>
      </c>
      <c r="D194" s="29">
        <f ca="1">IF(Table5[[#This Row],[1st Event outcomes]]="large",RANDBETWEEN(11,15),IF(Table5[[#This Row],[1st Event outcomes]]="small",RANDBETWEEN(3, 6),""))</f>
        <v>11</v>
      </c>
      <c r="E194" s="27">
        <f t="shared" ca="1" si="8"/>
        <v>0.26457319455770312</v>
      </c>
      <c r="F194" s="27">
        <f t="shared" ca="1" si="7"/>
        <v>0.9</v>
      </c>
      <c r="G194" s="30">
        <f ca="1">Table5[[#This Row],['#ranb'#randbtwn]]+Table5[[#This Row],['#rand]]/100</f>
        <v>0.90264573194557707</v>
      </c>
    </row>
    <row r="195" spans="2:7" x14ac:dyDescent="0.25">
      <c r="B195">
        <f t="shared" si="9"/>
        <v>193</v>
      </c>
      <c r="C195" s="28" t="str">
        <f ca="1">IFERROR(VLOOKUP(Table5[[#This Row],[Rand_value]],events_Chances,3,TRUE),"")</f>
        <v>small</v>
      </c>
      <c r="D195" s="29">
        <f ca="1">IF(Table5[[#This Row],[1st Event outcomes]]="large",RANDBETWEEN(11,15),IF(Table5[[#This Row],[1st Event outcomes]]="small",RANDBETWEEN(3, 6),""))</f>
        <v>5</v>
      </c>
      <c r="E195" s="27">
        <f t="shared" ca="1" si="8"/>
        <v>0.46351178178650987</v>
      </c>
      <c r="F195" s="27">
        <f t="shared" ref="F195:F258" ca="1" si="10">RANDBETWEEN(35,100)/100</f>
        <v>0.56000000000000005</v>
      </c>
      <c r="G195" s="30">
        <f ca="1">Table5[[#This Row],['#ranb'#randbtwn]]+Table5[[#This Row],['#rand]]/100</f>
        <v>0.56463511781786513</v>
      </c>
    </row>
    <row r="196" spans="2:7" x14ac:dyDescent="0.25">
      <c r="B196">
        <f t="shared" si="9"/>
        <v>194</v>
      </c>
      <c r="C196" s="28" t="str">
        <f ca="1">IFERROR(VLOOKUP(Table5[[#This Row],[Rand_value]],events_Chances,3,TRUE),"")</f>
        <v>small</v>
      </c>
      <c r="D196" s="29">
        <f ca="1">IF(Table5[[#This Row],[1st Event outcomes]]="large",RANDBETWEEN(11,15),IF(Table5[[#This Row],[1st Event outcomes]]="small",RANDBETWEEN(3, 6),""))</f>
        <v>3</v>
      </c>
      <c r="E196" s="27">
        <f t="shared" ref="E196:E259" ca="1" si="11">RAND()</f>
        <v>0.11066726558492868</v>
      </c>
      <c r="F196" s="27">
        <f t="shared" ca="1" si="10"/>
        <v>0.51</v>
      </c>
      <c r="G196" s="30">
        <f ca="1">Table5[[#This Row],['#ranb'#randbtwn]]+Table5[[#This Row],['#rand]]/100</f>
        <v>0.5111066726558493</v>
      </c>
    </row>
    <row r="197" spans="2:7" x14ac:dyDescent="0.25">
      <c r="B197">
        <f t="shared" si="9"/>
        <v>195</v>
      </c>
      <c r="C197" s="28" t="str">
        <f ca="1">IFERROR(VLOOKUP(Table5[[#This Row],[Rand_value]],events_Chances,3,TRUE),"")</f>
        <v>large</v>
      </c>
      <c r="D197" s="29">
        <f ca="1">IF(Table5[[#This Row],[1st Event outcomes]]="large",RANDBETWEEN(11,15),IF(Table5[[#This Row],[1st Event outcomes]]="small",RANDBETWEEN(3, 6),""))</f>
        <v>15</v>
      </c>
      <c r="E197" s="27">
        <f t="shared" ca="1" si="11"/>
        <v>0.17770615572413073</v>
      </c>
      <c r="F197" s="27">
        <f t="shared" ca="1" si="10"/>
        <v>0.78</v>
      </c>
      <c r="G197" s="30">
        <f ca="1">Table5[[#This Row],['#ranb'#randbtwn]]+Table5[[#This Row],['#rand]]/100</f>
        <v>0.78177706155724136</v>
      </c>
    </row>
    <row r="198" spans="2:7" x14ac:dyDescent="0.25">
      <c r="B198">
        <f t="shared" si="9"/>
        <v>196</v>
      </c>
      <c r="C198" s="28" t="str">
        <f ca="1">IFERROR(VLOOKUP(Table5[[#This Row],[Rand_value]],events_Chances,3,TRUE),"")</f>
        <v>small</v>
      </c>
      <c r="D198" s="29">
        <f ca="1">IF(Table5[[#This Row],[1st Event outcomes]]="large",RANDBETWEEN(11,15),IF(Table5[[#This Row],[1st Event outcomes]]="small",RANDBETWEEN(3, 6),""))</f>
        <v>5</v>
      </c>
      <c r="E198" s="27">
        <f t="shared" ca="1" si="11"/>
        <v>0.41660527171534611</v>
      </c>
      <c r="F198" s="27">
        <f t="shared" ca="1" si="10"/>
        <v>0.48</v>
      </c>
      <c r="G198" s="30">
        <f ca="1">Table5[[#This Row],['#ranb'#randbtwn]]+Table5[[#This Row],['#rand]]/100</f>
        <v>0.48416605271715346</v>
      </c>
    </row>
    <row r="199" spans="2:7" x14ac:dyDescent="0.25">
      <c r="B199">
        <f t="shared" si="9"/>
        <v>197</v>
      </c>
      <c r="C199" s="28" t="str">
        <f ca="1">IFERROR(VLOOKUP(Table5[[#This Row],[Rand_value]],events_Chances,3,TRUE),"")</f>
        <v>large</v>
      </c>
      <c r="D199" s="29">
        <f ca="1">IF(Table5[[#This Row],[1st Event outcomes]]="large",RANDBETWEEN(11,15),IF(Table5[[#This Row],[1st Event outcomes]]="small",RANDBETWEEN(3, 6),""))</f>
        <v>14</v>
      </c>
      <c r="E199" s="27">
        <f t="shared" ca="1" si="11"/>
        <v>0.16789649918239746</v>
      </c>
      <c r="F199" s="27">
        <f t="shared" ca="1" si="10"/>
        <v>0.73</v>
      </c>
      <c r="G199" s="30">
        <f ca="1">Table5[[#This Row],['#ranb'#randbtwn]]+Table5[[#This Row],['#rand]]/100</f>
        <v>0.73167896499182394</v>
      </c>
    </row>
    <row r="200" spans="2:7" x14ac:dyDescent="0.25">
      <c r="B200">
        <f t="shared" si="9"/>
        <v>198</v>
      </c>
      <c r="C200" s="28" t="str">
        <f ca="1">IFERROR(VLOOKUP(Table5[[#This Row],[Rand_value]],events_Chances,3,TRUE),"")</f>
        <v>large</v>
      </c>
      <c r="D200" s="29">
        <f ca="1">IF(Table5[[#This Row],[1st Event outcomes]]="large",RANDBETWEEN(11,15),IF(Table5[[#This Row],[1st Event outcomes]]="small",RANDBETWEEN(3, 6),""))</f>
        <v>12</v>
      </c>
      <c r="E200" s="27">
        <f t="shared" ca="1" si="11"/>
        <v>0.5004771174607302</v>
      </c>
      <c r="F200" s="27">
        <f t="shared" ca="1" si="10"/>
        <v>0.79</v>
      </c>
      <c r="G200" s="30">
        <f ca="1">Table5[[#This Row],['#ranb'#randbtwn]]+Table5[[#This Row],['#rand]]/100</f>
        <v>0.79500477117460733</v>
      </c>
    </row>
    <row r="201" spans="2:7" x14ac:dyDescent="0.25">
      <c r="B201">
        <f t="shared" si="9"/>
        <v>199</v>
      </c>
      <c r="C201" s="28" t="str">
        <f ca="1">IFERROR(VLOOKUP(Table5[[#This Row],[Rand_value]],events_Chances,3,TRUE),"")</f>
        <v>large</v>
      </c>
      <c r="D201" s="29">
        <f ca="1">IF(Table5[[#This Row],[1st Event outcomes]]="large",RANDBETWEEN(11,15),IF(Table5[[#This Row],[1st Event outcomes]]="small",RANDBETWEEN(3, 6),""))</f>
        <v>12</v>
      </c>
      <c r="E201" s="27">
        <f t="shared" ca="1" si="11"/>
        <v>0.30941393812986628</v>
      </c>
      <c r="F201" s="27">
        <f t="shared" ca="1" si="10"/>
        <v>0.79</v>
      </c>
      <c r="G201" s="30">
        <f ca="1">Table5[[#This Row],['#ranb'#randbtwn]]+Table5[[#This Row],['#rand]]/100</f>
        <v>0.79309413938129869</v>
      </c>
    </row>
    <row r="202" spans="2:7" x14ac:dyDescent="0.25">
      <c r="B202">
        <f t="shared" si="9"/>
        <v>200</v>
      </c>
      <c r="C202" s="28" t="str">
        <f ca="1">IFERROR(VLOOKUP(Table5[[#This Row],[Rand_value]],events_Chances,3,TRUE),"")</f>
        <v>small</v>
      </c>
      <c r="D202" s="29">
        <f ca="1">IF(Table5[[#This Row],[1st Event outcomes]]="large",RANDBETWEEN(11,15),IF(Table5[[#This Row],[1st Event outcomes]]="small",RANDBETWEEN(3, 6),""))</f>
        <v>3</v>
      </c>
      <c r="E202" s="27">
        <f t="shared" ca="1" si="11"/>
        <v>0.75720534508852155</v>
      </c>
      <c r="F202" s="27">
        <f t="shared" ca="1" si="10"/>
        <v>0.51</v>
      </c>
      <c r="G202" s="30">
        <f ca="1">Table5[[#This Row],['#ranb'#randbtwn]]+Table5[[#This Row],['#rand]]/100</f>
        <v>0.51757205345088519</v>
      </c>
    </row>
    <row r="203" spans="2:7" x14ac:dyDescent="0.25">
      <c r="B203">
        <f t="shared" si="9"/>
        <v>201</v>
      </c>
      <c r="C203" s="28" t="str">
        <f ca="1">IFERROR(VLOOKUP(Table5[[#This Row],[Rand_value]],events_Chances,3,TRUE),"")</f>
        <v>small</v>
      </c>
      <c r="D203" s="29">
        <f ca="1">IF(Table5[[#This Row],[1st Event outcomes]]="large",RANDBETWEEN(11,15),IF(Table5[[#This Row],[1st Event outcomes]]="small",RANDBETWEEN(3, 6),""))</f>
        <v>3</v>
      </c>
      <c r="E203" s="27">
        <f t="shared" ca="1" si="11"/>
        <v>0.76876430850040223</v>
      </c>
      <c r="F203" s="27">
        <f t="shared" ca="1" si="10"/>
        <v>0.53</v>
      </c>
      <c r="G203" s="30">
        <f ca="1">Table5[[#This Row],['#ranb'#randbtwn]]+Table5[[#This Row],['#rand]]/100</f>
        <v>0.53768764308500405</v>
      </c>
    </row>
    <row r="204" spans="2:7" x14ac:dyDescent="0.25">
      <c r="B204">
        <f t="shared" si="9"/>
        <v>202</v>
      </c>
      <c r="C204" s="28" t="str">
        <f ca="1">IFERROR(VLOOKUP(Table5[[#This Row],[Rand_value]],events_Chances,3,TRUE),"")</f>
        <v>large</v>
      </c>
      <c r="D204" s="29">
        <f ca="1">IF(Table5[[#This Row],[1st Event outcomes]]="large",RANDBETWEEN(11,15),IF(Table5[[#This Row],[1st Event outcomes]]="small",RANDBETWEEN(3, 6),""))</f>
        <v>11</v>
      </c>
      <c r="E204" s="27">
        <f t="shared" ca="1" si="11"/>
        <v>8.0252010678651065E-2</v>
      </c>
      <c r="F204" s="27">
        <f t="shared" ca="1" si="10"/>
        <v>0.74</v>
      </c>
      <c r="G204" s="30">
        <f ca="1">Table5[[#This Row],['#ranb'#randbtwn]]+Table5[[#This Row],['#rand]]/100</f>
        <v>0.74080252010678649</v>
      </c>
    </row>
    <row r="205" spans="2:7" x14ac:dyDescent="0.25">
      <c r="B205">
        <f t="shared" si="9"/>
        <v>203</v>
      </c>
      <c r="C205" s="28" t="str">
        <f ca="1">IFERROR(VLOOKUP(Table5[[#This Row],[Rand_value]],events_Chances,3,TRUE),"")</f>
        <v>large</v>
      </c>
      <c r="D205" s="29">
        <f ca="1">IF(Table5[[#This Row],[1st Event outcomes]]="large",RANDBETWEEN(11,15),IF(Table5[[#This Row],[1st Event outcomes]]="small",RANDBETWEEN(3, 6),""))</f>
        <v>11</v>
      </c>
      <c r="E205" s="27">
        <f t="shared" ca="1" si="11"/>
        <v>0.57077347613835272</v>
      </c>
      <c r="F205" s="27">
        <f t="shared" ca="1" si="10"/>
        <v>0.8</v>
      </c>
      <c r="G205" s="30">
        <f ca="1">Table5[[#This Row],['#ranb'#randbtwn]]+Table5[[#This Row],['#rand]]/100</f>
        <v>0.80570773476138358</v>
      </c>
    </row>
    <row r="206" spans="2:7" x14ac:dyDescent="0.25">
      <c r="B206">
        <f t="shared" si="9"/>
        <v>204</v>
      </c>
      <c r="C206" s="28" t="str">
        <f ca="1">IFERROR(VLOOKUP(Table5[[#This Row],[Rand_value]],events_Chances,3,TRUE),"")</f>
        <v>small</v>
      </c>
      <c r="D206" s="29">
        <f ca="1">IF(Table5[[#This Row],[1st Event outcomes]]="large",RANDBETWEEN(11,15),IF(Table5[[#This Row],[1st Event outcomes]]="small",RANDBETWEEN(3, 6),""))</f>
        <v>6</v>
      </c>
      <c r="E206" s="27">
        <f t="shared" ca="1" si="11"/>
        <v>0.6732360710361851</v>
      </c>
      <c r="F206" s="27">
        <f t="shared" ca="1" si="10"/>
        <v>0.44</v>
      </c>
      <c r="G206" s="30">
        <f ca="1">Table5[[#This Row],['#ranb'#randbtwn]]+Table5[[#This Row],['#rand]]/100</f>
        <v>0.44673236071036188</v>
      </c>
    </row>
    <row r="207" spans="2:7" x14ac:dyDescent="0.25">
      <c r="B207">
        <f t="shared" si="9"/>
        <v>205</v>
      </c>
      <c r="C207" s="28" t="str">
        <f ca="1">IFERROR(VLOOKUP(Table5[[#This Row],[Rand_value]],events_Chances,3,TRUE),"")</f>
        <v>small</v>
      </c>
      <c r="D207" s="29">
        <f ca="1">IF(Table5[[#This Row],[1st Event outcomes]]="large",RANDBETWEEN(11,15),IF(Table5[[#This Row],[1st Event outcomes]]="small",RANDBETWEEN(3, 6),""))</f>
        <v>4</v>
      </c>
      <c r="E207" s="27">
        <f t="shared" ca="1" si="11"/>
        <v>0.96024260501073599</v>
      </c>
      <c r="F207" s="27">
        <f t="shared" ca="1" si="10"/>
        <v>0.54</v>
      </c>
      <c r="G207" s="30">
        <f ca="1">Table5[[#This Row],['#ranb'#randbtwn]]+Table5[[#This Row],['#rand]]/100</f>
        <v>0.54960242605010734</v>
      </c>
    </row>
    <row r="208" spans="2:7" x14ac:dyDescent="0.25">
      <c r="B208">
        <f t="shared" ref="B208:B271" si="12">B207+1</f>
        <v>206</v>
      </c>
      <c r="C208" s="28" t="str">
        <f ca="1">IFERROR(VLOOKUP(Table5[[#This Row],[Rand_value]],events_Chances,3,TRUE),"")</f>
        <v>small</v>
      </c>
      <c r="D208" s="29">
        <f ca="1">IF(Table5[[#This Row],[1st Event outcomes]]="large",RANDBETWEEN(11,15),IF(Table5[[#This Row],[1st Event outcomes]]="small",RANDBETWEEN(3, 6),""))</f>
        <v>6</v>
      </c>
      <c r="E208" s="27">
        <f t="shared" ca="1" si="11"/>
        <v>0.74459731602153478</v>
      </c>
      <c r="F208" s="27">
        <f t="shared" ca="1" si="10"/>
        <v>0.39</v>
      </c>
      <c r="G208" s="30">
        <f ca="1">Table5[[#This Row],['#ranb'#randbtwn]]+Table5[[#This Row],['#rand]]/100</f>
        <v>0.39744597316021535</v>
      </c>
    </row>
    <row r="209" spans="2:7" x14ac:dyDescent="0.25">
      <c r="B209">
        <f t="shared" si="12"/>
        <v>207</v>
      </c>
      <c r="C209" s="28" t="str">
        <f ca="1">IFERROR(VLOOKUP(Table5[[#This Row],[Rand_value]],events_Chances,3,TRUE),"")</f>
        <v>large</v>
      </c>
      <c r="D209" s="29">
        <f ca="1">IF(Table5[[#This Row],[1st Event outcomes]]="large",RANDBETWEEN(11,15),IF(Table5[[#This Row],[1st Event outcomes]]="small",RANDBETWEEN(3, 6),""))</f>
        <v>12</v>
      </c>
      <c r="E209" s="27">
        <f t="shared" ca="1" si="11"/>
        <v>0.10644263262796927</v>
      </c>
      <c r="F209" s="27">
        <f t="shared" ca="1" si="10"/>
        <v>0.89</v>
      </c>
      <c r="G209" s="30">
        <f ca="1">Table5[[#This Row],['#ranb'#randbtwn]]+Table5[[#This Row],['#rand]]/100</f>
        <v>0.89106442632627969</v>
      </c>
    </row>
    <row r="210" spans="2:7" x14ac:dyDescent="0.25">
      <c r="B210">
        <f t="shared" si="12"/>
        <v>208</v>
      </c>
      <c r="C210" s="28" t="str">
        <f ca="1">IFERROR(VLOOKUP(Table5[[#This Row],[Rand_value]],events_Chances,3,TRUE),"")</f>
        <v>large</v>
      </c>
      <c r="D210" s="29">
        <f ca="1">IF(Table5[[#This Row],[1st Event outcomes]]="large",RANDBETWEEN(11,15),IF(Table5[[#This Row],[1st Event outcomes]]="small",RANDBETWEEN(3, 6),""))</f>
        <v>14</v>
      </c>
      <c r="E210" s="27">
        <f t="shared" ca="1" si="11"/>
        <v>0.97486092371141297</v>
      </c>
      <c r="F210" s="27">
        <f t="shared" ca="1" si="10"/>
        <v>0.67</v>
      </c>
      <c r="G210" s="30">
        <f ca="1">Table5[[#This Row],['#ranb'#randbtwn]]+Table5[[#This Row],['#rand]]/100</f>
        <v>0.67974860923711422</v>
      </c>
    </row>
    <row r="211" spans="2:7" x14ac:dyDescent="0.25">
      <c r="B211">
        <f t="shared" si="12"/>
        <v>209</v>
      </c>
      <c r="C211" s="28" t="str">
        <f ca="1">IFERROR(VLOOKUP(Table5[[#This Row],[Rand_value]],events_Chances,3,TRUE),"")</f>
        <v>large</v>
      </c>
      <c r="D211" s="29">
        <f ca="1">IF(Table5[[#This Row],[1st Event outcomes]]="large",RANDBETWEEN(11,15),IF(Table5[[#This Row],[1st Event outcomes]]="small",RANDBETWEEN(3, 6),""))</f>
        <v>12</v>
      </c>
      <c r="E211" s="27">
        <f t="shared" ca="1" si="11"/>
        <v>0.14148468678082426</v>
      </c>
      <c r="F211" s="27">
        <f t="shared" ca="1" si="10"/>
        <v>1</v>
      </c>
      <c r="G211" s="30">
        <f ca="1">Table5[[#This Row],['#ranb'#randbtwn]]+Table5[[#This Row],['#rand]]/100</f>
        <v>1.0014148468678084</v>
      </c>
    </row>
    <row r="212" spans="2:7" x14ac:dyDescent="0.25">
      <c r="B212">
        <f t="shared" si="12"/>
        <v>210</v>
      </c>
      <c r="C212" s="28" t="str">
        <f ca="1">IFERROR(VLOOKUP(Table5[[#This Row],[Rand_value]],events_Chances,3,TRUE),"")</f>
        <v>large</v>
      </c>
      <c r="D212" s="29">
        <f ca="1">IF(Table5[[#This Row],[1st Event outcomes]]="large",RANDBETWEEN(11,15),IF(Table5[[#This Row],[1st Event outcomes]]="small",RANDBETWEEN(3, 6),""))</f>
        <v>15</v>
      </c>
      <c r="E212" s="27">
        <f t="shared" ca="1" si="11"/>
        <v>0.12912147985403699</v>
      </c>
      <c r="F212" s="27">
        <f t="shared" ca="1" si="10"/>
        <v>0.79</v>
      </c>
      <c r="G212" s="30">
        <f ca="1">Table5[[#This Row],['#ranb'#randbtwn]]+Table5[[#This Row],['#rand]]/100</f>
        <v>0.79129121479854037</v>
      </c>
    </row>
    <row r="213" spans="2:7" x14ac:dyDescent="0.25">
      <c r="B213">
        <f t="shared" si="12"/>
        <v>211</v>
      </c>
      <c r="C213" s="28" t="str">
        <f ca="1">IFERROR(VLOOKUP(Table5[[#This Row],[Rand_value]],events_Chances,3,TRUE),"")</f>
        <v>small</v>
      </c>
      <c r="D213" s="29">
        <f ca="1">IF(Table5[[#This Row],[1st Event outcomes]]="large",RANDBETWEEN(11,15),IF(Table5[[#This Row],[1st Event outcomes]]="small",RANDBETWEEN(3, 6),""))</f>
        <v>5</v>
      </c>
      <c r="E213" s="27">
        <f t="shared" ca="1" si="11"/>
        <v>0.79051179070822386</v>
      </c>
      <c r="F213" s="27">
        <f t="shared" ca="1" si="10"/>
        <v>0.6</v>
      </c>
      <c r="G213" s="30">
        <f ca="1">Table5[[#This Row],['#ranb'#randbtwn]]+Table5[[#This Row],['#rand]]/100</f>
        <v>0.60790511790708224</v>
      </c>
    </row>
    <row r="214" spans="2:7" x14ac:dyDescent="0.25">
      <c r="B214">
        <f t="shared" si="12"/>
        <v>212</v>
      </c>
      <c r="C214" s="28" t="str">
        <f ca="1">IFERROR(VLOOKUP(Table5[[#This Row],[Rand_value]],events_Chances,3,TRUE),"")</f>
        <v>small</v>
      </c>
      <c r="D214" s="29">
        <f ca="1">IF(Table5[[#This Row],[1st Event outcomes]]="large",RANDBETWEEN(11,15),IF(Table5[[#This Row],[1st Event outcomes]]="small",RANDBETWEEN(3, 6),""))</f>
        <v>3</v>
      </c>
      <c r="E214" s="27">
        <f t="shared" ca="1" si="11"/>
        <v>0.6837134934343938</v>
      </c>
      <c r="F214" s="27">
        <f t="shared" ca="1" si="10"/>
        <v>0.46</v>
      </c>
      <c r="G214" s="30">
        <f ca="1">Table5[[#This Row],['#ranb'#randbtwn]]+Table5[[#This Row],['#rand]]/100</f>
        <v>0.46683713493434398</v>
      </c>
    </row>
    <row r="215" spans="2:7" x14ac:dyDescent="0.25">
      <c r="B215">
        <f t="shared" si="12"/>
        <v>213</v>
      </c>
      <c r="C215" s="28" t="str">
        <f ca="1">IFERROR(VLOOKUP(Table5[[#This Row],[Rand_value]],events_Chances,3,TRUE),"")</f>
        <v>small</v>
      </c>
      <c r="D215" s="29">
        <f ca="1">IF(Table5[[#This Row],[1st Event outcomes]]="large",RANDBETWEEN(11,15),IF(Table5[[#This Row],[1st Event outcomes]]="small",RANDBETWEEN(3, 6),""))</f>
        <v>5</v>
      </c>
      <c r="E215" s="27">
        <f t="shared" ca="1" si="11"/>
        <v>0.17456676485450107</v>
      </c>
      <c r="F215" s="27">
        <f t="shared" ca="1" si="10"/>
        <v>0.41</v>
      </c>
      <c r="G215" s="30">
        <f ca="1">Table5[[#This Row],['#ranb'#randbtwn]]+Table5[[#This Row],['#rand]]/100</f>
        <v>0.41174566764854498</v>
      </c>
    </row>
    <row r="216" spans="2:7" x14ac:dyDescent="0.25">
      <c r="B216">
        <f t="shared" si="12"/>
        <v>214</v>
      </c>
      <c r="C216" s="28" t="str">
        <f ca="1">IFERROR(VLOOKUP(Table5[[#This Row],[Rand_value]],events_Chances,3,TRUE),"")</f>
        <v>large</v>
      </c>
      <c r="D216" s="29">
        <f ca="1">IF(Table5[[#This Row],[1st Event outcomes]]="large",RANDBETWEEN(11,15),IF(Table5[[#This Row],[1st Event outcomes]]="small",RANDBETWEEN(3, 6),""))</f>
        <v>11</v>
      </c>
      <c r="E216" s="27">
        <f t="shared" ca="1" si="11"/>
        <v>0.5103138269267774</v>
      </c>
      <c r="F216" s="27">
        <f t="shared" ca="1" si="10"/>
        <v>0.92</v>
      </c>
      <c r="G216" s="30">
        <f ca="1">Table5[[#This Row],['#ranb'#randbtwn]]+Table5[[#This Row],['#rand]]/100</f>
        <v>0.92510313826926782</v>
      </c>
    </row>
    <row r="217" spans="2:7" x14ac:dyDescent="0.25">
      <c r="B217">
        <f t="shared" si="12"/>
        <v>215</v>
      </c>
      <c r="C217" s="28" t="str">
        <f ca="1">IFERROR(VLOOKUP(Table5[[#This Row],[Rand_value]],events_Chances,3,TRUE),"")</f>
        <v>small</v>
      </c>
      <c r="D217" s="29">
        <f ca="1">IF(Table5[[#This Row],[1st Event outcomes]]="large",RANDBETWEEN(11,15),IF(Table5[[#This Row],[1st Event outcomes]]="small",RANDBETWEEN(3, 6),""))</f>
        <v>4</v>
      </c>
      <c r="E217" s="27">
        <f t="shared" ca="1" si="11"/>
        <v>0.16685295545130907</v>
      </c>
      <c r="F217" s="27">
        <f t="shared" ca="1" si="10"/>
        <v>0.37</v>
      </c>
      <c r="G217" s="30">
        <f ca="1">Table5[[#This Row],['#ranb'#randbtwn]]+Table5[[#This Row],['#rand]]/100</f>
        <v>0.37166852955451307</v>
      </c>
    </row>
    <row r="218" spans="2:7" x14ac:dyDescent="0.25">
      <c r="B218">
        <f t="shared" si="12"/>
        <v>216</v>
      </c>
      <c r="C218" s="28" t="str">
        <f ca="1">IFERROR(VLOOKUP(Table5[[#This Row],[Rand_value]],events_Chances,3,TRUE),"")</f>
        <v>large</v>
      </c>
      <c r="D218" s="29">
        <f ca="1">IF(Table5[[#This Row],[1st Event outcomes]]="large",RANDBETWEEN(11,15),IF(Table5[[#This Row],[1st Event outcomes]]="small",RANDBETWEEN(3, 6),""))</f>
        <v>15</v>
      </c>
      <c r="E218" s="27">
        <f t="shared" ca="1" si="11"/>
        <v>0.9394854453840199</v>
      </c>
      <c r="F218" s="27">
        <f t="shared" ca="1" si="10"/>
        <v>0.89</v>
      </c>
      <c r="G218" s="30">
        <f ca="1">Table5[[#This Row],['#ranb'#randbtwn]]+Table5[[#This Row],['#rand]]/100</f>
        <v>0.89939485445384026</v>
      </c>
    </row>
    <row r="219" spans="2:7" x14ac:dyDescent="0.25">
      <c r="B219">
        <f t="shared" si="12"/>
        <v>217</v>
      </c>
      <c r="C219" s="28" t="str">
        <f ca="1">IFERROR(VLOOKUP(Table5[[#This Row],[Rand_value]],events_Chances,3,TRUE),"")</f>
        <v>small</v>
      </c>
      <c r="D219" s="29">
        <f ca="1">IF(Table5[[#This Row],[1st Event outcomes]]="large",RANDBETWEEN(11,15),IF(Table5[[#This Row],[1st Event outcomes]]="small",RANDBETWEEN(3, 6),""))</f>
        <v>6</v>
      </c>
      <c r="E219" s="27">
        <f t="shared" ca="1" si="11"/>
        <v>0.67838399607148925</v>
      </c>
      <c r="F219" s="27">
        <f t="shared" ca="1" si="10"/>
        <v>0.59</v>
      </c>
      <c r="G219" s="30">
        <f ca="1">Table5[[#This Row],['#ranb'#randbtwn]]+Table5[[#This Row],['#rand]]/100</f>
        <v>0.59678383996071482</v>
      </c>
    </row>
    <row r="220" spans="2:7" x14ac:dyDescent="0.25">
      <c r="B220">
        <f t="shared" si="12"/>
        <v>218</v>
      </c>
      <c r="C220" s="28" t="str">
        <f ca="1">IFERROR(VLOOKUP(Table5[[#This Row],[Rand_value]],events_Chances,3,TRUE),"")</f>
        <v>large</v>
      </c>
      <c r="D220" s="29">
        <f ca="1">IF(Table5[[#This Row],[1st Event outcomes]]="large",RANDBETWEEN(11,15),IF(Table5[[#This Row],[1st Event outcomes]]="small",RANDBETWEEN(3, 6),""))</f>
        <v>14</v>
      </c>
      <c r="E220" s="27">
        <f t="shared" ca="1" si="11"/>
        <v>8.0781817528228661E-2</v>
      </c>
      <c r="F220" s="27">
        <f t="shared" ca="1" si="10"/>
        <v>0.84</v>
      </c>
      <c r="G220" s="30">
        <f ca="1">Table5[[#This Row],['#ranb'#randbtwn]]+Table5[[#This Row],['#rand]]/100</f>
        <v>0.84080781817528227</v>
      </c>
    </row>
    <row r="221" spans="2:7" x14ac:dyDescent="0.25">
      <c r="B221">
        <f t="shared" si="12"/>
        <v>219</v>
      </c>
      <c r="C221" s="28" t="str">
        <f ca="1">IFERROR(VLOOKUP(Table5[[#This Row],[Rand_value]],events_Chances,3,TRUE),"")</f>
        <v>large</v>
      </c>
      <c r="D221" s="29">
        <f ca="1">IF(Table5[[#This Row],[1st Event outcomes]]="large",RANDBETWEEN(11,15),IF(Table5[[#This Row],[1st Event outcomes]]="small",RANDBETWEEN(3, 6),""))</f>
        <v>15</v>
      </c>
      <c r="E221" s="27">
        <f t="shared" ca="1" si="11"/>
        <v>0.89002300551185676</v>
      </c>
      <c r="F221" s="27">
        <f t="shared" ca="1" si="10"/>
        <v>0.84</v>
      </c>
      <c r="G221" s="30">
        <f ca="1">Table5[[#This Row],['#ranb'#randbtwn]]+Table5[[#This Row],['#rand]]/100</f>
        <v>0.8489002300551185</v>
      </c>
    </row>
    <row r="222" spans="2:7" x14ac:dyDescent="0.25">
      <c r="B222">
        <f t="shared" si="12"/>
        <v>220</v>
      </c>
      <c r="C222" s="28" t="str">
        <f ca="1">IFERROR(VLOOKUP(Table5[[#This Row],[Rand_value]],events_Chances,3,TRUE),"")</f>
        <v>small</v>
      </c>
      <c r="D222" s="29">
        <f ca="1">IF(Table5[[#This Row],[1st Event outcomes]]="large",RANDBETWEEN(11,15),IF(Table5[[#This Row],[1st Event outcomes]]="small",RANDBETWEEN(3, 6),""))</f>
        <v>3</v>
      </c>
      <c r="E222" s="27">
        <f t="shared" ca="1" si="11"/>
        <v>0.80916438674084634</v>
      </c>
      <c r="F222" s="27">
        <f t="shared" ca="1" si="10"/>
        <v>0.37</v>
      </c>
      <c r="G222" s="30">
        <f ca="1">Table5[[#This Row],['#ranb'#randbtwn]]+Table5[[#This Row],['#rand]]/100</f>
        <v>0.37809164386740846</v>
      </c>
    </row>
    <row r="223" spans="2:7" x14ac:dyDescent="0.25">
      <c r="B223">
        <f t="shared" si="12"/>
        <v>221</v>
      </c>
      <c r="C223" s="28" t="str">
        <f ca="1">IFERROR(VLOOKUP(Table5[[#This Row],[Rand_value]],events_Chances,3,TRUE),"")</f>
        <v>large</v>
      </c>
      <c r="D223" s="29">
        <f ca="1">IF(Table5[[#This Row],[1st Event outcomes]]="large",RANDBETWEEN(11,15),IF(Table5[[#This Row],[1st Event outcomes]]="small",RANDBETWEEN(3, 6),""))</f>
        <v>12</v>
      </c>
      <c r="E223" s="27">
        <f t="shared" ca="1" si="11"/>
        <v>5.2281561233376905E-2</v>
      </c>
      <c r="F223" s="27">
        <f t="shared" ca="1" si="10"/>
        <v>0.81</v>
      </c>
      <c r="G223" s="30">
        <f ca="1">Table5[[#This Row],['#ranb'#randbtwn]]+Table5[[#This Row],['#rand]]/100</f>
        <v>0.81052281561233386</v>
      </c>
    </row>
    <row r="224" spans="2:7" x14ac:dyDescent="0.25">
      <c r="B224">
        <f t="shared" si="12"/>
        <v>222</v>
      </c>
      <c r="C224" s="28" t="str">
        <f ca="1">IFERROR(VLOOKUP(Table5[[#This Row],[Rand_value]],events_Chances,3,TRUE),"")</f>
        <v>large</v>
      </c>
      <c r="D224" s="29">
        <f ca="1">IF(Table5[[#This Row],[1st Event outcomes]]="large",RANDBETWEEN(11,15),IF(Table5[[#This Row],[1st Event outcomes]]="small",RANDBETWEEN(3, 6),""))</f>
        <v>11</v>
      </c>
      <c r="E224" s="27">
        <f t="shared" ca="1" si="11"/>
        <v>0.82753148003581656</v>
      </c>
      <c r="F224" s="27">
        <f t="shared" ca="1" si="10"/>
        <v>0.99</v>
      </c>
      <c r="G224" s="30">
        <f ca="1">Table5[[#This Row],['#ranb'#randbtwn]]+Table5[[#This Row],['#rand]]/100</f>
        <v>0.99827531480035814</v>
      </c>
    </row>
    <row r="225" spans="2:7" x14ac:dyDescent="0.25">
      <c r="B225">
        <f t="shared" si="12"/>
        <v>223</v>
      </c>
      <c r="C225" s="28" t="str">
        <f ca="1">IFERROR(VLOOKUP(Table5[[#This Row],[Rand_value]],events_Chances,3,TRUE),"")</f>
        <v>large</v>
      </c>
      <c r="D225" s="29">
        <f ca="1">IF(Table5[[#This Row],[1st Event outcomes]]="large",RANDBETWEEN(11,15),IF(Table5[[#This Row],[1st Event outcomes]]="small",RANDBETWEEN(3, 6),""))</f>
        <v>11</v>
      </c>
      <c r="E225" s="27">
        <f t="shared" ca="1" si="11"/>
        <v>0.21876343471381954</v>
      </c>
      <c r="F225" s="27">
        <f t="shared" ca="1" si="10"/>
        <v>0.81</v>
      </c>
      <c r="G225" s="30">
        <f ca="1">Table5[[#This Row],['#ranb'#randbtwn]]+Table5[[#This Row],['#rand]]/100</f>
        <v>0.81218763434713825</v>
      </c>
    </row>
    <row r="226" spans="2:7" x14ac:dyDescent="0.25">
      <c r="B226">
        <f t="shared" si="12"/>
        <v>224</v>
      </c>
      <c r="C226" s="28" t="str">
        <f ca="1">IFERROR(VLOOKUP(Table5[[#This Row],[Rand_value]],events_Chances,3,TRUE),"")</f>
        <v>small</v>
      </c>
      <c r="D226" s="29">
        <f ca="1">IF(Table5[[#This Row],[1st Event outcomes]]="large",RANDBETWEEN(11,15),IF(Table5[[#This Row],[1st Event outcomes]]="small",RANDBETWEEN(3, 6),""))</f>
        <v>4</v>
      </c>
      <c r="E226" s="27">
        <f t="shared" ca="1" si="11"/>
        <v>0.16928462514889975</v>
      </c>
      <c r="F226" s="27">
        <f t="shared" ca="1" si="10"/>
        <v>0.49</v>
      </c>
      <c r="G226" s="30">
        <f ca="1">Table5[[#This Row],['#ranb'#randbtwn]]+Table5[[#This Row],['#rand]]/100</f>
        <v>0.49169284625148901</v>
      </c>
    </row>
    <row r="227" spans="2:7" x14ac:dyDescent="0.25">
      <c r="B227">
        <f t="shared" si="12"/>
        <v>225</v>
      </c>
      <c r="C227" s="28" t="str">
        <f ca="1">IFERROR(VLOOKUP(Table5[[#This Row],[Rand_value]],events_Chances,3,TRUE),"")</f>
        <v>large</v>
      </c>
      <c r="D227" s="29">
        <f ca="1">IF(Table5[[#This Row],[1st Event outcomes]]="large",RANDBETWEEN(11,15),IF(Table5[[#This Row],[1st Event outcomes]]="small",RANDBETWEEN(3, 6),""))</f>
        <v>15</v>
      </c>
      <c r="E227" s="27">
        <f t="shared" ca="1" si="11"/>
        <v>0.62258746813775756</v>
      </c>
      <c r="F227" s="27">
        <f t="shared" ca="1" si="10"/>
        <v>0.87</v>
      </c>
      <c r="G227" s="30">
        <f ca="1">Table5[[#This Row],['#ranb'#randbtwn]]+Table5[[#This Row],['#rand]]/100</f>
        <v>0.87622587468137758</v>
      </c>
    </row>
    <row r="228" spans="2:7" x14ac:dyDescent="0.25">
      <c r="B228">
        <f t="shared" si="12"/>
        <v>226</v>
      </c>
      <c r="C228" s="28" t="str">
        <f ca="1">IFERROR(VLOOKUP(Table5[[#This Row],[Rand_value]],events_Chances,3,TRUE),"")</f>
        <v>large</v>
      </c>
      <c r="D228" s="29">
        <f ca="1">IF(Table5[[#This Row],[1st Event outcomes]]="large",RANDBETWEEN(11,15),IF(Table5[[#This Row],[1st Event outcomes]]="small",RANDBETWEEN(3, 6),""))</f>
        <v>14</v>
      </c>
      <c r="E228" s="27">
        <f t="shared" ca="1" si="11"/>
        <v>0.96158843935105942</v>
      </c>
      <c r="F228" s="27">
        <f t="shared" ca="1" si="10"/>
        <v>0.83</v>
      </c>
      <c r="G228" s="30">
        <f ca="1">Table5[[#This Row],['#ranb'#randbtwn]]+Table5[[#This Row],['#rand]]/100</f>
        <v>0.83961588439351054</v>
      </c>
    </row>
    <row r="229" spans="2:7" x14ac:dyDescent="0.25">
      <c r="B229">
        <f t="shared" si="12"/>
        <v>227</v>
      </c>
      <c r="C229" s="28" t="str">
        <f ca="1">IFERROR(VLOOKUP(Table5[[#This Row],[Rand_value]],events_Chances,3,TRUE),"")</f>
        <v>large</v>
      </c>
      <c r="D229" s="29">
        <f ca="1">IF(Table5[[#This Row],[1st Event outcomes]]="large",RANDBETWEEN(11,15),IF(Table5[[#This Row],[1st Event outcomes]]="small",RANDBETWEEN(3, 6),""))</f>
        <v>11</v>
      </c>
      <c r="E229" s="27">
        <f t="shared" ca="1" si="11"/>
        <v>0.81100678206908294</v>
      </c>
      <c r="F229" s="27">
        <f t="shared" ca="1" si="10"/>
        <v>0.67</v>
      </c>
      <c r="G229" s="30">
        <f ca="1">Table5[[#This Row],['#ranb'#randbtwn]]+Table5[[#This Row],['#rand]]/100</f>
        <v>0.67811006782069083</v>
      </c>
    </row>
    <row r="230" spans="2:7" x14ac:dyDescent="0.25">
      <c r="B230">
        <f t="shared" si="12"/>
        <v>228</v>
      </c>
      <c r="C230" s="28" t="str">
        <f ca="1">IFERROR(VLOOKUP(Table5[[#This Row],[Rand_value]],events_Chances,3,TRUE),"")</f>
        <v>large</v>
      </c>
      <c r="D230" s="29">
        <f ca="1">IF(Table5[[#This Row],[1st Event outcomes]]="large",RANDBETWEEN(11,15),IF(Table5[[#This Row],[1st Event outcomes]]="small",RANDBETWEEN(3, 6),""))</f>
        <v>14</v>
      </c>
      <c r="E230" s="27">
        <f t="shared" ca="1" si="11"/>
        <v>0.26624788144658385</v>
      </c>
      <c r="F230" s="27">
        <f t="shared" ca="1" si="10"/>
        <v>0.89</v>
      </c>
      <c r="G230" s="30">
        <f ca="1">Table5[[#This Row],['#ranb'#randbtwn]]+Table5[[#This Row],['#rand]]/100</f>
        <v>0.89266247881446581</v>
      </c>
    </row>
    <row r="231" spans="2:7" x14ac:dyDescent="0.25">
      <c r="B231">
        <f t="shared" si="12"/>
        <v>229</v>
      </c>
      <c r="C231" s="28" t="str">
        <f ca="1">IFERROR(VLOOKUP(Table5[[#This Row],[Rand_value]],events_Chances,3,TRUE),"")</f>
        <v>small</v>
      </c>
      <c r="D231" s="29">
        <f ca="1">IF(Table5[[#This Row],[1st Event outcomes]]="large",RANDBETWEEN(11,15),IF(Table5[[#This Row],[1st Event outcomes]]="small",RANDBETWEEN(3, 6),""))</f>
        <v>3</v>
      </c>
      <c r="E231" s="27">
        <f t="shared" ca="1" si="11"/>
        <v>0.76723197360134154</v>
      </c>
      <c r="F231" s="27">
        <f t="shared" ca="1" si="10"/>
        <v>0.55000000000000004</v>
      </c>
      <c r="G231" s="30">
        <f ca="1">Table5[[#This Row],['#ranb'#randbtwn]]+Table5[[#This Row],['#rand]]/100</f>
        <v>0.5576723197360135</v>
      </c>
    </row>
    <row r="232" spans="2:7" x14ac:dyDescent="0.25">
      <c r="B232">
        <f t="shared" si="12"/>
        <v>230</v>
      </c>
      <c r="C232" s="28" t="str">
        <f ca="1">IFERROR(VLOOKUP(Table5[[#This Row],[Rand_value]],events_Chances,3,TRUE),"")</f>
        <v>large</v>
      </c>
      <c r="D232" s="29">
        <f ca="1">IF(Table5[[#This Row],[1st Event outcomes]]="large",RANDBETWEEN(11,15),IF(Table5[[#This Row],[1st Event outcomes]]="small",RANDBETWEEN(3, 6),""))</f>
        <v>11</v>
      </c>
      <c r="E232" s="27">
        <f t="shared" ca="1" si="11"/>
        <v>0.27752774431481375</v>
      </c>
      <c r="F232" s="27">
        <f t="shared" ca="1" si="10"/>
        <v>0.77</v>
      </c>
      <c r="G232" s="30">
        <f ca="1">Table5[[#This Row],['#ranb'#randbtwn]]+Table5[[#This Row],['#rand]]/100</f>
        <v>0.77277527744314811</v>
      </c>
    </row>
    <row r="233" spans="2:7" x14ac:dyDescent="0.25">
      <c r="B233">
        <f t="shared" si="12"/>
        <v>231</v>
      </c>
      <c r="C233" s="28" t="str">
        <f ca="1">IFERROR(VLOOKUP(Table5[[#This Row],[Rand_value]],events_Chances,3,TRUE),"")</f>
        <v>small</v>
      </c>
      <c r="D233" s="29">
        <f ca="1">IF(Table5[[#This Row],[1st Event outcomes]]="large",RANDBETWEEN(11,15),IF(Table5[[#This Row],[1st Event outcomes]]="small",RANDBETWEEN(3, 6),""))</f>
        <v>3</v>
      </c>
      <c r="E233" s="27">
        <f t="shared" ca="1" si="11"/>
        <v>0.17664938567326616</v>
      </c>
      <c r="F233" s="27">
        <f t="shared" ca="1" si="10"/>
        <v>0.57999999999999996</v>
      </c>
      <c r="G233" s="30">
        <f ca="1">Table5[[#This Row],['#ranb'#randbtwn]]+Table5[[#This Row],['#rand]]/100</f>
        <v>0.58176649385673262</v>
      </c>
    </row>
    <row r="234" spans="2:7" x14ac:dyDescent="0.25">
      <c r="B234">
        <f t="shared" si="12"/>
        <v>232</v>
      </c>
      <c r="C234" s="28" t="str">
        <f ca="1">IFERROR(VLOOKUP(Table5[[#This Row],[Rand_value]],events_Chances,3,TRUE),"")</f>
        <v>large</v>
      </c>
      <c r="D234" s="29">
        <f ca="1">IF(Table5[[#This Row],[1st Event outcomes]]="large",RANDBETWEEN(11,15),IF(Table5[[#This Row],[1st Event outcomes]]="small",RANDBETWEEN(3, 6),""))</f>
        <v>15</v>
      </c>
      <c r="E234" s="27">
        <f t="shared" ca="1" si="11"/>
        <v>0.84578539442514933</v>
      </c>
      <c r="F234" s="27">
        <f t="shared" ca="1" si="10"/>
        <v>0.9</v>
      </c>
      <c r="G234" s="30">
        <f ca="1">Table5[[#This Row],['#ranb'#randbtwn]]+Table5[[#This Row],['#rand]]/100</f>
        <v>0.90845785394425149</v>
      </c>
    </row>
    <row r="235" spans="2:7" x14ac:dyDescent="0.25">
      <c r="B235">
        <f t="shared" si="12"/>
        <v>233</v>
      </c>
      <c r="C235" s="28" t="str">
        <f ca="1">IFERROR(VLOOKUP(Table5[[#This Row],[Rand_value]],events_Chances,3,TRUE),"")</f>
        <v>small</v>
      </c>
      <c r="D235" s="29">
        <f ca="1">IF(Table5[[#This Row],[1st Event outcomes]]="large",RANDBETWEEN(11,15),IF(Table5[[#This Row],[1st Event outcomes]]="small",RANDBETWEEN(3, 6),""))</f>
        <v>6</v>
      </c>
      <c r="E235" s="27">
        <f t="shared" ca="1" si="11"/>
        <v>0.88336848221348629</v>
      </c>
      <c r="F235" s="27">
        <f t="shared" ca="1" si="10"/>
        <v>0.44</v>
      </c>
      <c r="G235" s="30">
        <f ca="1">Table5[[#This Row],['#ranb'#randbtwn]]+Table5[[#This Row],['#rand]]/100</f>
        <v>0.44883368482213487</v>
      </c>
    </row>
    <row r="236" spans="2:7" x14ac:dyDescent="0.25">
      <c r="B236">
        <f t="shared" si="12"/>
        <v>234</v>
      </c>
      <c r="C236" s="28" t="str">
        <f ca="1">IFERROR(VLOOKUP(Table5[[#This Row],[Rand_value]],events_Chances,3,TRUE),"")</f>
        <v>large</v>
      </c>
      <c r="D236" s="29">
        <f ca="1">IF(Table5[[#This Row],[1st Event outcomes]]="large",RANDBETWEEN(11,15),IF(Table5[[#This Row],[1st Event outcomes]]="small",RANDBETWEEN(3, 6),""))</f>
        <v>12</v>
      </c>
      <c r="E236" s="27">
        <f t="shared" ca="1" si="11"/>
        <v>0.1483277984474054</v>
      </c>
      <c r="F236" s="27">
        <f t="shared" ca="1" si="10"/>
        <v>0.91</v>
      </c>
      <c r="G236" s="30">
        <f ca="1">Table5[[#This Row],['#ranb'#randbtwn]]+Table5[[#This Row],['#rand]]/100</f>
        <v>0.91148327798447404</v>
      </c>
    </row>
    <row r="237" spans="2:7" x14ac:dyDescent="0.25">
      <c r="B237">
        <f t="shared" si="12"/>
        <v>235</v>
      </c>
      <c r="C237" s="28" t="str">
        <f ca="1">IFERROR(VLOOKUP(Table5[[#This Row],[Rand_value]],events_Chances,3,TRUE),"")</f>
        <v>small</v>
      </c>
      <c r="D237" s="29">
        <f ca="1">IF(Table5[[#This Row],[1st Event outcomes]]="large",RANDBETWEEN(11,15),IF(Table5[[#This Row],[1st Event outcomes]]="small",RANDBETWEEN(3, 6),""))</f>
        <v>5</v>
      </c>
      <c r="E237" s="27">
        <f t="shared" ca="1" si="11"/>
        <v>0.52747929965335094</v>
      </c>
      <c r="F237" s="27">
        <f t="shared" ca="1" si="10"/>
        <v>0.56000000000000005</v>
      </c>
      <c r="G237" s="30">
        <f ca="1">Table5[[#This Row],['#ranb'#randbtwn]]+Table5[[#This Row],['#rand]]/100</f>
        <v>0.5652747929965336</v>
      </c>
    </row>
    <row r="238" spans="2:7" x14ac:dyDescent="0.25">
      <c r="B238">
        <f t="shared" si="12"/>
        <v>236</v>
      </c>
      <c r="C238" s="28" t="str">
        <f ca="1">IFERROR(VLOOKUP(Table5[[#This Row],[Rand_value]],events_Chances,3,TRUE),"")</f>
        <v>large</v>
      </c>
      <c r="D238" s="29">
        <f ca="1">IF(Table5[[#This Row],[1st Event outcomes]]="large",RANDBETWEEN(11,15),IF(Table5[[#This Row],[1st Event outcomes]]="small",RANDBETWEEN(3, 6),""))</f>
        <v>15</v>
      </c>
      <c r="E238" s="27">
        <f t="shared" ca="1" si="11"/>
        <v>5.7833555729657093E-2</v>
      </c>
      <c r="F238" s="27">
        <f t="shared" ca="1" si="10"/>
        <v>0.87</v>
      </c>
      <c r="G238" s="30">
        <f ca="1">Table5[[#This Row],['#ranb'#randbtwn]]+Table5[[#This Row],['#rand]]/100</f>
        <v>0.87057833555729658</v>
      </c>
    </row>
    <row r="239" spans="2:7" x14ac:dyDescent="0.25">
      <c r="B239">
        <f t="shared" si="12"/>
        <v>237</v>
      </c>
      <c r="C239" s="28" t="str">
        <f ca="1">IFERROR(VLOOKUP(Table5[[#This Row],[Rand_value]],events_Chances,3,TRUE),"")</f>
        <v>large</v>
      </c>
      <c r="D239" s="29">
        <f ca="1">IF(Table5[[#This Row],[1st Event outcomes]]="large",RANDBETWEEN(11,15),IF(Table5[[#This Row],[1st Event outcomes]]="small",RANDBETWEEN(3, 6),""))</f>
        <v>12</v>
      </c>
      <c r="E239" s="27">
        <f t="shared" ca="1" si="11"/>
        <v>0.78163867098594519</v>
      </c>
      <c r="F239" s="27">
        <f t="shared" ca="1" si="10"/>
        <v>0.91</v>
      </c>
      <c r="G239" s="30">
        <f ca="1">Table5[[#This Row],['#ranb'#randbtwn]]+Table5[[#This Row],['#rand]]/100</f>
        <v>0.91781638670985943</v>
      </c>
    </row>
    <row r="240" spans="2:7" x14ac:dyDescent="0.25">
      <c r="B240">
        <f t="shared" si="12"/>
        <v>238</v>
      </c>
      <c r="C240" s="28" t="str">
        <f ca="1">IFERROR(VLOOKUP(Table5[[#This Row],[Rand_value]],events_Chances,3,TRUE),"")</f>
        <v>large</v>
      </c>
      <c r="D240" s="29">
        <f ca="1">IF(Table5[[#This Row],[1st Event outcomes]]="large",RANDBETWEEN(11,15),IF(Table5[[#This Row],[1st Event outcomes]]="small",RANDBETWEEN(3, 6),""))</f>
        <v>11</v>
      </c>
      <c r="E240" s="27">
        <f t="shared" ca="1" si="11"/>
        <v>0.37783578864500555</v>
      </c>
      <c r="F240" s="27">
        <f t="shared" ca="1" si="10"/>
        <v>0.82</v>
      </c>
      <c r="G240" s="30">
        <f ca="1">Table5[[#This Row],['#ranb'#randbtwn]]+Table5[[#This Row],['#rand]]/100</f>
        <v>0.82377835788645004</v>
      </c>
    </row>
    <row r="241" spans="2:7" x14ac:dyDescent="0.25">
      <c r="B241">
        <f t="shared" si="12"/>
        <v>239</v>
      </c>
      <c r="C241" s="28" t="str">
        <f ca="1">IFERROR(VLOOKUP(Table5[[#This Row],[Rand_value]],events_Chances,3,TRUE),"")</f>
        <v>small</v>
      </c>
      <c r="D241" s="29">
        <f ca="1">IF(Table5[[#This Row],[1st Event outcomes]]="large",RANDBETWEEN(11,15),IF(Table5[[#This Row],[1st Event outcomes]]="small",RANDBETWEEN(3, 6),""))</f>
        <v>6</v>
      </c>
      <c r="E241" s="27">
        <f t="shared" ca="1" si="11"/>
        <v>0.62630369691646792</v>
      </c>
      <c r="F241" s="27">
        <f t="shared" ca="1" si="10"/>
        <v>0.59</v>
      </c>
      <c r="G241" s="30">
        <f ca="1">Table5[[#This Row],['#ranb'#randbtwn]]+Table5[[#This Row],['#rand]]/100</f>
        <v>0.59626303696916461</v>
      </c>
    </row>
    <row r="242" spans="2:7" x14ac:dyDescent="0.25">
      <c r="B242">
        <f t="shared" si="12"/>
        <v>240</v>
      </c>
      <c r="C242" s="28" t="str">
        <f ca="1">IFERROR(VLOOKUP(Table5[[#This Row],[Rand_value]],events_Chances,3,TRUE),"")</f>
        <v>small</v>
      </c>
      <c r="D242" s="29">
        <f ca="1">IF(Table5[[#This Row],[1st Event outcomes]]="large",RANDBETWEEN(11,15),IF(Table5[[#This Row],[1st Event outcomes]]="small",RANDBETWEEN(3, 6),""))</f>
        <v>4</v>
      </c>
      <c r="E242" s="27">
        <f t="shared" ca="1" si="11"/>
        <v>0.76632040789698286</v>
      </c>
      <c r="F242" s="27">
        <f t="shared" ca="1" si="10"/>
        <v>0.56000000000000005</v>
      </c>
      <c r="G242" s="30">
        <f ca="1">Table5[[#This Row],['#ranb'#randbtwn]]+Table5[[#This Row],['#rand]]/100</f>
        <v>0.56766320407896986</v>
      </c>
    </row>
    <row r="243" spans="2:7" x14ac:dyDescent="0.25">
      <c r="B243">
        <f t="shared" si="12"/>
        <v>241</v>
      </c>
      <c r="C243" s="28" t="str">
        <f ca="1">IFERROR(VLOOKUP(Table5[[#This Row],[Rand_value]],events_Chances,3,TRUE),"")</f>
        <v>large</v>
      </c>
      <c r="D243" s="29">
        <f ca="1">IF(Table5[[#This Row],[1st Event outcomes]]="large",RANDBETWEEN(11,15),IF(Table5[[#This Row],[1st Event outcomes]]="small",RANDBETWEEN(3, 6),""))</f>
        <v>12</v>
      </c>
      <c r="E243" s="27">
        <f t="shared" ca="1" si="11"/>
        <v>0.63885573397452422</v>
      </c>
      <c r="F243" s="27">
        <f t="shared" ca="1" si="10"/>
        <v>0.67</v>
      </c>
      <c r="G243" s="30">
        <f ca="1">Table5[[#This Row],['#ranb'#randbtwn]]+Table5[[#This Row],['#rand]]/100</f>
        <v>0.67638855733974523</v>
      </c>
    </row>
    <row r="244" spans="2:7" x14ac:dyDescent="0.25">
      <c r="B244">
        <f t="shared" si="12"/>
        <v>242</v>
      </c>
      <c r="C244" s="28" t="str">
        <f ca="1">IFERROR(VLOOKUP(Table5[[#This Row],[Rand_value]],events_Chances,3,TRUE),"")</f>
        <v>large</v>
      </c>
      <c r="D244" s="29">
        <f ca="1">IF(Table5[[#This Row],[1st Event outcomes]]="large",RANDBETWEEN(11,15),IF(Table5[[#This Row],[1st Event outcomes]]="small",RANDBETWEEN(3, 6),""))</f>
        <v>14</v>
      </c>
      <c r="E244" s="27">
        <f t="shared" ca="1" si="11"/>
        <v>1.1407570452602545E-2</v>
      </c>
      <c r="F244" s="27">
        <f t="shared" ca="1" si="10"/>
        <v>0.91</v>
      </c>
      <c r="G244" s="30">
        <f ca="1">Table5[[#This Row],['#ranb'#randbtwn]]+Table5[[#This Row],['#rand]]/100</f>
        <v>0.91011407570452607</v>
      </c>
    </row>
    <row r="245" spans="2:7" x14ac:dyDescent="0.25">
      <c r="B245">
        <f t="shared" si="12"/>
        <v>243</v>
      </c>
      <c r="C245" s="28" t="str">
        <f ca="1">IFERROR(VLOOKUP(Table5[[#This Row],[Rand_value]],events_Chances,3,TRUE),"")</f>
        <v>large</v>
      </c>
      <c r="D245" s="29">
        <f ca="1">IF(Table5[[#This Row],[1st Event outcomes]]="large",RANDBETWEEN(11,15),IF(Table5[[#This Row],[1st Event outcomes]]="small",RANDBETWEEN(3, 6),""))</f>
        <v>14</v>
      </c>
      <c r="E245" s="27">
        <f t="shared" ca="1" si="11"/>
        <v>4.1930075155588442E-3</v>
      </c>
      <c r="F245" s="27">
        <f t="shared" ca="1" si="10"/>
        <v>0.89</v>
      </c>
      <c r="G245" s="30">
        <f ca="1">Table5[[#This Row],['#ranb'#randbtwn]]+Table5[[#This Row],['#rand]]/100</f>
        <v>0.89004193007515564</v>
      </c>
    </row>
    <row r="246" spans="2:7" x14ac:dyDescent="0.25">
      <c r="B246">
        <f t="shared" si="12"/>
        <v>244</v>
      </c>
      <c r="C246" s="28" t="str">
        <f ca="1">IFERROR(VLOOKUP(Table5[[#This Row],[Rand_value]],events_Chances,3,TRUE),"")</f>
        <v>small</v>
      </c>
      <c r="D246" s="29">
        <f ca="1">IF(Table5[[#This Row],[1st Event outcomes]]="large",RANDBETWEEN(11,15),IF(Table5[[#This Row],[1st Event outcomes]]="small",RANDBETWEEN(3, 6),""))</f>
        <v>6</v>
      </c>
      <c r="E246" s="27">
        <f t="shared" ca="1" si="11"/>
        <v>6.4118151858909567E-3</v>
      </c>
      <c r="F246" s="27">
        <f t="shared" ca="1" si="10"/>
        <v>0.54</v>
      </c>
      <c r="G246" s="30">
        <f ca="1">Table5[[#This Row],['#ranb'#randbtwn]]+Table5[[#This Row],['#rand]]/100</f>
        <v>0.54006411815185895</v>
      </c>
    </row>
    <row r="247" spans="2:7" x14ac:dyDescent="0.25">
      <c r="B247">
        <f t="shared" si="12"/>
        <v>245</v>
      </c>
      <c r="C247" s="28" t="str">
        <f ca="1">IFERROR(VLOOKUP(Table5[[#This Row],[Rand_value]],events_Chances,3,TRUE),"")</f>
        <v>large</v>
      </c>
      <c r="D247" s="29">
        <f ca="1">IF(Table5[[#This Row],[1st Event outcomes]]="large",RANDBETWEEN(11,15),IF(Table5[[#This Row],[1st Event outcomes]]="small",RANDBETWEEN(3, 6),""))</f>
        <v>12</v>
      </c>
      <c r="E247" s="27">
        <f t="shared" ca="1" si="11"/>
        <v>0.90816508360273263</v>
      </c>
      <c r="F247" s="27">
        <f t="shared" ca="1" si="10"/>
        <v>0.81</v>
      </c>
      <c r="G247" s="30">
        <f ca="1">Table5[[#This Row],['#ranb'#randbtwn]]+Table5[[#This Row],['#rand]]/100</f>
        <v>0.81908165083602735</v>
      </c>
    </row>
    <row r="248" spans="2:7" x14ac:dyDescent="0.25">
      <c r="B248">
        <f t="shared" si="12"/>
        <v>246</v>
      </c>
      <c r="C248" s="28" t="str">
        <f ca="1">IFERROR(VLOOKUP(Table5[[#This Row],[Rand_value]],events_Chances,3,TRUE),"")</f>
        <v>small</v>
      </c>
      <c r="D248" s="29">
        <f ca="1">IF(Table5[[#This Row],[1st Event outcomes]]="large",RANDBETWEEN(11,15),IF(Table5[[#This Row],[1st Event outcomes]]="small",RANDBETWEEN(3, 6),""))</f>
        <v>6</v>
      </c>
      <c r="E248" s="27">
        <f t="shared" ca="1" si="11"/>
        <v>0.65875608601357361</v>
      </c>
      <c r="F248" s="27">
        <f t="shared" ca="1" si="10"/>
        <v>0.46</v>
      </c>
      <c r="G248" s="30">
        <f ca="1">Table5[[#This Row],['#ranb'#randbtwn]]+Table5[[#This Row],['#rand]]/100</f>
        <v>0.46658756086013575</v>
      </c>
    </row>
    <row r="249" spans="2:7" x14ac:dyDescent="0.25">
      <c r="B249">
        <f t="shared" si="12"/>
        <v>247</v>
      </c>
      <c r="C249" s="28" t="str">
        <f ca="1">IFERROR(VLOOKUP(Table5[[#This Row],[Rand_value]],events_Chances,3,TRUE),"")</f>
        <v>large</v>
      </c>
      <c r="D249" s="29">
        <f ca="1">IF(Table5[[#This Row],[1st Event outcomes]]="large",RANDBETWEEN(11,15),IF(Table5[[#This Row],[1st Event outcomes]]="small",RANDBETWEEN(3, 6),""))</f>
        <v>15</v>
      </c>
      <c r="E249" s="27">
        <f t="shared" ca="1" si="11"/>
        <v>0.57689959410756575</v>
      </c>
      <c r="F249" s="27">
        <f t="shared" ca="1" si="10"/>
        <v>0.96</v>
      </c>
      <c r="G249" s="30">
        <f ca="1">Table5[[#This Row],['#ranb'#randbtwn]]+Table5[[#This Row],['#rand]]/100</f>
        <v>0.96576899594107557</v>
      </c>
    </row>
    <row r="250" spans="2:7" x14ac:dyDescent="0.25">
      <c r="B250">
        <f t="shared" si="12"/>
        <v>248</v>
      </c>
      <c r="C250" s="28" t="str">
        <f ca="1">IFERROR(VLOOKUP(Table5[[#This Row],[Rand_value]],events_Chances,3,TRUE),"")</f>
        <v>small</v>
      </c>
      <c r="D250" s="29">
        <f ca="1">IF(Table5[[#This Row],[1st Event outcomes]]="large",RANDBETWEEN(11,15),IF(Table5[[#This Row],[1st Event outcomes]]="small",RANDBETWEEN(3, 6),""))</f>
        <v>5</v>
      </c>
      <c r="E250" s="27">
        <f t="shared" ca="1" si="11"/>
        <v>0.839676924985432</v>
      </c>
      <c r="F250" s="27">
        <f t="shared" ca="1" si="10"/>
        <v>0.5</v>
      </c>
      <c r="G250" s="30">
        <f ca="1">Table5[[#This Row],['#ranb'#randbtwn]]+Table5[[#This Row],['#rand]]/100</f>
        <v>0.50839676924985433</v>
      </c>
    </row>
    <row r="251" spans="2:7" x14ac:dyDescent="0.25">
      <c r="B251">
        <f t="shared" si="12"/>
        <v>249</v>
      </c>
      <c r="C251" s="28" t="str">
        <f ca="1">IFERROR(VLOOKUP(Table5[[#This Row],[Rand_value]],events_Chances,3,TRUE),"")</f>
        <v>large</v>
      </c>
      <c r="D251" s="29">
        <f ca="1">IF(Table5[[#This Row],[1st Event outcomes]]="large",RANDBETWEEN(11,15),IF(Table5[[#This Row],[1st Event outcomes]]="small",RANDBETWEEN(3, 6),""))</f>
        <v>15</v>
      </c>
      <c r="E251" s="27">
        <f t="shared" ca="1" si="11"/>
        <v>0.97591866506499902</v>
      </c>
      <c r="F251" s="27">
        <f t="shared" ca="1" si="10"/>
        <v>0.82</v>
      </c>
      <c r="G251" s="30">
        <f ca="1">Table5[[#This Row],['#ranb'#randbtwn]]+Table5[[#This Row],['#rand]]/100</f>
        <v>0.82975918665064996</v>
      </c>
    </row>
    <row r="252" spans="2:7" x14ac:dyDescent="0.25">
      <c r="B252">
        <f t="shared" si="12"/>
        <v>250</v>
      </c>
      <c r="C252" s="28" t="str">
        <f ca="1">IFERROR(VLOOKUP(Table5[[#This Row],[Rand_value]],events_Chances,3,TRUE),"")</f>
        <v>small</v>
      </c>
      <c r="D252" s="29">
        <f ca="1">IF(Table5[[#This Row],[1st Event outcomes]]="large",RANDBETWEEN(11,15),IF(Table5[[#This Row],[1st Event outcomes]]="small",RANDBETWEEN(3, 6),""))</f>
        <v>5</v>
      </c>
      <c r="E252" s="27">
        <f t="shared" ca="1" si="11"/>
        <v>0.43354203728146246</v>
      </c>
      <c r="F252" s="27">
        <f t="shared" ca="1" si="10"/>
        <v>0.59</v>
      </c>
      <c r="G252" s="30">
        <f ca="1">Table5[[#This Row],['#ranb'#randbtwn]]+Table5[[#This Row],['#rand]]/100</f>
        <v>0.59433542037281462</v>
      </c>
    </row>
    <row r="253" spans="2:7" x14ac:dyDescent="0.25">
      <c r="B253">
        <f t="shared" si="12"/>
        <v>251</v>
      </c>
      <c r="C253" s="28" t="str">
        <f ca="1">IFERROR(VLOOKUP(Table5[[#This Row],[Rand_value]],events_Chances,3,TRUE),"")</f>
        <v>large</v>
      </c>
      <c r="D253" s="29">
        <f ca="1">IF(Table5[[#This Row],[1st Event outcomes]]="large",RANDBETWEEN(11,15),IF(Table5[[#This Row],[1st Event outcomes]]="small",RANDBETWEEN(3, 6),""))</f>
        <v>11</v>
      </c>
      <c r="E253" s="27">
        <f t="shared" ca="1" si="11"/>
        <v>0.22928367892235479</v>
      </c>
      <c r="F253" s="27">
        <f t="shared" ca="1" si="10"/>
        <v>0.74</v>
      </c>
      <c r="G253" s="30">
        <f ca="1">Table5[[#This Row],['#ranb'#randbtwn]]+Table5[[#This Row],['#rand]]/100</f>
        <v>0.74229283678922353</v>
      </c>
    </row>
    <row r="254" spans="2:7" x14ac:dyDescent="0.25">
      <c r="B254">
        <f t="shared" si="12"/>
        <v>252</v>
      </c>
      <c r="C254" s="28" t="str">
        <f ca="1">IFERROR(VLOOKUP(Table5[[#This Row],[Rand_value]],events_Chances,3,TRUE),"")</f>
        <v>large</v>
      </c>
      <c r="D254" s="29">
        <f ca="1">IF(Table5[[#This Row],[1st Event outcomes]]="large",RANDBETWEEN(11,15),IF(Table5[[#This Row],[1st Event outcomes]]="small",RANDBETWEEN(3, 6),""))</f>
        <v>14</v>
      </c>
      <c r="E254" s="27">
        <f t="shared" ca="1" si="11"/>
        <v>0.55169150341727924</v>
      </c>
      <c r="F254" s="27">
        <f t="shared" ca="1" si="10"/>
        <v>0.85</v>
      </c>
      <c r="G254" s="30">
        <f ca="1">Table5[[#This Row],['#ranb'#randbtwn]]+Table5[[#This Row],['#rand]]/100</f>
        <v>0.85551691503417282</v>
      </c>
    </row>
    <row r="255" spans="2:7" x14ac:dyDescent="0.25">
      <c r="B255">
        <f t="shared" si="12"/>
        <v>253</v>
      </c>
      <c r="C255" s="28" t="str">
        <f ca="1">IFERROR(VLOOKUP(Table5[[#This Row],[Rand_value]],events_Chances,3,TRUE),"")</f>
        <v>small</v>
      </c>
      <c r="D255" s="29">
        <f ca="1">IF(Table5[[#This Row],[1st Event outcomes]]="large",RANDBETWEEN(11,15),IF(Table5[[#This Row],[1st Event outcomes]]="small",RANDBETWEEN(3, 6),""))</f>
        <v>3</v>
      </c>
      <c r="E255" s="27">
        <f t="shared" ca="1" si="11"/>
        <v>0.74113560058952699</v>
      </c>
      <c r="F255" s="27">
        <f t="shared" ca="1" si="10"/>
        <v>0.5</v>
      </c>
      <c r="G255" s="30">
        <f ca="1">Table5[[#This Row],['#ranb'#randbtwn]]+Table5[[#This Row],['#rand]]/100</f>
        <v>0.50741135600589526</v>
      </c>
    </row>
    <row r="256" spans="2:7" x14ac:dyDescent="0.25">
      <c r="B256">
        <f t="shared" si="12"/>
        <v>254</v>
      </c>
      <c r="C256" s="28" t="str">
        <f ca="1">IFERROR(VLOOKUP(Table5[[#This Row],[Rand_value]],events_Chances,3,TRUE),"")</f>
        <v>large</v>
      </c>
      <c r="D256" s="29">
        <f ca="1">IF(Table5[[#This Row],[1st Event outcomes]]="large",RANDBETWEEN(11,15),IF(Table5[[#This Row],[1st Event outcomes]]="small",RANDBETWEEN(3, 6),""))</f>
        <v>15</v>
      </c>
      <c r="E256" s="27">
        <f t="shared" ca="1" si="11"/>
        <v>6.3362473136728825E-2</v>
      </c>
      <c r="F256" s="27">
        <f t="shared" ca="1" si="10"/>
        <v>0.75</v>
      </c>
      <c r="G256" s="30">
        <f ca="1">Table5[[#This Row],['#ranb'#randbtwn]]+Table5[[#This Row],['#rand]]/100</f>
        <v>0.7506336247313673</v>
      </c>
    </row>
    <row r="257" spans="2:7" x14ac:dyDescent="0.25">
      <c r="B257">
        <f t="shared" si="12"/>
        <v>255</v>
      </c>
      <c r="C257" s="28" t="str">
        <f ca="1">IFERROR(VLOOKUP(Table5[[#This Row],[Rand_value]],events_Chances,3,TRUE),"")</f>
        <v>large</v>
      </c>
      <c r="D257" s="29">
        <f ca="1">IF(Table5[[#This Row],[1st Event outcomes]]="large",RANDBETWEEN(11,15),IF(Table5[[#This Row],[1st Event outcomes]]="small",RANDBETWEEN(3, 6),""))</f>
        <v>14</v>
      </c>
      <c r="E257" s="27">
        <f t="shared" ca="1" si="11"/>
        <v>0.45872153564890983</v>
      </c>
      <c r="F257" s="27">
        <f t="shared" ca="1" si="10"/>
        <v>0.7</v>
      </c>
      <c r="G257" s="30">
        <f ca="1">Table5[[#This Row],['#ranb'#randbtwn]]+Table5[[#This Row],['#rand]]/100</f>
        <v>0.70458721535648905</v>
      </c>
    </row>
    <row r="258" spans="2:7" x14ac:dyDescent="0.25">
      <c r="B258">
        <f t="shared" si="12"/>
        <v>256</v>
      </c>
      <c r="C258" s="28" t="str">
        <f ca="1">IFERROR(VLOOKUP(Table5[[#This Row],[Rand_value]],events_Chances,3,TRUE),"")</f>
        <v>large</v>
      </c>
      <c r="D258" s="29">
        <f ca="1">IF(Table5[[#This Row],[1st Event outcomes]]="large",RANDBETWEEN(11,15),IF(Table5[[#This Row],[1st Event outcomes]]="small",RANDBETWEEN(3, 6),""))</f>
        <v>13</v>
      </c>
      <c r="E258" s="27">
        <f t="shared" ca="1" si="11"/>
        <v>0.50215774502432242</v>
      </c>
      <c r="F258" s="27">
        <f t="shared" ca="1" si="10"/>
        <v>0.89</v>
      </c>
      <c r="G258" s="30">
        <f ca="1">Table5[[#This Row],['#ranb'#randbtwn]]+Table5[[#This Row],['#rand]]/100</f>
        <v>0.89502157745024324</v>
      </c>
    </row>
    <row r="259" spans="2:7" x14ac:dyDescent="0.25">
      <c r="B259">
        <f t="shared" si="12"/>
        <v>257</v>
      </c>
      <c r="C259" s="28" t="str">
        <f ca="1">IFERROR(VLOOKUP(Table5[[#This Row],[Rand_value]],events_Chances,3,TRUE),"")</f>
        <v>small</v>
      </c>
      <c r="D259" s="29">
        <f ca="1">IF(Table5[[#This Row],[1st Event outcomes]]="large",RANDBETWEEN(11,15),IF(Table5[[#This Row],[1st Event outcomes]]="small",RANDBETWEEN(3, 6),""))</f>
        <v>6</v>
      </c>
      <c r="E259" s="27">
        <f t="shared" ca="1" si="11"/>
        <v>0.29909577406520049</v>
      </c>
      <c r="F259" s="27">
        <f t="shared" ref="F259:F302" ca="1" si="13">RANDBETWEEN(35,100)/100</f>
        <v>0.56000000000000005</v>
      </c>
      <c r="G259" s="30">
        <f ca="1">Table5[[#This Row],['#ranb'#randbtwn]]+Table5[[#This Row],['#rand]]/100</f>
        <v>0.56299095774065211</v>
      </c>
    </row>
    <row r="260" spans="2:7" x14ac:dyDescent="0.25">
      <c r="B260">
        <f t="shared" si="12"/>
        <v>258</v>
      </c>
      <c r="C260" s="28" t="str">
        <f ca="1">IFERROR(VLOOKUP(Table5[[#This Row],[Rand_value]],events_Chances,3,TRUE),"")</f>
        <v>small</v>
      </c>
      <c r="D260" s="29">
        <f ca="1">IF(Table5[[#This Row],[1st Event outcomes]]="large",RANDBETWEEN(11,15),IF(Table5[[#This Row],[1st Event outcomes]]="small",RANDBETWEEN(3, 6),""))</f>
        <v>5</v>
      </c>
      <c r="E260" s="27">
        <f t="shared" ref="E260:E302" ca="1" si="14">RAND()</f>
        <v>0.7284625857079422</v>
      </c>
      <c r="F260" s="27">
        <f t="shared" ca="1" si="13"/>
        <v>0.6</v>
      </c>
      <c r="G260" s="30">
        <f ca="1">Table5[[#This Row],['#ranb'#randbtwn]]+Table5[[#This Row],['#rand]]/100</f>
        <v>0.60728462585707943</v>
      </c>
    </row>
    <row r="261" spans="2:7" x14ac:dyDescent="0.25">
      <c r="B261">
        <f t="shared" si="12"/>
        <v>259</v>
      </c>
      <c r="C261" s="28" t="str">
        <f ca="1">IFERROR(VLOOKUP(Table5[[#This Row],[Rand_value]],events_Chances,3,TRUE),"")</f>
        <v>small</v>
      </c>
      <c r="D261" s="29">
        <f ca="1">IF(Table5[[#This Row],[1st Event outcomes]]="large",RANDBETWEEN(11,15),IF(Table5[[#This Row],[1st Event outcomes]]="small",RANDBETWEEN(3, 6),""))</f>
        <v>5</v>
      </c>
      <c r="E261" s="27">
        <f t="shared" ca="1" si="14"/>
        <v>0.69890144457511172</v>
      </c>
      <c r="F261" s="27">
        <f t="shared" ca="1" si="13"/>
        <v>0.54</v>
      </c>
      <c r="G261" s="30">
        <f ca="1">Table5[[#This Row],['#ranb'#randbtwn]]+Table5[[#This Row],['#rand]]/100</f>
        <v>0.5469890144457511</v>
      </c>
    </row>
    <row r="262" spans="2:7" x14ac:dyDescent="0.25">
      <c r="B262">
        <f t="shared" si="12"/>
        <v>260</v>
      </c>
      <c r="C262" s="28" t="str">
        <f ca="1">IFERROR(VLOOKUP(Table5[[#This Row],[Rand_value]],events_Chances,3,TRUE),"")</f>
        <v>large</v>
      </c>
      <c r="D262" s="29">
        <f ca="1">IF(Table5[[#This Row],[1st Event outcomes]]="large",RANDBETWEEN(11,15),IF(Table5[[#This Row],[1st Event outcomes]]="small",RANDBETWEEN(3, 6),""))</f>
        <v>11</v>
      </c>
      <c r="E262" s="27">
        <f t="shared" ca="1" si="14"/>
        <v>0.80337342420853575</v>
      </c>
      <c r="F262" s="27">
        <f t="shared" ca="1" si="13"/>
        <v>0.84</v>
      </c>
      <c r="G262" s="30">
        <f ca="1">Table5[[#This Row],['#ranb'#randbtwn]]+Table5[[#This Row],['#rand]]/100</f>
        <v>0.84803373424208528</v>
      </c>
    </row>
    <row r="263" spans="2:7" x14ac:dyDescent="0.25">
      <c r="B263">
        <f t="shared" si="12"/>
        <v>261</v>
      </c>
      <c r="C263" s="28" t="str">
        <f ca="1">IFERROR(VLOOKUP(Table5[[#This Row],[Rand_value]],events_Chances,3,TRUE),"")</f>
        <v>large</v>
      </c>
      <c r="D263" s="29">
        <f ca="1">IF(Table5[[#This Row],[1st Event outcomes]]="large",RANDBETWEEN(11,15),IF(Table5[[#This Row],[1st Event outcomes]]="small",RANDBETWEEN(3, 6),""))</f>
        <v>11</v>
      </c>
      <c r="E263" s="27">
        <f t="shared" ca="1" si="14"/>
        <v>0.8540695571348057</v>
      </c>
      <c r="F263" s="27">
        <f t="shared" ca="1" si="13"/>
        <v>0.83</v>
      </c>
      <c r="G263" s="30">
        <f ca="1">Table5[[#This Row],['#ranb'#randbtwn]]+Table5[[#This Row],['#rand]]/100</f>
        <v>0.83854069557134803</v>
      </c>
    </row>
    <row r="264" spans="2:7" x14ac:dyDescent="0.25">
      <c r="B264">
        <f t="shared" si="12"/>
        <v>262</v>
      </c>
      <c r="C264" s="28" t="str">
        <f ca="1">IFERROR(VLOOKUP(Table5[[#This Row],[Rand_value]],events_Chances,3,TRUE),"")</f>
        <v>large</v>
      </c>
      <c r="D264" s="29">
        <f ca="1">IF(Table5[[#This Row],[1st Event outcomes]]="large",RANDBETWEEN(11,15),IF(Table5[[#This Row],[1st Event outcomes]]="small",RANDBETWEEN(3, 6),""))</f>
        <v>12</v>
      </c>
      <c r="E264" s="27">
        <f t="shared" ca="1" si="14"/>
        <v>0.17372586743141016</v>
      </c>
      <c r="F264" s="27">
        <f t="shared" ca="1" si="13"/>
        <v>0.97</v>
      </c>
      <c r="G264" s="30">
        <f ca="1">Table5[[#This Row],['#ranb'#randbtwn]]+Table5[[#This Row],['#rand]]/100</f>
        <v>0.97173725867431404</v>
      </c>
    </row>
    <row r="265" spans="2:7" x14ac:dyDescent="0.25">
      <c r="B265">
        <f t="shared" si="12"/>
        <v>263</v>
      </c>
      <c r="C265" s="28" t="str">
        <f ca="1">IFERROR(VLOOKUP(Table5[[#This Row],[Rand_value]],events_Chances,3,TRUE),"")</f>
        <v>small</v>
      </c>
      <c r="D265" s="29">
        <f ca="1">IF(Table5[[#This Row],[1st Event outcomes]]="large",RANDBETWEEN(11,15),IF(Table5[[#This Row],[1st Event outcomes]]="small",RANDBETWEEN(3, 6),""))</f>
        <v>4</v>
      </c>
      <c r="E265" s="27">
        <f t="shared" ca="1" si="14"/>
        <v>0.27547586719624195</v>
      </c>
      <c r="F265" s="27">
        <f t="shared" ca="1" si="13"/>
        <v>0.37</v>
      </c>
      <c r="G265" s="30">
        <f ca="1">Table5[[#This Row],['#ranb'#randbtwn]]+Table5[[#This Row],['#rand]]/100</f>
        <v>0.37275475867196239</v>
      </c>
    </row>
    <row r="266" spans="2:7" x14ac:dyDescent="0.25">
      <c r="B266">
        <f t="shared" si="12"/>
        <v>264</v>
      </c>
      <c r="C266" s="28" t="str">
        <f ca="1">IFERROR(VLOOKUP(Table5[[#This Row],[Rand_value]],events_Chances,3,TRUE),"")</f>
        <v>small</v>
      </c>
      <c r="D266" s="29">
        <f ca="1">IF(Table5[[#This Row],[1st Event outcomes]]="large",RANDBETWEEN(11,15),IF(Table5[[#This Row],[1st Event outcomes]]="small",RANDBETWEEN(3, 6),""))</f>
        <v>6</v>
      </c>
      <c r="E266" s="27">
        <f t="shared" ca="1" si="14"/>
        <v>0.17986789705838824</v>
      </c>
      <c r="F266" s="27">
        <f t="shared" ca="1" si="13"/>
        <v>0.56999999999999995</v>
      </c>
      <c r="G266" s="30">
        <f ca="1">Table5[[#This Row],['#ranb'#randbtwn]]+Table5[[#This Row],['#rand]]/100</f>
        <v>0.57179867897058378</v>
      </c>
    </row>
    <row r="267" spans="2:7" x14ac:dyDescent="0.25">
      <c r="B267">
        <f t="shared" si="12"/>
        <v>265</v>
      </c>
      <c r="C267" s="28" t="str">
        <f ca="1">IFERROR(VLOOKUP(Table5[[#This Row],[Rand_value]],events_Chances,3,TRUE),"")</f>
        <v>large</v>
      </c>
      <c r="D267" s="29">
        <f ca="1">IF(Table5[[#This Row],[1st Event outcomes]]="large",RANDBETWEEN(11,15),IF(Table5[[#This Row],[1st Event outcomes]]="small",RANDBETWEEN(3, 6),""))</f>
        <v>11</v>
      </c>
      <c r="E267" s="27">
        <f t="shared" ca="1" si="14"/>
        <v>0.52133768315039941</v>
      </c>
      <c r="F267" s="27">
        <f t="shared" ca="1" si="13"/>
        <v>0.99</v>
      </c>
      <c r="G267" s="30">
        <f ca="1">Table5[[#This Row],['#ranb'#randbtwn]]+Table5[[#This Row],['#rand]]/100</f>
        <v>0.99521337683150402</v>
      </c>
    </row>
    <row r="268" spans="2:7" x14ac:dyDescent="0.25">
      <c r="B268">
        <f t="shared" si="12"/>
        <v>266</v>
      </c>
      <c r="C268" s="28" t="str">
        <f ca="1">IFERROR(VLOOKUP(Table5[[#This Row],[Rand_value]],events_Chances,3,TRUE),"")</f>
        <v>small</v>
      </c>
      <c r="D268" s="29">
        <f ca="1">IF(Table5[[#This Row],[1st Event outcomes]]="large",RANDBETWEEN(11,15),IF(Table5[[#This Row],[1st Event outcomes]]="small",RANDBETWEEN(3, 6),""))</f>
        <v>6</v>
      </c>
      <c r="E268" s="27">
        <f t="shared" ca="1" si="14"/>
        <v>0.11835020634858062</v>
      </c>
      <c r="F268" s="27">
        <f t="shared" ca="1" si="13"/>
        <v>0.43</v>
      </c>
      <c r="G268" s="30">
        <f ca="1">Table5[[#This Row],['#ranb'#randbtwn]]+Table5[[#This Row],['#rand]]/100</f>
        <v>0.43118350206348582</v>
      </c>
    </row>
    <row r="269" spans="2:7" x14ac:dyDescent="0.25">
      <c r="B269">
        <f t="shared" si="12"/>
        <v>267</v>
      </c>
      <c r="C269" s="28" t="str">
        <f ca="1">IFERROR(VLOOKUP(Table5[[#This Row],[Rand_value]],events_Chances,3,TRUE),"")</f>
        <v>small</v>
      </c>
      <c r="D269" s="29">
        <f ca="1">IF(Table5[[#This Row],[1st Event outcomes]]="large",RANDBETWEEN(11,15),IF(Table5[[#This Row],[1st Event outcomes]]="small",RANDBETWEEN(3, 6),""))</f>
        <v>6</v>
      </c>
      <c r="E269" s="27">
        <f t="shared" ca="1" si="14"/>
        <v>0.40963512287601</v>
      </c>
      <c r="F269" s="27">
        <f t="shared" ca="1" si="13"/>
        <v>0.48</v>
      </c>
      <c r="G269" s="30">
        <f ca="1">Table5[[#This Row],['#ranb'#randbtwn]]+Table5[[#This Row],['#rand]]/100</f>
        <v>0.4840963512287601</v>
      </c>
    </row>
    <row r="270" spans="2:7" x14ac:dyDescent="0.25">
      <c r="B270">
        <f t="shared" si="12"/>
        <v>268</v>
      </c>
      <c r="C270" s="28" t="str">
        <f ca="1">IFERROR(VLOOKUP(Table5[[#This Row],[Rand_value]],events_Chances,3,TRUE),"")</f>
        <v>large</v>
      </c>
      <c r="D270" s="29">
        <f ca="1">IF(Table5[[#This Row],[1st Event outcomes]]="large",RANDBETWEEN(11,15),IF(Table5[[#This Row],[1st Event outcomes]]="small",RANDBETWEEN(3, 6),""))</f>
        <v>12</v>
      </c>
      <c r="E270" s="27">
        <f t="shared" ca="1" si="14"/>
        <v>0.89046129703907273</v>
      </c>
      <c r="F270" s="27">
        <f t="shared" ca="1" si="13"/>
        <v>0.9</v>
      </c>
      <c r="G270" s="30">
        <f ca="1">Table5[[#This Row],['#ranb'#randbtwn]]+Table5[[#This Row],['#rand]]/100</f>
        <v>0.90890461297039071</v>
      </c>
    </row>
    <row r="271" spans="2:7" x14ac:dyDescent="0.25">
      <c r="B271">
        <f t="shared" si="12"/>
        <v>269</v>
      </c>
      <c r="C271" s="28" t="str">
        <f ca="1">IFERROR(VLOOKUP(Table5[[#This Row],[Rand_value]],events_Chances,3,TRUE),"")</f>
        <v>small</v>
      </c>
      <c r="D271" s="29">
        <f ca="1">IF(Table5[[#This Row],[1st Event outcomes]]="large",RANDBETWEEN(11,15),IF(Table5[[#This Row],[1st Event outcomes]]="small",RANDBETWEEN(3, 6),""))</f>
        <v>4</v>
      </c>
      <c r="E271" s="27">
        <f t="shared" ca="1" si="14"/>
        <v>0.93800660219991672</v>
      </c>
      <c r="F271" s="27">
        <f t="shared" ca="1" si="13"/>
        <v>0.37</v>
      </c>
      <c r="G271" s="30">
        <f ca="1">Table5[[#This Row],['#ranb'#randbtwn]]+Table5[[#This Row],['#rand]]/100</f>
        <v>0.37938006602199914</v>
      </c>
    </row>
    <row r="272" spans="2:7" x14ac:dyDescent="0.25">
      <c r="B272">
        <f t="shared" ref="B272:B302" si="15">B271+1</f>
        <v>270</v>
      </c>
      <c r="C272" s="28" t="str">
        <f ca="1">IFERROR(VLOOKUP(Table5[[#This Row],[Rand_value]],events_Chances,3,TRUE),"")</f>
        <v>large</v>
      </c>
      <c r="D272" s="29">
        <f ca="1">IF(Table5[[#This Row],[1st Event outcomes]]="large",RANDBETWEEN(11,15),IF(Table5[[#This Row],[1st Event outcomes]]="small",RANDBETWEEN(3, 6),""))</f>
        <v>14</v>
      </c>
      <c r="E272" s="27">
        <f t="shared" ca="1" si="14"/>
        <v>0.35472515579671859</v>
      </c>
      <c r="F272" s="27">
        <f t="shared" ca="1" si="13"/>
        <v>0.89</v>
      </c>
      <c r="G272" s="30">
        <f ca="1">Table5[[#This Row],['#ranb'#randbtwn]]+Table5[[#This Row],['#rand]]/100</f>
        <v>0.89354725155796721</v>
      </c>
    </row>
    <row r="273" spans="2:7" x14ac:dyDescent="0.25">
      <c r="B273">
        <f t="shared" si="15"/>
        <v>271</v>
      </c>
      <c r="C273" s="28" t="str">
        <f ca="1">IFERROR(VLOOKUP(Table5[[#This Row],[Rand_value]],events_Chances,3,TRUE),"")</f>
        <v>large</v>
      </c>
      <c r="D273" s="29">
        <f ca="1">IF(Table5[[#This Row],[1st Event outcomes]]="large",RANDBETWEEN(11,15),IF(Table5[[#This Row],[1st Event outcomes]]="small",RANDBETWEEN(3, 6),""))</f>
        <v>13</v>
      </c>
      <c r="E273" s="27">
        <f t="shared" ca="1" si="14"/>
        <v>0.62874111971983093</v>
      </c>
      <c r="F273" s="27">
        <f t="shared" ca="1" si="13"/>
        <v>0.99</v>
      </c>
      <c r="G273" s="30">
        <f ca="1">Table5[[#This Row],['#ranb'#randbtwn]]+Table5[[#This Row],['#rand]]/100</f>
        <v>0.99628741119719832</v>
      </c>
    </row>
    <row r="274" spans="2:7" x14ac:dyDescent="0.25">
      <c r="B274">
        <f t="shared" si="15"/>
        <v>272</v>
      </c>
      <c r="C274" s="28" t="str">
        <f ca="1">IFERROR(VLOOKUP(Table5[[#This Row],[Rand_value]],events_Chances,3,TRUE),"")</f>
        <v>small</v>
      </c>
      <c r="D274" s="29">
        <f ca="1">IF(Table5[[#This Row],[1st Event outcomes]]="large",RANDBETWEEN(11,15),IF(Table5[[#This Row],[1st Event outcomes]]="small",RANDBETWEEN(3, 6),""))</f>
        <v>6</v>
      </c>
      <c r="E274" s="27">
        <f t="shared" ca="1" si="14"/>
        <v>0.35541613189538968</v>
      </c>
      <c r="F274" s="27">
        <f t="shared" ca="1" si="13"/>
        <v>0.5</v>
      </c>
      <c r="G274" s="30">
        <f ca="1">Table5[[#This Row],['#ranb'#randbtwn]]+Table5[[#This Row],['#rand]]/100</f>
        <v>0.50355416131895392</v>
      </c>
    </row>
    <row r="275" spans="2:7" x14ac:dyDescent="0.25">
      <c r="B275">
        <f t="shared" si="15"/>
        <v>273</v>
      </c>
      <c r="C275" s="28" t="str">
        <f ca="1">IFERROR(VLOOKUP(Table5[[#This Row],[Rand_value]],events_Chances,3,TRUE),"")</f>
        <v>large</v>
      </c>
      <c r="D275" s="29">
        <f ca="1">IF(Table5[[#This Row],[1st Event outcomes]]="large",RANDBETWEEN(11,15),IF(Table5[[#This Row],[1st Event outcomes]]="small",RANDBETWEEN(3, 6),""))</f>
        <v>13</v>
      </c>
      <c r="E275" s="27">
        <f t="shared" ca="1" si="14"/>
        <v>0.16706093981221537</v>
      </c>
      <c r="F275" s="27">
        <f t="shared" ca="1" si="13"/>
        <v>0.99</v>
      </c>
      <c r="G275" s="30">
        <f ca="1">Table5[[#This Row],['#ranb'#randbtwn]]+Table5[[#This Row],['#rand]]/100</f>
        <v>0.99167060939812213</v>
      </c>
    </row>
    <row r="276" spans="2:7" x14ac:dyDescent="0.25">
      <c r="B276">
        <f t="shared" si="15"/>
        <v>274</v>
      </c>
      <c r="C276" s="28" t="str">
        <f ca="1">IFERROR(VLOOKUP(Table5[[#This Row],[Rand_value]],events_Chances,3,TRUE),"")</f>
        <v>small</v>
      </c>
      <c r="D276" s="29">
        <f ca="1">IF(Table5[[#This Row],[1st Event outcomes]]="large",RANDBETWEEN(11,15),IF(Table5[[#This Row],[1st Event outcomes]]="small",RANDBETWEEN(3, 6),""))</f>
        <v>4</v>
      </c>
      <c r="E276" s="27">
        <f t="shared" ca="1" si="14"/>
        <v>0.82344508375028092</v>
      </c>
      <c r="F276" s="27">
        <f t="shared" ca="1" si="13"/>
        <v>0.46</v>
      </c>
      <c r="G276" s="30">
        <f ca="1">Table5[[#This Row],['#ranb'#randbtwn]]+Table5[[#This Row],['#rand]]/100</f>
        <v>0.46823445083750281</v>
      </c>
    </row>
    <row r="277" spans="2:7" x14ac:dyDescent="0.25">
      <c r="B277">
        <f t="shared" si="15"/>
        <v>275</v>
      </c>
      <c r="C277" s="28" t="str">
        <f ca="1">IFERROR(VLOOKUP(Table5[[#This Row],[Rand_value]],events_Chances,3,TRUE),"")</f>
        <v>small</v>
      </c>
      <c r="D277" s="29">
        <f ca="1">IF(Table5[[#This Row],[1st Event outcomes]]="large",RANDBETWEEN(11,15),IF(Table5[[#This Row],[1st Event outcomes]]="small",RANDBETWEEN(3, 6),""))</f>
        <v>5</v>
      </c>
      <c r="E277" s="27">
        <f t="shared" ca="1" si="14"/>
        <v>0.23238958987211478</v>
      </c>
      <c r="F277" s="27">
        <f t="shared" ca="1" si="13"/>
        <v>0.51</v>
      </c>
      <c r="G277" s="30">
        <f ca="1">Table5[[#This Row],['#ranb'#randbtwn]]+Table5[[#This Row],['#rand]]/100</f>
        <v>0.51232389589872118</v>
      </c>
    </row>
    <row r="278" spans="2:7" x14ac:dyDescent="0.25">
      <c r="B278">
        <f t="shared" si="15"/>
        <v>276</v>
      </c>
      <c r="C278" s="28" t="str">
        <f ca="1">IFERROR(VLOOKUP(Table5[[#This Row],[Rand_value]],events_Chances,3,TRUE),"")</f>
        <v>small</v>
      </c>
      <c r="D278" s="29">
        <f ca="1">IF(Table5[[#This Row],[1st Event outcomes]]="large",RANDBETWEEN(11,15),IF(Table5[[#This Row],[1st Event outcomes]]="small",RANDBETWEEN(3, 6),""))</f>
        <v>3</v>
      </c>
      <c r="E278" s="27">
        <f t="shared" ca="1" si="14"/>
        <v>0.42384701915220369</v>
      </c>
      <c r="F278" s="27">
        <f t="shared" ca="1" si="13"/>
        <v>0.36</v>
      </c>
      <c r="G278" s="30">
        <f ca="1">Table5[[#This Row],['#ranb'#randbtwn]]+Table5[[#This Row],['#rand]]/100</f>
        <v>0.364238470191522</v>
      </c>
    </row>
    <row r="279" spans="2:7" x14ac:dyDescent="0.25">
      <c r="B279">
        <f t="shared" si="15"/>
        <v>277</v>
      </c>
      <c r="C279" s="28" t="str">
        <f ca="1">IFERROR(VLOOKUP(Table5[[#This Row],[Rand_value]],events_Chances,3,TRUE),"")</f>
        <v>large</v>
      </c>
      <c r="D279" s="29">
        <f ca="1">IF(Table5[[#This Row],[1st Event outcomes]]="large",RANDBETWEEN(11,15),IF(Table5[[#This Row],[1st Event outcomes]]="small",RANDBETWEEN(3, 6),""))</f>
        <v>12</v>
      </c>
      <c r="E279" s="27">
        <f t="shared" ca="1" si="14"/>
        <v>0.88416238096024136</v>
      </c>
      <c r="F279" s="27">
        <f t="shared" ca="1" si="13"/>
        <v>0.7</v>
      </c>
      <c r="G279" s="30">
        <f ca="1">Table5[[#This Row],['#ranb'#randbtwn]]+Table5[[#This Row],['#rand]]/100</f>
        <v>0.70884162380960236</v>
      </c>
    </row>
    <row r="280" spans="2:7" x14ac:dyDescent="0.25">
      <c r="B280">
        <f t="shared" si="15"/>
        <v>278</v>
      </c>
      <c r="C280" s="28" t="str">
        <f ca="1">IFERROR(VLOOKUP(Table5[[#This Row],[Rand_value]],events_Chances,3,TRUE),"")</f>
        <v>large</v>
      </c>
      <c r="D280" s="29">
        <f ca="1">IF(Table5[[#This Row],[1st Event outcomes]]="large",RANDBETWEEN(11,15),IF(Table5[[#This Row],[1st Event outcomes]]="small",RANDBETWEEN(3, 6),""))</f>
        <v>15</v>
      </c>
      <c r="E280" s="27">
        <f t="shared" ca="1" si="14"/>
        <v>0.71569332173819245</v>
      </c>
      <c r="F280" s="27">
        <f t="shared" ca="1" si="13"/>
        <v>0.78</v>
      </c>
      <c r="G280" s="30">
        <f ca="1">Table5[[#This Row],['#ranb'#randbtwn]]+Table5[[#This Row],['#rand]]/100</f>
        <v>0.787156933217382</v>
      </c>
    </row>
    <row r="281" spans="2:7" x14ac:dyDescent="0.25">
      <c r="B281">
        <f t="shared" si="15"/>
        <v>279</v>
      </c>
      <c r="C281" s="28" t="str">
        <f ca="1">IFERROR(VLOOKUP(Table5[[#This Row],[Rand_value]],events_Chances,3,TRUE),"")</f>
        <v>large</v>
      </c>
      <c r="D281" s="29">
        <f ca="1">IF(Table5[[#This Row],[1st Event outcomes]]="large",RANDBETWEEN(11,15),IF(Table5[[#This Row],[1st Event outcomes]]="small",RANDBETWEEN(3, 6),""))</f>
        <v>11</v>
      </c>
      <c r="E281" s="27">
        <f t="shared" ca="1" si="14"/>
        <v>0.37080392547721308</v>
      </c>
      <c r="F281" s="27">
        <f t="shared" ca="1" si="13"/>
        <v>0.98</v>
      </c>
      <c r="G281" s="30">
        <f ca="1">Table5[[#This Row],['#ranb'#randbtwn]]+Table5[[#This Row],['#rand]]/100</f>
        <v>0.98370803925477213</v>
      </c>
    </row>
    <row r="282" spans="2:7" x14ac:dyDescent="0.25">
      <c r="B282">
        <f t="shared" si="15"/>
        <v>280</v>
      </c>
      <c r="C282" s="28" t="str">
        <f ca="1">IFERROR(VLOOKUP(Table5[[#This Row],[Rand_value]],events_Chances,3,TRUE),"")</f>
        <v>large</v>
      </c>
      <c r="D282" s="29">
        <f ca="1">IF(Table5[[#This Row],[1st Event outcomes]]="large",RANDBETWEEN(11,15),IF(Table5[[#This Row],[1st Event outcomes]]="small",RANDBETWEEN(3, 6),""))</f>
        <v>11</v>
      </c>
      <c r="E282" s="27">
        <f t="shared" ca="1" si="14"/>
        <v>0.6342920596105035</v>
      </c>
      <c r="F282" s="27">
        <f t="shared" ca="1" si="13"/>
        <v>0.96</v>
      </c>
      <c r="G282" s="30">
        <f ca="1">Table5[[#This Row],['#ranb'#randbtwn]]+Table5[[#This Row],['#rand]]/100</f>
        <v>0.96634292059610505</v>
      </c>
    </row>
    <row r="283" spans="2:7" x14ac:dyDescent="0.25">
      <c r="B283">
        <f t="shared" si="15"/>
        <v>281</v>
      </c>
      <c r="C283" s="28" t="str">
        <f ca="1">IFERROR(VLOOKUP(Table5[[#This Row],[Rand_value]],events_Chances,3,TRUE),"")</f>
        <v>small</v>
      </c>
      <c r="D283" s="29">
        <f ca="1">IF(Table5[[#This Row],[1st Event outcomes]]="large",RANDBETWEEN(11,15),IF(Table5[[#This Row],[1st Event outcomes]]="small",RANDBETWEEN(3, 6),""))</f>
        <v>4</v>
      </c>
      <c r="E283" s="27">
        <f t="shared" ca="1" si="14"/>
        <v>0.9649074245428958</v>
      </c>
      <c r="F283" s="27">
        <f t="shared" ca="1" si="13"/>
        <v>0.61</v>
      </c>
      <c r="G283" s="30">
        <f ca="1">Table5[[#This Row],['#ranb'#randbtwn]]+Table5[[#This Row],['#rand]]/100</f>
        <v>0.61964907424542892</v>
      </c>
    </row>
    <row r="284" spans="2:7" x14ac:dyDescent="0.25">
      <c r="B284">
        <f t="shared" si="15"/>
        <v>282</v>
      </c>
      <c r="C284" s="28" t="str">
        <f ca="1">IFERROR(VLOOKUP(Table5[[#This Row],[Rand_value]],events_Chances,3,TRUE),"")</f>
        <v>large</v>
      </c>
      <c r="D284" s="29">
        <f ca="1">IF(Table5[[#This Row],[1st Event outcomes]]="large",RANDBETWEEN(11,15),IF(Table5[[#This Row],[1st Event outcomes]]="small",RANDBETWEEN(3, 6),""))</f>
        <v>12</v>
      </c>
      <c r="E284" s="27">
        <f t="shared" ca="1" si="14"/>
        <v>0.32597854406828297</v>
      </c>
      <c r="F284" s="27">
        <f t="shared" ca="1" si="13"/>
        <v>0.71</v>
      </c>
      <c r="G284" s="30">
        <f ca="1">Table5[[#This Row],['#ranb'#randbtwn]]+Table5[[#This Row],['#rand]]/100</f>
        <v>0.7132597854406828</v>
      </c>
    </row>
    <row r="285" spans="2:7" x14ac:dyDescent="0.25">
      <c r="B285">
        <f t="shared" si="15"/>
        <v>283</v>
      </c>
      <c r="C285" s="28" t="str">
        <f ca="1">IFERROR(VLOOKUP(Table5[[#This Row],[Rand_value]],events_Chances,3,TRUE),"")</f>
        <v>large</v>
      </c>
      <c r="D285" s="29">
        <f ca="1">IF(Table5[[#This Row],[1st Event outcomes]]="large",RANDBETWEEN(11,15),IF(Table5[[#This Row],[1st Event outcomes]]="small",RANDBETWEEN(3, 6),""))</f>
        <v>13</v>
      </c>
      <c r="E285" s="27">
        <f t="shared" ca="1" si="14"/>
        <v>0.4225889048709488</v>
      </c>
      <c r="F285" s="27">
        <f t="shared" ca="1" si="13"/>
        <v>0.98</v>
      </c>
      <c r="G285" s="30">
        <f ca="1">Table5[[#This Row],['#ranb'#randbtwn]]+Table5[[#This Row],['#rand]]/100</f>
        <v>0.98422588904870945</v>
      </c>
    </row>
    <row r="286" spans="2:7" x14ac:dyDescent="0.25">
      <c r="B286">
        <f t="shared" si="15"/>
        <v>284</v>
      </c>
      <c r="C286" s="28" t="str">
        <f ca="1">IFERROR(VLOOKUP(Table5[[#This Row],[Rand_value]],events_Chances,3,TRUE),"")</f>
        <v>small</v>
      </c>
      <c r="D286" s="29">
        <f ca="1">IF(Table5[[#This Row],[1st Event outcomes]]="large",RANDBETWEEN(11,15),IF(Table5[[#This Row],[1st Event outcomes]]="small",RANDBETWEEN(3, 6),""))</f>
        <v>6</v>
      </c>
      <c r="E286" s="27">
        <f t="shared" ca="1" si="14"/>
        <v>0.71140814565362331</v>
      </c>
      <c r="F286" s="27">
        <f t="shared" ca="1" si="13"/>
        <v>0.49</v>
      </c>
      <c r="G286" s="30">
        <f ca="1">Table5[[#This Row],['#ranb'#randbtwn]]+Table5[[#This Row],['#rand]]/100</f>
        <v>0.49711408145653624</v>
      </c>
    </row>
    <row r="287" spans="2:7" x14ac:dyDescent="0.25">
      <c r="B287">
        <f t="shared" si="15"/>
        <v>285</v>
      </c>
      <c r="C287" s="28" t="str">
        <f ca="1">IFERROR(VLOOKUP(Table5[[#This Row],[Rand_value]],events_Chances,3,TRUE),"")</f>
        <v>small</v>
      </c>
      <c r="D287" s="29">
        <f ca="1">IF(Table5[[#This Row],[1st Event outcomes]]="large",RANDBETWEEN(11,15),IF(Table5[[#This Row],[1st Event outcomes]]="small",RANDBETWEEN(3, 6),""))</f>
        <v>6</v>
      </c>
      <c r="E287" s="27">
        <f t="shared" ca="1" si="14"/>
        <v>5.6182282633220892E-2</v>
      </c>
      <c r="F287" s="27">
        <f t="shared" ca="1" si="13"/>
        <v>0.45</v>
      </c>
      <c r="G287" s="30">
        <f ca="1">Table5[[#This Row],['#ranb'#randbtwn]]+Table5[[#This Row],['#rand]]/100</f>
        <v>0.45056182282633223</v>
      </c>
    </row>
    <row r="288" spans="2:7" x14ac:dyDescent="0.25">
      <c r="B288">
        <f t="shared" si="15"/>
        <v>286</v>
      </c>
      <c r="C288" s="28" t="str">
        <f ca="1">IFERROR(VLOOKUP(Table5[[#This Row],[Rand_value]],events_Chances,3,TRUE),"")</f>
        <v>large</v>
      </c>
      <c r="D288" s="29">
        <f ca="1">IF(Table5[[#This Row],[1st Event outcomes]]="large",RANDBETWEEN(11,15),IF(Table5[[#This Row],[1st Event outcomes]]="small",RANDBETWEEN(3, 6),""))</f>
        <v>15</v>
      </c>
      <c r="E288" s="27">
        <f t="shared" ca="1" si="14"/>
        <v>0.26708412594311881</v>
      </c>
      <c r="F288" s="27">
        <f t="shared" ca="1" si="13"/>
        <v>0.76</v>
      </c>
      <c r="G288" s="30">
        <f ca="1">Table5[[#This Row],['#ranb'#randbtwn]]+Table5[[#This Row],['#rand]]/100</f>
        <v>0.76267084125943119</v>
      </c>
    </row>
    <row r="289" spans="2:7" x14ac:dyDescent="0.25">
      <c r="B289">
        <f t="shared" si="15"/>
        <v>287</v>
      </c>
      <c r="C289" s="28" t="str">
        <f ca="1">IFERROR(VLOOKUP(Table5[[#This Row],[Rand_value]],events_Chances,3,TRUE),"")</f>
        <v>large</v>
      </c>
      <c r="D289" s="29">
        <f ca="1">IF(Table5[[#This Row],[1st Event outcomes]]="large",RANDBETWEEN(11,15),IF(Table5[[#This Row],[1st Event outcomes]]="small",RANDBETWEEN(3, 6),""))</f>
        <v>12</v>
      </c>
      <c r="E289" s="27">
        <f t="shared" ca="1" si="14"/>
        <v>7.4560435523005508E-2</v>
      </c>
      <c r="F289" s="27">
        <f t="shared" ca="1" si="13"/>
        <v>0.93</v>
      </c>
      <c r="G289" s="30">
        <f ca="1">Table5[[#This Row],['#ranb'#randbtwn]]+Table5[[#This Row],['#rand]]/100</f>
        <v>0.93074560435523013</v>
      </c>
    </row>
    <row r="290" spans="2:7" x14ac:dyDescent="0.25">
      <c r="B290">
        <f t="shared" si="15"/>
        <v>288</v>
      </c>
      <c r="C290" s="28" t="str">
        <f ca="1">IFERROR(VLOOKUP(Table5[[#This Row],[Rand_value]],events_Chances,3,TRUE),"")</f>
        <v>small</v>
      </c>
      <c r="D290" s="29">
        <f ca="1">IF(Table5[[#This Row],[1st Event outcomes]]="large",RANDBETWEEN(11,15),IF(Table5[[#This Row],[1st Event outcomes]]="small",RANDBETWEEN(3, 6),""))</f>
        <v>3</v>
      </c>
      <c r="E290" s="27">
        <f t="shared" ca="1" si="14"/>
        <v>0.98883639155059655</v>
      </c>
      <c r="F290" s="27">
        <f t="shared" ca="1" si="13"/>
        <v>0.43</v>
      </c>
      <c r="G290" s="30">
        <f ca="1">Table5[[#This Row],['#ranb'#randbtwn]]+Table5[[#This Row],['#rand]]/100</f>
        <v>0.43988836391550595</v>
      </c>
    </row>
    <row r="291" spans="2:7" x14ac:dyDescent="0.25">
      <c r="B291">
        <f t="shared" si="15"/>
        <v>289</v>
      </c>
      <c r="C291" s="28" t="str">
        <f ca="1">IFERROR(VLOOKUP(Table5[[#This Row],[Rand_value]],events_Chances,3,TRUE),"")</f>
        <v>large</v>
      </c>
      <c r="D291" s="29">
        <f ca="1">IF(Table5[[#This Row],[1st Event outcomes]]="large",RANDBETWEEN(11,15),IF(Table5[[#This Row],[1st Event outcomes]]="small",RANDBETWEEN(3, 6),""))</f>
        <v>13</v>
      </c>
      <c r="E291" s="27">
        <f t="shared" ca="1" si="14"/>
        <v>0.44342057479884733</v>
      </c>
      <c r="F291" s="27">
        <f t="shared" ca="1" si="13"/>
        <v>0.67</v>
      </c>
      <c r="G291" s="30">
        <f ca="1">Table5[[#This Row],['#ranb'#randbtwn]]+Table5[[#This Row],['#rand]]/100</f>
        <v>0.67443420574798851</v>
      </c>
    </row>
    <row r="292" spans="2:7" x14ac:dyDescent="0.25">
      <c r="B292">
        <f t="shared" si="15"/>
        <v>290</v>
      </c>
      <c r="C292" s="28" t="str">
        <f ca="1">IFERROR(VLOOKUP(Table5[[#This Row],[Rand_value]],events_Chances,3,TRUE),"")</f>
        <v>large</v>
      </c>
      <c r="D292" s="29">
        <f ca="1">IF(Table5[[#This Row],[1st Event outcomes]]="large",RANDBETWEEN(11,15),IF(Table5[[#This Row],[1st Event outcomes]]="small",RANDBETWEEN(3, 6),""))</f>
        <v>14</v>
      </c>
      <c r="E292" s="27">
        <f t="shared" ca="1" si="14"/>
        <v>9.029291263266237E-2</v>
      </c>
      <c r="F292" s="27">
        <f t="shared" ca="1" si="13"/>
        <v>0.83</v>
      </c>
      <c r="G292" s="30">
        <f ca="1">Table5[[#This Row],['#ranb'#randbtwn]]+Table5[[#This Row],['#rand]]/100</f>
        <v>0.83090292912632657</v>
      </c>
    </row>
    <row r="293" spans="2:7" x14ac:dyDescent="0.25">
      <c r="B293">
        <f t="shared" si="15"/>
        <v>291</v>
      </c>
      <c r="C293" s="28" t="str">
        <f ca="1">IFERROR(VLOOKUP(Table5[[#This Row],[Rand_value]],events_Chances,3,TRUE),"")</f>
        <v>large</v>
      </c>
      <c r="D293" s="29">
        <f ca="1">IF(Table5[[#This Row],[1st Event outcomes]]="large",RANDBETWEEN(11,15),IF(Table5[[#This Row],[1st Event outcomes]]="small",RANDBETWEEN(3, 6),""))</f>
        <v>13</v>
      </c>
      <c r="E293" s="27">
        <f t="shared" ca="1" si="14"/>
        <v>0.93471353064095475</v>
      </c>
      <c r="F293" s="27">
        <f t="shared" ca="1" si="13"/>
        <v>0.87</v>
      </c>
      <c r="G293" s="30">
        <f ca="1">Table5[[#This Row],['#ranb'#randbtwn]]+Table5[[#This Row],['#rand]]/100</f>
        <v>0.87934713530640951</v>
      </c>
    </row>
    <row r="294" spans="2:7" x14ac:dyDescent="0.25">
      <c r="B294">
        <f t="shared" si="15"/>
        <v>292</v>
      </c>
      <c r="C294" s="28" t="str">
        <f ca="1">IFERROR(VLOOKUP(Table5[[#This Row],[Rand_value]],events_Chances,3,TRUE),"")</f>
        <v>large</v>
      </c>
      <c r="D294" s="29">
        <f ca="1">IF(Table5[[#This Row],[1st Event outcomes]]="large",RANDBETWEEN(11,15),IF(Table5[[#This Row],[1st Event outcomes]]="small",RANDBETWEEN(3, 6),""))</f>
        <v>13</v>
      </c>
      <c r="E294" s="27">
        <f t="shared" ca="1" si="14"/>
        <v>0.623302568266483</v>
      </c>
      <c r="F294" s="27">
        <f t="shared" ca="1" si="13"/>
        <v>0.99</v>
      </c>
      <c r="G294" s="30">
        <f ca="1">Table5[[#This Row],['#ranb'#randbtwn]]+Table5[[#This Row],['#rand]]/100</f>
        <v>0.99623302568266481</v>
      </c>
    </row>
    <row r="295" spans="2:7" x14ac:dyDescent="0.25">
      <c r="B295">
        <f t="shared" si="15"/>
        <v>293</v>
      </c>
      <c r="C295" s="28" t="str">
        <f ca="1">IFERROR(VLOOKUP(Table5[[#This Row],[Rand_value]],events_Chances,3,TRUE),"")</f>
        <v>large</v>
      </c>
      <c r="D295" s="29">
        <f ca="1">IF(Table5[[#This Row],[1st Event outcomes]]="large",RANDBETWEEN(11,15),IF(Table5[[#This Row],[1st Event outcomes]]="small",RANDBETWEEN(3, 6),""))</f>
        <v>13</v>
      </c>
      <c r="E295" s="27">
        <f t="shared" ca="1" si="14"/>
        <v>0.96153073761231422</v>
      </c>
      <c r="F295" s="27">
        <f t="shared" ca="1" si="13"/>
        <v>0.77</v>
      </c>
      <c r="G295" s="30">
        <f ca="1">Table5[[#This Row],['#ranb'#randbtwn]]+Table5[[#This Row],['#rand]]/100</f>
        <v>0.77961530737612317</v>
      </c>
    </row>
    <row r="296" spans="2:7" x14ac:dyDescent="0.25">
      <c r="B296">
        <f t="shared" si="15"/>
        <v>294</v>
      </c>
      <c r="C296" s="28" t="str">
        <f ca="1">IFERROR(VLOOKUP(Table5[[#This Row],[Rand_value]],events_Chances,3,TRUE),"")</f>
        <v>small</v>
      </c>
      <c r="D296" s="29">
        <f ca="1">IF(Table5[[#This Row],[1st Event outcomes]]="large",RANDBETWEEN(11,15),IF(Table5[[#This Row],[1st Event outcomes]]="small",RANDBETWEEN(3, 6),""))</f>
        <v>6</v>
      </c>
      <c r="E296" s="27">
        <f t="shared" ca="1" si="14"/>
        <v>0.9673009963951622</v>
      </c>
      <c r="F296" s="27">
        <f t="shared" ca="1" si="13"/>
        <v>0.56000000000000005</v>
      </c>
      <c r="G296" s="30">
        <f ca="1">Table5[[#This Row],['#ranb'#randbtwn]]+Table5[[#This Row],['#rand]]/100</f>
        <v>0.56967300996395165</v>
      </c>
    </row>
    <row r="297" spans="2:7" x14ac:dyDescent="0.25">
      <c r="B297">
        <f t="shared" si="15"/>
        <v>295</v>
      </c>
      <c r="C297" s="28" t="str">
        <f ca="1">IFERROR(VLOOKUP(Table5[[#This Row],[Rand_value]],events_Chances,3,TRUE),"")</f>
        <v>small</v>
      </c>
      <c r="D297" s="29">
        <f ca="1">IF(Table5[[#This Row],[1st Event outcomes]]="large",RANDBETWEEN(11,15),IF(Table5[[#This Row],[1st Event outcomes]]="small",RANDBETWEEN(3, 6),""))</f>
        <v>4</v>
      </c>
      <c r="E297" s="27">
        <f t="shared" ca="1" si="14"/>
        <v>0.26670261900870629</v>
      </c>
      <c r="F297" s="27">
        <f t="shared" ca="1" si="13"/>
        <v>0.42</v>
      </c>
      <c r="G297" s="30">
        <f ca="1">Table5[[#This Row],['#ranb'#randbtwn]]+Table5[[#This Row],['#rand]]/100</f>
        <v>0.42266702619008706</v>
      </c>
    </row>
    <row r="298" spans="2:7" x14ac:dyDescent="0.25">
      <c r="B298">
        <f t="shared" si="15"/>
        <v>296</v>
      </c>
      <c r="C298" s="28" t="str">
        <f ca="1">IFERROR(VLOOKUP(Table5[[#This Row],[Rand_value]],events_Chances,3,TRUE),"")</f>
        <v>large</v>
      </c>
      <c r="D298" s="29">
        <f ca="1">IF(Table5[[#This Row],[1st Event outcomes]]="large",RANDBETWEEN(11,15),IF(Table5[[#This Row],[1st Event outcomes]]="small",RANDBETWEEN(3, 6),""))</f>
        <v>15</v>
      </c>
      <c r="E298" s="27">
        <f t="shared" ca="1" si="14"/>
        <v>0.47327779302069783</v>
      </c>
      <c r="F298" s="27">
        <f t="shared" ca="1" si="13"/>
        <v>0.89</v>
      </c>
      <c r="G298" s="30">
        <f ca="1">Table5[[#This Row],['#ranb'#randbtwn]]+Table5[[#This Row],['#rand]]/100</f>
        <v>0.894732777930207</v>
      </c>
    </row>
    <row r="299" spans="2:7" x14ac:dyDescent="0.25">
      <c r="B299">
        <f t="shared" si="15"/>
        <v>297</v>
      </c>
      <c r="C299" s="28" t="str">
        <f ca="1">IFERROR(VLOOKUP(Table5[[#This Row],[Rand_value]],events_Chances,3,TRUE),"")</f>
        <v>small</v>
      </c>
      <c r="D299" s="29">
        <f ca="1">IF(Table5[[#This Row],[1st Event outcomes]]="large",RANDBETWEEN(11,15),IF(Table5[[#This Row],[1st Event outcomes]]="small",RANDBETWEEN(3, 6),""))</f>
        <v>6</v>
      </c>
      <c r="E299" s="27">
        <f t="shared" ca="1" si="14"/>
        <v>0.78538812861098162</v>
      </c>
      <c r="F299" s="27">
        <f t="shared" ca="1" si="13"/>
        <v>0.35</v>
      </c>
      <c r="G299" s="30">
        <f ca="1">Table5[[#This Row],['#ranb'#randbtwn]]+Table5[[#This Row],['#rand]]/100</f>
        <v>0.35785388128610979</v>
      </c>
    </row>
    <row r="300" spans="2:7" x14ac:dyDescent="0.25">
      <c r="B300">
        <f t="shared" si="15"/>
        <v>298</v>
      </c>
      <c r="C300" s="28" t="str">
        <f ca="1">IFERROR(VLOOKUP(Table5[[#This Row],[Rand_value]],events_Chances,3,TRUE),"")</f>
        <v>large</v>
      </c>
      <c r="D300" s="29">
        <f ca="1">IF(Table5[[#This Row],[1st Event outcomes]]="large",RANDBETWEEN(11,15),IF(Table5[[#This Row],[1st Event outcomes]]="small",RANDBETWEEN(3, 6),""))</f>
        <v>13</v>
      </c>
      <c r="E300" s="27">
        <f t="shared" ca="1" si="14"/>
        <v>0.57193767317625011</v>
      </c>
      <c r="F300" s="27">
        <f t="shared" ca="1" si="13"/>
        <v>0.66</v>
      </c>
      <c r="G300" s="30">
        <f ca="1">Table5[[#This Row],['#ranb'#randbtwn]]+Table5[[#This Row],['#rand]]/100</f>
        <v>0.66571937673176251</v>
      </c>
    </row>
    <row r="301" spans="2:7" x14ac:dyDescent="0.25">
      <c r="B301">
        <f t="shared" si="15"/>
        <v>299</v>
      </c>
      <c r="C301" s="28" t="str">
        <f ca="1">IFERROR(VLOOKUP(Table5[[#This Row],[Rand_value]],events_Chances,3,TRUE),"")</f>
        <v>large</v>
      </c>
      <c r="D301" s="29">
        <f ca="1">IF(Table5[[#This Row],[1st Event outcomes]]="large",RANDBETWEEN(11,15),IF(Table5[[#This Row],[1st Event outcomes]]="small",RANDBETWEEN(3, 6),""))</f>
        <v>14</v>
      </c>
      <c r="E301" s="27">
        <f t="shared" ca="1" si="14"/>
        <v>0.62093335521451565</v>
      </c>
      <c r="F301" s="27">
        <f t="shared" ca="1" si="13"/>
        <v>0.77</v>
      </c>
      <c r="G301" s="30">
        <f ca="1">Table5[[#This Row],['#ranb'#randbtwn]]+Table5[[#This Row],['#rand]]/100</f>
        <v>0.77620933355214516</v>
      </c>
    </row>
    <row r="302" spans="2:7" x14ac:dyDescent="0.25">
      <c r="B302">
        <f t="shared" si="15"/>
        <v>300</v>
      </c>
      <c r="C302" s="28" t="str">
        <f ca="1">IFERROR(VLOOKUP(Table5[[#This Row],[Rand_value]],events_Chances,3,TRUE),"")</f>
        <v>small</v>
      </c>
      <c r="D302" s="29">
        <f ca="1">IF(Table5[[#This Row],[1st Event outcomes]]="large",RANDBETWEEN(11,15),IF(Table5[[#This Row],[1st Event outcomes]]="small",RANDBETWEEN(3, 6),""))</f>
        <v>4</v>
      </c>
      <c r="E302" s="27">
        <f t="shared" ca="1" si="14"/>
        <v>0.67568895397925355</v>
      </c>
      <c r="F302" s="27">
        <f t="shared" ca="1" si="13"/>
        <v>0.36</v>
      </c>
      <c r="G302" s="30">
        <f ca="1">Table5[[#This Row],['#ranb'#randbtwn]]+Table5[[#This Row],['#rand]]/100</f>
        <v>0.36675688953979252</v>
      </c>
    </row>
    <row r="303" spans="2:7" x14ac:dyDescent="0.25">
      <c r="C303" s="28"/>
      <c r="D303" s="29"/>
      <c r="E303" s="23"/>
      <c r="F303" s="27"/>
      <c r="G303" s="27"/>
    </row>
    <row r="304" spans="2:7" x14ac:dyDescent="0.25">
      <c r="E304" s="23"/>
    </row>
    <row r="305" spans="5:5" x14ac:dyDescent="0.25">
      <c r="E305" s="23"/>
    </row>
    <row r="306" spans="5:5" x14ac:dyDescent="0.25">
      <c r="E306" s="23"/>
    </row>
    <row r="307" spans="5:5" x14ac:dyDescent="0.25">
      <c r="E307" s="23"/>
    </row>
    <row r="308" spans="5:5" x14ac:dyDescent="0.25">
      <c r="E308" s="23"/>
    </row>
    <row r="309" spans="5:5" x14ac:dyDescent="0.25">
      <c r="E309" s="23"/>
    </row>
    <row r="310" spans="5:5" x14ac:dyDescent="0.25">
      <c r="E310" s="23"/>
    </row>
    <row r="311" spans="5:5" x14ac:dyDescent="0.25">
      <c r="E311" s="23"/>
    </row>
    <row r="312" spans="5:5" x14ac:dyDescent="0.25">
      <c r="E312" s="23"/>
    </row>
    <row r="313" spans="5:5" x14ac:dyDescent="0.25">
      <c r="E313" s="23"/>
    </row>
    <row r="314" spans="5:5" x14ac:dyDescent="0.25">
      <c r="E314" s="23"/>
    </row>
    <row r="315" spans="5:5" x14ac:dyDescent="0.25">
      <c r="E315" s="23"/>
    </row>
    <row r="316" spans="5:5" x14ac:dyDescent="0.25">
      <c r="E316" s="23"/>
    </row>
    <row r="317" spans="5:5" x14ac:dyDescent="0.25">
      <c r="E317" s="23"/>
    </row>
    <row r="318" spans="5:5" x14ac:dyDescent="0.25">
      <c r="E318" s="23"/>
    </row>
    <row r="319" spans="5:5" x14ac:dyDescent="0.25">
      <c r="E319" s="23"/>
    </row>
    <row r="320" spans="5:5" x14ac:dyDescent="0.25">
      <c r="E320" s="23"/>
    </row>
    <row r="321" spans="5:5" x14ac:dyDescent="0.25">
      <c r="E321" s="23"/>
    </row>
    <row r="322" spans="5:5" x14ac:dyDescent="0.25">
      <c r="E322" s="23"/>
    </row>
    <row r="323" spans="5:5" x14ac:dyDescent="0.25">
      <c r="E323" s="23"/>
    </row>
    <row r="324" spans="5:5" x14ac:dyDescent="0.25">
      <c r="E324" s="23"/>
    </row>
    <row r="325" spans="5:5" x14ac:dyDescent="0.25">
      <c r="E325" s="23"/>
    </row>
    <row r="326" spans="5:5" x14ac:dyDescent="0.25">
      <c r="E326" s="23"/>
    </row>
    <row r="327" spans="5:5" x14ac:dyDescent="0.25">
      <c r="E327" s="23"/>
    </row>
    <row r="328" spans="5:5" x14ac:dyDescent="0.25">
      <c r="E328" s="23"/>
    </row>
    <row r="329" spans="5:5" x14ac:dyDescent="0.25">
      <c r="E329" s="23"/>
    </row>
    <row r="330" spans="5:5" x14ac:dyDescent="0.25">
      <c r="E330" s="23"/>
    </row>
    <row r="331" spans="5:5" x14ac:dyDescent="0.25">
      <c r="E331" s="23"/>
    </row>
    <row r="332" spans="5:5" x14ac:dyDescent="0.25">
      <c r="E332" s="23"/>
    </row>
    <row r="333" spans="5:5" x14ac:dyDescent="0.25">
      <c r="E333" s="23"/>
    </row>
    <row r="334" spans="5:5" x14ac:dyDescent="0.25">
      <c r="E334" s="23"/>
    </row>
    <row r="335" spans="5:5" x14ac:dyDescent="0.25">
      <c r="E335" s="23"/>
    </row>
    <row r="336" spans="5:5" x14ac:dyDescent="0.25">
      <c r="E336" s="23"/>
    </row>
    <row r="337" spans="5:5" x14ac:dyDescent="0.25">
      <c r="E337" s="23"/>
    </row>
    <row r="338" spans="5:5" x14ac:dyDescent="0.25">
      <c r="E338" s="23"/>
    </row>
    <row r="339" spans="5:5" x14ac:dyDescent="0.25">
      <c r="E339" s="23"/>
    </row>
    <row r="340" spans="5:5" x14ac:dyDescent="0.25">
      <c r="E340" s="23"/>
    </row>
    <row r="341" spans="5:5" x14ac:dyDescent="0.25">
      <c r="E341" s="23"/>
    </row>
    <row r="342" spans="5:5" x14ac:dyDescent="0.25">
      <c r="E342" s="23"/>
    </row>
    <row r="343" spans="5:5" x14ac:dyDescent="0.25">
      <c r="E343" s="23"/>
    </row>
    <row r="344" spans="5:5" x14ac:dyDescent="0.25">
      <c r="E344" s="23"/>
    </row>
    <row r="345" spans="5:5" x14ac:dyDescent="0.25">
      <c r="E345" s="23"/>
    </row>
    <row r="346" spans="5:5" x14ac:dyDescent="0.25">
      <c r="E346" s="23"/>
    </row>
    <row r="347" spans="5:5" x14ac:dyDescent="0.25">
      <c r="E347" s="23"/>
    </row>
    <row r="348" spans="5:5" x14ac:dyDescent="0.25">
      <c r="E348" s="23"/>
    </row>
    <row r="349" spans="5:5" x14ac:dyDescent="0.25">
      <c r="E349" s="23"/>
    </row>
    <row r="350" spans="5:5" x14ac:dyDescent="0.25">
      <c r="E350" s="23"/>
    </row>
    <row r="351" spans="5:5" x14ac:dyDescent="0.25">
      <c r="E351" s="23"/>
    </row>
    <row r="352" spans="5:5" x14ac:dyDescent="0.25">
      <c r="E352" s="23"/>
    </row>
    <row r="353" spans="5:5" x14ac:dyDescent="0.25">
      <c r="E353" s="23"/>
    </row>
    <row r="354" spans="5:5" x14ac:dyDescent="0.25">
      <c r="E354" s="23"/>
    </row>
    <row r="355" spans="5:5" x14ac:dyDescent="0.25">
      <c r="E355" s="23"/>
    </row>
    <row r="356" spans="5:5" x14ac:dyDescent="0.25">
      <c r="E356" s="23"/>
    </row>
    <row r="357" spans="5:5" x14ac:dyDescent="0.25">
      <c r="E357" s="23"/>
    </row>
    <row r="358" spans="5:5" x14ac:dyDescent="0.25">
      <c r="E358" s="23"/>
    </row>
    <row r="359" spans="5:5" x14ac:dyDescent="0.25">
      <c r="E359" s="23"/>
    </row>
    <row r="360" spans="5:5" x14ac:dyDescent="0.25">
      <c r="E360" s="23"/>
    </row>
    <row r="361" spans="5:5" x14ac:dyDescent="0.25">
      <c r="E361" s="23"/>
    </row>
    <row r="362" spans="5:5" x14ac:dyDescent="0.25">
      <c r="E362" s="23"/>
    </row>
    <row r="363" spans="5:5" x14ac:dyDescent="0.25">
      <c r="E363" s="23"/>
    </row>
    <row r="364" spans="5:5" x14ac:dyDescent="0.25">
      <c r="E364" s="23"/>
    </row>
    <row r="365" spans="5:5" x14ac:dyDescent="0.25">
      <c r="E365" s="23"/>
    </row>
    <row r="366" spans="5:5" x14ac:dyDescent="0.25">
      <c r="E366" s="23"/>
    </row>
    <row r="367" spans="5:5" x14ac:dyDescent="0.25">
      <c r="E367" s="23"/>
    </row>
    <row r="368" spans="5:5" x14ac:dyDescent="0.25">
      <c r="E368" s="23"/>
    </row>
    <row r="369" spans="5:5" x14ac:dyDescent="0.25">
      <c r="E369" s="23"/>
    </row>
    <row r="370" spans="5:5" x14ac:dyDescent="0.25">
      <c r="E370" s="23"/>
    </row>
    <row r="371" spans="5:5" x14ac:dyDescent="0.25">
      <c r="E371" s="23"/>
    </row>
    <row r="372" spans="5:5" x14ac:dyDescent="0.25">
      <c r="E372" s="23"/>
    </row>
    <row r="373" spans="5:5" x14ac:dyDescent="0.25">
      <c r="E373" s="23"/>
    </row>
    <row r="374" spans="5:5" x14ac:dyDescent="0.25">
      <c r="E374" s="23"/>
    </row>
    <row r="375" spans="5:5" x14ac:dyDescent="0.25">
      <c r="E375" s="23"/>
    </row>
    <row r="376" spans="5:5" x14ac:dyDescent="0.25">
      <c r="E376" s="23"/>
    </row>
    <row r="377" spans="5:5" x14ac:dyDescent="0.25">
      <c r="E377" s="23"/>
    </row>
    <row r="378" spans="5:5" x14ac:dyDescent="0.25">
      <c r="E378" s="23"/>
    </row>
    <row r="379" spans="5:5" x14ac:dyDescent="0.25">
      <c r="E379" s="23"/>
    </row>
    <row r="380" spans="5:5" x14ac:dyDescent="0.25">
      <c r="E380" s="23"/>
    </row>
    <row r="381" spans="5:5" x14ac:dyDescent="0.25">
      <c r="E381" s="23"/>
    </row>
    <row r="382" spans="5:5" x14ac:dyDescent="0.25">
      <c r="E382" s="23"/>
    </row>
    <row r="383" spans="5:5" x14ac:dyDescent="0.25">
      <c r="E383" s="23"/>
    </row>
    <row r="384" spans="5:5" x14ac:dyDescent="0.25">
      <c r="E384" s="23"/>
    </row>
    <row r="385" spans="5:5" x14ac:dyDescent="0.25">
      <c r="E385" s="23"/>
    </row>
    <row r="386" spans="5:5" x14ac:dyDescent="0.25">
      <c r="E386" s="23"/>
    </row>
    <row r="387" spans="5:5" x14ac:dyDescent="0.25">
      <c r="E387" s="23"/>
    </row>
    <row r="388" spans="5:5" x14ac:dyDescent="0.25">
      <c r="E388" s="23"/>
    </row>
    <row r="389" spans="5:5" x14ac:dyDescent="0.25">
      <c r="E389" s="23"/>
    </row>
    <row r="390" spans="5:5" x14ac:dyDescent="0.25">
      <c r="E390" s="23"/>
    </row>
    <row r="391" spans="5:5" x14ac:dyDescent="0.25">
      <c r="E391" s="23"/>
    </row>
    <row r="392" spans="5:5" x14ac:dyDescent="0.25">
      <c r="E392" s="23"/>
    </row>
    <row r="393" spans="5:5" x14ac:dyDescent="0.25">
      <c r="E393" s="23"/>
    </row>
    <row r="394" spans="5:5" x14ac:dyDescent="0.25">
      <c r="E394" s="23"/>
    </row>
    <row r="395" spans="5:5" x14ac:dyDescent="0.25">
      <c r="E395" s="23"/>
    </row>
    <row r="396" spans="5:5" x14ac:dyDescent="0.25">
      <c r="E396" s="23"/>
    </row>
    <row r="397" spans="5:5" x14ac:dyDescent="0.25">
      <c r="E397" s="23"/>
    </row>
    <row r="398" spans="5:5" x14ac:dyDescent="0.25">
      <c r="E398" s="23"/>
    </row>
    <row r="399" spans="5:5" x14ac:dyDescent="0.25">
      <c r="E399" s="23"/>
    </row>
    <row r="400" spans="5:5" x14ac:dyDescent="0.25">
      <c r="E400" s="23"/>
    </row>
    <row r="401" spans="5:5" x14ac:dyDescent="0.25">
      <c r="E401" s="23"/>
    </row>
    <row r="402" spans="5:5" x14ac:dyDescent="0.25">
      <c r="E402" s="23"/>
    </row>
    <row r="403" spans="5:5" x14ac:dyDescent="0.25">
      <c r="E403" s="23"/>
    </row>
    <row r="404" spans="5:5" x14ac:dyDescent="0.25">
      <c r="E404" s="23"/>
    </row>
    <row r="405" spans="5:5" x14ac:dyDescent="0.25">
      <c r="E405" s="23"/>
    </row>
    <row r="406" spans="5:5" x14ac:dyDescent="0.25">
      <c r="E406" s="23"/>
    </row>
    <row r="407" spans="5:5" x14ac:dyDescent="0.25">
      <c r="E407" s="23"/>
    </row>
    <row r="408" spans="5:5" x14ac:dyDescent="0.25">
      <c r="E408" s="23"/>
    </row>
    <row r="409" spans="5:5" x14ac:dyDescent="0.25">
      <c r="E409" s="23"/>
    </row>
    <row r="410" spans="5:5" x14ac:dyDescent="0.25">
      <c r="E410" s="23"/>
    </row>
    <row r="411" spans="5:5" x14ac:dyDescent="0.25">
      <c r="E411" s="23"/>
    </row>
    <row r="412" spans="5:5" x14ac:dyDescent="0.25">
      <c r="E412" s="23"/>
    </row>
    <row r="413" spans="5:5" x14ac:dyDescent="0.25">
      <c r="E413" s="23"/>
    </row>
    <row r="414" spans="5:5" x14ac:dyDescent="0.25">
      <c r="E414" s="23"/>
    </row>
    <row r="415" spans="5:5" x14ac:dyDescent="0.25">
      <c r="E415" s="23"/>
    </row>
    <row r="416" spans="5:5" x14ac:dyDescent="0.25">
      <c r="E416" s="23"/>
    </row>
    <row r="417" spans="5:5" x14ac:dyDescent="0.25">
      <c r="E417" s="23"/>
    </row>
    <row r="418" spans="5:5" x14ac:dyDescent="0.25">
      <c r="E418" s="23"/>
    </row>
    <row r="419" spans="5:5" x14ac:dyDescent="0.25">
      <c r="E419" s="23"/>
    </row>
    <row r="420" spans="5:5" x14ac:dyDescent="0.25">
      <c r="E420" s="23"/>
    </row>
    <row r="421" spans="5:5" x14ac:dyDescent="0.25">
      <c r="E421" s="23"/>
    </row>
    <row r="422" spans="5:5" x14ac:dyDescent="0.25">
      <c r="E422" s="23"/>
    </row>
    <row r="423" spans="5:5" x14ac:dyDescent="0.25">
      <c r="E423" s="23"/>
    </row>
    <row r="424" spans="5:5" x14ac:dyDescent="0.25">
      <c r="E424" s="23"/>
    </row>
    <row r="425" spans="5:5" x14ac:dyDescent="0.25">
      <c r="E425" s="23"/>
    </row>
    <row r="426" spans="5:5" x14ac:dyDescent="0.25">
      <c r="E426" s="23"/>
    </row>
    <row r="427" spans="5:5" x14ac:dyDescent="0.25">
      <c r="E427" s="23"/>
    </row>
    <row r="428" spans="5:5" x14ac:dyDescent="0.25">
      <c r="E428" s="23"/>
    </row>
    <row r="429" spans="5:5" x14ac:dyDescent="0.25">
      <c r="E429" s="23"/>
    </row>
    <row r="430" spans="5:5" x14ac:dyDescent="0.25">
      <c r="E430" s="23"/>
    </row>
    <row r="431" spans="5:5" x14ac:dyDescent="0.25">
      <c r="E431" s="23"/>
    </row>
    <row r="432" spans="5:5" x14ac:dyDescent="0.25">
      <c r="E432" s="23"/>
    </row>
    <row r="433" spans="5:5" x14ac:dyDescent="0.25">
      <c r="E433" s="23"/>
    </row>
    <row r="434" spans="5:5" x14ac:dyDescent="0.25">
      <c r="E434" s="23"/>
    </row>
    <row r="435" spans="5:5" x14ac:dyDescent="0.25">
      <c r="E435" s="23"/>
    </row>
    <row r="436" spans="5:5" x14ac:dyDescent="0.25">
      <c r="E436" s="23"/>
    </row>
    <row r="437" spans="5:5" x14ac:dyDescent="0.25">
      <c r="E437" s="23"/>
    </row>
    <row r="438" spans="5:5" x14ac:dyDescent="0.25">
      <c r="E438" s="23"/>
    </row>
    <row r="439" spans="5:5" x14ac:dyDescent="0.25">
      <c r="E439" s="23"/>
    </row>
    <row r="440" spans="5:5" x14ac:dyDescent="0.25">
      <c r="E440" s="23"/>
    </row>
    <row r="441" spans="5:5" x14ac:dyDescent="0.25">
      <c r="E441" s="23"/>
    </row>
    <row r="442" spans="5:5" x14ac:dyDescent="0.25">
      <c r="E442" s="23"/>
    </row>
    <row r="443" spans="5:5" x14ac:dyDescent="0.25">
      <c r="E443" s="23"/>
    </row>
    <row r="444" spans="5:5" x14ac:dyDescent="0.25">
      <c r="E444" s="23"/>
    </row>
    <row r="445" spans="5:5" x14ac:dyDescent="0.25">
      <c r="E445" s="23"/>
    </row>
    <row r="446" spans="5:5" x14ac:dyDescent="0.25">
      <c r="E446" s="23"/>
    </row>
    <row r="447" spans="5:5" x14ac:dyDescent="0.25">
      <c r="E447" s="23"/>
    </row>
    <row r="448" spans="5:5" x14ac:dyDescent="0.25">
      <c r="E448" s="23"/>
    </row>
    <row r="449" spans="5:5" x14ac:dyDescent="0.25">
      <c r="E449" s="23"/>
    </row>
    <row r="450" spans="5:5" x14ac:dyDescent="0.25">
      <c r="E450" s="23"/>
    </row>
    <row r="451" spans="5:5" x14ac:dyDescent="0.25">
      <c r="E451" s="23"/>
    </row>
    <row r="452" spans="5:5" x14ac:dyDescent="0.25">
      <c r="E452" s="23"/>
    </row>
    <row r="453" spans="5:5" x14ac:dyDescent="0.25">
      <c r="E453" s="23"/>
    </row>
    <row r="454" spans="5:5" x14ac:dyDescent="0.25">
      <c r="E454" s="23"/>
    </row>
    <row r="455" spans="5:5" x14ac:dyDescent="0.25">
      <c r="E455" s="23"/>
    </row>
    <row r="456" spans="5:5" x14ac:dyDescent="0.25">
      <c r="E456" s="23"/>
    </row>
    <row r="457" spans="5:5" x14ac:dyDescent="0.25">
      <c r="E457" s="23"/>
    </row>
    <row r="458" spans="5:5" x14ac:dyDescent="0.25">
      <c r="E458" s="23"/>
    </row>
    <row r="459" spans="5:5" x14ac:dyDescent="0.25">
      <c r="E459" s="23"/>
    </row>
    <row r="460" spans="5:5" x14ac:dyDescent="0.25">
      <c r="E460" s="23"/>
    </row>
    <row r="461" spans="5:5" x14ac:dyDescent="0.25">
      <c r="E461" s="23"/>
    </row>
    <row r="462" spans="5:5" x14ac:dyDescent="0.25">
      <c r="E462" s="23"/>
    </row>
    <row r="463" spans="5:5" x14ac:dyDescent="0.25">
      <c r="E463" s="23"/>
    </row>
    <row r="464" spans="5:5" x14ac:dyDescent="0.25">
      <c r="E464" s="23"/>
    </row>
    <row r="465" spans="5:5" x14ac:dyDescent="0.25">
      <c r="E465" s="23"/>
    </row>
    <row r="466" spans="5:5" x14ac:dyDescent="0.25">
      <c r="E466" s="23"/>
    </row>
    <row r="467" spans="5:5" x14ac:dyDescent="0.25">
      <c r="E467" s="23"/>
    </row>
    <row r="468" spans="5:5" x14ac:dyDescent="0.25">
      <c r="E468" s="23"/>
    </row>
    <row r="469" spans="5:5" x14ac:dyDescent="0.25">
      <c r="E469" s="23"/>
    </row>
    <row r="470" spans="5:5" x14ac:dyDescent="0.25">
      <c r="E470" s="23"/>
    </row>
    <row r="471" spans="5:5" x14ac:dyDescent="0.25">
      <c r="E471" s="23"/>
    </row>
    <row r="472" spans="5:5" x14ac:dyDescent="0.25">
      <c r="E472" s="23"/>
    </row>
    <row r="473" spans="5:5" x14ac:dyDescent="0.25">
      <c r="E473" s="23"/>
    </row>
    <row r="474" spans="5:5" x14ac:dyDescent="0.25">
      <c r="E474" s="23"/>
    </row>
    <row r="475" spans="5:5" x14ac:dyDescent="0.25">
      <c r="E475" s="23"/>
    </row>
    <row r="476" spans="5:5" x14ac:dyDescent="0.25">
      <c r="E476" s="23"/>
    </row>
    <row r="477" spans="5:5" x14ac:dyDescent="0.25">
      <c r="E477" s="23"/>
    </row>
    <row r="478" spans="5:5" x14ac:dyDescent="0.25">
      <c r="E478" s="23"/>
    </row>
    <row r="479" spans="5:5" x14ac:dyDescent="0.25">
      <c r="E479" s="23"/>
    </row>
    <row r="480" spans="5:5" x14ac:dyDescent="0.25">
      <c r="E480" s="23"/>
    </row>
    <row r="481" spans="5:5" x14ac:dyDescent="0.25">
      <c r="E481" s="23"/>
    </row>
    <row r="482" spans="5:5" x14ac:dyDescent="0.25">
      <c r="E482" s="23"/>
    </row>
    <row r="483" spans="5:5" x14ac:dyDescent="0.25">
      <c r="E483" s="23"/>
    </row>
    <row r="484" spans="5:5" x14ac:dyDescent="0.25">
      <c r="E484" s="23"/>
    </row>
    <row r="485" spans="5:5" x14ac:dyDescent="0.25">
      <c r="E485" s="23"/>
    </row>
    <row r="486" spans="5:5" x14ac:dyDescent="0.25">
      <c r="E486" s="23"/>
    </row>
    <row r="487" spans="5:5" x14ac:dyDescent="0.25">
      <c r="E487" s="23"/>
    </row>
    <row r="488" spans="5:5" x14ac:dyDescent="0.25">
      <c r="E488" s="23"/>
    </row>
    <row r="489" spans="5:5" x14ac:dyDescent="0.25">
      <c r="E489" s="23"/>
    </row>
    <row r="490" spans="5:5" x14ac:dyDescent="0.25">
      <c r="E490" s="23"/>
    </row>
    <row r="491" spans="5:5" x14ac:dyDescent="0.25">
      <c r="E491" s="23"/>
    </row>
    <row r="492" spans="5:5" x14ac:dyDescent="0.25">
      <c r="E492" s="23"/>
    </row>
    <row r="493" spans="5:5" x14ac:dyDescent="0.25">
      <c r="E493" s="23"/>
    </row>
    <row r="494" spans="5:5" x14ac:dyDescent="0.25">
      <c r="E494" s="23"/>
    </row>
    <row r="495" spans="5:5" x14ac:dyDescent="0.25">
      <c r="E495" s="23"/>
    </row>
    <row r="496" spans="5:5" x14ac:dyDescent="0.25">
      <c r="E496" s="23"/>
    </row>
    <row r="497" spans="5:5" x14ac:dyDescent="0.25">
      <c r="E497" s="23"/>
    </row>
    <row r="498" spans="5:5" x14ac:dyDescent="0.25">
      <c r="E498" s="23"/>
    </row>
    <row r="499" spans="5:5" x14ac:dyDescent="0.25">
      <c r="E499" s="23"/>
    </row>
    <row r="500" spans="5:5" x14ac:dyDescent="0.25">
      <c r="E500" s="23"/>
    </row>
    <row r="501" spans="5:5" x14ac:dyDescent="0.25">
      <c r="E501" s="23"/>
    </row>
    <row r="502" spans="5:5" x14ac:dyDescent="0.25">
      <c r="E502" s="23"/>
    </row>
    <row r="503" spans="5:5" x14ac:dyDescent="0.25">
      <c r="E503" s="23"/>
    </row>
    <row r="504" spans="5:5" x14ac:dyDescent="0.25">
      <c r="E504" s="23"/>
    </row>
    <row r="505" spans="5:5" x14ac:dyDescent="0.25">
      <c r="E505" s="23"/>
    </row>
    <row r="506" spans="5:5" x14ac:dyDescent="0.25">
      <c r="E506" s="23"/>
    </row>
    <row r="507" spans="5:5" x14ac:dyDescent="0.25">
      <c r="E507" s="23"/>
    </row>
    <row r="508" spans="5:5" x14ac:dyDescent="0.25">
      <c r="E508" s="23"/>
    </row>
    <row r="509" spans="5:5" x14ac:dyDescent="0.25">
      <c r="E509" s="23"/>
    </row>
    <row r="510" spans="5:5" x14ac:dyDescent="0.25">
      <c r="E510" s="23"/>
    </row>
    <row r="511" spans="5:5" x14ac:dyDescent="0.25">
      <c r="E511" s="23"/>
    </row>
    <row r="512" spans="5:5" x14ac:dyDescent="0.25">
      <c r="E512" s="23"/>
    </row>
    <row r="513" spans="5:5" x14ac:dyDescent="0.25">
      <c r="E513" s="23"/>
    </row>
    <row r="514" spans="5:5" x14ac:dyDescent="0.25">
      <c r="E514" s="23"/>
    </row>
    <row r="515" spans="5:5" x14ac:dyDescent="0.25">
      <c r="E515" s="23"/>
    </row>
    <row r="516" spans="5:5" x14ac:dyDescent="0.25">
      <c r="E516" s="23"/>
    </row>
    <row r="517" spans="5:5" x14ac:dyDescent="0.25">
      <c r="E517" s="23"/>
    </row>
    <row r="518" spans="5:5" x14ac:dyDescent="0.25">
      <c r="E518" s="23"/>
    </row>
    <row r="519" spans="5:5" x14ac:dyDescent="0.25">
      <c r="E519" s="23"/>
    </row>
    <row r="520" spans="5:5" x14ac:dyDescent="0.25">
      <c r="E520" s="23"/>
    </row>
    <row r="521" spans="5:5" x14ac:dyDescent="0.25">
      <c r="E521" s="23"/>
    </row>
    <row r="522" spans="5:5" x14ac:dyDescent="0.25">
      <c r="E522" s="23"/>
    </row>
    <row r="523" spans="5:5" x14ac:dyDescent="0.25">
      <c r="E523" s="23"/>
    </row>
    <row r="524" spans="5:5" x14ac:dyDescent="0.25">
      <c r="E524" s="23"/>
    </row>
    <row r="525" spans="5:5" x14ac:dyDescent="0.25">
      <c r="E525" s="23"/>
    </row>
    <row r="526" spans="5:5" x14ac:dyDescent="0.25">
      <c r="E526" s="23"/>
    </row>
    <row r="527" spans="5:5" x14ac:dyDescent="0.25">
      <c r="E527" s="23"/>
    </row>
    <row r="528" spans="5:5" x14ac:dyDescent="0.25">
      <c r="E528" s="23"/>
    </row>
    <row r="529" spans="5:5" x14ac:dyDescent="0.25">
      <c r="E529" s="23"/>
    </row>
    <row r="530" spans="5:5" x14ac:dyDescent="0.25">
      <c r="E530" s="23"/>
    </row>
    <row r="531" spans="5:5" x14ac:dyDescent="0.25">
      <c r="E531" s="23"/>
    </row>
    <row r="532" spans="5:5" x14ac:dyDescent="0.25">
      <c r="E532" s="23"/>
    </row>
    <row r="533" spans="5:5" x14ac:dyDescent="0.25">
      <c r="E533" s="23"/>
    </row>
    <row r="534" spans="5:5" x14ac:dyDescent="0.25">
      <c r="E534" s="23"/>
    </row>
    <row r="535" spans="5:5" x14ac:dyDescent="0.25">
      <c r="E535" s="23"/>
    </row>
    <row r="536" spans="5:5" x14ac:dyDescent="0.25">
      <c r="E536" s="23"/>
    </row>
    <row r="537" spans="5:5" x14ac:dyDescent="0.25">
      <c r="E537" s="23"/>
    </row>
    <row r="538" spans="5:5" x14ac:dyDescent="0.25">
      <c r="E538" s="23"/>
    </row>
    <row r="539" spans="5:5" x14ac:dyDescent="0.25">
      <c r="E539" s="23"/>
    </row>
    <row r="540" spans="5:5" x14ac:dyDescent="0.25">
      <c r="E540" s="23"/>
    </row>
    <row r="541" spans="5:5" x14ac:dyDescent="0.25">
      <c r="E541" s="23"/>
    </row>
    <row r="542" spans="5:5" x14ac:dyDescent="0.25">
      <c r="E542" s="23"/>
    </row>
    <row r="543" spans="5:5" x14ac:dyDescent="0.25">
      <c r="E543" s="23"/>
    </row>
    <row r="544" spans="5:5" x14ac:dyDescent="0.25">
      <c r="E544" s="23"/>
    </row>
    <row r="545" spans="5:5" x14ac:dyDescent="0.25">
      <c r="E545" s="23"/>
    </row>
    <row r="546" spans="5:5" x14ac:dyDescent="0.25">
      <c r="E546" s="23"/>
    </row>
    <row r="547" spans="5:5" x14ac:dyDescent="0.25">
      <c r="E547" s="23"/>
    </row>
    <row r="548" spans="5:5" x14ac:dyDescent="0.25">
      <c r="E548" s="23"/>
    </row>
    <row r="549" spans="5:5" x14ac:dyDescent="0.25">
      <c r="E549" s="23"/>
    </row>
    <row r="550" spans="5:5" x14ac:dyDescent="0.25">
      <c r="E550" s="23"/>
    </row>
    <row r="551" spans="5:5" x14ac:dyDescent="0.25">
      <c r="E551" s="23"/>
    </row>
    <row r="552" spans="5:5" x14ac:dyDescent="0.25">
      <c r="E552" s="23"/>
    </row>
    <row r="553" spans="5:5" x14ac:dyDescent="0.25">
      <c r="E553" s="23"/>
    </row>
    <row r="554" spans="5:5" x14ac:dyDescent="0.25">
      <c r="E554" s="23"/>
    </row>
    <row r="555" spans="5:5" x14ac:dyDescent="0.25">
      <c r="E555" s="23"/>
    </row>
    <row r="556" spans="5:5" x14ac:dyDescent="0.25">
      <c r="E556" s="23"/>
    </row>
    <row r="557" spans="5:5" x14ac:dyDescent="0.25">
      <c r="E557" s="23"/>
    </row>
    <row r="558" spans="5:5" x14ac:dyDescent="0.25">
      <c r="E558" s="23"/>
    </row>
    <row r="559" spans="5:5" x14ac:dyDescent="0.25">
      <c r="E559" s="23"/>
    </row>
    <row r="560" spans="5:5" x14ac:dyDescent="0.25">
      <c r="E560" s="23"/>
    </row>
    <row r="561" spans="5:5" x14ac:dyDescent="0.25">
      <c r="E561" s="23"/>
    </row>
    <row r="562" spans="5:5" x14ac:dyDescent="0.25">
      <c r="E562" s="23"/>
    </row>
    <row r="563" spans="5:5" x14ac:dyDescent="0.25">
      <c r="E563" s="23"/>
    </row>
    <row r="564" spans="5:5" x14ac:dyDescent="0.25">
      <c r="E564" s="23"/>
    </row>
    <row r="565" spans="5:5" x14ac:dyDescent="0.25">
      <c r="E565" s="23"/>
    </row>
    <row r="566" spans="5:5" x14ac:dyDescent="0.25">
      <c r="E566" s="23"/>
    </row>
    <row r="567" spans="5:5" x14ac:dyDescent="0.25">
      <c r="E567" s="23"/>
    </row>
    <row r="568" spans="5:5" x14ac:dyDescent="0.25">
      <c r="E568" s="23"/>
    </row>
    <row r="569" spans="5:5" x14ac:dyDescent="0.25">
      <c r="E569" s="23"/>
    </row>
    <row r="570" spans="5:5" x14ac:dyDescent="0.25">
      <c r="E570" s="23"/>
    </row>
    <row r="571" spans="5:5" x14ac:dyDescent="0.25">
      <c r="E571" s="23"/>
    </row>
    <row r="572" spans="5:5" x14ac:dyDescent="0.25">
      <c r="E572" s="23"/>
    </row>
    <row r="573" spans="5:5" x14ac:dyDescent="0.25">
      <c r="E573" s="23"/>
    </row>
    <row r="574" spans="5:5" x14ac:dyDescent="0.25">
      <c r="E574" s="23"/>
    </row>
    <row r="575" spans="5:5" x14ac:dyDescent="0.25">
      <c r="E575" s="23"/>
    </row>
    <row r="576" spans="5:5" x14ac:dyDescent="0.25">
      <c r="E576" s="23"/>
    </row>
    <row r="577" spans="5:5" x14ac:dyDescent="0.25">
      <c r="E577" s="23"/>
    </row>
    <row r="578" spans="5:5" x14ac:dyDescent="0.25">
      <c r="E578" s="23"/>
    </row>
    <row r="579" spans="5:5" x14ac:dyDescent="0.25">
      <c r="E579" s="23"/>
    </row>
    <row r="580" spans="5:5" x14ac:dyDescent="0.25">
      <c r="E580" s="23"/>
    </row>
    <row r="581" spans="5:5" x14ac:dyDescent="0.25">
      <c r="E581" s="23"/>
    </row>
    <row r="582" spans="5:5" x14ac:dyDescent="0.25">
      <c r="E582" s="23"/>
    </row>
    <row r="583" spans="5:5" x14ac:dyDescent="0.25">
      <c r="E583" s="23"/>
    </row>
    <row r="584" spans="5:5" x14ac:dyDescent="0.25">
      <c r="E584" s="23"/>
    </row>
    <row r="585" spans="5:5" x14ac:dyDescent="0.25">
      <c r="E585" s="23"/>
    </row>
    <row r="586" spans="5:5" x14ac:dyDescent="0.25">
      <c r="E586" s="23"/>
    </row>
    <row r="587" spans="5:5" x14ac:dyDescent="0.25">
      <c r="E587" s="23"/>
    </row>
    <row r="588" spans="5:5" x14ac:dyDescent="0.25">
      <c r="E588" s="23"/>
    </row>
    <row r="589" spans="5:5" x14ac:dyDescent="0.25">
      <c r="E589" s="23"/>
    </row>
    <row r="590" spans="5:5" x14ac:dyDescent="0.25">
      <c r="E590" s="23"/>
    </row>
    <row r="591" spans="5:5" x14ac:dyDescent="0.25">
      <c r="E591" s="23"/>
    </row>
    <row r="592" spans="5:5" x14ac:dyDescent="0.25">
      <c r="E592" s="23"/>
    </row>
    <row r="593" spans="5:5" x14ac:dyDescent="0.25">
      <c r="E593" s="23"/>
    </row>
    <row r="594" spans="5:5" x14ac:dyDescent="0.25">
      <c r="E594" s="23"/>
    </row>
    <row r="595" spans="5:5" x14ac:dyDescent="0.25">
      <c r="E595" s="23"/>
    </row>
    <row r="596" spans="5:5" x14ac:dyDescent="0.25">
      <c r="E596" s="23"/>
    </row>
    <row r="597" spans="5:5" x14ac:dyDescent="0.25">
      <c r="E597" s="23"/>
    </row>
    <row r="598" spans="5:5" x14ac:dyDescent="0.25">
      <c r="E598" s="23"/>
    </row>
    <row r="599" spans="5:5" x14ac:dyDescent="0.25">
      <c r="E599" s="23"/>
    </row>
    <row r="600" spans="5:5" x14ac:dyDescent="0.25">
      <c r="E600" s="23"/>
    </row>
    <row r="601" spans="5:5" x14ac:dyDescent="0.25">
      <c r="E601" s="23"/>
    </row>
    <row r="602" spans="5:5" x14ac:dyDescent="0.25">
      <c r="E602" s="23"/>
    </row>
    <row r="603" spans="5:5" x14ac:dyDescent="0.25">
      <c r="E603" s="23"/>
    </row>
    <row r="604" spans="5:5" x14ac:dyDescent="0.25">
      <c r="E604" s="23"/>
    </row>
    <row r="605" spans="5:5" x14ac:dyDescent="0.25">
      <c r="E605" s="23"/>
    </row>
    <row r="606" spans="5:5" x14ac:dyDescent="0.25">
      <c r="E606" s="23"/>
    </row>
    <row r="607" spans="5:5" x14ac:dyDescent="0.25">
      <c r="E607" s="23"/>
    </row>
    <row r="608" spans="5:5" x14ac:dyDescent="0.25">
      <c r="E608" s="23"/>
    </row>
    <row r="609" spans="5:5" x14ac:dyDescent="0.25">
      <c r="E609" s="23"/>
    </row>
    <row r="610" spans="5:5" x14ac:dyDescent="0.25">
      <c r="E610" s="23"/>
    </row>
    <row r="611" spans="5:5" x14ac:dyDescent="0.25">
      <c r="E611" s="23"/>
    </row>
    <row r="612" spans="5:5" x14ac:dyDescent="0.25">
      <c r="E612" s="23"/>
    </row>
    <row r="613" spans="5:5" x14ac:dyDescent="0.25">
      <c r="E613" s="23"/>
    </row>
    <row r="614" spans="5:5" x14ac:dyDescent="0.25">
      <c r="E614" s="23"/>
    </row>
    <row r="615" spans="5:5" x14ac:dyDescent="0.25">
      <c r="E615" s="23"/>
    </row>
    <row r="616" spans="5:5" x14ac:dyDescent="0.25">
      <c r="E616" s="23"/>
    </row>
    <row r="617" spans="5:5" x14ac:dyDescent="0.25">
      <c r="E617" s="23"/>
    </row>
    <row r="618" spans="5:5" x14ac:dyDescent="0.25">
      <c r="E618" s="23"/>
    </row>
    <row r="619" spans="5:5" x14ac:dyDescent="0.25">
      <c r="E619" s="23"/>
    </row>
    <row r="620" spans="5:5" x14ac:dyDescent="0.25">
      <c r="E620" s="23"/>
    </row>
    <row r="621" spans="5:5" x14ac:dyDescent="0.25">
      <c r="E621" s="23"/>
    </row>
    <row r="622" spans="5:5" x14ac:dyDescent="0.25">
      <c r="E622" s="23"/>
    </row>
    <row r="623" spans="5:5" x14ac:dyDescent="0.25">
      <c r="E623" s="23"/>
    </row>
    <row r="624" spans="5:5" x14ac:dyDescent="0.25">
      <c r="E624" s="23"/>
    </row>
    <row r="625" spans="5:5" x14ac:dyDescent="0.25">
      <c r="E625" s="23"/>
    </row>
    <row r="626" spans="5:5" x14ac:dyDescent="0.25">
      <c r="E626" s="23"/>
    </row>
    <row r="627" spans="5:5" x14ac:dyDescent="0.25">
      <c r="E627" s="23"/>
    </row>
    <row r="628" spans="5:5" x14ac:dyDescent="0.25">
      <c r="E628" s="23"/>
    </row>
    <row r="629" spans="5:5" x14ac:dyDescent="0.25">
      <c r="E629" s="23"/>
    </row>
    <row r="630" spans="5:5" x14ac:dyDescent="0.25">
      <c r="E630" s="23"/>
    </row>
    <row r="631" spans="5:5" x14ac:dyDescent="0.25">
      <c r="E631" s="23"/>
    </row>
    <row r="632" spans="5:5" x14ac:dyDescent="0.25">
      <c r="E632" s="23"/>
    </row>
    <row r="633" spans="5:5" x14ac:dyDescent="0.25">
      <c r="E633" s="23"/>
    </row>
    <row r="634" spans="5:5" x14ac:dyDescent="0.25">
      <c r="E634" s="23"/>
    </row>
    <row r="635" spans="5:5" x14ac:dyDescent="0.25">
      <c r="E635" s="23"/>
    </row>
    <row r="636" spans="5:5" x14ac:dyDescent="0.25">
      <c r="E636" s="23"/>
    </row>
    <row r="637" spans="5:5" x14ac:dyDescent="0.25">
      <c r="E637" s="23"/>
    </row>
    <row r="638" spans="5:5" x14ac:dyDescent="0.25">
      <c r="E638" s="23"/>
    </row>
    <row r="639" spans="5:5" x14ac:dyDescent="0.25">
      <c r="E639" s="23"/>
    </row>
    <row r="640" spans="5:5" x14ac:dyDescent="0.25">
      <c r="E640" s="23"/>
    </row>
    <row r="641" spans="5:5" x14ac:dyDescent="0.25">
      <c r="E641" s="23"/>
    </row>
    <row r="642" spans="5:5" x14ac:dyDescent="0.25">
      <c r="E642" s="23"/>
    </row>
    <row r="643" spans="5:5" x14ac:dyDescent="0.25">
      <c r="E643" s="23"/>
    </row>
    <row r="644" spans="5:5" x14ac:dyDescent="0.25">
      <c r="E644" s="23"/>
    </row>
    <row r="645" spans="5:5" x14ac:dyDescent="0.25">
      <c r="E645" s="23"/>
    </row>
    <row r="646" spans="5:5" x14ac:dyDescent="0.25">
      <c r="E646" s="23"/>
    </row>
    <row r="647" spans="5:5" x14ac:dyDescent="0.25">
      <c r="E647" s="23"/>
    </row>
    <row r="648" spans="5:5" x14ac:dyDescent="0.25">
      <c r="E648" s="23"/>
    </row>
    <row r="649" spans="5:5" x14ac:dyDescent="0.25">
      <c r="E649" s="23"/>
    </row>
    <row r="650" spans="5:5" x14ac:dyDescent="0.25">
      <c r="E650" s="23"/>
    </row>
    <row r="651" spans="5:5" x14ac:dyDescent="0.25">
      <c r="E651" s="23"/>
    </row>
    <row r="652" spans="5:5" x14ac:dyDescent="0.25">
      <c r="E652" s="23"/>
    </row>
    <row r="653" spans="5:5" x14ac:dyDescent="0.25">
      <c r="E653" s="23"/>
    </row>
    <row r="654" spans="5:5" x14ac:dyDescent="0.25">
      <c r="E654" s="23"/>
    </row>
    <row r="655" spans="5:5" x14ac:dyDescent="0.25">
      <c r="E655" s="23"/>
    </row>
    <row r="656" spans="5:5" x14ac:dyDescent="0.25">
      <c r="E656" s="23"/>
    </row>
    <row r="657" spans="5:5" x14ac:dyDescent="0.25">
      <c r="E657" s="23"/>
    </row>
    <row r="658" spans="5:5" x14ac:dyDescent="0.25">
      <c r="E658" s="23"/>
    </row>
    <row r="659" spans="5:5" x14ac:dyDescent="0.25">
      <c r="E659" s="23"/>
    </row>
    <row r="660" spans="5:5" x14ac:dyDescent="0.25">
      <c r="E660" s="23"/>
    </row>
    <row r="661" spans="5:5" x14ac:dyDescent="0.25">
      <c r="E661" s="23"/>
    </row>
    <row r="662" spans="5:5" x14ac:dyDescent="0.25">
      <c r="E662" s="23"/>
    </row>
    <row r="663" spans="5:5" x14ac:dyDescent="0.25">
      <c r="E663" s="23"/>
    </row>
    <row r="664" spans="5:5" x14ac:dyDescent="0.25">
      <c r="E664" s="23"/>
    </row>
    <row r="665" spans="5:5" x14ac:dyDescent="0.25">
      <c r="E665" s="23"/>
    </row>
    <row r="666" spans="5:5" x14ac:dyDescent="0.25">
      <c r="E666" s="23"/>
    </row>
    <row r="667" spans="5:5" x14ac:dyDescent="0.25">
      <c r="E667" s="23"/>
    </row>
    <row r="668" spans="5:5" x14ac:dyDescent="0.25">
      <c r="E668" s="23"/>
    </row>
    <row r="669" spans="5:5" x14ac:dyDescent="0.25">
      <c r="E669" s="23"/>
    </row>
    <row r="670" spans="5:5" x14ac:dyDescent="0.25">
      <c r="E670" s="23"/>
    </row>
    <row r="671" spans="5:5" x14ac:dyDescent="0.25">
      <c r="E671" s="23"/>
    </row>
    <row r="672" spans="5:5" x14ac:dyDescent="0.25">
      <c r="E672" s="23"/>
    </row>
    <row r="673" spans="5:5" x14ac:dyDescent="0.25">
      <c r="E673" s="23"/>
    </row>
    <row r="674" spans="5:5" x14ac:dyDescent="0.25">
      <c r="E674" s="23"/>
    </row>
    <row r="675" spans="5:5" x14ac:dyDescent="0.25">
      <c r="E675" s="23"/>
    </row>
    <row r="676" spans="5:5" x14ac:dyDescent="0.25">
      <c r="E676" s="23"/>
    </row>
    <row r="677" spans="5:5" x14ac:dyDescent="0.25">
      <c r="E677" s="23"/>
    </row>
    <row r="678" spans="5:5" x14ac:dyDescent="0.25">
      <c r="E678" s="23"/>
    </row>
    <row r="679" spans="5:5" x14ac:dyDescent="0.25">
      <c r="E679" s="23"/>
    </row>
    <row r="680" spans="5:5" x14ac:dyDescent="0.25">
      <c r="E680" s="23"/>
    </row>
    <row r="681" spans="5:5" x14ac:dyDescent="0.25">
      <c r="E681" s="23"/>
    </row>
    <row r="682" spans="5:5" x14ac:dyDescent="0.25">
      <c r="E682" s="23"/>
    </row>
    <row r="683" spans="5:5" x14ac:dyDescent="0.25">
      <c r="E683" s="23"/>
    </row>
    <row r="684" spans="5:5" x14ac:dyDescent="0.25">
      <c r="E684" s="23"/>
    </row>
    <row r="685" spans="5:5" x14ac:dyDescent="0.25">
      <c r="E685" s="23"/>
    </row>
    <row r="686" spans="5:5" x14ac:dyDescent="0.25">
      <c r="E686" s="23"/>
    </row>
    <row r="687" spans="5:5" x14ac:dyDescent="0.25">
      <c r="E687" s="23"/>
    </row>
    <row r="688" spans="5:5" x14ac:dyDescent="0.25">
      <c r="E688" s="23"/>
    </row>
    <row r="689" spans="5:5" x14ac:dyDescent="0.25">
      <c r="E689" s="23"/>
    </row>
    <row r="690" spans="5:5" x14ac:dyDescent="0.25">
      <c r="E690" s="23"/>
    </row>
    <row r="691" spans="5:5" x14ac:dyDescent="0.25">
      <c r="E691" s="23"/>
    </row>
    <row r="692" spans="5:5" x14ac:dyDescent="0.25">
      <c r="E692" s="23"/>
    </row>
    <row r="693" spans="5:5" x14ac:dyDescent="0.25">
      <c r="E693" s="23"/>
    </row>
    <row r="694" spans="5:5" x14ac:dyDescent="0.25">
      <c r="E694" s="23"/>
    </row>
    <row r="695" spans="5:5" x14ac:dyDescent="0.25">
      <c r="E695" s="23"/>
    </row>
    <row r="696" spans="5:5" x14ac:dyDescent="0.25">
      <c r="E696" s="23"/>
    </row>
    <row r="697" spans="5:5" x14ac:dyDescent="0.25">
      <c r="E697" s="23"/>
    </row>
    <row r="698" spans="5:5" x14ac:dyDescent="0.25">
      <c r="E698" s="23"/>
    </row>
    <row r="699" spans="5:5" x14ac:dyDescent="0.25">
      <c r="E699" s="23"/>
    </row>
    <row r="700" spans="5:5" x14ac:dyDescent="0.25">
      <c r="E700" s="23"/>
    </row>
    <row r="701" spans="5:5" x14ac:dyDescent="0.25">
      <c r="E701" s="23"/>
    </row>
    <row r="702" spans="5:5" x14ac:dyDescent="0.25">
      <c r="E702" s="23"/>
    </row>
    <row r="703" spans="5:5" x14ac:dyDescent="0.25">
      <c r="E703" s="23"/>
    </row>
    <row r="704" spans="5:5" x14ac:dyDescent="0.25">
      <c r="E704" s="23"/>
    </row>
    <row r="705" spans="5:5" x14ac:dyDescent="0.25">
      <c r="E705" s="23"/>
    </row>
    <row r="706" spans="5:5" x14ac:dyDescent="0.25">
      <c r="E706" s="23"/>
    </row>
    <row r="707" spans="5:5" x14ac:dyDescent="0.25">
      <c r="E707" s="23"/>
    </row>
    <row r="708" spans="5:5" x14ac:dyDescent="0.25">
      <c r="E708" s="23"/>
    </row>
    <row r="709" spans="5:5" x14ac:dyDescent="0.25">
      <c r="E709" s="23"/>
    </row>
    <row r="710" spans="5:5" x14ac:dyDescent="0.25">
      <c r="E710" s="23"/>
    </row>
    <row r="711" spans="5:5" x14ac:dyDescent="0.25">
      <c r="E711" s="23"/>
    </row>
    <row r="712" spans="5:5" x14ac:dyDescent="0.25">
      <c r="E712" s="23"/>
    </row>
    <row r="713" spans="5:5" x14ac:dyDescent="0.25">
      <c r="E713" s="23"/>
    </row>
    <row r="714" spans="5:5" x14ac:dyDescent="0.25">
      <c r="E714" s="23"/>
    </row>
    <row r="715" spans="5:5" x14ac:dyDescent="0.25">
      <c r="E715" s="23"/>
    </row>
    <row r="716" spans="5:5" x14ac:dyDescent="0.25">
      <c r="E716" s="23"/>
    </row>
    <row r="717" spans="5:5" x14ac:dyDescent="0.25">
      <c r="E717" s="23"/>
    </row>
    <row r="718" spans="5:5" x14ac:dyDescent="0.25">
      <c r="E718" s="23"/>
    </row>
    <row r="719" spans="5:5" x14ac:dyDescent="0.25">
      <c r="E719" s="23"/>
    </row>
    <row r="720" spans="5:5" x14ac:dyDescent="0.25">
      <c r="E720" s="23"/>
    </row>
    <row r="721" spans="5:5" x14ac:dyDescent="0.25">
      <c r="E721" s="23"/>
    </row>
    <row r="722" spans="5:5" x14ac:dyDescent="0.25">
      <c r="E722" s="23"/>
    </row>
    <row r="723" spans="5:5" x14ac:dyDescent="0.25">
      <c r="E723" s="23"/>
    </row>
    <row r="724" spans="5:5" x14ac:dyDescent="0.25">
      <c r="E724" s="23"/>
    </row>
    <row r="725" spans="5:5" x14ac:dyDescent="0.25">
      <c r="E725" s="23"/>
    </row>
    <row r="726" spans="5:5" x14ac:dyDescent="0.25">
      <c r="E726" s="23"/>
    </row>
    <row r="727" spans="5:5" x14ac:dyDescent="0.25">
      <c r="E727" s="23"/>
    </row>
    <row r="728" spans="5:5" x14ac:dyDescent="0.25">
      <c r="E728" s="23"/>
    </row>
    <row r="729" spans="5:5" x14ac:dyDescent="0.25">
      <c r="E729" s="23"/>
    </row>
    <row r="730" spans="5:5" x14ac:dyDescent="0.25">
      <c r="E730" s="23"/>
    </row>
    <row r="731" spans="5:5" x14ac:dyDescent="0.25">
      <c r="E731" s="23"/>
    </row>
    <row r="732" spans="5:5" x14ac:dyDescent="0.25">
      <c r="E732" s="23"/>
    </row>
    <row r="733" spans="5:5" x14ac:dyDescent="0.25">
      <c r="E733" s="23"/>
    </row>
    <row r="734" spans="5:5" x14ac:dyDescent="0.25">
      <c r="E734" s="23"/>
    </row>
    <row r="735" spans="5:5" x14ac:dyDescent="0.25">
      <c r="E735" s="23"/>
    </row>
    <row r="736" spans="5:5" x14ac:dyDescent="0.25">
      <c r="E736" s="23"/>
    </row>
    <row r="737" spans="5:5" x14ac:dyDescent="0.25">
      <c r="E737" s="23"/>
    </row>
    <row r="738" spans="5:5" x14ac:dyDescent="0.25">
      <c r="E738" s="23"/>
    </row>
    <row r="739" spans="5:5" x14ac:dyDescent="0.25">
      <c r="E739" s="23"/>
    </row>
    <row r="740" spans="5:5" x14ac:dyDescent="0.25">
      <c r="E740" s="23"/>
    </row>
    <row r="741" spans="5:5" x14ac:dyDescent="0.25">
      <c r="E741" s="23"/>
    </row>
    <row r="742" spans="5:5" x14ac:dyDescent="0.25">
      <c r="E742" s="23"/>
    </row>
    <row r="743" spans="5:5" x14ac:dyDescent="0.25">
      <c r="E743" s="23"/>
    </row>
    <row r="744" spans="5:5" x14ac:dyDescent="0.25">
      <c r="E744" s="23"/>
    </row>
    <row r="745" spans="5:5" x14ac:dyDescent="0.25">
      <c r="E745" s="23"/>
    </row>
    <row r="746" spans="5:5" x14ac:dyDescent="0.25">
      <c r="E746" s="23"/>
    </row>
    <row r="747" spans="5:5" x14ac:dyDescent="0.25">
      <c r="E747" s="23"/>
    </row>
    <row r="748" spans="5:5" x14ac:dyDescent="0.25">
      <c r="E748" s="23"/>
    </row>
    <row r="749" spans="5:5" x14ac:dyDescent="0.25">
      <c r="E749" s="23"/>
    </row>
    <row r="750" spans="5:5" x14ac:dyDescent="0.25">
      <c r="E750" s="23"/>
    </row>
    <row r="751" spans="5:5" x14ac:dyDescent="0.25">
      <c r="E751" s="23"/>
    </row>
    <row r="752" spans="5:5" x14ac:dyDescent="0.25">
      <c r="E752" s="23"/>
    </row>
    <row r="753" spans="5:5" x14ac:dyDescent="0.25">
      <c r="E753" s="23"/>
    </row>
    <row r="754" spans="5:5" x14ac:dyDescent="0.25">
      <c r="E754" s="23"/>
    </row>
    <row r="755" spans="5:5" x14ac:dyDescent="0.25">
      <c r="E755" s="23"/>
    </row>
    <row r="756" spans="5:5" x14ac:dyDescent="0.25">
      <c r="E756" s="23"/>
    </row>
    <row r="757" spans="5:5" x14ac:dyDescent="0.25">
      <c r="E757" s="23"/>
    </row>
    <row r="758" spans="5:5" x14ac:dyDescent="0.25">
      <c r="E758" s="23"/>
    </row>
    <row r="759" spans="5:5" x14ac:dyDescent="0.25">
      <c r="E759" s="23"/>
    </row>
    <row r="760" spans="5:5" x14ac:dyDescent="0.25">
      <c r="E760" s="23"/>
    </row>
    <row r="761" spans="5:5" x14ac:dyDescent="0.25">
      <c r="E761" s="23"/>
    </row>
    <row r="762" spans="5:5" x14ac:dyDescent="0.25">
      <c r="E762" s="23"/>
    </row>
    <row r="763" spans="5:5" x14ac:dyDescent="0.25">
      <c r="E763" s="23"/>
    </row>
    <row r="764" spans="5:5" x14ac:dyDescent="0.25">
      <c r="E764" s="23"/>
    </row>
    <row r="765" spans="5:5" x14ac:dyDescent="0.25">
      <c r="E765" s="23"/>
    </row>
    <row r="766" spans="5:5" x14ac:dyDescent="0.25">
      <c r="E766" s="23"/>
    </row>
    <row r="767" spans="5:5" x14ac:dyDescent="0.25">
      <c r="E767" s="23"/>
    </row>
    <row r="768" spans="5:5" x14ac:dyDescent="0.25">
      <c r="E768" s="23"/>
    </row>
    <row r="769" spans="5:5" x14ac:dyDescent="0.25">
      <c r="E769" s="23"/>
    </row>
    <row r="770" spans="5:5" x14ac:dyDescent="0.25">
      <c r="E770" s="23"/>
    </row>
    <row r="771" spans="5:5" x14ac:dyDescent="0.25">
      <c r="E771" s="23"/>
    </row>
    <row r="772" spans="5:5" x14ac:dyDescent="0.25">
      <c r="E772" s="23"/>
    </row>
    <row r="773" spans="5:5" x14ac:dyDescent="0.25">
      <c r="E773" s="23"/>
    </row>
    <row r="774" spans="5:5" x14ac:dyDescent="0.25">
      <c r="E774" s="23"/>
    </row>
    <row r="775" spans="5:5" x14ac:dyDescent="0.25">
      <c r="E775" s="23"/>
    </row>
    <row r="776" spans="5:5" x14ac:dyDescent="0.25">
      <c r="E776" s="23"/>
    </row>
    <row r="777" spans="5:5" x14ac:dyDescent="0.25">
      <c r="E777" s="23"/>
    </row>
    <row r="778" spans="5:5" x14ac:dyDescent="0.25">
      <c r="E778" s="23"/>
    </row>
    <row r="779" spans="5:5" x14ac:dyDescent="0.25">
      <c r="E779" s="23"/>
    </row>
    <row r="780" spans="5:5" x14ac:dyDescent="0.25">
      <c r="E780" s="23"/>
    </row>
    <row r="781" spans="5:5" x14ac:dyDescent="0.25">
      <c r="E781" s="23"/>
    </row>
    <row r="782" spans="5:5" x14ac:dyDescent="0.25">
      <c r="E782" s="23"/>
    </row>
    <row r="783" spans="5:5" x14ac:dyDescent="0.25">
      <c r="E783" s="23"/>
    </row>
    <row r="784" spans="5:5" x14ac:dyDescent="0.25">
      <c r="E784" s="23"/>
    </row>
    <row r="785" spans="5:5" x14ac:dyDescent="0.25">
      <c r="E785" s="23"/>
    </row>
    <row r="786" spans="5:5" x14ac:dyDescent="0.25">
      <c r="E786" s="23"/>
    </row>
    <row r="787" spans="5:5" x14ac:dyDescent="0.25">
      <c r="E787" s="23"/>
    </row>
    <row r="788" spans="5:5" x14ac:dyDescent="0.25">
      <c r="E788" s="23"/>
    </row>
    <row r="789" spans="5:5" x14ac:dyDescent="0.25">
      <c r="E789" s="23"/>
    </row>
    <row r="790" spans="5:5" x14ac:dyDescent="0.25">
      <c r="E790" s="23"/>
    </row>
    <row r="791" spans="5:5" x14ac:dyDescent="0.25">
      <c r="E791" s="23"/>
    </row>
    <row r="792" spans="5:5" x14ac:dyDescent="0.25">
      <c r="E792" s="23"/>
    </row>
    <row r="793" spans="5:5" x14ac:dyDescent="0.25">
      <c r="E793" s="23"/>
    </row>
    <row r="794" spans="5:5" x14ac:dyDescent="0.25">
      <c r="E794" s="23"/>
    </row>
    <row r="795" spans="5:5" x14ac:dyDescent="0.25">
      <c r="E795" s="23"/>
    </row>
    <row r="796" spans="5:5" x14ac:dyDescent="0.25">
      <c r="E796" s="23"/>
    </row>
    <row r="797" spans="5:5" x14ac:dyDescent="0.25">
      <c r="E797" s="23"/>
    </row>
    <row r="798" spans="5:5" x14ac:dyDescent="0.25">
      <c r="E798" s="23"/>
    </row>
    <row r="799" spans="5:5" x14ac:dyDescent="0.25">
      <c r="E799" s="23"/>
    </row>
    <row r="800" spans="5:5" x14ac:dyDescent="0.25">
      <c r="E800" s="23"/>
    </row>
    <row r="801" spans="5:5" x14ac:dyDescent="0.25">
      <c r="E801" s="23"/>
    </row>
    <row r="802" spans="5:5" x14ac:dyDescent="0.25">
      <c r="E802" s="23"/>
    </row>
    <row r="803" spans="5:5" x14ac:dyDescent="0.25">
      <c r="E803" s="23"/>
    </row>
    <row r="804" spans="5:5" x14ac:dyDescent="0.25">
      <c r="E804" s="23"/>
    </row>
    <row r="805" spans="5:5" x14ac:dyDescent="0.25">
      <c r="E805" s="23"/>
    </row>
    <row r="806" spans="5:5" x14ac:dyDescent="0.25">
      <c r="E806" s="23"/>
    </row>
    <row r="807" spans="5:5" x14ac:dyDescent="0.25">
      <c r="E807" s="23"/>
    </row>
    <row r="808" spans="5:5" x14ac:dyDescent="0.25">
      <c r="E808" s="23"/>
    </row>
    <row r="809" spans="5:5" x14ac:dyDescent="0.25">
      <c r="E809" s="23"/>
    </row>
    <row r="810" spans="5:5" x14ac:dyDescent="0.25">
      <c r="E810" s="23"/>
    </row>
    <row r="811" spans="5:5" x14ac:dyDescent="0.25">
      <c r="E811" s="23"/>
    </row>
    <row r="812" spans="5:5" x14ac:dyDescent="0.25">
      <c r="E812" s="23"/>
    </row>
    <row r="813" spans="5:5" x14ac:dyDescent="0.25">
      <c r="E813" s="23"/>
    </row>
    <row r="814" spans="5:5" x14ac:dyDescent="0.25">
      <c r="E814" s="23"/>
    </row>
    <row r="815" spans="5:5" x14ac:dyDescent="0.25">
      <c r="E815" s="23"/>
    </row>
    <row r="816" spans="5:5" x14ac:dyDescent="0.25">
      <c r="E816" s="23"/>
    </row>
    <row r="817" spans="5:5" x14ac:dyDescent="0.25">
      <c r="E817" s="23"/>
    </row>
    <row r="818" spans="5:5" x14ac:dyDescent="0.25">
      <c r="E818" s="23"/>
    </row>
    <row r="819" spans="5:5" x14ac:dyDescent="0.25">
      <c r="E819" s="23"/>
    </row>
    <row r="820" spans="5:5" x14ac:dyDescent="0.25">
      <c r="E820" s="23"/>
    </row>
    <row r="821" spans="5:5" x14ac:dyDescent="0.25">
      <c r="E821" s="23"/>
    </row>
    <row r="822" spans="5:5" x14ac:dyDescent="0.25">
      <c r="E822" s="23"/>
    </row>
    <row r="823" spans="5:5" x14ac:dyDescent="0.25">
      <c r="E823" s="23"/>
    </row>
    <row r="824" spans="5:5" x14ac:dyDescent="0.25">
      <c r="E824" s="23"/>
    </row>
    <row r="825" spans="5:5" x14ac:dyDescent="0.25">
      <c r="E825" s="23"/>
    </row>
    <row r="826" spans="5:5" x14ac:dyDescent="0.25">
      <c r="E826" s="23"/>
    </row>
    <row r="827" spans="5:5" x14ac:dyDescent="0.25">
      <c r="E827" s="23"/>
    </row>
    <row r="828" spans="5:5" x14ac:dyDescent="0.25">
      <c r="E828" s="23"/>
    </row>
    <row r="829" spans="5:5" x14ac:dyDescent="0.25">
      <c r="E829" s="23"/>
    </row>
    <row r="830" spans="5:5" x14ac:dyDescent="0.25">
      <c r="E830" s="23"/>
    </row>
    <row r="831" spans="5:5" x14ac:dyDescent="0.25">
      <c r="E831" s="23"/>
    </row>
    <row r="832" spans="5:5" x14ac:dyDescent="0.25">
      <c r="E832" s="23"/>
    </row>
    <row r="833" spans="5:5" x14ac:dyDescent="0.25">
      <c r="E833" s="23"/>
    </row>
    <row r="834" spans="5:5" x14ac:dyDescent="0.25">
      <c r="E834" s="23"/>
    </row>
    <row r="835" spans="5:5" x14ac:dyDescent="0.25">
      <c r="E835" s="23"/>
    </row>
    <row r="836" spans="5:5" x14ac:dyDescent="0.25">
      <c r="E836" s="23"/>
    </row>
    <row r="837" spans="5:5" x14ac:dyDescent="0.25">
      <c r="E837" s="23"/>
    </row>
    <row r="838" spans="5:5" x14ac:dyDescent="0.25">
      <c r="E838" s="23"/>
    </row>
    <row r="839" spans="5:5" x14ac:dyDescent="0.25">
      <c r="E839" s="23"/>
    </row>
    <row r="840" spans="5:5" x14ac:dyDescent="0.25">
      <c r="E840" s="23"/>
    </row>
    <row r="841" spans="5:5" x14ac:dyDescent="0.25">
      <c r="E841" s="23"/>
    </row>
    <row r="842" spans="5:5" x14ac:dyDescent="0.25">
      <c r="E842" s="23"/>
    </row>
    <row r="843" spans="5:5" x14ac:dyDescent="0.25">
      <c r="E843" s="23"/>
    </row>
    <row r="844" spans="5:5" x14ac:dyDescent="0.25">
      <c r="E844" s="23"/>
    </row>
    <row r="845" spans="5:5" x14ac:dyDescent="0.25">
      <c r="E845" s="23"/>
    </row>
    <row r="846" spans="5:5" x14ac:dyDescent="0.25">
      <c r="E846" s="23"/>
    </row>
    <row r="847" spans="5:5" x14ac:dyDescent="0.25">
      <c r="E847" s="23"/>
    </row>
    <row r="848" spans="5:5" x14ac:dyDescent="0.25">
      <c r="E848" s="23"/>
    </row>
    <row r="849" spans="5:5" x14ac:dyDescent="0.25">
      <c r="E849" s="23"/>
    </row>
    <row r="850" spans="5:5" x14ac:dyDescent="0.25">
      <c r="E850" s="23"/>
    </row>
    <row r="851" spans="5:5" x14ac:dyDescent="0.25">
      <c r="E851" s="23"/>
    </row>
    <row r="852" spans="5:5" x14ac:dyDescent="0.25">
      <c r="E852" s="23"/>
    </row>
    <row r="853" spans="5:5" x14ac:dyDescent="0.25">
      <c r="E853" s="23"/>
    </row>
    <row r="854" spans="5:5" x14ac:dyDescent="0.25">
      <c r="E854" s="23"/>
    </row>
    <row r="855" spans="5:5" x14ac:dyDescent="0.25">
      <c r="E855" s="23"/>
    </row>
    <row r="856" spans="5:5" x14ac:dyDescent="0.25">
      <c r="E856" s="23"/>
    </row>
    <row r="857" spans="5:5" x14ac:dyDescent="0.25">
      <c r="E857" s="23"/>
    </row>
    <row r="858" spans="5:5" x14ac:dyDescent="0.25">
      <c r="E858" s="23"/>
    </row>
    <row r="859" spans="5:5" x14ac:dyDescent="0.25">
      <c r="E859" s="23"/>
    </row>
    <row r="860" spans="5:5" x14ac:dyDescent="0.25">
      <c r="E860" s="23"/>
    </row>
    <row r="861" spans="5:5" x14ac:dyDescent="0.25">
      <c r="E861" s="23"/>
    </row>
    <row r="862" spans="5:5" x14ac:dyDescent="0.25">
      <c r="E862" s="23"/>
    </row>
    <row r="863" spans="5:5" x14ac:dyDescent="0.25">
      <c r="E863" s="23"/>
    </row>
    <row r="864" spans="5:5" x14ac:dyDescent="0.25">
      <c r="E864" s="23"/>
    </row>
    <row r="865" spans="5:5" x14ac:dyDescent="0.25">
      <c r="E865" s="23"/>
    </row>
    <row r="866" spans="5:5" x14ac:dyDescent="0.25">
      <c r="E866" s="23"/>
    </row>
    <row r="867" spans="5:5" x14ac:dyDescent="0.25">
      <c r="E867" s="23"/>
    </row>
    <row r="868" spans="5:5" x14ac:dyDescent="0.25">
      <c r="E868" s="23"/>
    </row>
    <row r="869" spans="5:5" x14ac:dyDescent="0.25">
      <c r="E869" s="23"/>
    </row>
    <row r="870" spans="5:5" x14ac:dyDescent="0.25">
      <c r="E870" s="23"/>
    </row>
    <row r="871" spans="5:5" x14ac:dyDescent="0.25">
      <c r="E871" s="23"/>
    </row>
    <row r="872" spans="5:5" x14ac:dyDescent="0.25">
      <c r="E872" s="23"/>
    </row>
    <row r="873" spans="5:5" x14ac:dyDescent="0.25">
      <c r="E873" s="23"/>
    </row>
    <row r="874" spans="5:5" x14ac:dyDescent="0.25">
      <c r="E874" s="23"/>
    </row>
    <row r="875" spans="5:5" x14ac:dyDescent="0.25">
      <c r="E875" s="23"/>
    </row>
    <row r="876" spans="5:5" x14ac:dyDescent="0.25">
      <c r="E876" s="23"/>
    </row>
    <row r="877" spans="5:5" x14ac:dyDescent="0.25">
      <c r="E877" s="23"/>
    </row>
    <row r="878" spans="5:5" x14ac:dyDescent="0.25">
      <c r="E878" s="23"/>
    </row>
    <row r="879" spans="5:5" x14ac:dyDescent="0.25">
      <c r="E879" s="23"/>
    </row>
    <row r="880" spans="5:5" x14ac:dyDescent="0.25">
      <c r="E880" s="23"/>
    </row>
    <row r="881" spans="5:5" x14ac:dyDescent="0.25">
      <c r="E881" s="23"/>
    </row>
    <row r="882" spans="5:5" x14ac:dyDescent="0.25">
      <c r="E882" s="23"/>
    </row>
    <row r="883" spans="5:5" x14ac:dyDescent="0.25">
      <c r="E883" s="23"/>
    </row>
    <row r="884" spans="5:5" x14ac:dyDescent="0.25">
      <c r="E884" s="23"/>
    </row>
    <row r="885" spans="5:5" x14ac:dyDescent="0.25">
      <c r="E885" s="23"/>
    </row>
    <row r="886" spans="5:5" x14ac:dyDescent="0.25">
      <c r="E886" s="23"/>
    </row>
    <row r="887" spans="5:5" x14ac:dyDescent="0.25">
      <c r="E887" s="23"/>
    </row>
    <row r="888" spans="5:5" x14ac:dyDescent="0.25">
      <c r="E888" s="23"/>
    </row>
    <row r="889" spans="5:5" x14ac:dyDescent="0.25">
      <c r="E889" s="23"/>
    </row>
    <row r="890" spans="5:5" x14ac:dyDescent="0.25">
      <c r="E890" s="23"/>
    </row>
    <row r="891" spans="5:5" x14ac:dyDescent="0.25">
      <c r="E891" s="23"/>
    </row>
    <row r="892" spans="5:5" x14ac:dyDescent="0.25">
      <c r="E892" s="23"/>
    </row>
    <row r="893" spans="5:5" x14ac:dyDescent="0.25">
      <c r="E893" s="23"/>
    </row>
    <row r="894" spans="5:5" x14ac:dyDescent="0.25">
      <c r="E894" s="23"/>
    </row>
    <row r="895" spans="5:5" x14ac:dyDescent="0.25">
      <c r="E895" s="23"/>
    </row>
    <row r="896" spans="5:5" x14ac:dyDescent="0.25">
      <c r="E896" s="23"/>
    </row>
    <row r="897" spans="5:5" x14ac:dyDescent="0.25">
      <c r="E897" s="23"/>
    </row>
    <row r="898" spans="5:5" x14ac:dyDescent="0.25">
      <c r="E898" s="23"/>
    </row>
    <row r="899" spans="5:5" x14ac:dyDescent="0.25">
      <c r="E899" s="23"/>
    </row>
    <row r="900" spans="5:5" x14ac:dyDescent="0.25">
      <c r="E900" s="23"/>
    </row>
    <row r="901" spans="5:5" x14ac:dyDescent="0.25">
      <c r="E901" s="23"/>
    </row>
    <row r="902" spans="5:5" x14ac:dyDescent="0.25">
      <c r="E902" s="23"/>
    </row>
    <row r="903" spans="5:5" x14ac:dyDescent="0.25">
      <c r="E903" s="23"/>
    </row>
    <row r="904" spans="5:5" x14ac:dyDescent="0.25">
      <c r="E904" s="23"/>
    </row>
    <row r="905" spans="5:5" x14ac:dyDescent="0.25">
      <c r="E905" s="23"/>
    </row>
    <row r="906" spans="5:5" x14ac:dyDescent="0.25">
      <c r="E906" s="23"/>
    </row>
    <row r="907" spans="5:5" x14ac:dyDescent="0.25">
      <c r="E907" s="23"/>
    </row>
    <row r="908" spans="5:5" x14ac:dyDescent="0.25">
      <c r="E908" s="23"/>
    </row>
    <row r="909" spans="5:5" x14ac:dyDescent="0.25">
      <c r="E909" s="23"/>
    </row>
    <row r="910" spans="5:5" x14ac:dyDescent="0.25">
      <c r="E910" s="23"/>
    </row>
    <row r="911" spans="5:5" x14ac:dyDescent="0.25">
      <c r="E911" s="23"/>
    </row>
    <row r="912" spans="5:5" x14ac:dyDescent="0.25">
      <c r="E912" s="23"/>
    </row>
    <row r="913" spans="5:5" x14ac:dyDescent="0.25">
      <c r="E913" s="23"/>
    </row>
    <row r="914" spans="5:5" x14ac:dyDescent="0.25">
      <c r="E914" s="23"/>
    </row>
    <row r="915" spans="5:5" x14ac:dyDescent="0.25">
      <c r="E915" s="23"/>
    </row>
    <row r="916" spans="5:5" x14ac:dyDescent="0.25">
      <c r="E916" s="23"/>
    </row>
    <row r="917" spans="5:5" x14ac:dyDescent="0.25">
      <c r="E917" s="23"/>
    </row>
    <row r="918" spans="5:5" x14ac:dyDescent="0.25">
      <c r="E918" s="23"/>
    </row>
    <row r="919" spans="5:5" x14ac:dyDescent="0.25">
      <c r="E919" s="23"/>
    </row>
    <row r="920" spans="5:5" x14ac:dyDescent="0.25">
      <c r="E920" s="23"/>
    </row>
    <row r="921" spans="5:5" x14ac:dyDescent="0.25">
      <c r="E921" s="23"/>
    </row>
    <row r="922" spans="5:5" x14ac:dyDescent="0.25">
      <c r="E922" s="23"/>
    </row>
    <row r="923" spans="5:5" x14ac:dyDescent="0.25">
      <c r="E923" s="23"/>
    </row>
    <row r="924" spans="5:5" x14ac:dyDescent="0.25">
      <c r="E924" s="23"/>
    </row>
    <row r="925" spans="5:5" x14ac:dyDescent="0.25">
      <c r="E925" s="23"/>
    </row>
    <row r="926" spans="5:5" x14ac:dyDescent="0.25">
      <c r="E926" s="23"/>
    </row>
    <row r="927" spans="5:5" x14ac:dyDescent="0.25">
      <c r="E927" s="23"/>
    </row>
    <row r="928" spans="5:5" x14ac:dyDescent="0.25">
      <c r="E928" s="23"/>
    </row>
    <row r="929" spans="5:5" x14ac:dyDescent="0.25">
      <c r="E929" s="23"/>
    </row>
    <row r="930" spans="5:5" x14ac:dyDescent="0.25">
      <c r="E930" s="23"/>
    </row>
    <row r="931" spans="5:5" x14ac:dyDescent="0.25">
      <c r="E931" s="23"/>
    </row>
    <row r="932" spans="5:5" x14ac:dyDescent="0.25">
      <c r="E932" s="23"/>
    </row>
    <row r="933" spans="5:5" x14ac:dyDescent="0.25">
      <c r="E933" s="23"/>
    </row>
    <row r="934" spans="5:5" x14ac:dyDescent="0.25">
      <c r="E934" s="23"/>
    </row>
    <row r="935" spans="5:5" x14ac:dyDescent="0.25">
      <c r="E935" s="23"/>
    </row>
    <row r="936" spans="5:5" x14ac:dyDescent="0.25">
      <c r="E936" s="23"/>
    </row>
    <row r="937" spans="5:5" x14ac:dyDescent="0.25">
      <c r="E937" s="23"/>
    </row>
    <row r="938" spans="5:5" x14ac:dyDescent="0.25">
      <c r="E938" s="23"/>
    </row>
    <row r="939" spans="5:5" x14ac:dyDescent="0.25">
      <c r="E939" s="23"/>
    </row>
    <row r="940" spans="5:5" x14ac:dyDescent="0.25">
      <c r="E940" s="23"/>
    </row>
    <row r="941" spans="5:5" x14ac:dyDescent="0.25">
      <c r="E941" s="23"/>
    </row>
    <row r="942" spans="5:5" x14ac:dyDescent="0.25">
      <c r="E942" s="23"/>
    </row>
    <row r="943" spans="5:5" x14ac:dyDescent="0.25">
      <c r="E943" s="23"/>
    </row>
    <row r="944" spans="5:5" x14ac:dyDescent="0.25">
      <c r="E944" s="23"/>
    </row>
    <row r="945" spans="5:5" x14ac:dyDescent="0.25">
      <c r="E945" s="23"/>
    </row>
    <row r="946" spans="5:5" x14ac:dyDescent="0.25">
      <c r="E946" s="23"/>
    </row>
    <row r="947" spans="5:5" x14ac:dyDescent="0.25">
      <c r="E947" s="23"/>
    </row>
    <row r="948" spans="5:5" x14ac:dyDescent="0.25">
      <c r="E948" s="23"/>
    </row>
    <row r="949" spans="5:5" x14ac:dyDescent="0.25">
      <c r="E949" s="23"/>
    </row>
    <row r="950" spans="5:5" x14ac:dyDescent="0.25">
      <c r="E950" s="23"/>
    </row>
    <row r="951" spans="5:5" x14ac:dyDescent="0.25">
      <c r="E951" s="23"/>
    </row>
    <row r="952" spans="5:5" x14ac:dyDescent="0.25">
      <c r="E952" s="23"/>
    </row>
    <row r="953" spans="5:5" x14ac:dyDescent="0.25">
      <c r="E953" s="23"/>
    </row>
    <row r="954" spans="5:5" x14ac:dyDescent="0.25">
      <c r="E954" s="23"/>
    </row>
    <row r="955" spans="5:5" x14ac:dyDescent="0.25">
      <c r="E955" s="23"/>
    </row>
    <row r="956" spans="5:5" x14ac:dyDescent="0.25">
      <c r="E956" s="23"/>
    </row>
    <row r="957" spans="5:5" x14ac:dyDescent="0.25">
      <c r="E957" s="23"/>
    </row>
    <row r="958" spans="5:5" x14ac:dyDescent="0.25">
      <c r="E958" s="23"/>
    </row>
    <row r="959" spans="5:5" x14ac:dyDescent="0.25">
      <c r="E959" s="23"/>
    </row>
    <row r="960" spans="5:5" x14ac:dyDescent="0.25">
      <c r="E960" s="23"/>
    </row>
    <row r="961" spans="5:5" x14ac:dyDescent="0.25">
      <c r="E961" s="23"/>
    </row>
    <row r="962" spans="5:5" x14ac:dyDescent="0.25">
      <c r="E962" s="23"/>
    </row>
    <row r="963" spans="5:5" x14ac:dyDescent="0.25">
      <c r="E963" s="23"/>
    </row>
    <row r="964" spans="5:5" x14ac:dyDescent="0.25">
      <c r="E964" s="23"/>
    </row>
    <row r="965" spans="5:5" x14ac:dyDescent="0.25">
      <c r="E965" s="23"/>
    </row>
    <row r="966" spans="5:5" x14ac:dyDescent="0.25">
      <c r="E966" s="23"/>
    </row>
    <row r="967" spans="5:5" x14ac:dyDescent="0.25">
      <c r="E967" s="23"/>
    </row>
    <row r="968" spans="5:5" x14ac:dyDescent="0.25">
      <c r="E968" s="23"/>
    </row>
    <row r="969" spans="5:5" x14ac:dyDescent="0.25">
      <c r="E969" s="23"/>
    </row>
    <row r="970" spans="5:5" x14ac:dyDescent="0.25">
      <c r="E970" s="23"/>
    </row>
    <row r="971" spans="5:5" x14ac:dyDescent="0.25">
      <c r="E971" s="23"/>
    </row>
    <row r="972" spans="5:5" x14ac:dyDescent="0.25">
      <c r="E972" s="23"/>
    </row>
    <row r="973" spans="5:5" x14ac:dyDescent="0.25">
      <c r="E973" s="23"/>
    </row>
    <row r="974" spans="5:5" x14ac:dyDescent="0.25">
      <c r="E974" s="23"/>
    </row>
    <row r="975" spans="5:5" x14ac:dyDescent="0.25">
      <c r="E975" s="23"/>
    </row>
    <row r="976" spans="5:5" x14ac:dyDescent="0.25">
      <c r="E976" s="23"/>
    </row>
    <row r="977" spans="5:5" x14ac:dyDescent="0.25">
      <c r="E977" s="23"/>
    </row>
    <row r="978" spans="5:5" x14ac:dyDescent="0.25">
      <c r="E978" s="23"/>
    </row>
    <row r="979" spans="5:5" x14ac:dyDescent="0.25">
      <c r="E979" s="23"/>
    </row>
    <row r="980" spans="5:5" x14ac:dyDescent="0.25">
      <c r="E980" s="23"/>
    </row>
    <row r="981" spans="5:5" x14ac:dyDescent="0.25">
      <c r="E981" s="23"/>
    </row>
    <row r="982" spans="5:5" x14ac:dyDescent="0.25">
      <c r="E982" s="23"/>
    </row>
    <row r="983" spans="5:5" x14ac:dyDescent="0.25">
      <c r="E983" s="23"/>
    </row>
    <row r="984" spans="5:5" x14ac:dyDescent="0.25">
      <c r="E984" s="23"/>
    </row>
    <row r="985" spans="5:5" x14ac:dyDescent="0.25">
      <c r="E985" s="23"/>
    </row>
    <row r="986" spans="5:5" x14ac:dyDescent="0.25">
      <c r="E986" s="23"/>
    </row>
    <row r="987" spans="5:5" x14ac:dyDescent="0.25">
      <c r="E987" s="23"/>
    </row>
    <row r="988" spans="5:5" x14ac:dyDescent="0.25">
      <c r="E988" s="23"/>
    </row>
    <row r="989" spans="5:5" x14ac:dyDescent="0.25">
      <c r="E989" s="23"/>
    </row>
    <row r="990" spans="5:5" x14ac:dyDescent="0.25">
      <c r="E990" s="23"/>
    </row>
    <row r="991" spans="5:5" x14ac:dyDescent="0.25">
      <c r="E991" s="23"/>
    </row>
    <row r="992" spans="5:5" x14ac:dyDescent="0.25">
      <c r="E992" s="23"/>
    </row>
    <row r="993" spans="5:5" x14ac:dyDescent="0.25">
      <c r="E993" s="23"/>
    </row>
    <row r="994" spans="5:5" x14ac:dyDescent="0.25">
      <c r="E994" s="23"/>
    </row>
    <row r="995" spans="5:5" x14ac:dyDescent="0.25">
      <c r="E995" s="23"/>
    </row>
    <row r="996" spans="5:5" x14ac:dyDescent="0.25">
      <c r="E996" s="23"/>
    </row>
    <row r="997" spans="5:5" x14ac:dyDescent="0.25">
      <c r="E997" s="23"/>
    </row>
    <row r="998" spans="5:5" x14ac:dyDescent="0.25">
      <c r="E998" s="23"/>
    </row>
    <row r="999" spans="5:5" x14ac:dyDescent="0.25">
      <c r="E999" s="23"/>
    </row>
    <row r="1000" spans="5:5" x14ac:dyDescent="0.25">
      <c r="E1000" s="23"/>
    </row>
    <row r="1001" spans="5:5" x14ac:dyDescent="0.25">
      <c r="E1001" s="23"/>
    </row>
    <row r="1002" spans="5:5" x14ac:dyDescent="0.25">
      <c r="E1002" s="23"/>
    </row>
    <row r="1003" spans="5:5" x14ac:dyDescent="0.25">
      <c r="E1003" s="23"/>
    </row>
    <row r="1004" spans="5:5" x14ac:dyDescent="0.25">
      <c r="E1004" s="23"/>
    </row>
    <row r="1005" spans="5:5" x14ac:dyDescent="0.25">
      <c r="E1005" s="23"/>
    </row>
    <row r="1006" spans="5:5" x14ac:dyDescent="0.25">
      <c r="E1006" s="23"/>
    </row>
    <row r="1007" spans="5:5" x14ac:dyDescent="0.25">
      <c r="E1007" s="23"/>
    </row>
    <row r="1008" spans="5:5" x14ac:dyDescent="0.25">
      <c r="E1008" s="23"/>
    </row>
    <row r="1009" spans="5:5" x14ac:dyDescent="0.25">
      <c r="E1009" s="23"/>
    </row>
    <row r="1010" spans="5:5" x14ac:dyDescent="0.25">
      <c r="E1010" s="23"/>
    </row>
    <row r="1011" spans="5:5" x14ac:dyDescent="0.25">
      <c r="E1011" s="23"/>
    </row>
    <row r="1012" spans="5:5" x14ac:dyDescent="0.25">
      <c r="E1012" s="23"/>
    </row>
    <row r="1013" spans="5:5" x14ac:dyDescent="0.25">
      <c r="E1013" s="23"/>
    </row>
    <row r="1014" spans="5:5" x14ac:dyDescent="0.25">
      <c r="E1014" s="23"/>
    </row>
    <row r="1015" spans="5:5" x14ac:dyDescent="0.25">
      <c r="E1015" s="23"/>
    </row>
    <row r="1016" spans="5:5" x14ac:dyDescent="0.25">
      <c r="E1016" s="23"/>
    </row>
    <row r="1017" spans="5:5" x14ac:dyDescent="0.25">
      <c r="E1017" s="23"/>
    </row>
    <row r="1018" spans="5:5" x14ac:dyDescent="0.25">
      <c r="E1018" s="23"/>
    </row>
    <row r="1019" spans="5:5" x14ac:dyDescent="0.25">
      <c r="E1019" s="23"/>
    </row>
    <row r="1020" spans="5:5" x14ac:dyDescent="0.25">
      <c r="E1020" s="23"/>
    </row>
    <row r="1021" spans="5:5" x14ac:dyDescent="0.25">
      <c r="E1021" s="23"/>
    </row>
    <row r="1022" spans="5:5" x14ac:dyDescent="0.25">
      <c r="E1022" s="23"/>
    </row>
    <row r="1023" spans="5:5" x14ac:dyDescent="0.25">
      <c r="E1023" s="23"/>
    </row>
    <row r="1024" spans="5:5" x14ac:dyDescent="0.25">
      <c r="E1024" s="23"/>
    </row>
    <row r="1025" spans="5:5" x14ac:dyDescent="0.25">
      <c r="E1025" s="23"/>
    </row>
    <row r="1026" spans="5:5" x14ac:dyDescent="0.25">
      <c r="E1026" s="23"/>
    </row>
    <row r="1027" spans="5:5" x14ac:dyDescent="0.25">
      <c r="E1027" s="23"/>
    </row>
    <row r="1028" spans="5:5" x14ac:dyDescent="0.25">
      <c r="E1028" s="23"/>
    </row>
    <row r="1029" spans="5:5" x14ac:dyDescent="0.25">
      <c r="E1029" s="23"/>
    </row>
    <row r="1030" spans="5:5" x14ac:dyDescent="0.25">
      <c r="E1030" s="23"/>
    </row>
    <row r="1031" spans="5:5" x14ac:dyDescent="0.25">
      <c r="E1031" s="23"/>
    </row>
    <row r="1032" spans="5:5" x14ac:dyDescent="0.25">
      <c r="E1032" s="23"/>
    </row>
    <row r="1033" spans="5:5" x14ac:dyDescent="0.25">
      <c r="E1033" s="23"/>
    </row>
    <row r="1034" spans="5:5" x14ac:dyDescent="0.25">
      <c r="E1034" s="23"/>
    </row>
    <row r="1035" spans="5:5" x14ac:dyDescent="0.25">
      <c r="E1035" s="23"/>
    </row>
    <row r="1036" spans="5:5" x14ac:dyDescent="0.25">
      <c r="E1036" s="23"/>
    </row>
    <row r="1037" spans="5:5" x14ac:dyDescent="0.25">
      <c r="E1037" s="23"/>
    </row>
    <row r="1038" spans="5:5" x14ac:dyDescent="0.25">
      <c r="E1038" s="23"/>
    </row>
    <row r="1039" spans="5:5" x14ac:dyDescent="0.25">
      <c r="E1039" s="23"/>
    </row>
    <row r="1040" spans="5:5" x14ac:dyDescent="0.25">
      <c r="E1040" s="23"/>
    </row>
    <row r="1041" spans="5:5" x14ac:dyDescent="0.25">
      <c r="E1041" s="23"/>
    </row>
    <row r="1042" spans="5:5" x14ac:dyDescent="0.25">
      <c r="E1042" s="23"/>
    </row>
    <row r="1043" spans="5:5" x14ac:dyDescent="0.25">
      <c r="E1043" s="23"/>
    </row>
    <row r="1044" spans="5:5" x14ac:dyDescent="0.25">
      <c r="E1044" s="23"/>
    </row>
    <row r="1045" spans="5:5" x14ac:dyDescent="0.25">
      <c r="E1045" s="23"/>
    </row>
    <row r="1046" spans="5:5" x14ac:dyDescent="0.25">
      <c r="E1046" s="23"/>
    </row>
    <row r="1047" spans="5:5" x14ac:dyDescent="0.25">
      <c r="E1047" s="23"/>
    </row>
    <row r="1048" spans="5:5" x14ac:dyDescent="0.25">
      <c r="E1048" s="23"/>
    </row>
    <row r="1049" spans="5:5" x14ac:dyDescent="0.25">
      <c r="E1049" s="23"/>
    </row>
    <row r="1050" spans="5:5" x14ac:dyDescent="0.25">
      <c r="E1050" s="23"/>
    </row>
    <row r="1051" spans="5:5" x14ac:dyDescent="0.25">
      <c r="E1051" s="23"/>
    </row>
    <row r="1052" spans="5:5" x14ac:dyDescent="0.25">
      <c r="E1052" s="23"/>
    </row>
    <row r="1053" spans="5:5" x14ac:dyDescent="0.25">
      <c r="E1053" s="23"/>
    </row>
    <row r="1054" spans="5:5" x14ac:dyDescent="0.25">
      <c r="E1054" s="23"/>
    </row>
    <row r="1055" spans="5:5" x14ac:dyDescent="0.25">
      <c r="E1055" s="23"/>
    </row>
    <row r="1056" spans="5:5" x14ac:dyDescent="0.25">
      <c r="E1056" s="23"/>
    </row>
    <row r="1057" spans="5:5" x14ac:dyDescent="0.25">
      <c r="E1057" s="23"/>
    </row>
    <row r="1058" spans="5:5" x14ac:dyDescent="0.25">
      <c r="E1058" s="23"/>
    </row>
    <row r="1059" spans="5:5" x14ac:dyDescent="0.25">
      <c r="E1059" s="23"/>
    </row>
    <row r="1060" spans="5:5" x14ac:dyDescent="0.25">
      <c r="E1060" s="23"/>
    </row>
    <row r="1061" spans="5:5" x14ac:dyDescent="0.25">
      <c r="E1061" s="23"/>
    </row>
    <row r="1062" spans="5:5" x14ac:dyDescent="0.25">
      <c r="E1062" s="23"/>
    </row>
    <row r="1063" spans="5:5" x14ac:dyDescent="0.25">
      <c r="E1063" s="23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8C9F-46F8-4C0B-BEC8-8D07649717AD}">
  <sheetPr>
    <tabColor rgb="FFFF0000"/>
  </sheetPr>
  <dimension ref="B1:P14"/>
  <sheetViews>
    <sheetView zoomScale="130" zoomScaleNormal="130" workbookViewId="0">
      <selection activeCell="F20" sqref="F20"/>
    </sheetView>
  </sheetViews>
  <sheetFormatPr defaultRowHeight="15" x14ac:dyDescent="0.25"/>
  <cols>
    <col min="2" max="2" width="19.42578125" bestFit="1" customWidth="1"/>
    <col min="3" max="3" width="4.5703125" bestFit="1" customWidth="1"/>
    <col min="4" max="4" width="10.42578125" customWidth="1"/>
    <col min="5" max="5" width="11.140625" bestFit="1" customWidth="1"/>
    <col min="6" max="6" width="10.140625" customWidth="1"/>
    <col min="7" max="7" width="6.5703125" bestFit="1" customWidth="1"/>
    <col min="8" max="8" width="18.5703125" bestFit="1" customWidth="1"/>
    <col min="9" max="9" width="7.7109375" bestFit="1" customWidth="1"/>
    <col min="10" max="10" width="5.85546875" bestFit="1" customWidth="1"/>
    <col min="11" max="11" width="5.7109375" bestFit="1" customWidth="1"/>
    <col min="12" max="12" width="5.7109375" customWidth="1"/>
    <col min="13" max="13" width="19.42578125" bestFit="1" customWidth="1"/>
    <col min="14" max="14" width="5.5703125" bestFit="1" customWidth="1"/>
    <col min="15" max="16" width="7.7109375" bestFit="1" customWidth="1"/>
  </cols>
  <sheetData>
    <row r="1" spans="2:16" ht="15.75" thickBot="1" x14ac:dyDescent="0.3"/>
    <row r="2" spans="2:16" ht="15.75" thickBot="1" x14ac:dyDescent="0.3">
      <c r="B2" s="12" t="s">
        <v>37</v>
      </c>
      <c r="C2" s="38" t="s">
        <v>46</v>
      </c>
      <c r="E2" s="12" t="s">
        <v>49</v>
      </c>
      <c r="F2" s="40" t="s">
        <v>39</v>
      </c>
      <c r="H2" s="12" t="s">
        <v>51</v>
      </c>
      <c r="I2" s="38" t="s">
        <v>47</v>
      </c>
      <c r="M2" s="12" t="s">
        <v>37</v>
      </c>
      <c r="N2" s="38">
        <v>0.1</v>
      </c>
    </row>
    <row r="3" spans="2:16" ht="15.75" thickBot="1" x14ac:dyDescent="0.3">
      <c r="E3" s="12"/>
    </row>
    <row r="4" spans="2:16" ht="15.75" thickBot="1" x14ac:dyDescent="0.3">
      <c r="E4" s="12"/>
      <c r="M4" s="12" t="s">
        <v>41</v>
      </c>
      <c r="N4" s="37" t="str">
        <f>VLOOKUP(N2,$M$8:$P$12,3)</f>
        <v>A</v>
      </c>
      <c r="O4" s="37" t="str">
        <f>VLOOKUP(N2,$M$8:$P$12,4)</f>
        <v>Good</v>
      </c>
    </row>
    <row r="5" spans="2:16" ht="15.75" thickBot="1" x14ac:dyDescent="0.3">
      <c r="B5" s="12" t="s">
        <v>41</v>
      </c>
      <c r="C5" s="37" t="str">
        <f>VLOOKUP(C2,$B$10:$E$13,1)</f>
        <v>D</v>
      </c>
      <c r="E5" s="12" t="s">
        <v>41</v>
      </c>
      <c r="F5" s="37" t="str">
        <f>VLOOKUP(F2,$B$10:$E$13,4,TRUE)</f>
        <v>terrible</v>
      </c>
      <c r="H5" s="12" t="s">
        <v>41</v>
      </c>
      <c r="I5" s="118" t="str">
        <f>VLOOKUP(I2,$H$10:$K$13,4)</f>
        <v>C</v>
      </c>
    </row>
    <row r="6" spans="2:16" x14ac:dyDescent="0.25">
      <c r="L6" s="41"/>
      <c r="M6" t="s">
        <v>50</v>
      </c>
    </row>
    <row r="7" spans="2:16" x14ac:dyDescent="0.25">
      <c r="L7" s="41"/>
      <c r="M7" s="13" t="s">
        <v>43</v>
      </c>
      <c r="N7" s="13" t="s">
        <v>44</v>
      </c>
      <c r="O7" s="13" t="s">
        <v>45</v>
      </c>
      <c r="P7" s="13" t="s">
        <v>52</v>
      </c>
    </row>
    <row r="8" spans="2:16" x14ac:dyDescent="0.25">
      <c r="B8" t="s">
        <v>42</v>
      </c>
      <c r="H8" t="s">
        <v>50</v>
      </c>
      <c r="L8" s="41"/>
      <c r="M8" s="39">
        <v>0</v>
      </c>
      <c r="N8" s="39">
        <v>0.3</v>
      </c>
      <c r="O8" s="14" t="s">
        <v>14</v>
      </c>
      <c r="P8" s="14" t="s">
        <v>46</v>
      </c>
    </row>
    <row r="9" spans="2:16" x14ac:dyDescent="0.25">
      <c r="B9" s="14" t="s">
        <v>45</v>
      </c>
      <c r="C9" s="13" t="s">
        <v>43</v>
      </c>
      <c r="D9" s="13" t="s">
        <v>44</v>
      </c>
      <c r="E9" s="13" t="s">
        <v>52</v>
      </c>
      <c r="H9" s="13" t="s">
        <v>52</v>
      </c>
      <c r="I9" s="13" t="s">
        <v>43</v>
      </c>
      <c r="J9" s="13" t="s">
        <v>44</v>
      </c>
      <c r="K9" s="13" t="s">
        <v>45</v>
      </c>
      <c r="L9" s="42"/>
      <c r="M9" s="39">
        <v>0.31</v>
      </c>
      <c r="N9" s="39">
        <v>0.63</v>
      </c>
      <c r="O9" s="14" t="s">
        <v>15</v>
      </c>
      <c r="P9" s="14" t="s">
        <v>46</v>
      </c>
    </row>
    <row r="10" spans="2:16" x14ac:dyDescent="0.25">
      <c r="B10" s="14" t="s">
        <v>14</v>
      </c>
      <c r="C10" s="39">
        <v>0</v>
      </c>
      <c r="D10" s="39">
        <v>0.3</v>
      </c>
      <c r="E10" s="14" t="s">
        <v>46</v>
      </c>
      <c r="H10" s="14" t="s">
        <v>46</v>
      </c>
      <c r="I10" s="39">
        <v>0</v>
      </c>
      <c r="J10" s="39">
        <v>0.3</v>
      </c>
      <c r="K10" s="14" t="s">
        <v>14</v>
      </c>
      <c r="L10" s="41"/>
      <c r="M10" s="39">
        <v>0.64</v>
      </c>
      <c r="N10" s="39">
        <v>0.79</v>
      </c>
      <c r="O10" s="14" t="s">
        <v>38</v>
      </c>
      <c r="P10" s="14" t="s">
        <v>47</v>
      </c>
    </row>
    <row r="11" spans="2:16" x14ac:dyDescent="0.25">
      <c r="B11" s="14" t="s">
        <v>15</v>
      </c>
      <c r="C11" s="39">
        <v>0.31</v>
      </c>
      <c r="D11" s="39">
        <v>0.63</v>
      </c>
      <c r="E11" s="14" t="s">
        <v>46</v>
      </c>
      <c r="H11" s="14" t="s">
        <v>46</v>
      </c>
      <c r="I11" s="39">
        <v>0.31</v>
      </c>
      <c r="J11" s="39">
        <v>0.63</v>
      </c>
      <c r="K11" s="14" t="s">
        <v>15</v>
      </c>
      <c r="L11" s="41"/>
      <c r="M11" s="39">
        <v>0.8</v>
      </c>
      <c r="N11" s="39">
        <v>0.92</v>
      </c>
      <c r="O11" s="14" t="s">
        <v>39</v>
      </c>
      <c r="P11" s="14" t="s">
        <v>48</v>
      </c>
    </row>
    <row r="12" spans="2:16" x14ac:dyDescent="0.25">
      <c r="B12" s="14" t="s">
        <v>38</v>
      </c>
      <c r="C12" s="39">
        <v>0.64</v>
      </c>
      <c r="D12" s="39">
        <v>0.79</v>
      </c>
      <c r="E12" s="14" t="s">
        <v>47</v>
      </c>
      <c r="H12" s="14" t="s">
        <v>47</v>
      </c>
      <c r="I12" s="39">
        <v>0.64</v>
      </c>
      <c r="J12" s="39">
        <v>0.79</v>
      </c>
      <c r="K12" s="14" t="s">
        <v>38</v>
      </c>
      <c r="L12" s="41"/>
      <c r="M12" s="44">
        <v>0.93</v>
      </c>
      <c r="N12" s="44">
        <v>1</v>
      </c>
      <c r="O12" s="43" t="s">
        <v>40</v>
      </c>
      <c r="P12" s="43" t="s">
        <v>48</v>
      </c>
    </row>
    <row r="13" spans="2:16" x14ac:dyDescent="0.25">
      <c r="B13" s="14" t="s">
        <v>39</v>
      </c>
      <c r="C13" s="39">
        <v>0.8</v>
      </c>
      <c r="D13" s="39">
        <v>1</v>
      </c>
      <c r="E13" s="14" t="s">
        <v>48</v>
      </c>
      <c r="H13" s="14" t="s">
        <v>48</v>
      </c>
      <c r="I13" s="39">
        <v>0.8</v>
      </c>
      <c r="J13" s="39">
        <v>0.92</v>
      </c>
      <c r="K13" s="14" t="s">
        <v>39</v>
      </c>
      <c r="L13" s="41"/>
    </row>
    <row r="14" spans="2:16" x14ac:dyDescent="0.25">
      <c r="H14" s="43" t="s">
        <v>48</v>
      </c>
      <c r="I14" s="44">
        <v>0.93</v>
      </c>
      <c r="J14" s="44">
        <v>1</v>
      </c>
      <c r="K14" s="43" t="s">
        <v>40</v>
      </c>
      <c r="L14" s="41"/>
    </row>
  </sheetData>
  <dataValidations count="3">
    <dataValidation type="list" allowBlank="1" showInputMessage="1" showErrorMessage="1" sqref="F2" xr:uid="{5B0B223E-5CF9-4AB8-BC2D-81821CB5717E}">
      <formula1>"A,B,C,D"</formula1>
    </dataValidation>
    <dataValidation type="list" allowBlank="1" showInputMessage="1" showErrorMessage="1" sqref="C2" xr:uid="{AF3F724A-81FE-46CF-9E35-7BF1FEB2933C}">
      <formula1>$E$10:$E$13</formula1>
    </dataValidation>
    <dataValidation type="list" allowBlank="1" showInputMessage="1" showErrorMessage="1" sqref="I2" xr:uid="{188B2A6B-29A1-443D-9F0D-E456FD5E0A0F}">
      <formula1>$H$10:$H$14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1313-DAAD-4B3E-BAF3-01193DC9CA68}">
  <sheetPr>
    <tabColor rgb="FF00B0F0"/>
  </sheetPr>
  <dimension ref="A1:AB253"/>
  <sheetViews>
    <sheetView showGridLines="0" tabSelected="1" topLeftCell="P1" zoomScale="110" zoomScaleNormal="110" workbookViewId="0">
      <selection activeCell="X22" sqref="X22"/>
    </sheetView>
  </sheetViews>
  <sheetFormatPr defaultRowHeight="15" x14ac:dyDescent="0.25"/>
  <cols>
    <col min="1" max="1" width="9.140625" style="60"/>
    <col min="2" max="2" width="5.7109375" bestFit="1" customWidth="1"/>
    <col min="3" max="3" width="15.7109375" customWidth="1"/>
    <col min="4" max="4" width="8.28515625" bestFit="1" customWidth="1"/>
    <col min="5" max="5" width="14.7109375" bestFit="1" customWidth="1"/>
    <col min="6" max="6" width="11.7109375" customWidth="1"/>
    <col min="7" max="7" width="23.5703125" bestFit="1" customWidth="1"/>
    <col min="8" max="9" width="8.85546875" bestFit="1" customWidth="1"/>
    <col min="11" max="11" width="2.7109375" customWidth="1"/>
    <col min="12" max="12" width="3" customWidth="1"/>
    <col min="13" max="13" width="9.85546875" customWidth="1"/>
    <col min="14" max="14" width="6.85546875" customWidth="1"/>
    <col min="15" max="16" width="13.5703125" bestFit="1" customWidth="1"/>
    <col min="17" max="17" width="14.140625" customWidth="1"/>
    <col min="18" max="18" width="11.7109375" customWidth="1"/>
    <col min="19" max="19" width="8.42578125" bestFit="1" customWidth="1"/>
    <col min="20" max="20" width="5.28515625" customWidth="1"/>
    <col min="21" max="22" width="13.5703125" bestFit="1" customWidth="1"/>
    <col min="24" max="24" width="26.28515625" bestFit="1" customWidth="1"/>
    <col min="25" max="25" width="14.140625" bestFit="1" customWidth="1"/>
    <col min="27" max="27" width="11" bestFit="1" customWidth="1"/>
    <col min="28" max="28" width="10.42578125" bestFit="1" customWidth="1"/>
  </cols>
  <sheetData>
    <row r="1" spans="2:28" x14ac:dyDescent="0.25">
      <c r="B1" s="60"/>
      <c r="C1" s="60"/>
      <c r="D1" s="60"/>
      <c r="E1" s="60"/>
      <c r="F1" s="60"/>
      <c r="G1" s="60"/>
      <c r="H1" s="60"/>
      <c r="I1" s="60"/>
      <c r="J1" s="60"/>
    </row>
    <row r="2" spans="2:28" ht="31.5" x14ac:dyDescent="0.5">
      <c r="B2" s="72" t="s">
        <v>58</v>
      </c>
      <c r="C2" s="60"/>
      <c r="D2" s="60"/>
      <c r="E2" s="60"/>
      <c r="F2" s="60"/>
      <c r="G2" s="60"/>
      <c r="H2" s="60"/>
      <c r="I2" s="60"/>
      <c r="J2" s="60"/>
      <c r="X2" s="73" t="s">
        <v>75</v>
      </c>
      <c r="AA2" s="73" t="s">
        <v>74</v>
      </c>
    </row>
    <row r="3" spans="2:28" x14ac:dyDescent="0.25">
      <c r="B3" s="60"/>
      <c r="C3" s="60"/>
      <c r="D3" s="60"/>
      <c r="E3" s="60"/>
      <c r="F3" s="61" t="s">
        <v>54</v>
      </c>
      <c r="G3" s="60"/>
      <c r="H3" s="60"/>
      <c r="I3" s="60"/>
      <c r="J3" s="60"/>
      <c r="N3" s="55" t="s">
        <v>53</v>
      </c>
      <c r="O3" s="56" t="s">
        <v>54</v>
      </c>
      <c r="P3" s="56" t="s">
        <v>55</v>
      </c>
      <c r="Q3" s="56" t="s">
        <v>56</v>
      </c>
      <c r="R3" s="56" t="s">
        <v>57</v>
      </c>
      <c r="S3" s="57" t="s">
        <v>67</v>
      </c>
      <c r="U3" s="46" t="s">
        <v>2</v>
      </c>
      <c r="V3" s="46" t="s">
        <v>62</v>
      </c>
      <c r="X3" s="46" t="s">
        <v>68</v>
      </c>
      <c r="Y3" s="74"/>
      <c r="AA3" s="107" t="s">
        <v>73</v>
      </c>
      <c r="AB3" s="107"/>
    </row>
    <row r="4" spans="2:28" x14ac:dyDescent="0.25">
      <c r="B4" s="60"/>
      <c r="C4" s="60"/>
      <c r="D4" s="60"/>
      <c r="E4" s="60"/>
      <c r="F4" s="62" t="s">
        <v>63</v>
      </c>
      <c r="G4" s="63">
        <v>140000</v>
      </c>
      <c r="H4" s="60"/>
      <c r="I4" s="60"/>
      <c r="J4" s="60"/>
      <c r="N4" s="49">
        <v>1</v>
      </c>
      <c r="O4" s="47">
        <f t="shared" ref="O4:O67" ca="1" si="0">_xlfn.NORM.INV(U4,$G$4,$G$5)</f>
        <v>167428.46701353349</v>
      </c>
      <c r="P4" s="48">
        <f t="shared" ref="P4:P67" ca="1" si="1">IFERROR(VLOOKUP(V4,$G$8:$H$11,2)*O4,"")</f>
        <v>40182.832083248039</v>
      </c>
      <c r="Q4" s="48">
        <f t="shared" ref="Q4:Q67" ca="1" si="2">IFERROR(VLOOKUP(V4,$G$15:$H$17,2)*O4,"")</f>
        <v>58599.963454736717</v>
      </c>
      <c r="R4" s="48">
        <v>20000</v>
      </c>
      <c r="S4" s="58">
        <f ca="1">IFERROR(O4-P4-Q4-R4,"")</f>
        <v>48645.671475548734</v>
      </c>
      <c r="U4" s="14">
        <f ca="1">RAND()</f>
        <v>0.85427385426388625</v>
      </c>
      <c r="V4" s="14">
        <f ca="1">RAND()</f>
        <v>0.31085181822931696</v>
      </c>
      <c r="X4" s="14" t="s">
        <v>69</v>
      </c>
      <c r="Y4" s="99">
        <f ca="1">AVERAGE(Table6[Profit])</f>
        <v>11112.70560098733</v>
      </c>
      <c r="AA4" s="59" t="s">
        <v>71</v>
      </c>
      <c r="AB4" s="59" t="s">
        <v>72</v>
      </c>
    </row>
    <row r="5" spans="2:28" x14ac:dyDescent="0.25">
      <c r="B5" s="60"/>
      <c r="C5" s="60"/>
      <c r="D5" s="60"/>
      <c r="E5" s="60"/>
      <c r="F5" s="62" t="s">
        <v>64</v>
      </c>
      <c r="G5" s="63">
        <v>26000</v>
      </c>
      <c r="H5" s="60"/>
      <c r="I5" s="60"/>
      <c r="J5" s="60"/>
      <c r="N5" s="49">
        <f>N4+1</f>
        <v>2</v>
      </c>
      <c r="O5" s="47">
        <f t="shared" ca="1" si="0"/>
        <v>119124.33322510387</v>
      </c>
      <c r="P5" s="48">
        <f t="shared" ca="1" si="1"/>
        <v>41693.516628786354</v>
      </c>
      <c r="Q5" s="48">
        <f t="shared" ca="1" si="2"/>
        <v>41693.516628786354</v>
      </c>
      <c r="R5" s="48">
        <v>20000</v>
      </c>
      <c r="S5" s="58">
        <f t="shared" ref="S5:S68" ca="1" si="3">IFERROR(O5-P5-Q5-R5,"")</f>
        <v>15737.299967531158</v>
      </c>
      <c r="U5" s="14">
        <f t="shared" ref="U5:V68" ca="1" si="4">RAND()</f>
        <v>0.21101330253643669</v>
      </c>
      <c r="V5" s="14">
        <f t="shared" ca="1" si="4"/>
        <v>0.44732055500796486</v>
      </c>
      <c r="X5" s="14" t="s">
        <v>28</v>
      </c>
      <c r="Y5" s="99">
        <f ca="1">MAX(Table6[Profit])</f>
        <v>58177.693428998085</v>
      </c>
      <c r="AA5" s="45">
        <v>-20000</v>
      </c>
      <c r="AB5" s="14" cm="1">
        <f t="array" aca="1" ref="AB5:AB28" ca="1">FREQUENCY(Table6[Profit],AA5:AA27)</f>
        <v>0</v>
      </c>
    </row>
    <row r="6" spans="2:28" x14ac:dyDescent="0.25">
      <c r="B6" s="60"/>
      <c r="C6" s="60"/>
      <c r="D6" s="60"/>
      <c r="E6" s="60"/>
      <c r="F6" s="61"/>
      <c r="G6" s="60"/>
      <c r="H6" s="60"/>
      <c r="I6" s="60"/>
      <c r="J6" s="60"/>
      <c r="N6" s="49">
        <f t="shared" ref="N6:N69" si="5">N5+1</f>
        <v>3</v>
      </c>
      <c r="O6" s="47">
        <f t="shared" ca="1" si="0"/>
        <v>146013.83891367089</v>
      </c>
      <c r="P6" s="48">
        <f t="shared" ca="1" si="1"/>
        <v>35043.321339281014</v>
      </c>
      <c r="Q6" s="48" t="str">
        <f t="shared" ca="1" si="2"/>
        <v/>
      </c>
      <c r="R6" s="48">
        <v>20000</v>
      </c>
      <c r="S6" s="58" t="str">
        <f t="shared" ca="1" si="3"/>
        <v/>
      </c>
      <c r="U6" s="14">
        <f t="shared" ca="1" si="4"/>
        <v>0.59145970798606851</v>
      </c>
      <c r="V6" s="14">
        <f t="shared" ca="1" si="4"/>
        <v>0.25950794385836651</v>
      </c>
      <c r="X6" s="14" t="s">
        <v>29</v>
      </c>
      <c r="Y6" s="99">
        <f ca="1">MIN(Table6[Profit])</f>
        <v>-12150.478995494566</v>
      </c>
      <c r="AA6" s="45">
        <f>AA5+5000</f>
        <v>-15000</v>
      </c>
      <c r="AB6" s="14">
        <f ca="1"/>
        <v>0</v>
      </c>
    </row>
    <row r="7" spans="2:28" x14ac:dyDescent="0.25">
      <c r="B7" s="60"/>
      <c r="C7" s="60"/>
      <c r="D7" s="60"/>
      <c r="E7" s="60"/>
      <c r="F7" s="62" t="s">
        <v>55</v>
      </c>
      <c r="G7" s="60"/>
      <c r="H7" s="64"/>
      <c r="I7" s="60"/>
      <c r="J7" s="60"/>
      <c r="N7" s="49">
        <f t="shared" si="5"/>
        <v>4</v>
      </c>
      <c r="O7" s="47">
        <f t="shared" ca="1" si="0"/>
        <v>163328.64560251962</v>
      </c>
      <c r="P7" s="48">
        <f t="shared" ca="1" si="1"/>
        <v>70231.317609083431</v>
      </c>
      <c r="Q7" s="48">
        <f t="shared" ca="1" si="2"/>
        <v>73497.890521133828</v>
      </c>
      <c r="R7" s="48">
        <v>20000</v>
      </c>
      <c r="S7" s="50">
        <f t="shared" ca="1" si="3"/>
        <v>-400.56252769763523</v>
      </c>
      <c r="U7" s="14">
        <f t="shared" ca="1" si="4"/>
        <v>0.81520872865749561</v>
      </c>
      <c r="V7" s="14">
        <f t="shared" ca="1" si="4"/>
        <v>0.75894847935765675</v>
      </c>
      <c r="X7" s="14" t="s">
        <v>70</v>
      </c>
      <c r="Y7" s="99">
        <f ca="1">_xlfn.STDEV.P(Table6[Profit])</f>
        <v>13498.975228307838</v>
      </c>
      <c r="AA7" s="45">
        <f t="shared" ref="AA7:AA27" si="6">AA6+5000</f>
        <v>-10000</v>
      </c>
      <c r="AB7" s="14">
        <f ca="1"/>
        <v>3</v>
      </c>
    </row>
    <row r="8" spans="2:28" x14ac:dyDescent="0.25">
      <c r="B8" s="60"/>
      <c r="C8" s="60"/>
      <c r="D8" s="60"/>
      <c r="E8" s="60"/>
      <c r="F8" s="101"/>
      <c r="G8" s="62" t="s">
        <v>59</v>
      </c>
      <c r="H8" s="65" t="s">
        <v>61</v>
      </c>
      <c r="I8" s="60"/>
      <c r="J8" s="60"/>
      <c r="N8" s="49">
        <f t="shared" si="5"/>
        <v>5</v>
      </c>
      <c r="O8" s="47">
        <f t="shared" ca="1" si="0"/>
        <v>130578.3015802001</v>
      </c>
      <c r="P8" s="48">
        <f t="shared" ca="1" si="1"/>
        <v>56148.66967948604</v>
      </c>
      <c r="Q8" s="48">
        <f t="shared" ca="1" si="2"/>
        <v>45702.405553070035</v>
      </c>
      <c r="R8" s="48">
        <v>20000</v>
      </c>
      <c r="S8" s="50">
        <f t="shared" ca="1" si="3"/>
        <v>8727.2263476440348</v>
      </c>
      <c r="U8" s="14">
        <f t="shared" ca="1" si="4"/>
        <v>0.35853665060471396</v>
      </c>
      <c r="V8" s="14">
        <f t="shared" ca="1" si="4"/>
        <v>0.48097369548375346</v>
      </c>
      <c r="Y8" s="100"/>
      <c r="AA8" s="45">
        <f t="shared" si="6"/>
        <v>-5000</v>
      </c>
      <c r="AB8" s="14">
        <f ca="1"/>
        <v>15</v>
      </c>
    </row>
    <row r="9" spans="2:28" x14ac:dyDescent="0.25">
      <c r="B9" s="60"/>
      <c r="C9" s="60"/>
      <c r="D9" s="60"/>
      <c r="E9" s="60"/>
      <c r="F9" s="102"/>
      <c r="G9" s="66">
        <v>0.2</v>
      </c>
      <c r="H9" s="67">
        <v>0.24</v>
      </c>
      <c r="I9" s="60"/>
      <c r="J9" s="60"/>
      <c r="N9" s="49">
        <f t="shared" si="5"/>
        <v>6</v>
      </c>
      <c r="O9" s="47">
        <f t="shared" ca="1" si="0"/>
        <v>124145.40929146959</v>
      </c>
      <c r="P9" s="48">
        <f t="shared" ca="1" si="1"/>
        <v>53382.525995331926</v>
      </c>
      <c r="Q9" s="48">
        <f t="shared" ca="1" si="2"/>
        <v>43450.893252014357</v>
      </c>
      <c r="R9" s="48">
        <v>20000</v>
      </c>
      <c r="S9" s="50">
        <f t="shared" ca="1" si="3"/>
        <v>7311.9900441233185</v>
      </c>
      <c r="U9" s="14">
        <f t="shared" ca="1" si="4"/>
        <v>0.27099981726087596</v>
      </c>
      <c r="V9" s="14">
        <f t="shared" ca="1" si="4"/>
        <v>0.55783784017940152</v>
      </c>
      <c r="AA9" s="45">
        <f t="shared" si="6"/>
        <v>0</v>
      </c>
      <c r="AB9" s="14">
        <f ca="1"/>
        <v>32</v>
      </c>
    </row>
    <row r="10" spans="2:28" x14ac:dyDescent="0.25">
      <c r="B10" s="60"/>
      <c r="C10" s="60"/>
      <c r="D10" s="60"/>
      <c r="E10" s="60"/>
      <c r="F10" s="102"/>
      <c r="G10" s="66">
        <f>1/3</f>
        <v>0.33333333333333331</v>
      </c>
      <c r="H10" s="67">
        <v>0.35</v>
      </c>
      <c r="I10" s="60"/>
      <c r="J10" s="60"/>
      <c r="N10" s="49">
        <f t="shared" si="5"/>
        <v>7</v>
      </c>
      <c r="O10" s="47">
        <f t="shared" ca="1" si="0"/>
        <v>115568.63596965268</v>
      </c>
      <c r="P10" s="48">
        <f t="shared" ca="1" si="1"/>
        <v>40449.022589378437</v>
      </c>
      <c r="Q10" s="48">
        <f t="shared" ca="1" si="2"/>
        <v>40449.022589378437</v>
      </c>
      <c r="R10" s="48">
        <v>20000</v>
      </c>
      <c r="S10" s="50">
        <f t="shared" ca="1" si="3"/>
        <v>14670.590790895803</v>
      </c>
      <c r="U10" s="14">
        <f t="shared" ca="1" si="4"/>
        <v>0.17369398126474966</v>
      </c>
      <c r="V10" s="14">
        <f t="shared" ca="1" si="4"/>
        <v>0.35866372650539158</v>
      </c>
      <c r="AA10" s="45">
        <f t="shared" si="6"/>
        <v>5000</v>
      </c>
      <c r="AB10" s="14">
        <f ca="1"/>
        <v>15</v>
      </c>
    </row>
    <row r="11" spans="2:28" x14ac:dyDescent="0.25">
      <c r="B11" s="60"/>
      <c r="C11" s="60"/>
      <c r="D11" s="60"/>
      <c r="E11" s="60"/>
      <c r="F11" s="103"/>
      <c r="G11" s="66">
        <f>1-G9-G10</f>
        <v>0.46666666666666673</v>
      </c>
      <c r="H11" s="67">
        <v>0.43</v>
      </c>
      <c r="I11" s="60"/>
      <c r="J11" s="60"/>
      <c r="N11" s="49">
        <f t="shared" si="5"/>
        <v>8</v>
      </c>
      <c r="O11" s="47">
        <f t="shared" ca="1" si="0"/>
        <v>187737.16952033268</v>
      </c>
      <c r="P11" s="48" t="str">
        <f t="shared" ca="1" si="1"/>
        <v/>
      </c>
      <c r="Q11" s="48" t="str">
        <f t="shared" ca="1" si="2"/>
        <v/>
      </c>
      <c r="R11" s="48">
        <v>20000</v>
      </c>
      <c r="S11" s="50" t="str">
        <f t="shared" ca="1" si="3"/>
        <v/>
      </c>
      <c r="U11" s="14">
        <f t="shared" ca="1" si="4"/>
        <v>0.96682449785409974</v>
      </c>
      <c r="V11" s="14">
        <f t="shared" ca="1" si="4"/>
        <v>8.456411295932087E-2</v>
      </c>
      <c r="AA11" s="45">
        <f t="shared" si="6"/>
        <v>10000</v>
      </c>
      <c r="AB11" s="14">
        <f ca="1"/>
        <v>16</v>
      </c>
    </row>
    <row r="12" spans="2:28" x14ac:dyDescent="0.25">
      <c r="B12" s="60"/>
      <c r="C12" s="60"/>
      <c r="D12" s="60"/>
      <c r="E12" s="60"/>
      <c r="F12" s="62"/>
      <c r="G12" s="66">
        <f>SUM(G9:G11)</f>
        <v>1</v>
      </c>
      <c r="H12" s="68"/>
      <c r="I12" s="60"/>
      <c r="J12" s="60"/>
      <c r="N12" s="49">
        <f t="shared" si="5"/>
        <v>9</v>
      </c>
      <c r="O12" s="47">
        <f t="shared" ca="1" si="0"/>
        <v>169097.98357235867</v>
      </c>
      <c r="P12" s="48">
        <f t="shared" ca="1" si="1"/>
        <v>72712.132936114227</v>
      </c>
      <c r="Q12" s="48">
        <f t="shared" ca="1" si="2"/>
        <v>59184.294250325533</v>
      </c>
      <c r="R12" s="48">
        <v>20000</v>
      </c>
      <c r="S12" s="50">
        <f t="shared" ca="1" si="3"/>
        <v>17201.556385918913</v>
      </c>
      <c r="U12" s="14">
        <f t="shared" ca="1" si="4"/>
        <v>0.86846260949275944</v>
      </c>
      <c r="V12" s="14">
        <f t="shared" ca="1" si="4"/>
        <v>0.62820984093693433</v>
      </c>
      <c r="AA12" s="45">
        <f t="shared" si="6"/>
        <v>15000</v>
      </c>
      <c r="AB12" s="14">
        <f ca="1"/>
        <v>18</v>
      </c>
    </row>
    <row r="13" spans="2:28" x14ac:dyDescent="0.25">
      <c r="B13" s="60"/>
      <c r="C13" s="60"/>
      <c r="D13" s="60"/>
      <c r="E13" s="60"/>
      <c r="F13" s="61"/>
      <c r="G13" s="60"/>
      <c r="H13" s="60"/>
      <c r="I13" s="60"/>
      <c r="J13" s="60"/>
      <c r="N13" s="49">
        <f t="shared" si="5"/>
        <v>10</v>
      </c>
      <c r="O13" s="47">
        <f t="shared" ca="1" si="0"/>
        <v>127114.58516871805</v>
      </c>
      <c r="P13" s="48" t="str">
        <f t="shared" ca="1" si="1"/>
        <v/>
      </c>
      <c r="Q13" s="48" t="str">
        <f t="shared" ca="1" si="2"/>
        <v/>
      </c>
      <c r="R13" s="48">
        <v>20000</v>
      </c>
      <c r="S13" s="50" t="str">
        <f t="shared" ca="1" si="3"/>
        <v/>
      </c>
      <c r="U13" s="14">
        <f t="shared" ca="1" si="4"/>
        <v>0.31009083927078873</v>
      </c>
      <c r="V13" s="14">
        <f t="shared" ca="1" si="4"/>
        <v>2.5754410035063069E-2</v>
      </c>
      <c r="AA13" s="45">
        <f t="shared" si="6"/>
        <v>20000</v>
      </c>
      <c r="AB13" s="14">
        <f ca="1"/>
        <v>24</v>
      </c>
    </row>
    <row r="14" spans="2:28" x14ac:dyDescent="0.25">
      <c r="B14" s="60"/>
      <c r="C14" s="60"/>
      <c r="D14" s="60"/>
      <c r="E14" s="60"/>
      <c r="F14" s="104" t="s">
        <v>65</v>
      </c>
      <c r="G14" s="62" t="s">
        <v>60</v>
      </c>
      <c r="H14" s="69" t="s">
        <v>61</v>
      </c>
      <c r="I14" s="60"/>
      <c r="J14" s="60"/>
      <c r="N14" s="49">
        <f t="shared" si="5"/>
        <v>11</v>
      </c>
      <c r="O14" s="47">
        <f t="shared" ca="1" si="0"/>
        <v>201507.37945870264</v>
      </c>
      <c r="P14" s="48">
        <f t="shared" ca="1" si="1"/>
        <v>86648.17316724213</v>
      </c>
      <c r="Q14" s="48">
        <f t="shared" ca="1" si="2"/>
        <v>70527.582810545922</v>
      </c>
      <c r="R14" s="48">
        <v>20000</v>
      </c>
      <c r="S14" s="50">
        <f t="shared" ca="1" si="3"/>
        <v>24331.623480914583</v>
      </c>
      <c r="U14" s="14">
        <f t="shared" ca="1" si="4"/>
        <v>0.99100122287895931</v>
      </c>
      <c r="V14" s="14">
        <f t="shared" ca="1" si="4"/>
        <v>0.61277895538658389</v>
      </c>
      <c r="AA14" s="45">
        <f t="shared" si="6"/>
        <v>25000</v>
      </c>
      <c r="AB14" s="14">
        <f ca="1"/>
        <v>20</v>
      </c>
    </row>
    <row r="15" spans="2:28" x14ac:dyDescent="0.25">
      <c r="B15" s="60"/>
      <c r="C15" s="60"/>
      <c r="D15" s="60"/>
      <c r="E15" s="60"/>
      <c r="F15" s="105"/>
      <c r="G15" s="70">
        <v>0.3</v>
      </c>
      <c r="H15" s="71">
        <v>0.35</v>
      </c>
      <c r="I15" s="60"/>
      <c r="J15" s="60"/>
      <c r="N15" s="49">
        <f t="shared" si="5"/>
        <v>12</v>
      </c>
      <c r="O15" s="47">
        <f t="shared" ca="1" si="0"/>
        <v>118822.60324750069</v>
      </c>
      <c r="P15" s="48">
        <f t="shared" ca="1" si="1"/>
        <v>51093.719396425295</v>
      </c>
      <c r="Q15" s="48">
        <f t="shared" ca="1" si="2"/>
        <v>53470.171461375314</v>
      </c>
      <c r="R15" s="48">
        <v>20000</v>
      </c>
      <c r="S15" s="50">
        <f t="shared" ca="1" si="3"/>
        <v>-5741.2876102999144</v>
      </c>
      <c r="U15" s="14">
        <f t="shared" ca="1" si="4"/>
        <v>0.20767491697065887</v>
      </c>
      <c r="V15" s="14">
        <f t="shared" ca="1" si="4"/>
        <v>0.87737334168526959</v>
      </c>
      <c r="AA15" s="45">
        <f t="shared" si="6"/>
        <v>30000</v>
      </c>
      <c r="AB15" s="14">
        <f ca="1"/>
        <v>15</v>
      </c>
    </row>
    <row r="16" spans="2:28" x14ac:dyDescent="0.25">
      <c r="B16" s="60"/>
      <c r="C16" s="60"/>
      <c r="D16" s="60"/>
      <c r="E16" s="60"/>
      <c r="F16" s="105"/>
      <c r="G16" s="70">
        <f>1-G15</f>
        <v>0.7</v>
      </c>
      <c r="H16" s="71">
        <v>0.45</v>
      </c>
      <c r="I16" s="60"/>
      <c r="J16" s="60"/>
      <c r="N16" s="49">
        <f t="shared" si="5"/>
        <v>13</v>
      </c>
      <c r="O16" s="47">
        <f t="shared" ca="1" si="0"/>
        <v>122759.58611452579</v>
      </c>
      <c r="P16" s="48">
        <f t="shared" ca="1" si="1"/>
        <v>52786.622029246093</v>
      </c>
      <c r="Q16" s="48">
        <f t="shared" ca="1" si="2"/>
        <v>55241.813751536611</v>
      </c>
      <c r="R16" s="48">
        <v>20000</v>
      </c>
      <c r="S16" s="50">
        <f t="shared" ca="1" si="3"/>
        <v>-5268.8496662569087</v>
      </c>
      <c r="U16" s="14">
        <f t="shared" ca="1" si="4"/>
        <v>0.25363554745567651</v>
      </c>
      <c r="V16" s="14">
        <f t="shared" ca="1" si="4"/>
        <v>0.93861786144509263</v>
      </c>
      <c r="AA16" s="45">
        <f t="shared" si="6"/>
        <v>35000</v>
      </c>
      <c r="AB16" s="14">
        <f ca="1"/>
        <v>8</v>
      </c>
    </row>
    <row r="17" spans="2:28" x14ac:dyDescent="0.25">
      <c r="B17" s="60"/>
      <c r="C17" s="60"/>
      <c r="D17" s="60"/>
      <c r="E17" s="60"/>
      <c r="F17" s="106"/>
      <c r="G17" s="70">
        <f>SUM(G15:G16)</f>
        <v>1</v>
      </c>
      <c r="H17" s="70"/>
      <c r="I17" s="60"/>
      <c r="J17" s="60"/>
      <c r="N17" s="49">
        <f t="shared" si="5"/>
        <v>14</v>
      </c>
      <c r="O17" s="47">
        <f t="shared" ca="1" si="0"/>
        <v>126278.38922053257</v>
      </c>
      <c r="P17" s="48">
        <f t="shared" ca="1" si="1"/>
        <v>54299.707364829002</v>
      </c>
      <c r="Q17" s="48">
        <f t="shared" ca="1" si="2"/>
        <v>44197.436227186394</v>
      </c>
      <c r="R17" s="48">
        <v>20000</v>
      </c>
      <c r="S17" s="50">
        <f t="shared" ca="1" si="3"/>
        <v>7781.2456285171647</v>
      </c>
      <c r="U17" s="14">
        <f t="shared" ca="1" si="4"/>
        <v>0.29883495354940148</v>
      </c>
      <c r="V17" s="14">
        <f t="shared" ca="1" si="4"/>
        <v>0.52898887715232645</v>
      </c>
      <c r="AA17" s="45">
        <f t="shared" si="6"/>
        <v>40000</v>
      </c>
      <c r="AB17" s="14">
        <f ca="1"/>
        <v>1</v>
      </c>
    </row>
    <row r="18" spans="2:28" x14ac:dyDescent="0.25">
      <c r="B18" s="60"/>
      <c r="C18" s="60"/>
      <c r="D18" s="60"/>
      <c r="E18" s="60"/>
      <c r="F18" s="61"/>
      <c r="G18" s="60"/>
      <c r="H18" s="60"/>
      <c r="I18" s="60"/>
      <c r="J18" s="60"/>
      <c r="N18" s="49">
        <f t="shared" si="5"/>
        <v>15</v>
      </c>
      <c r="O18" s="47">
        <f t="shared" ca="1" si="0"/>
        <v>168155.33780013971</v>
      </c>
      <c r="P18" s="48">
        <f t="shared" ca="1" si="1"/>
        <v>58854.368230048894</v>
      </c>
      <c r="Q18" s="48">
        <f t="shared" ca="1" si="2"/>
        <v>58854.368230048894</v>
      </c>
      <c r="R18" s="48">
        <v>20000</v>
      </c>
      <c r="S18" s="50">
        <f t="shared" ca="1" si="3"/>
        <v>30446.601340041925</v>
      </c>
      <c r="U18" s="14">
        <f t="shared" ca="1" si="4"/>
        <v>0.86057306306363801</v>
      </c>
      <c r="V18" s="14">
        <f t="shared" ca="1" si="4"/>
        <v>0.3918057108166535</v>
      </c>
      <c r="AA18" s="45">
        <f t="shared" si="6"/>
        <v>45000</v>
      </c>
      <c r="AB18" s="14">
        <f ca="1"/>
        <v>1</v>
      </c>
    </row>
    <row r="19" spans="2:28" x14ac:dyDescent="0.25">
      <c r="B19" s="60"/>
      <c r="C19" s="60"/>
      <c r="D19" s="60"/>
      <c r="E19" s="60"/>
      <c r="F19" s="61"/>
      <c r="G19" s="60"/>
      <c r="H19" s="60"/>
      <c r="I19" s="60"/>
      <c r="J19" s="60"/>
      <c r="N19" s="49">
        <f t="shared" si="5"/>
        <v>16</v>
      </c>
      <c r="O19" s="47">
        <f t="shared" ca="1" si="0"/>
        <v>173046.93882514938</v>
      </c>
      <c r="P19" s="48">
        <f t="shared" ca="1" si="1"/>
        <v>74410.18369481423</v>
      </c>
      <c r="Q19" s="48">
        <f t="shared" ca="1" si="2"/>
        <v>77871.122471317227</v>
      </c>
      <c r="R19" s="48">
        <v>20000</v>
      </c>
      <c r="S19" s="50">
        <f t="shared" ca="1" si="3"/>
        <v>765.63265901792329</v>
      </c>
      <c r="U19" s="14">
        <f t="shared" ca="1" si="4"/>
        <v>0.89814209846451998</v>
      </c>
      <c r="V19" s="14">
        <f t="shared" ca="1" si="4"/>
        <v>0.78346220616276308</v>
      </c>
      <c r="AA19" s="45">
        <f t="shared" si="6"/>
        <v>50000</v>
      </c>
      <c r="AB19" s="14">
        <f ca="1"/>
        <v>1</v>
      </c>
    </row>
    <row r="20" spans="2:28" x14ac:dyDescent="0.25">
      <c r="B20" s="60"/>
      <c r="C20" s="60"/>
      <c r="D20" s="60"/>
      <c r="E20" s="60"/>
      <c r="F20" s="62" t="s">
        <v>66</v>
      </c>
      <c r="G20" s="63">
        <v>20000</v>
      </c>
      <c r="H20" s="60"/>
      <c r="I20" s="60"/>
      <c r="J20" s="60"/>
      <c r="N20" s="49">
        <f t="shared" si="5"/>
        <v>17</v>
      </c>
      <c r="O20" s="47">
        <f t="shared" ca="1" si="0"/>
        <v>169844.65507593699</v>
      </c>
      <c r="P20" s="48">
        <f t="shared" ca="1" si="1"/>
        <v>73033.2016826529</v>
      </c>
      <c r="Q20" s="48">
        <f t="shared" ca="1" si="2"/>
        <v>59445.629276577944</v>
      </c>
      <c r="R20" s="48">
        <v>20000</v>
      </c>
      <c r="S20" s="50">
        <f t="shared" ca="1" si="3"/>
        <v>17365.824116706142</v>
      </c>
      <c r="U20" s="14">
        <f t="shared" ca="1" si="4"/>
        <v>0.87448916127818566</v>
      </c>
      <c r="V20" s="14">
        <f t="shared" ca="1" si="4"/>
        <v>0.56327099183072904</v>
      </c>
      <c r="AA20" s="45">
        <f t="shared" si="6"/>
        <v>55000</v>
      </c>
      <c r="AB20" s="14">
        <f ca="1"/>
        <v>0</v>
      </c>
    </row>
    <row r="21" spans="2:28" x14ac:dyDescent="0.25">
      <c r="B21" s="60"/>
      <c r="C21" s="60"/>
      <c r="D21" s="60"/>
      <c r="E21" s="60"/>
      <c r="F21" s="60"/>
      <c r="G21" s="60"/>
      <c r="H21" s="60"/>
      <c r="I21" s="60"/>
      <c r="J21" s="60"/>
      <c r="N21" s="49">
        <f t="shared" si="5"/>
        <v>18</v>
      </c>
      <c r="O21" s="47">
        <f t="shared" ca="1" si="0"/>
        <v>131655.00333938157</v>
      </c>
      <c r="P21" s="48">
        <f t="shared" ca="1" si="1"/>
        <v>31597.200801451574</v>
      </c>
      <c r="Q21" s="48">
        <f t="shared" ca="1" si="2"/>
        <v>46079.251168783543</v>
      </c>
      <c r="R21" s="48">
        <v>20000</v>
      </c>
      <c r="S21" s="50">
        <f t="shared" ca="1" si="3"/>
        <v>33978.551369146451</v>
      </c>
      <c r="U21" s="14">
        <f t="shared" ca="1" si="4"/>
        <v>0.37411981763451851</v>
      </c>
      <c r="V21" s="14">
        <f t="shared" ca="1" si="4"/>
        <v>0.32096148006615799</v>
      </c>
      <c r="AA21" s="45">
        <f t="shared" si="6"/>
        <v>60000</v>
      </c>
      <c r="AB21" s="14">
        <f ca="1"/>
        <v>1</v>
      </c>
    </row>
    <row r="22" spans="2:28" x14ac:dyDescent="0.25">
      <c r="B22" s="60"/>
      <c r="C22" s="60"/>
      <c r="D22" s="60"/>
      <c r="E22" s="60"/>
      <c r="F22" s="60"/>
      <c r="G22" s="60"/>
      <c r="H22" s="60"/>
      <c r="I22" s="60"/>
      <c r="J22" s="60"/>
      <c r="N22" s="49">
        <f t="shared" si="5"/>
        <v>19</v>
      </c>
      <c r="O22" s="47">
        <f t="shared" ca="1" si="0"/>
        <v>114959.24782862554</v>
      </c>
      <c r="P22" s="48" t="str">
        <f t="shared" ca="1" si="1"/>
        <v/>
      </c>
      <c r="Q22" s="48" t="str">
        <f t="shared" ca="1" si="2"/>
        <v/>
      </c>
      <c r="R22" s="48">
        <v>20000</v>
      </c>
      <c r="S22" s="50" t="str">
        <f t="shared" ca="1" si="3"/>
        <v/>
      </c>
      <c r="U22" s="14">
        <f t="shared" ca="1" si="4"/>
        <v>0.16774720246803632</v>
      </c>
      <c r="V22" s="14">
        <f t="shared" ca="1" si="4"/>
        <v>0.15402008293854375</v>
      </c>
      <c r="AA22" s="45">
        <f t="shared" si="6"/>
        <v>65000</v>
      </c>
      <c r="AB22" s="14">
        <f ca="1"/>
        <v>0</v>
      </c>
    </row>
    <row r="23" spans="2:28" x14ac:dyDescent="0.25">
      <c r="B23" s="60"/>
      <c r="C23" s="60"/>
      <c r="D23" s="60"/>
      <c r="E23" s="60"/>
      <c r="F23" s="60"/>
      <c r="G23" s="60"/>
      <c r="H23" s="60"/>
      <c r="I23" s="60"/>
      <c r="J23" s="60"/>
      <c r="N23" s="49">
        <f t="shared" si="5"/>
        <v>20</v>
      </c>
      <c r="O23" s="47">
        <f t="shared" ca="1" si="0"/>
        <v>106781.97993398245</v>
      </c>
      <c r="P23" s="48" t="str">
        <f t="shared" ca="1" si="1"/>
        <v/>
      </c>
      <c r="Q23" s="48" t="str">
        <f t="shared" ca="1" si="2"/>
        <v/>
      </c>
      <c r="R23" s="48">
        <v>20000</v>
      </c>
      <c r="S23" s="50" t="str">
        <f t="shared" ca="1" si="3"/>
        <v/>
      </c>
      <c r="U23" s="14">
        <f t="shared" ca="1" si="4"/>
        <v>0.10069240052697936</v>
      </c>
      <c r="V23" s="14">
        <f t="shared" ca="1" si="4"/>
        <v>0.1999984613700504</v>
      </c>
      <c r="AA23" s="45">
        <f t="shared" si="6"/>
        <v>70000</v>
      </c>
      <c r="AB23" s="14">
        <f ca="1"/>
        <v>0</v>
      </c>
    </row>
    <row r="24" spans="2:28" x14ac:dyDescent="0.25">
      <c r="B24" s="60"/>
      <c r="C24" s="60"/>
      <c r="D24" s="60"/>
      <c r="E24" s="60"/>
      <c r="F24" s="60"/>
      <c r="G24" s="60"/>
      <c r="H24" s="60"/>
      <c r="I24" s="60"/>
      <c r="J24" s="60"/>
      <c r="N24" s="49">
        <f t="shared" si="5"/>
        <v>21</v>
      </c>
      <c r="O24" s="47">
        <f t="shared" ca="1" si="0"/>
        <v>164235.27829223033</v>
      </c>
      <c r="P24" s="48" t="str">
        <f t="shared" ca="1" si="1"/>
        <v/>
      </c>
      <c r="Q24" s="48" t="str">
        <f t="shared" ca="1" si="2"/>
        <v/>
      </c>
      <c r="R24" s="48">
        <v>20000</v>
      </c>
      <c r="S24" s="50" t="str">
        <f t="shared" ca="1" si="3"/>
        <v/>
      </c>
      <c r="U24" s="14">
        <f t="shared" ca="1" si="4"/>
        <v>0.82436431641978547</v>
      </c>
      <c r="V24" s="14">
        <f t="shared" ca="1" si="4"/>
        <v>0.15839644160616595</v>
      </c>
      <c r="AA24" s="45">
        <f t="shared" si="6"/>
        <v>75000</v>
      </c>
      <c r="AB24" s="14">
        <f ca="1"/>
        <v>0</v>
      </c>
    </row>
    <row r="25" spans="2:28" x14ac:dyDescent="0.25">
      <c r="B25" s="60"/>
      <c r="C25" s="60"/>
      <c r="D25" s="60"/>
      <c r="E25" s="60"/>
      <c r="F25" s="60"/>
      <c r="G25" s="60"/>
      <c r="H25" s="60"/>
      <c r="I25" s="60"/>
      <c r="J25" s="60"/>
      <c r="N25" s="49">
        <f t="shared" si="5"/>
        <v>22</v>
      </c>
      <c r="O25" s="47">
        <f t="shared" ca="1" si="0"/>
        <v>212254.13845324496</v>
      </c>
      <c r="P25" s="48">
        <f t="shared" ca="1" si="1"/>
        <v>50940.993228778789</v>
      </c>
      <c r="Q25" s="48" t="str">
        <f t="shared" ca="1" si="2"/>
        <v/>
      </c>
      <c r="R25" s="48">
        <v>20000</v>
      </c>
      <c r="S25" s="50" t="str">
        <f t="shared" ca="1" si="3"/>
        <v/>
      </c>
      <c r="U25" s="14">
        <f t="shared" ca="1" si="4"/>
        <v>0.99727371843824808</v>
      </c>
      <c r="V25" s="14">
        <f t="shared" ca="1" si="4"/>
        <v>0.28790930020658778</v>
      </c>
      <c r="AA25" s="45">
        <f t="shared" si="6"/>
        <v>80000</v>
      </c>
      <c r="AB25" s="14">
        <f ca="1"/>
        <v>0</v>
      </c>
    </row>
    <row r="26" spans="2:28" x14ac:dyDescent="0.25">
      <c r="B26" s="60"/>
      <c r="C26" s="60"/>
      <c r="D26" s="60"/>
      <c r="E26" s="60"/>
      <c r="F26" s="60"/>
      <c r="G26" s="60"/>
      <c r="H26" s="60"/>
      <c r="I26" s="60"/>
      <c r="J26" s="60"/>
      <c r="N26" s="49">
        <f t="shared" si="5"/>
        <v>23</v>
      </c>
      <c r="O26" s="47">
        <f t="shared" ca="1" si="0"/>
        <v>136145.74030536649</v>
      </c>
      <c r="P26" s="48">
        <f t="shared" ca="1" si="1"/>
        <v>58542.668331307592</v>
      </c>
      <c r="Q26" s="48">
        <f t="shared" ca="1" si="2"/>
        <v>61265.58313741492</v>
      </c>
      <c r="R26" s="48">
        <v>20000</v>
      </c>
      <c r="S26" s="50">
        <f t="shared" ca="1" si="3"/>
        <v>-3662.5111633560227</v>
      </c>
      <c r="U26" s="14">
        <f t="shared" ca="1" si="4"/>
        <v>0.4410763836562025</v>
      </c>
      <c r="V26" s="14">
        <f t="shared" ca="1" si="4"/>
        <v>0.8370693269640932</v>
      </c>
      <c r="AA26" s="45">
        <f t="shared" si="6"/>
        <v>85000</v>
      </c>
      <c r="AB26" s="14">
        <f ca="1"/>
        <v>0</v>
      </c>
    </row>
    <row r="27" spans="2:28" x14ac:dyDescent="0.25">
      <c r="B27" s="60"/>
      <c r="C27" s="60"/>
      <c r="D27" s="60"/>
      <c r="E27" s="60"/>
      <c r="F27" s="60"/>
      <c r="G27" s="60"/>
      <c r="H27" s="60"/>
      <c r="I27" s="60"/>
      <c r="J27" s="60"/>
      <c r="N27" s="49">
        <f t="shared" si="5"/>
        <v>24</v>
      </c>
      <c r="O27" s="47">
        <f t="shared" ca="1" si="0"/>
        <v>176216.39979876368</v>
      </c>
      <c r="P27" s="48">
        <f t="shared" ca="1" si="1"/>
        <v>75773.051913468385</v>
      </c>
      <c r="Q27" s="48">
        <f t="shared" ca="1" si="2"/>
        <v>61675.739929567288</v>
      </c>
      <c r="R27" s="48">
        <v>20000</v>
      </c>
      <c r="S27" s="50">
        <f t="shared" ca="1" si="3"/>
        <v>18767.60795572801</v>
      </c>
      <c r="U27" s="14">
        <f t="shared" ca="1" si="4"/>
        <v>0.91818079857940516</v>
      </c>
      <c r="V27" s="14">
        <f t="shared" ca="1" si="4"/>
        <v>0.56624474538058822</v>
      </c>
      <c r="AA27" s="45">
        <f t="shared" si="6"/>
        <v>90000</v>
      </c>
      <c r="AB27" s="14">
        <f ca="1"/>
        <v>0</v>
      </c>
    </row>
    <row r="28" spans="2:28" x14ac:dyDescent="0.25">
      <c r="B28" s="60"/>
      <c r="C28" s="60"/>
      <c r="D28" s="60"/>
      <c r="E28" s="60"/>
      <c r="F28" s="60"/>
      <c r="G28" s="60"/>
      <c r="H28" s="60"/>
      <c r="I28" s="60"/>
      <c r="J28" s="60"/>
      <c r="N28" s="49">
        <f t="shared" si="5"/>
        <v>25</v>
      </c>
      <c r="O28" s="47">
        <f t="shared" ca="1" si="0"/>
        <v>178718.93934796366</v>
      </c>
      <c r="P28" s="48">
        <f t="shared" ca="1" si="1"/>
        <v>76849.143919624374</v>
      </c>
      <c r="Q28" s="48">
        <f t="shared" ca="1" si="2"/>
        <v>80423.522706583652</v>
      </c>
      <c r="R28" s="48">
        <v>20000</v>
      </c>
      <c r="S28" s="50">
        <f t="shared" ca="1" si="3"/>
        <v>1446.2727217556385</v>
      </c>
      <c r="U28" s="14">
        <f t="shared" ca="1" si="4"/>
        <v>0.9317813250288397</v>
      </c>
      <c r="V28" s="14">
        <f t="shared" ca="1" si="4"/>
        <v>0.91218694418046187</v>
      </c>
      <c r="AB28">
        <f ca="1"/>
        <v>0</v>
      </c>
    </row>
    <row r="29" spans="2:28" x14ac:dyDescent="0.25">
      <c r="B29" s="60"/>
      <c r="C29" s="60"/>
      <c r="D29" s="60"/>
      <c r="E29" s="60"/>
      <c r="F29" s="60"/>
      <c r="G29" s="60"/>
      <c r="H29" s="60"/>
      <c r="I29" s="60"/>
      <c r="J29" s="60"/>
      <c r="N29" s="49">
        <f t="shared" si="5"/>
        <v>26</v>
      </c>
      <c r="O29" s="47">
        <f t="shared" ca="1" si="0"/>
        <v>150937.16258944821</v>
      </c>
      <c r="P29" s="48">
        <f t="shared" ca="1" si="1"/>
        <v>64902.979913462732</v>
      </c>
      <c r="Q29" s="48">
        <f t="shared" ca="1" si="2"/>
        <v>67921.723165251693</v>
      </c>
      <c r="R29" s="48">
        <v>20000</v>
      </c>
      <c r="S29" s="50">
        <f t="shared" ca="1" si="3"/>
        <v>-1887.5404892662191</v>
      </c>
      <c r="U29" s="14">
        <f t="shared" ca="1" si="4"/>
        <v>0.66299834945644021</v>
      </c>
      <c r="V29" s="14">
        <f t="shared" ca="1" si="4"/>
        <v>0.7660908285244119</v>
      </c>
    </row>
    <row r="30" spans="2:28" x14ac:dyDescent="0.25">
      <c r="B30" s="60"/>
      <c r="C30" s="60"/>
      <c r="D30" s="60"/>
      <c r="E30" s="60"/>
      <c r="F30" s="60"/>
      <c r="G30" s="60"/>
      <c r="H30" s="60"/>
      <c r="I30" s="60"/>
      <c r="J30" s="60"/>
      <c r="N30" s="49">
        <f t="shared" si="5"/>
        <v>27</v>
      </c>
      <c r="O30" s="47">
        <f t="shared" ca="1" si="0"/>
        <v>148393.08294537279</v>
      </c>
      <c r="P30" s="48">
        <f t="shared" ca="1" si="1"/>
        <v>35614.339906889472</v>
      </c>
      <c r="Q30" s="48" t="str">
        <f t="shared" ca="1" si="2"/>
        <v/>
      </c>
      <c r="R30" s="48">
        <v>20000</v>
      </c>
      <c r="S30" s="50" t="str">
        <f t="shared" ca="1" si="3"/>
        <v/>
      </c>
      <c r="U30" s="14">
        <f t="shared" ca="1" si="4"/>
        <v>0.62658076458438539</v>
      </c>
      <c r="V30" s="14">
        <f t="shared" ca="1" si="4"/>
        <v>0.23772490091400877</v>
      </c>
    </row>
    <row r="31" spans="2:28" x14ac:dyDescent="0.25">
      <c r="B31" s="60"/>
      <c r="C31" s="60"/>
      <c r="D31" s="60"/>
      <c r="E31" s="60"/>
      <c r="F31" s="60"/>
      <c r="G31" s="60"/>
      <c r="H31" s="60"/>
      <c r="I31" s="60"/>
      <c r="J31" s="60"/>
      <c r="N31" s="49">
        <f t="shared" si="5"/>
        <v>28</v>
      </c>
      <c r="O31" s="47">
        <f t="shared" ca="1" si="0"/>
        <v>77544.374462238804</v>
      </c>
      <c r="P31" s="48">
        <f t="shared" ca="1" si="1"/>
        <v>33344.081018762685</v>
      </c>
      <c r="Q31" s="48">
        <f t="shared" ca="1" si="2"/>
        <v>34894.968508007463</v>
      </c>
      <c r="R31" s="48">
        <v>20000</v>
      </c>
      <c r="S31" s="50">
        <f t="shared" ca="1" si="3"/>
        <v>-10694.675064531344</v>
      </c>
      <c r="U31" s="14">
        <f t="shared" ca="1" si="4"/>
        <v>8.1497469182664206E-3</v>
      </c>
      <c r="V31" s="14">
        <f t="shared" ca="1" si="4"/>
        <v>0.84080537180286896</v>
      </c>
    </row>
    <row r="32" spans="2:28" x14ac:dyDescent="0.25">
      <c r="B32" s="60"/>
      <c r="C32" s="60"/>
      <c r="D32" s="60"/>
      <c r="E32" s="60"/>
      <c r="F32" s="60"/>
      <c r="G32" s="60"/>
      <c r="H32" s="60"/>
      <c r="I32" s="60"/>
      <c r="J32" s="60"/>
      <c r="N32" s="49">
        <f t="shared" si="5"/>
        <v>29</v>
      </c>
      <c r="O32" s="47">
        <f t="shared" ca="1" si="0"/>
        <v>127839.77688125941</v>
      </c>
      <c r="P32" s="48" t="str">
        <f t="shared" ca="1" si="1"/>
        <v/>
      </c>
      <c r="Q32" s="48" t="str">
        <f t="shared" ca="1" si="2"/>
        <v/>
      </c>
      <c r="R32" s="48">
        <v>20000</v>
      </c>
      <c r="S32" s="50" t="str">
        <f t="shared" ca="1" si="3"/>
        <v/>
      </c>
      <c r="U32" s="14">
        <f t="shared" ca="1" si="4"/>
        <v>0.31999925256922679</v>
      </c>
      <c r="V32" s="14">
        <f t="shared" ca="1" si="4"/>
        <v>0.12188390472627064</v>
      </c>
    </row>
    <row r="33" spans="2:22" x14ac:dyDescent="0.25">
      <c r="B33" s="60"/>
      <c r="C33" s="60"/>
      <c r="D33" s="60"/>
      <c r="E33" s="60"/>
      <c r="F33" s="60"/>
      <c r="G33" s="60"/>
      <c r="H33" s="60"/>
      <c r="I33" s="60"/>
      <c r="J33" s="60"/>
      <c r="N33" s="49">
        <f t="shared" si="5"/>
        <v>30</v>
      </c>
      <c r="O33" s="47">
        <f t="shared" ca="1" si="0"/>
        <v>141990.68986664017</v>
      </c>
      <c r="P33" s="48">
        <f t="shared" ca="1" si="1"/>
        <v>61055.996642655271</v>
      </c>
      <c r="Q33" s="48">
        <f t="shared" ca="1" si="2"/>
        <v>49696.741453324059</v>
      </c>
      <c r="R33" s="48">
        <v>20000</v>
      </c>
      <c r="S33" s="50">
        <f t="shared" ca="1" si="3"/>
        <v>11237.951770660839</v>
      </c>
      <c r="U33" s="14">
        <f t="shared" ca="1" si="4"/>
        <v>0.53051519638807354</v>
      </c>
      <c r="V33" s="14">
        <f t="shared" ca="1" si="4"/>
        <v>0.47010618880650523</v>
      </c>
    </row>
    <row r="34" spans="2:22" x14ac:dyDescent="0.25">
      <c r="N34" s="49">
        <f t="shared" si="5"/>
        <v>31</v>
      </c>
      <c r="O34" s="47">
        <f t="shared" ca="1" si="0"/>
        <v>141133.88642921433</v>
      </c>
      <c r="P34" s="48">
        <f t="shared" ca="1" si="1"/>
        <v>60687.571164562156</v>
      </c>
      <c r="Q34" s="48">
        <f t="shared" ca="1" si="2"/>
        <v>49396.860250225014</v>
      </c>
      <c r="R34" s="48">
        <v>20000</v>
      </c>
      <c r="S34" s="50">
        <f t="shared" ca="1" si="3"/>
        <v>11049.455014427149</v>
      </c>
      <c r="U34" s="14">
        <f t="shared" ca="1" si="4"/>
        <v>0.51739276492496344</v>
      </c>
      <c r="V34" s="14">
        <f t="shared" ca="1" si="4"/>
        <v>0.66570621531190244</v>
      </c>
    </row>
    <row r="35" spans="2:22" x14ac:dyDescent="0.25">
      <c r="N35" s="49">
        <f t="shared" si="5"/>
        <v>32</v>
      </c>
      <c r="O35" s="47">
        <f t="shared" ca="1" si="0"/>
        <v>183734.73711256942</v>
      </c>
      <c r="P35" s="48" t="str">
        <f t="shared" ca="1" si="1"/>
        <v/>
      </c>
      <c r="Q35" s="48" t="str">
        <f t="shared" ca="1" si="2"/>
        <v/>
      </c>
      <c r="R35" s="48">
        <v>20000</v>
      </c>
      <c r="S35" s="50" t="str">
        <f t="shared" ca="1" si="3"/>
        <v/>
      </c>
      <c r="U35" s="14">
        <f t="shared" ca="1" si="4"/>
        <v>0.95372578601686919</v>
      </c>
      <c r="V35" s="14">
        <f t="shared" ca="1" si="4"/>
        <v>0.16837394015089069</v>
      </c>
    </row>
    <row r="36" spans="2:22" x14ac:dyDescent="0.25">
      <c r="N36" s="49">
        <f t="shared" si="5"/>
        <v>33</v>
      </c>
      <c r="O36" s="47">
        <f t="shared" ca="1" si="0"/>
        <v>149183.94126981884</v>
      </c>
      <c r="P36" s="48" t="str">
        <f t="shared" ca="1" si="1"/>
        <v/>
      </c>
      <c r="Q36" s="48" t="str">
        <f t="shared" ca="1" si="2"/>
        <v/>
      </c>
      <c r="R36" s="48">
        <v>20000</v>
      </c>
      <c r="S36" s="50" t="str">
        <f t="shared" ca="1" si="3"/>
        <v/>
      </c>
      <c r="U36" s="14">
        <f t="shared" ca="1" si="4"/>
        <v>0.63804143221858745</v>
      </c>
      <c r="V36" s="14">
        <f t="shared" ca="1" si="4"/>
        <v>2.290913765031144E-2</v>
      </c>
    </row>
    <row r="37" spans="2:22" x14ac:dyDescent="0.25">
      <c r="N37" s="49">
        <f t="shared" si="5"/>
        <v>34</v>
      </c>
      <c r="O37" s="47">
        <f t="shared" ca="1" si="0"/>
        <v>132440.86179861292</v>
      </c>
      <c r="P37" s="48">
        <f t="shared" ca="1" si="1"/>
        <v>31785.806831667102</v>
      </c>
      <c r="Q37" s="48" t="str">
        <f t="shared" ca="1" si="2"/>
        <v/>
      </c>
      <c r="R37" s="48">
        <v>20000</v>
      </c>
      <c r="S37" s="50" t="str">
        <f t="shared" ca="1" si="3"/>
        <v/>
      </c>
      <c r="U37" s="14">
        <f t="shared" ca="1" si="4"/>
        <v>0.38562658576524622</v>
      </c>
      <c r="V37" s="14">
        <f t="shared" ca="1" si="4"/>
        <v>0.22907921663749053</v>
      </c>
    </row>
    <row r="38" spans="2:22" x14ac:dyDescent="0.25">
      <c r="N38" s="49">
        <f t="shared" si="5"/>
        <v>35</v>
      </c>
      <c r="O38" s="47">
        <f t="shared" ca="1" si="0"/>
        <v>155690.44596286514</v>
      </c>
      <c r="P38" s="48">
        <f t="shared" ca="1" si="1"/>
        <v>66946.891764032014</v>
      </c>
      <c r="Q38" s="48">
        <f t="shared" ca="1" si="2"/>
        <v>54491.656087002797</v>
      </c>
      <c r="R38" s="48">
        <v>20000</v>
      </c>
      <c r="S38" s="50">
        <f t="shared" ca="1" si="3"/>
        <v>14251.898111830327</v>
      </c>
      <c r="U38" s="14">
        <f t="shared" ca="1" si="4"/>
        <v>0.72690485640945812</v>
      </c>
      <c r="V38" s="14">
        <f t="shared" ca="1" si="4"/>
        <v>0.50230459018387186</v>
      </c>
    </row>
    <row r="39" spans="2:22" x14ac:dyDescent="0.25">
      <c r="N39" s="49">
        <f t="shared" si="5"/>
        <v>36</v>
      </c>
      <c r="O39" s="47">
        <f t="shared" ca="1" si="0"/>
        <v>120129.51993469239</v>
      </c>
      <c r="P39" s="48">
        <f t="shared" ca="1" si="1"/>
        <v>51655.693571917727</v>
      </c>
      <c r="Q39" s="48">
        <f t="shared" ca="1" si="2"/>
        <v>54058.283970611577</v>
      </c>
      <c r="R39" s="48">
        <v>20000</v>
      </c>
      <c r="S39" s="50">
        <f t="shared" ca="1" si="3"/>
        <v>-5584.4576078369137</v>
      </c>
      <c r="U39" s="14">
        <f t="shared" ca="1" si="4"/>
        <v>0.22235936611641727</v>
      </c>
      <c r="V39" s="14">
        <f t="shared" ca="1" si="4"/>
        <v>0.95857377294273016</v>
      </c>
    </row>
    <row r="40" spans="2:22" x14ac:dyDescent="0.25">
      <c r="N40" s="49">
        <f t="shared" si="5"/>
        <v>37</v>
      </c>
      <c r="O40" s="47">
        <f t="shared" ca="1" si="0"/>
        <v>128116.94793578227</v>
      </c>
      <c r="P40" s="48">
        <f t="shared" ca="1" si="1"/>
        <v>44840.931777523794</v>
      </c>
      <c r="Q40" s="48">
        <f t="shared" ca="1" si="2"/>
        <v>44840.931777523794</v>
      </c>
      <c r="R40" s="48">
        <v>20000</v>
      </c>
      <c r="S40" s="50">
        <f t="shared" ca="1" si="3"/>
        <v>18435.08438073469</v>
      </c>
      <c r="U40" s="14">
        <f t="shared" ca="1" si="4"/>
        <v>0.32382098075729837</v>
      </c>
      <c r="V40" s="14">
        <f t="shared" ca="1" si="4"/>
        <v>0.3520854207110401</v>
      </c>
    </row>
    <row r="41" spans="2:22" x14ac:dyDescent="0.25">
      <c r="N41" s="49">
        <f t="shared" si="5"/>
        <v>38</v>
      </c>
      <c r="O41" s="47">
        <f t="shared" ca="1" si="0"/>
        <v>147559.28503012127</v>
      </c>
      <c r="P41" s="48">
        <f t="shared" ca="1" si="1"/>
        <v>35414.228407229108</v>
      </c>
      <c r="Q41" s="48" t="str">
        <f t="shared" ca="1" si="2"/>
        <v/>
      </c>
      <c r="R41" s="48">
        <v>20000</v>
      </c>
      <c r="S41" s="50" t="str">
        <f t="shared" ca="1" si="3"/>
        <v/>
      </c>
      <c r="U41" s="14">
        <f t="shared" ca="1" si="4"/>
        <v>0.61437557393018216</v>
      </c>
      <c r="V41" s="14">
        <f t="shared" ca="1" si="4"/>
        <v>0.2140465513514721</v>
      </c>
    </row>
    <row r="42" spans="2:22" x14ac:dyDescent="0.25">
      <c r="N42" s="49">
        <f t="shared" si="5"/>
        <v>39</v>
      </c>
      <c r="O42" s="47">
        <f t="shared" ca="1" si="0"/>
        <v>153436.62559351121</v>
      </c>
      <c r="P42" s="48">
        <f t="shared" ca="1" si="1"/>
        <v>36824.790142442689</v>
      </c>
      <c r="Q42" s="48" t="str">
        <f t="shared" ca="1" si="2"/>
        <v/>
      </c>
      <c r="R42" s="48">
        <v>20000</v>
      </c>
      <c r="S42" s="50" t="str">
        <f t="shared" ca="1" si="3"/>
        <v/>
      </c>
      <c r="U42" s="14">
        <f t="shared" ca="1" si="4"/>
        <v>0.69734976842379159</v>
      </c>
      <c r="V42" s="14">
        <f t="shared" ca="1" si="4"/>
        <v>0.24800452207737222</v>
      </c>
    </row>
    <row r="43" spans="2:22" x14ac:dyDescent="0.25">
      <c r="N43" s="49">
        <f t="shared" si="5"/>
        <v>40</v>
      </c>
      <c r="O43" s="47">
        <f t="shared" ca="1" si="0"/>
        <v>185184.98814144338</v>
      </c>
      <c r="P43" s="48">
        <f t="shared" ca="1" si="1"/>
        <v>79629.544900820649</v>
      </c>
      <c r="Q43" s="48">
        <f t="shared" ca="1" si="2"/>
        <v>64814.745849505176</v>
      </c>
      <c r="R43" s="48">
        <v>20000</v>
      </c>
      <c r="S43" s="50">
        <f t="shared" ca="1" si="3"/>
        <v>20740.697391117552</v>
      </c>
      <c r="U43" s="14">
        <f t="shared" ca="1" si="4"/>
        <v>0.95888438629129491</v>
      </c>
      <c r="V43" s="14">
        <f t="shared" ca="1" si="4"/>
        <v>0.52525551238635815</v>
      </c>
    </row>
    <row r="44" spans="2:22" x14ac:dyDescent="0.25">
      <c r="N44" s="49">
        <f t="shared" si="5"/>
        <v>41</v>
      </c>
      <c r="O44" s="47">
        <f t="shared" ca="1" si="0"/>
        <v>153124.51888685019</v>
      </c>
      <c r="P44" s="48" t="str">
        <f t="shared" ca="1" si="1"/>
        <v/>
      </c>
      <c r="Q44" s="48" t="str">
        <f t="shared" ca="1" si="2"/>
        <v/>
      </c>
      <c r="R44" s="48">
        <v>20000</v>
      </c>
      <c r="S44" s="50" t="str">
        <f t="shared" ca="1" si="3"/>
        <v/>
      </c>
      <c r="U44" s="14">
        <f t="shared" ca="1" si="4"/>
        <v>0.69314654470222403</v>
      </c>
      <c r="V44" s="14">
        <f t="shared" ca="1" si="4"/>
        <v>0.11162521042129359</v>
      </c>
    </row>
    <row r="45" spans="2:22" x14ac:dyDescent="0.25">
      <c r="N45" s="49">
        <f t="shared" si="5"/>
        <v>42</v>
      </c>
      <c r="O45" s="47">
        <f t="shared" ca="1" si="0"/>
        <v>127645.32922619287</v>
      </c>
      <c r="P45" s="48">
        <f t="shared" ca="1" si="1"/>
        <v>54887.491567262936</v>
      </c>
      <c r="Q45" s="48">
        <f t="shared" ca="1" si="2"/>
        <v>44675.865229167503</v>
      </c>
      <c r="R45" s="48">
        <v>20000</v>
      </c>
      <c r="S45" s="50">
        <f t="shared" ca="1" si="3"/>
        <v>8081.9724297624271</v>
      </c>
      <c r="U45" s="14">
        <f t="shared" ca="1" si="4"/>
        <v>0.31732946700887177</v>
      </c>
      <c r="V45" s="14">
        <f t="shared" ca="1" si="4"/>
        <v>0.4997574367775901</v>
      </c>
    </row>
    <row r="46" spans="2:22" x14ac:dyDescent="0.25">
      <c r="N46" s="49">
        <f t="shared" si="5"/>
        <v>43</v>
      </c>
      <c r="O46" s="47">
        <f t="shared" ca="1" si="0"/>
        <v>165264.86439419372</v>
      </c>
      <c r="P46" s="48">
        <f t="shared" ca="1" si="1"/>
        <v>57842.702537967794</v>
      </c>
      <c r="Q46" s="48">
        <f t="shared" ca="1" si="2"/>
        <v>57842.702537967794</v>
      </c>
      <c r="R46" s="48">
        <v>20000</v>
      </c>
      <c r="S46" s="50">
        <f t="shared" ca="1" si="3"/>
        <v>29579.45931825813</v>
      </c>
      <c r="U46" s="14">
        <f t="shared" ca="1" si="4"/>
        <v>0.83440644969188915</v>
      </c>
      <c r="V46" s="14">
        <f t="shared" ca="1" si="4"/>
        <v>0.36826159152593863</v>
      </c>
    </row>
    <row r="47" spans="2:22" x14ac:dyDescent="0.25">
      <c r="N47" s="49">
        <f t="shared" si="5"/>
        <v>44</v>
      </c>
      <c r="O47" s="47">
        <f t="shared" ca="1" si="0"/>
        <v>169824.52425272815</v>
      </c>
      <c r="P47" s="48">
        <f t="shared" ca="1" si="1"/>
        <v>73024.545428673111</v>
      </c>
      <c r="Q47" s="48">
        <f t="shared" ca="1" si="2"/>
        <v>59438.583488454846</v>
      </c>
      <c r="R47" s="48">
        <v>20000</v>
      </c>
      <c r="S47" s="50">
        <f t="shared" ca="1" si="3"/>
        <v>17361.395335600195</v>
      </c>
      <c r="U47" s="14">
        <f t="shared" ca="1" si="4"/>
        <v>0.87432925108996817</v>
      </c>
      <c r="V47" s="14">
        <f t="shared" ca="1" si="4"/>
        <v>0.6509124316195557</v>
      </c>
    </row>
    <row r="48" spans="2:22" x14ac:dyDescent="0.25">
      <c r="N48" s="49">
        <f t="shared" si="5"/>
        <v>45</v>
      </c>
      <c r="O48" s="47">
        <f t="shared" ca="1" si="0"/>
        <v>118995.17629037361</v>
      </c>
      <c r="P48" s="48">
        <f t="shared" ca="1" si="1"/>
        <v>41648.311701630759</v>
      </c>
      <c r="Q48" s="48">
        <f t="shared" ca="1" si="2"/>
        <v>41648.311701630759</v>
      </c>
      <c r="R48" s="48">
        <v>20000</v>
      </c>
      <c r="S48" s="50">
        <f t="shared" ca="1" si="3"/>
        <v>15698.552887112084</v>
      </c>
      <c r="U48" s="14">
        <f t="shared" ca="1" si="4"/>
        <v>0.20958045608011699</v>
      </c>
      <c r="V48" s="14">
        <f t="shared" ca="1" si="4"/>
        <v>0.34851687466617809</v>
      </c>
    </row>
    <row r="49" spans="14:22" x14ac:dyDescent="0.25">
      <c r="N49" s="49">
        <f t="shared" si="5"/>
        <v>46</v>
      </c>
      <c r="O49" s="47">
        <f t="shared" ca="1" si="0"/>
        <v>192087.31418902439</v>
      </c>
      <c r="P49" s="48">
        <f t="shared" ca="1" si="1"/>
        <v>46100.95540536585</v>
      </c>
      <c r="Q49" s="48" t="str">
        <f t="shared" ca="1" si="2"/>
        <v/>
      </c>
      <c r="R49" s="48">
        <v>20000</v>
      </c>
      <c r="S49" s="50" t="str">
        <f t="shared" ca="1" si="3"/>
        <v/>
      </c>
      <c r="U49" s="14">
        <f t="shared" ca="1" si="4"/>
        <v>0.97743057469387729</v>
      </c>
      <c r="V49" s="14">
        <f t="shared" ca="1" si="4"/>
        <v>0.27458067332816016</v>
      </c>
    </row>
    <row r="50" spans="14:22" x14ac:dyDescent="0.25">
      <c r="N50" s="49">
        <f t="shared" si="5"/>
        <v>47</v>
      </c>
      <c r="O50" s="47">
        <f t="shared" ca="1" si="0"/>
        <v>140678.17631335085</v>
      </c>
      <c r="P50" s="48" t="str">
        <f t="shared" ca="1" si="1"/>
        <v/>
      </c>
      <c r="Q50" s="48" t="str">
        <f t="shared" ca="1" si="2"/>
        <v/>
      </c>
      <c r="R50" s="48">
        <v>20000</v>
      </c>
      <c r="S50" s="50" t="str">
        <f t="shared" ca="1" si="3"/>
        <v/>
      </c>
      <c r="U50" s="14">
        <f t="shared" ca="1" si="4"/>
        <v>0.51040471266076393</v>
      </c>
      <c r="V50" s="14">
        <f t="shared" ca="1" si="4"/>
        <v>5.5047151196733868E-2</v>
      </c>
    </row>
    <row r="51" spans="14:22" x14ac:dyDescent="0.25">
      <c r="N51" s="49">
        <f t="shared" si="5"/>
        <v>48</v>
      </c>
      <c r="O51" s="47">
        <f t="shared" ca="1" si="0"/>
        <v>188828.43368916935</v>
      </c>
      <c r="P51" s="48">
        <f t="shared" ca="1" si="1"/>
        <v>81196.226486342814</v>
      </c>
      <c r="Q51" s="48">
        <f t="shared" ca="1" si="2"/>
        <v>66089.951791209271</v>
      </c>
      <c r="R51" s="48">
        <v>20000</v>
      </c>
      <c r="S51" s="50">
        <f t="shared" ca="1" si="3"/>
        <v>21542.255411617269</v>
      </c>
      <c r="U51" s="14">
        <f t="shared" ca="1" si="4"/>
        <v>0.96981055837691743</v>
      </c>
      <c r="V51" s="14">
        <f t="shared" ca="1" si="4"/>
        <v>0.69479543821605438</v>
      </c>
    </row>
    <row r="52" spans="14:22" x14ac:dyDescent="0.25">
      <c r="N52" s="49">
        <f t="shared" si="5"/>
        <v>49</v>
      </c>
      <c r="O52" s="47">
        <f t="shared" ca="1" si="0"/>
        <v>120522.73149066305</v>
      </c>
      <c r="P52" s="48">
        <f t="shared" ca="1" si="1"/>
        <v>28925.455557759131</v>
      </c>
      <c r="Q52" s="48" t="str">
        <f t="shared" ca="1" si="2"/>
        <v/>
      </c>
      <c r="R52" s="48">
        <v>20000</v>
      </c>
      <c r="S52" s="50" t="str">
        <f t="shared" ca="1" si="3"/>
        <v/>
      </c>
      <c r="U52" s="14">
        <f t="shared" ca="1" si="4"/>
        <v>0.22689071955505924</v>
      </c>
      <c r="V52" s="14">
        <f t="shared" ca="1" si="4"/>
        <v>0.29381700283037748</v>
      </c>
    </row>
    <row r="53" spans="14:22" x14ac:dyDescent="0.25">
      <c r="N53" s="49">
        <f t="shared" si="5"/>
        <v>50</v>
      </c>
      <c r="O53" s="47">
        <f t="shared" ca="1" si="0"/>
        <v>128760.02318424471</v>
      </c>
      <c r="P53" s="48">
        <f t="shared" ca="1" si="1"/>
        <v>55366.809969225222</v>
      </c>
      <c r="Q53" s="48">
        <f t="shared" ca="1" si="2"/>
        <v>57942.010432910123</v>
      </c>
      <c r="R53" s="48">
        <v>20000</v>
      </c>
      <c r="S53" s="50">
        <f t="shared" ca="1" si="3"/>
        <v>-4548.7972178906275</v>
      </c>
      <c r="U53" s="14">
        <f t="shared" ca="1" si="4"/>
        <v>0.33275922256726576</v>
      </c>
      <c r="V53" s="14">
        <f t="shared" ca="1" si="4"/>
        <v>0.86645023514564501</v>
      </c>
    </row>
    <row r="54" spans="14:22" x14ac:dyDescent="0.25">
      <c r="N54" s="49">
        <f t="shared" si="5"/>
        <v>51</v>
      </c>
      <c r="O54" s="47">
        <f t="shared" ca="1" si="0"/>
        <v>107606.64617308062</v>
      </c>
      <c r="P54" s="48">
        <f t="shared" ca="1" si="1"/>
        <v>25825.595081539348</v>
      </c>
      <c r="Q54" s="48" t="str">
        <f t="shared" ca="1" si="2"/>
        <v/>
      </c>
      <c r="R54" s="48">
        <v>20000</v>
      </c>
      <c r="S54" s="50" t="str">
        <f t="shared" ca="1" si="3"/>
        <v/>
      </c>
      <c r="U54" s="14">
        <f t="shared" ca="1" si="4"/>
        <v>0.10640088107871248</v>
      </c>
      <c r="V54" s="14">
        <f t="shared" ca="1" si="4"/>
        <v>0.29422106434905082</v>
      </c>
    </row>
    <row r="55" spans="14:22" x14ac:dyDescent="0.25">
      <c r="N55" s="49">
        <f t="shared" si="5"/>
        <v>52</v>
      </c>
      <c r="O55" s="47">
        <f t="shared" ca="1" si="0"/>
        <v>135797.14735405985</v>
      </c>
      <c r="P55" s="48">
        <f t="shared" ca="1" si="1"/>
        <v>47529.001573920948</v>
      </c>
      <c r="Q55" s="48">
        <f t="shared" ca="1" si="2"/>
        <v>47529.001573920948</v>
      </c>
      <c r="R55" s="48">
        <v>20000</v>
      </c>
      <c r="S55" s="50">
        <f t="shared" ca="1" si="3"/>
        <v>20739.144206217956</v>
      </c>
      <c r="U55" s="14">
        <f t="shared" ca="1" si="4"/>
        <v>0.43579145754994131</v>
      </c>
      <c r="V55" s="14">
        <f t="shared" ca="1" si="4"/>
        <v>0.39433496865658613</v>
      </c>
    </row>
    <row r="56" spans="14:22" x14ac:dyDescent="0.25">
      <c r="N56" s="49">
        <f t="shared" si="5"/>
        <v>53</v>
      </c>
      <c r="O56" s="47">
        <f t="shared" ca="1" si="0"/>
        <v>127210.85483012552</v>
      </c>
      <c r="P56" s="48">
        <f t="shared" ca="1" si="1"/>
        <v>54700.667576953972</v>
      </c>
      <c r="Q56" s="48">
        <f t="shared" ca="1" si="2"/>
        <v>44523.799190543927</v>
      </c>
      <c r="R56" s="48">
        <v>20000</v>
      </c>
      <c r="S56" s="50">
        <f t="shared" ca="1" si="3"/>
        <v>7986.3880626276223</v>
      </c>
      <c r="U56" s="14">
        <f t="shared" ca="1" si="4"/>
        <v>0.31139848369617962</v>
      </c>
      <c r="V56" s="14">
        <f t="shared" ca="1" si="4"/>
        <v>0.57763666424196225</v>
      </c>
    </row>
    <row r="57" spans="14:22" x14ac:dyDescent="0.25">
      <c r="N57" s="49">
        <f t="shared" si="5"/>
        <v>54</v>
      </c>
      <c r="O57" s="47">
        <f t="shared" ca="1" si="0"/>
        <v>96342.415730996378</v>
      </c>
      <c r="P57" s="48">
        <f t="shared" ca="1" si="1"/>
        <v>41427.238764328438</v>
      </c>
      <c r="Q57" s="48">
        <f t="shared" ca="1" si="2"/>
        <v>43354.087078948374</v>
      </c>
      <c r="R57" s="48">
        <v>20000</v>
      </c>
      <c r="S57" s="50">
        <f t="shared" ca="1" si="3"/>
        <v>-8438.910112280435</v>
      </c>
      <c r="U57" s="14">
        <f t="shared" ca="1" si="4"/>
        <v>4.6562589898433648E-2</v>
      </c>
      <c r="V57" s="14">
        <f t="shared" ca="1" si="4"/>
        <v>0.74931462418517758</v>
      </c>
    </row>
    <row r="58" spans="14:22" x14ac:dyDescent="0.25">
      <c r="N58" s="49">
        <f t="shared" si="5"/>
        <v>55</v>
      </c>
      <c r="O58" s="47">
        <f t="shared" ca="1" si="0"/>
        <v>157210.61285601516</v>
      </c>
      <c r="P58" s="48" t="str">
        <f t="shared" ca="1" si="1"/>
        <v/>
      </c>
      <c r="Q58" s="48" t="str">
        <f t="shared" ca="1" si="2"/>
        <v/>
      </c>
      <c r="R58" s="48">
        <v>20000</v>
      </c>
      <c r="S58" s="50" t="str">
        <f t="shared" ca="1" si="3"/>
        <v/>
      </c>
      <c r="U58" s="14">
        <f t="shared" ca="1" si="4"/>
        <v>0.74599729284211336</v>
      </c>
      <c r="V58" s="14">
        <f t="shared" ca="1" si="4"/>
        <v>6.73098568956918E-2</v>
      </c>
    </row>
    <row r="59" spans="14:22" x14ac:dyDescent="0.25">
      <c r="N59" s="49">
        <f t="shared" si="5"/>
        <v>56</v>
      </c>
      <c r="O59" s="47">
        <f t="shared" ca="1" si="0"/>
        <v>136602.52648173997</v>
      </c>
      <c r="P59" s="48" t="str">
        <f t="shared" ca="1" si="1"/>
        <v/>
      </c>
      <c r="Q59" s="48" t="str">
        <f t="shared" ca="1" si="2"/>
        <v/>
      </c>
      <c r="R59" s="48">
        <v>20000</v>
      </c>
      <c r="S59" s="50" t="str">
        <f t="shared" ca="1" si="3"/>
        <v/>
      </c>
      <c r="U59" s="14">
        <f t="shared" ca="1" si="4"/>
        <v>0.44801736847587148</v>
      </c>
      <c r="V59" s="14">
        <f t="shared" ca="1" si="4"/>
        <v>0.10259760425187325</v>
      </c>
    </row>
    <row r="60" spans="14:22" x14ac:dyDescent="0.25">
      <c r="N60" s="49">
        <f t="shared" si="5"/>
        <v>57</v>
      </c>
      <c r="O60" s="47">
        <f t="shared" ca="1" si="0"/>
        <v>87804.50723150323</v>
      </c>
      <c r="P60" s="48" t="str">
        <f t="shared" ca="1" si="1"/>
        <v/>
      </c>
      <c r="Q60" s="48" t="str">
        <f t="shared" ca="1" si="2"/>
        <v/>
      </c>
      <c r="R60" s="48">
        <v>20000</v>
      </c>
      <c r="S60" s="50" t="str">
        <f t="shared" ca="1" si="3"/>
        <v/>
      </c>
      <c r="U60" s="14">
        <f t="shared" ca="1" si="4"/>
        <v>2.2347217327759794E-2</v>
      </c>
      <c r="V60" s="14">
        <f t="shared" ca="1" si="4"/>
        <v>2.2305645543942543E-2</v>
      </c>
    </row>
    <row r="61" spans="14:22" x14ac:dyDescent="0.25">
      <c r="N61" s="49">
        <f t="shared" si="5"/>
        <v>58</v>
      </c>
      <c r="O61" s="47">
        <f t="shared" ca="1" si="0"/>
        <v>176840.156512082</v>
      </c>
      <c r="P61" s="48" t="str">
        <f t="shared" ca="1" si="1"/>
        <v/>
      </c>
      <c r="Q61" s="48" t="str">
        <f t="shared" ca="1" si="2"/>
        <v/>
      </c>
      <c r="R61" s="48">
        <v>20000</v>
      </c>
      <c r="S61" s="50" t="str">
        <f t="shared" ca="1" si="3"/>
        <v/>
      </c>
      <c r="U61" s="14">
        <f t="shared" ca="1" si="4"/>
        <v>0.92174817073916826</v>
      </c>
      <c r="V61" s="14">
        <f t="shared" ca="1" si="4"/>
        <v>0.13379930255551797</v>
      </c>
    </row>
    <row r="62" spans="14:22" x14ac:dyDescent="0.25">
      <c r="N62" s="49">
        <f t="shared" si="5"/>
        <v>59</v>
      </c>
      <c r="O62" s="47">
        <f t="shared" ca="1" si="0"/>
        <v>187406.0498748016</v>
      </c>
      <c r="P62" s="48">
        <f t="shared" ca="1" si="1"/>
        <v>65592.117456180553</v>
      </c>
      <c r="Q62" s="48">
        <f t="shared" ca="1" si="2"/>
        <v>65592.117456180553</v>
      </c>
      <c r="R62" s="48">
        <v>20000</v>
      </c>
      <c r="S62" s="50">
        <f t="shared" ca="1" si="3"/>
        <v>36221.81496244049</v>
      </c>
      <c r="U62" s="14">
        <f t="shared" ca="1" si="4"/>
        <v>0.96587174422743194</v>
      </c>
      <c r="V62" s="14">
        <f t="shared" ca="1" si="4"/>
        <v>0.37936564937762085</v>
      </c>
    </row>
    <row r="63" spans="14:22" x14ac:dyDescent="0.25">
      <c r="N63" s="49">
        <f t="shared" si="5"/>
        <v>60</v>
      </c>
      <c r="O63" s="47">
        <f t="shared" ca="1" si="0"/>
        <v>171210.31513284578</v>
      </c>
      <c r="P63" s="48" t="str">
        <f t="shared" ca="1" si="1"/>
        <v/>
      </c>
      <c r="Q63" s="48" t="str">
        <f t="shared" ca="1" si="2"/>
        <v/>
      </c>
      <c r="R63" s="48">
        <v>20000</v>
      </c>
      <c r="S63" s="50" t="str">
        <f t="shared" ca="1" si="3"/>
        <v/>
      </c>
      <c r="U63" s="14">
        <f t="shared" ca="1" si="4"/>
        <v>0.88500735201547709</v>
      </c>
      <c r="V63" s="14">
        <f t="shared" ca="1" si="4"/>
        <v>0.12321748155016288</v>
      </c>
    </row>
    <row r="64" spans="14:22" x14ac:dyDescent="0.25">
      <c r="N64" s="49">
        <f t="shared" si="5"/>
        <v>61</v>
      </c>
      <c r="O64" s="47">
        <f t="shared" ca="1" si="0"/>
        <v>179662.49971459422</v>
      </c>
      <c r="P64" s="48">
        <f t="shared" ca="1" si="1"/>
        <v>77254.874877275506</v>
      </c>
      <c r="Q64" s="48">
        <f t="shared" ca="1" si="2"/>
        <v>62881.87490010797</v>
      </c>
      <c r="R64" s="48">
        <v>20000</v>
      </c>
      <c r="S64" s="50">
        <f t="shared" ca="1" si="3"/>
        <v>19525.749937210741</v>
      </c>
      <c r="U64" s="14">
        <f t="shared" ca="1" si="4"/>
        <v>0.93643038534886824</v>
      </c>
      <c r="V64" s="14">
        <f t="shared" ca="1" si="4"/>
        <v>0.52002208440514452</v>
      </c>
    </row>
    <row r="65" spans="14:22" x14ac:dyDescent="0.25">
      <c r="N65" s="49">
        <f t="shared" si="5"/>
        <v>62</v>
      </c>
      <c r="O65" s="47">
        <f t="shared" ca="1" si="0"/>
        <v>133853.82687663619</v>
      </c>
      <c r="P65" s="48">
        <f t="shared" ca="1" si="1"/>
        <v>57557.145556953561</v>
      </c>
      <c r="Q65" s="48">
        <f t="shared" ca="1" si="2"/>
        <v>60234.222094486286</v>
      </c>
      <c r="R65" s="48">
        <v>20000</v>
      </c>
      <c r="S65" s="50">
        <f t="shared" ca="1" si="3"/>
        <v>-3937.5407748036596</v>
      </c>
      <c r="U65" s="14">
        <f t="shared" ca="1" si="4"/>
        <v>0.40656453335284748</v>
      </c>
      <c r="V65" s="14">
        <f t="shared" ca="1" si="4"/>
        <v>0.76719844858673159</v>
      </c>
    </row>
    <row r="66" spans="14:22" x14ac:dyDescent="0.25">
      <c r="N66" s="49">
        <f t="shared" si="5"/>
        <v>63</v>
      </c>
      <c r="O66" s="47">
        <f t="shared" ca="1" si="0"/>
        <v>158917.12897286148</v>
      </c>
      <c r="P66" s="48">
        <f t="shared" ca="1" si="1"/>
        <v>55620.995140501516</v>
      </c>
      <c r="Q66" s="48">
        <f t="shared" ca="1" si="2"/>
        <v>55620.995140501516</v>
      </c>
      <c r="R66" s="48">
        <v>20000</v>
      </c>
      <c r="S66" s="50">
        <f t="shared" ca="1" si="3"/>
        <v>27675.138691858447</v>
      </c>
      <c r="U66" s="14">
        <f t="shared" ca="1" si="4"/>
        <v>0.76656521308685421</v>
      </c>
      <c r="V66" s="14">
        <f t="shared" ca="1" si="4"/>
        <v>0.46458472097823533</v>
      </c>
    </row>
    <row r="67" spans="14:22" x14ac:dyDescent="0.25">
      <c r="N67" s="49">
        <f t="shared" si="5"/>
        <v>64</v>
      </c>
      <c r="O67" s="47">
        <f t="shared" ca="1" si="0"/>
        <v>113719.38627912583</v>
      </c>
      <c r="P67" s="48">
        <f t="shared" ca="1" si="1"/>
        <v>48899.336100024106</v>
      </c>
      <c r="Q67" s="48">
        <f t="shared" ca="1" si="2"/>
        <v>39801.785197694036</v>
      </c>
      <c r="R67" s="48">
        <v>20000</v>
      </c>
      <c r="S67" s="50">
        <f t="shared" ca="1" si="3"/>
        <v>5018.2649814076867</v>
      </c>
      <c r="U67" s="14">
        <f t="shared" ca="1" si="4"/>
        <v>0.15605779646845874</v>
      </c>
      <c r="V67" s="14">
        <f t="shared" ca="1" si="4"/>
        <v>0.67371824995797513</v>
      </c>
    </row>
    <row r="68" spans="14:22" x14ac:dyDescent="0.25">
      <c r="N68" s="49">
        <f t="shared" si="5"/>
        <v>65</v>
      </c>
      <c r="O68" s="47">
        <f t="shared" ref="O68:O131" ca="1" si="7">_xlfn.NORM.INV(U68,$G$4,$G$5)</f>
        <v>163738.23222220587</v>
      </c>
      <c r="P68" s="48">
        <f t="shared" ref="P68:P131" ca="1" si="8">IFERROR(VLOOKUP(V68,$G$8:$H$11,2)*O68,"")</f>
        <v>57308.381277772052</v>
      </c>
      <c r="Q68" s="48">
        <f t="shared" ref="Q68:Q131" ca="1" si="9">IFERROR(VLOOKUP(V68,$G$15:$H$17,2)*O68,"")</f>
        <v>57308.381277772052</v>
      </c>
      <c r="R68" s="48">
        <v>20000</v>
      </c>
      <c r="S68" s="50">
        <f t="shared" ca="1" si="3"/>
        <v>29121.469666661775</v>
      </c>
      <c r="U68" s="14">
        <f t="shared" ca="1" si="4"/>
        <v>0.81938107795108528</v>
      </c>
      <c r="V68" s="14">
        <f t="shared" ca="1" si="4"/>
        <v>0.41984913886760844</v>
      </c>
    </row>
    <row r="69" spans="14:22" x14ac:dyDescent="0.25">
      <c r="N69" s="49">
        <f t="shared" si="5"/>
        <v>66</v>
      </c>
      <c r="O69" s="47">
        <f t="shared" ca="1" si="7"/>
        <v>183072.77958186879</v>
      </c>
      <c r="P69" s="48">
        <f t="shared" ca="1" si="8"/>
        <v>64075.472853654072</v>
      </c>
      <c r="Q69" s="48">
        <f t="shared" ca="1" si="9"/>
        <v>64075.472853654072</v>
      </c>
      <c r="R69" s="48">
        <v>20000</v>
      </c>
      <c r="S69" s="50">
        <f t="shared" ref="S69:S132" ca="1" si="10">IFERROR(O69-P69-Q69-R69,"")</f>
        <v>34921.833874560652</v>
      </c>
      <c r="U69" s="14">
        <f t="shared" ref="U69:V100" ca="1" si="11">RAND()</f>
        <v>0.951204402903988</v>
      </c>
      <c r="V69" s="14">
        <f t="shared" ca="1" si="11"/>
        <v>0.39065306605701877</v>
      </c>
    </row>
    <row r="70" spans="14:22" x14ac:dyDescent="0.25">
      <c r="N70" s="49">
        <f t="shared" ref="N70:N133" si="12">N69+1</f>
        <v>67</v>
      </c>
      <c r="O70" s="47">
        <f t="shared" ca="1" si="7"/>
        <v>148607.5846176694</v>
      </c>
      <c r="P70" s="48" t="str">
        <f t="shared" ca="1" si="8"/>
        <v/>
      </c>
      <c r="Q70" s="48" t="str">
        <f t="shared" ca="1" si="9"/>
        <v/>
      </c>
      <c r="R70" s="48">
        <v>20000</v>
      </c>
      <c r="S70" s="50" t="str">
        <f t="shared" ca="1" si="10"/>
        <v/>
      </c>
      <c r="U70" s="14">
        <f t="shared" ca="1" si="11"/>
        <v>0.62970077513793932</v>
      </c>
      <c r="V70" s="14">
        <f t="shared" ca="1" si="11"/>
        <v>6.4861662592521352E-2</v>
      </c>
    </row>
    <row r="71" spans="14:22" x14ac:dyDescent="0.25">
      <c r="N71" s="49">
        <f t="shared" si="12"/>
        <v>68</v>
      </c>
      <c r="O71" s="47">
        <f t="shared" ca="1" si="7"/>
        <v>119455.40032050913</v>
      </c>
      <c r="P71" s="48">
        <f t="shared" ca="1" si="8"/>
        <v>41809.390112178189</v>
      </c>
      <c r="Q71" s="48">
        <f t="shared" ca="1" si="9"/>
        <v>41809.390112178189</v>
      </c>
      <c r="R71" s="48">
        <v>20000</v>
      </c>
      <c r="S71" s="50">
        <f t="shared" ca="1" si="10"/>
        <v>15836.620096152743</v>
      </c>
      <c r="U71" s="14">
        <f t="shared" ca="1" si="11"/>
        <v>0.21471222916609201</v>
      </c>
      <c r="V71" s="14">
        <f t="shared" ca="1" si="11"/>
        <v>0.43846402316071875</v>
      </c>
    </row>
    <row r="72" spans="14:22" x14ac:dyDescent="0.25">
      <c r="N72" s="49">
        <f t="shared" si="12"/>
        <v>69</v>
      </c>
      <c r="O72" s="47">
        <f t="shared" ca="1" si="7"/>
        <v>125426.16524516666</v>
      </c>
      <c r="P72" s="48">
        <f t="shared" ca="1" si="8"/>
        <v>30102.279658839998</v>
      </c>
      <c r="Q72" s="48">
        <f t="shared" ca="1" si="9"/>
        <v>43899.157835808328</v>
      </c>
      <c r="R72" s="48">
        <v>20000</v>
      </c>
      <c r="S72" s="50">
        <f t="shared" ca="1" si="10"/>
        <v>31424.727750518337</v>
      </c>
      <c r="U72" s="14">
        <f t="shared" ca="1" si="11"/>
        <v>0.28755827339732842</v>
      </c>
      <c r="V72" s="14">
        <f t="shared" ca="1" si="11"/>
        <v>0.33329235730939988</v>
      </c>
    </row>
    <row r="73" spans="14:22" x14ac:dyDescent="0.25">
      <c r="N73" s="49">
        <f t="shared" si="12"/>
        <v>70</v>
      </c>
      <c r="O73" s="47">
        <f t="shared" ca="1" si="7"/>
        <v>114320.95618661423</v>
      </c>
      <c r="P73" s="48">
        <f t="shared" ca="1" si="8"/>
        <v>49158.011160244117</v>
      </c>
      <c r="Q73" s="48">
        <f t="shared" ca="1" si="9"/>
        <v>40012.334665314978</v>
      </c>
      <c r="R73" s="48">
        <v>20000</v>
      </c>
      <c r="S73" s="50">
        <f t="shared" ca="1" si="10"/>
        <v>5150.6103610551363</v>
      </c>
      <c r="U73" s="14">
        <f t="shared" ca="1" si="11"/>
        <v>0.16166068996533089</v>
      </c>
      <c r="V73" s="14">
        <f t="shared" ca="1" si="11"/>
        <v>0.62591805703205472</v>
      </c>
    </row>
    <row r="74" spans="14:22" x14ac:dyDescent="0.25">
      <c r="N74" s="49">
        <f t="shared" si="12"/>
        <v>71</v>
      </c>
      <c r="O74" s="47">
        <f t="shared" ca="1" si="7"/>
        <v>151961.70511151775</v>
      </c>
      <c r="P74" s="48">
        <f t="shared" ca="1" si="8"/>
        <v>53186.596789031209</v>
      </c>
      <c r="Q74" s="48">
        <f t="shared" ca="1" si="9"/>
        <v>53186.596789031209</v>
      </c>
      <c r="R74" s="48">
        <v>20000</v>
      </c>
      <c r="S74" s="50">
        <f t="shared" ca="1" si="10"/>
        <v>25588.511533455334</v>
      </c>
      <c r="U74" s="14">
        <f t="shared" ca="1" si="11"/>
        <v>0.67726542585496285</v>
      </c>
      <c r="V74" s="14">
        <f t="shared" ca="1" si="11"/>
        <v>0.40466914024131173</v>
      </c>
    </row>
    <row r="75" spans="14:22" x14ac:dyDescent="0.25">
      <c r="N75" s="49">
        <f t="shared" si="12"/>
        <v>72</v>
      </c>
      <c r="O75" s="47">
        <f t="shared" ca="1" si="7"/>
        <v>139744.7626396277</v>
      </c>
      <c r="P75" s="48">
        <f t="shared" ca="1" si="8"/>
        <v>60090.247935039915</v>
      </c>
      <c r="Q75" s="48">
        <f t="shared" ca="1" si="9"/>
        <v>48910.666923869692</v>
      </c>
      <c r="R75" s="48">
        <v>20000</v>
      </c>
      <c r="S75" s="50">
        <f t="shared" ca="1" si="10"/>
        <v>10743.84778071809</v>
      </c>
      <c r="U75" s="14">
        <f t="shared" ca="1" si="11"/>
        <v>0.49608371772555193</v>
      </c>
      <c r="V75" s="14">
        <f t="shared" ca="1" si="11"/>
        <v>0.52057079448297705</v>
      </c>
    </row>
    <row r="76" spans="14:22" x14ac:dyDescent="0.25">
      <c r="N76" s="49">
        <f t="shared" si="12"/>
        <v>73</v>
      </c>
      <c r="O76" s="47">
        <f t="shared" ca="1" si="7"/>
        <v>177239.61253693854</v>
      </c>
      <c r="P76" s="48">
        <f t="shared" ca="1" si="8"/>
        <v>76213.033390883575</v>
      </c>
      <c r="Q76" s="48">
        <f t="shared" ca="1" si="9"/>
        <v>62033.864387928486</v>
      </c>
      <c r="R76" s="48">
        <v>20000</v>
      </c>
      <c r="S76" s="50">
        <f t="shared" ca="1" si="10"/>
        <v>18992.71475812648</v>
      </c>
      <c r="U76" s="14">
        <f t="shared" ca="1" si="11"/>
        <v>0.92396997715954754</v>
      </c>
      <c r="V76" s="14">
        <f t="shared" ca="1" si="11"/>
        <v>0.67668415136330518</v>
      </c>
    </row>
    <row r="77" spans="14:22" x14ac:dyDescent="0.25">
      <c r="N77" s="49">
        <f t="shared" si="12"/>
        <v>74</v>
      </c>
      <c r="O77" s="47">
        <f t="shared" ca="1" si="7"/>
        <v>161368.35188452658</v>
      </c>
      <c r="P77" s="48">
        <f t="shared" ca="1" si="8"/>
        <v>69388.391310346429</v>
      </c>
      <c r="Q77" s="48">
        <f t="shared" ca="1" si="9"/>
        <v>56478.923159584301</v>
      </c>
      <c r="R77" s="48">
        <v>20000</v>
      </c>
      <c r="S77" s="50">
        <f t="shared" ca="1" si="10"/>
        <v>15501.037414595849</v>
      </c>
      <c r="U77" s="14">
        <f t="shared" ca="1" si="11"/>
        <v>0.7944216208015823</v>
      </c>
      <c r="V77" s="14">
        <f t="shared" ca="1" si="11"/>
        <v>0.46926877204341966</v>
      </c>
    </row>
    <row r="78" spans="14:22" x14ac:dyDescent="0.25">
      <c r="N78" s="49">
        <f t="shared" si="12"/>
        <v>75</v>
      </c>
      <c r="O78" s="47">
        <f t="shared" ca="1" si="7"/>
        <v>112572.67603109125</v>
      </c>
      <c r="P78" s="48">
        <f t="shared" ca="1" si="8"/>
        <v>48406.250693369235</v>
      </c>
      <c r="Q78" s="48">
        <f t="shared" ca="1" si="9"/>
        <v>39400.436610881938</v>
      </c>
      <c r="R78" s="48">
        <v>20000</v>
      </c>
      <c r="S78" s="50">
        <f t="shared" ca="1" si="10"/>
        <v>4765.988726840078</v>
      </c>
      <c r="U78" s="14">
        <f t="shared" ca="1" si="11"/>
        <v>0.14573619991668052</v>
      </c>
      <c r="V78" s="14">
        <f t="shared" ca="1" si="11"/>
        <v>0.63017226466351739</v>
      </c>
    </row>
    <row r="79" spans="14:22" x14ac:dyDescent="0.25">
      <c r="N79" s="49">
        <f t="shared" si="12"/>
        <v>76</v>
      </c>
      <c r="O79" s="47">
        <f t="shared" ca="1" si="7"/>
        <v>176081.08891416821</v>
      </c>
      <c r="P79" s="48">
        <f t="shared" ca="1" si="8"/>
        <v>42259.461339400368</v>
      </c>
      <c r="Q79" s="48" t="str">
        <f t="shared" ca="1" si="9"/>
        <v/>
      </c>
      <c r="R79" s="48">
        <v>20000</v>
      </c>
      <c r="S79" s="50" t="str">
        <f t="shared" ca="1" si="10"/>
        <v/>
      </c>
      <c r="U79" s="14">
        <f t="shared" ca="1" si="11"/>
        <v>0.91739099941000546</v>
      </c>
      <c r="V79" s="14">
        <f t="shared" ca="1" si="11"/>
        <v>0.2520886984319447</v>
      </c>
    </row>
    <row r="80" spans="14:22" x14ac:dyDescent="0.25">
      <c r="N80" s="49">
        <f t="shared" si="12"/>
        <v>77</v>
      </c>
      <c r="O80" s="47">
        <f t="shared" ca="1" si="7"/>
        <v>166526.79932164273</v>
      </c>
      <c r="P80" s="48">
        <f t="shared" ca="1" si="8"/>
        <v>39966.43183719425</v>
      </c>
      <c r="Q80" s="48" t="str">
        <f t="shared" ca="1" si="9"/>
        <v/>
      </c>
      <c r="R80" s="48">
        <v>20000</v>
      </c>
      <c r="S80" s="50" t="str">
        <f t="shared" ca="1" si="10"/>
        <v/>
      </c>
      <c r="U80" s="14">
        <f t="shared" ca="1" si="11"/>
        <v>0.84619777429552956</v>
      </c>
      <c r="V80" s="14">
        <f t="shared" ca="1" si="11"/>
        <v>0.20173774799051258</v>
      </c>
    </row>
    <row r="81" spans="14:22" x14ac:dyDescent="0.25">
      <c r="N81" s="49">
        <f t="shared" si="12"/>
        <v>78</v>
      </c>
      <c r="O81" s="47">
        <f t="shared" ca="1" si="7"/>
        <v>144152.92554928141</v>
      </c>
      <c r="P81" s="48">
        <f t="shared" ca="1" si="8"/>
        <v>61985.757986191005</v>
      </c>
      <c r="Q81" s="48">
        <f t="shared" ca="1" si="9"/>
        <v>50453.523942248488</v>
      </c>
      <c r="R81" s="48">
        <v>20000</v>
      </c>
      <c r="S81" s="50">
        <f t="shared" ca="1" si="10"/>
        <v>11713.643620841918</v>
      </c>
      <c r="U81" s="14">
        <f t="shared" ca="1" si="11"/>
        <v>0.56345229124015772</v>
      </c>
      <c r="V81" s="14">
        <f t="shared" ca="1" si="11"/>
        <v>0.55640601089560549</v>
      </c>
    </row>
    <row r="82" spans="14:22" x14ac:dyDescent="0.25">
      <c r="N82" s="49">
        <f t="shared" si="12"/>
        <v>79</v>
      </c>
      <c r="O82" s="47">
        <f t="shared" ca="1" si="7"/>
        <v>130069.7164072326</v>
      </c>
      <c r="P82" s="48">
        <f t="shared" ca="1" si="8"/>
        <v>31216.731937735822</v>
      </c>
      <c r="Q82" s="48" t="str">
        <f t="shared" ca="1" si="9"/>
        <v/>
      </c>
      <c r="R82" s="48">
        <v>20000</v>
      </c>
      <c r="S82" s="50" t="str">
        <f t="shared" ca="1" si="10"/>
        <v/>
      </c>
      <c r="U82" s="14">
        <f t="shared" ca="1" si="11"/>
        <v>0.35125516593185968</v>
      </c>
      <c r="V82" s="14">
        <f t="shared" ca="1" si="11"/>
        <v>0.28816259548116196</v>
      </c>
    </row>
    <row r="83" spans="14:22" x14ac:dyDescent="0.25">
      <c r="N83" s="49">
        <f t="shared" si="12"/>
        <v>80</v>
      </c>
      <c r="O83" s="47">
        <f t="shared" ca="1" si="7"/>
        <v>118173.38536812033</v>
      </c>
      <c r="P83" s="48">
        <f t="shared" ca="1" si="8"/>
        <v>50814.555708291744</v>
      </c>
      <c r="Q83" s="48">
        <f t="shared" ca="1" si="9"/>
        <v>53178.023415654148</v>
      </c>
      <c r="R83" s="48">
        <v>20000</v>
      </c>
      <c r="S83" s="50">
        <f t="shared" ca="1" si="10"/>
        <v>-5819.1937558255522</v>
      </c>
      <c r="U83" s="14">
        <f t="shared" ca="1" si="11"/>
        <v>0.20059855158528006</v>
      </c>
      <c r="V83" s="14">
        <f t="shared" ca="1" si="11"/>
        <v>0.98561113050363303</v>
      </c>
    </row>
    <row r="84" spans="14:22" x14ac:dyDescent="0.25">
      <c r="N84" s="49">
        <f t="shared" si="12"/>
        <v>81</v>
      </c>
      <c r="O84" s="47">
        <f t="shared" ca="1" si="7"/>
        <v>147215.87832197288</v>
      </c>
      <c r="P84" s="48" t="str">
        <f t="shared" ca="1" si="8"/>
        <v/>
      </c>
      <c r="Q84" s="48" t="str">
        <f t="shared" ca="1" si="9"/>
        <v/>
      </c>
      <c r="R84" s="48">
        <v>20000</v>
      </c>
      <c r="S84" s="50" t="str">
        <f t="shared" ca="1" si="10"/>
        <v/>
      </c>
      <c r="U84" s="14">
        <f t="shared" ca="1" si="11"/>
        <v>0.60931486490394704</v>
      </c>
      <c r="V84" s="14">
        <f t="shared" ca="1" si="11"/>
        <v>0.19397397524106175</v>
      </c>
    </row>
    <row r="85" spans="14:22" x14ac:dyDescent="0.25">
      <c r="N85" s="49">
        <f t="shared" si="12"/>
        <v>82</v>
      </c>
      <c r="O85" s="47">
        <f t="shared" ca="1" si="7"/>
        <v>101213.75657550349</v>
      </c>
      <c r="P85" s="48" t="str">
        <f t="shared" ca="1" si="8"/>
        <v/>
      </c>
      <c r="Q85" s="48" t="str">
        <f t="shared" ca="1" si="9"/>
        <v/>
      </c>
      <c r="R85" s="48">
        <v>20000</v>
      </c>
      <c r="S85" s="50" t="str">
        <f t="shared" ca="1" si="10"/>
        <v/>
      </c>
      <c r="U85" s="14">
        <f t="shared" ca="1" si="11"/>
        <v>6.7878598789698485E-2</v>
      </c>
      <c r="V85" s="14">
        <f t="shared" ca="1" si="11"/>
        <v>6.65221364690608E-2</v>
      </c>
    </row>
    <row r="86" spans="14:22" x14ac:dyDescent="0.25">
      <c r="N86" s="49">
        <f t="shared" si="12"/>
        <v>83</v>
      </c>
      <c r="O86" s="47">
        <f t="shared" ca="1" si="7"/>
        <v>156277.15662027657</v>
      </c>
      <c r="P86" s="48">
        <f t="shared" ca="1" si="8"/>
        <v>37506.517588866373</v>
      </c>
      <c r="Q86" s="48" t="str">
        <f t="shared" ca="1" si="9"/>
        <v/>
      </c>
      <c r="R86" s="48">
        <v>20000</v>
      </c>
      <c r="S86" s="50" t="str">
        <f t="shared" ca="1" si="10"/>
        <v/>
      </c>
      <c r="U86" s="14">
        <f t="shared" ca="1" si="11"/>
        <v>0.73435711837506501</v>
      </c>
      <c r="V86" s="14">
        <f t="shared" ca="1" si="11"/>
        <v>0.2189147076948903</v>
      </c>
    </row>
    <row r="87" spans="14:22" x14ac:dyDescent="0.25">
      <c r="N87" s="49">
        <f t="shared" si="12"/>
        <v>84</v>
      </c>
      <c r="O87" s="47">
        <f t="shared" ca="1" si="7"/>
        <v>164968.11300465121</v>
      </c>
      <c r="P87" s="48">
        <f t="shared" ca="1" si="8"/>
        <v>57738.83955162792</v>
      </c>
      <c r="Q87" s="48">
        <f t="shared" ca="1" si="9"/>
        <v>57738.83955162792</v>
      </c>
      <c r="R87" s="48">
        <v>20000</v>
      </c>
      <c r="S87" s="50">
        <f t="shared" ca="1" si="10"/>
        <v>29490.433901395365</v>
      </c>
      <c r="U87" s="14">
        <f t="shared" ca="1" si="11"/>
        <v>0.83155090353010652</v>
      </c>
      <c r="V87" s="14">
        <f t="shared" ca="1" si="11"/>
        <v>0.4216536326879623</v>
      </c>
    </row>
    <row r="88" spans="14:22" x14ac:dyDescent="0.25">
      <c r="N88" s="49">
        <f t="shared" si="12"/>
        <v>85</v>
      </c>
      <c r="O88" s="47">
        <f t="shared" ca="1" si="7"/>
        <v>129180.95757906632</v>
      </c>
      <c r="P88" s="48">
        <f t="shared" ca="1" si="8"/>
        <v>55547.81175899852</v>
      </c>
      <c r="Q88" s="48">
        <f t="shared" ca="1" si="9"/>
        <v>58131.430910579846</v>
      </c>
      <c r="R88" s="48">
        <v>20000</v>
      </c>
      <c r="S88" s="50">
        <f t="shared" ca="1" si="10"/>
        <v>-4498.2850905120431</v>
      </c>
      <c r="U88" s="14">
        <f t="shared" ca="1" si="11"/>
        <v>0.33866218947995286</v>
      </c>
      <c r="V88" s="14">
        <f t="shared" ca="1" si="11"/>
        <v>0.78973819604983542</v>
      </c>
    </row>
    <row r="89" spans="14:22" x14ac:dyDescent="0.25">
      <c r="N89" s="49">
        <f t="shared" si="12"/>
        <v>86</v>
      </c>
      <c r="O89" s="47">
        <f t="shared" ca="1" si="7"/>
        <v>139671.25226353982</v>
      </c>
      <c r="P89" s="48" t="str">
        <f t="shared" ca="1" si="8"/>
        <v/>
      </c>
      <c r="Q89" s="48" t="str">
        <f t="shared" ca="1" si="9"/>
        <v/>
      </c>
      <c r="R89" s="48">
        <v>20000</v>
      </c>
      <c r="S89" s="50" t="str">
        <f t="shared" ca="1" si="10"/>
        <v/>
      </c>
      <c r="U89" s="14">
        <f t="shared" ca="1" si="11"/>
        <v>0.49495585087999172</v>
      </c>
      <c r="V89" s="14">
        <f t="shared" ca="1" si="11"/>
        <v>4.0419037680256786E-2</v>
      </c>
    </row>
    <row r="90" spans="14:22" x14ac:dyDescent="0.25">
      <c r="N90" s="49">
        <f t="shared" si="12"/>
        <v>87</v>
      </c>
      <c r="O90" s="47">
        <f t="shared" ca="1" si="7"/>
        <v>164210.57185149827</v>
      </c>
      <c r="P90" s="48">
        <f t="shared" ca="1" si="8"/>
        <v>57473.700148024393</v>
      </c>
      <c r="Q90" s="48">
        <f t="shared" ca="1" si="9"/>
        <v>57473.700148024393</v>
      </c>
      <c r="R90" s="48">
        <v>20000</v>
      </c>
      <c r="S90" s="50">
        <f t="shared" ca="1" si="10"/>
        <v>29263.171555449488</v>
      </c>
      <c r="U90" s="14">
        <f t="shared" ca="1" si="11"/>
        <v>0.82411869352513922</v>
      </c>
      <c r="V90" s="14">
        <f t="shared" ca="1" si="11"/>
        <v>0.36252889797739851</v>
      </c>
    </row>
    <row r="91" spans="14:22" x14ac:dyDescent="0.25">
      <c r="N91" s="49">
        <f t="shared" si="12"/>
        <v>88</v>
      </c>
      <c r="O91" s="47">
        <f t="shared" ca="1" si="7"/>
        <v>148828.07610706583</v>
      </c>
      <c r="P91" s="48">
        <f t="shared" ca="1" si="8"/>
        <v>52089.826637473037</v>
      </c>
      <c r="Q91" s="48">
        <f t="shared" ca="1" si="9"/>
        <v>52089.826637473037</v>
      </c>
      <c r="R91" s="48">
        <v>20000</v>
      </c>
      <c r="S91" s="50">
        <f t="shared" ca="1" si="10"/>
        <v>24648.422832119752</v>
      </c>
      <c r="U91" s="14">
        <f t="shared" ca="1" si="11"/>
        <v>0.6328990383934997</v>
      </c>
      <c r="V91" s="14">
        <f t="shared" ca="1" si="11"/>
        <v>0.42406734541457647</v>
      </c>
    </row>
    <row r="92" spans="14:22" x14ac:dyDescent="0.25">
      <c r="N92" s="49">
        <f t="shared" si="12"/>
        <v>89</v>
      </c>
      <c r="O92" s="47">
        <f t="shared" ca="1" si="7"/>
        <v>145977.99163242645</v>
      </c>
      <c r="P92" s="48">
        <f t="shared" ca="1" si="8"/>
        <v>62770.536401943369</v>
      </c>
      <c r="Q92" s="48">
        <f t="shared" ca="1" si="9"/>
        <v>65690.096234591911</v>
      </c>
      <c r="R92" s="48">
        <v>20000</v>
      </c>
      <c r="S92" s="50">
        <f t="shared" ca="1" si="10"/>
        <v>-2482.6410041088238</v>
      </c>
      <c r="U92" s="14">
        <f t="shared" ca="1" si="11"/>
        <v>0.59092410302112064</v>
      </c>
      <c r="V92" s="14">
        <f t="shared" ca="1" si="11"/>
        <v>0.77580433276591176</v>
      </c>
    </row>
    <row r="93" spans="14:22" x14ac:dyDescent="0.25">
      <c r="N93" s="49">
        <f t="shared" si="12"/>
        <v>90</v>
      </c>
      <c r="O93" s="47">
        <f t="shared" ca="1" si="7"/>
        <v>99017.27386943216</v>
      </c>
      <c r="P93" s="48">
        <f t="shared" ca="1" si="8"/>
        <v>42577.427763855827</v>
      </c>
      <c r="Q93" s="48">
        <f t="shared" ca="1" si="9"/>
        <v>44557.773241244475</v>
      </c>
      <c r="R93" s="48">
        <v>20000</v>
      </c>
      <c r="S93" s="50">
        <f t="shared" ca="1" si="10"/>
        <v>-8117.927135668142</v>
      </c>
      <c r="U93" s="14">
        <f t="shared" ca="1" si="11"/>
        <v>5.7483098030489121E-2</v>
      </c>
      <c r="V93" s="14">
        <f t="shared" ca="1" si="11"/>
        <v>0.92870637217657503</v>
      </c>
    </row>
    <row r="94" spans="14:22" x14ac:dyDescent="0.25">
      <c r="N94" s="49">
        <f t="shared" si="12"/>
        <v>91</v>
      </c>
      <c r="O94" s="47">
        <f t="shared" ca="1" si="7"/>
        <v>112421.41142816682</v>
      </c>
      <c r="P94" s="48" t="str">
        <f t="shared" ca="1" si="8"/>
        <v/>
      </c>
      <c r="Q94" s="48" t="str">
        <f t="shared" ca="1" si="9"/>
        <v/>
      </c>
      <c r="R94" s="48">
        <v>20000</v>
      </c>
      <c r="S94" s="50" t="str">
        <f t="shared" ca="1" si="10"/>
        <v/>
      </c>
      <c r="U94" s="14">
        <f t="shared" ca="1" si="11"/>
        <v>0.14440973299303361</v>
      </c>
      <c r="V94" s="14">
        <f t="shared" ca="1" si="11"/>
        <v>0.13567799242591216</v>
      </c>
    </row>
    <row r="95" spans="14:22" x14ac:dyDescent="0.25">
      <c r="N95" s="49">
        <f t="shared" si="12"/>
        <v>92</v>
      </c>
      <c r="O95" s="47">
        <f t="shared" ca="1" si="7"/>
        <v>99495.173947264862</v>
      </c>
      <c r="P95" s="48">
        <f t="shared" ca="1" si="8"/>
        <v>23878.841747343566</v>
      </c>
      <c r="Q95" s="48">
        <f t="shared" ca="1" si="9"/>
        <v>34823.310881542697</v>
      </c>
      <c r="R95" s="48">
        <v>20000</v>
      </c>
      <c r="S95" s="50">
        <f t="shared" ca="1" si="10"/>
        <v>20793.021318378596</v>
      </c>
      <c r="U95" s="14">
        <f t="shared" ca="1" si="11"/>
        <v>5.9631094521171879E-2</v>
      </c>
      <c r="V95" s="14">
        <f t="shared" ca="1" si="11"/>
        <v>0.31776289915673972</v>
      </c>
    </row>
    <row r="96" spans="14:22" x14ac:dyDescent="0.25">
      <c r="N96" s="49">
        <f t="shared" si="12"/>
        <v>93</v>
      </c>
      <c r="O96" s="47">
        <f t="shared" ca="1" si="7"/>
        <v>167330.81945312134</v>
      </c>
      <c r="P96" s="48">
        <f t="shared" ca="1" si="8"/>
        <v>58565.786808592464</v>
      </c>
      <c r="Q96" s="48">
        <f t="shared" ca="1" si="9"/>
        <v>58565.786808592464</v>
      </c>
      <c r="R96" s="48">
        <v>20000</v>
      </c>
      <c r="S96" s="50">
        <f t="shared" ca="1" si="10"/>
        <v>30199.245835936403</v>
      </c>
      <c r="U96" s="14">
        <f t="shared" ca="1" si="11"/>
        <v>0.85341326797101547</v>
      </c>
      <c r="V96" s="14">
        <f t="shared" ca="1" si="11"/>
        <v>0.37298750441344619</v>
      </c>
    </row>
    <row r="97" spans="14:22" x14ac:dyDescent="0.25">
      <c r="N97" s="49">
        <f t="shared" si="12"/>
        <v>94</v>
      </c>
      <c r="O97" s="47">
        <f t="shared" ca="1" si="7"/>
        <v>126802.65940864796</v>
      </c>
      <c r="P97" s="48">
        <f t="shared" ca="1" si="8"/>
        <v>54525.143545718623</v>
      </c>
      <c r="Q97" s="48">
        <f t="shared" ca="1" si="9"/>
        <v>44380.930793026782</v>
      </c>
      <c r="R97" s="48">
        <v>20000</v>
      </c>
      <c r="S97" s="50">
        <f t="shared" ca="1" si="10"/>
        <v>7896.5850699025614</v>
      </c>
      <c r="U97" s="14">
        <f t="shared" ca="1" si="11"/>
        <v>0.30587044454787882</v>
      </c>
      <c r="V97" s="14">
        <f t="shared" ca="1" si="11"/>
        <v>0.48418748314705984</v>
      </c>
    </row>
    <row r="98" spans="14:22" x14ac:dyDescent="0.25">
      <c r="N98" s="49">
        <f t="shared" si="12"/>
        <v>95</v>
      </c>
      <c r="O98" s="47">
        <f t="shared" ca="1" si="7"/>
        <v>124264.67216798014</v>
      </c>
      <c r="P98" s="48">
        <f t="shared" ca="1" si="8"/>
        <v>53433.80903223146</v>
      </c>
      <c r="Q98" s="48">
        <f t="shared" ca="1" si="9"/>
        <v>43492.635258793045</v>
      </c>
      <c r="R98" s="48">
        <v>20000</v>
      </c>
      <c r="S98" s="50">
        <f t="shared" ca="1" si="10"/>
        <v>7338.2278769556433</v>
      </c>
      <c r="U98" s="14">
        <f t="shared" ca="1" si="11"/>
        <v>0.27252142470538365</v>
      </c>
      <c r="V98" s="14">
        <f t="shared" ca="1" si="11"/>
        <v>0.53619821691541403</v>
      </c>
    </row>
    <row r="99" spans="14:22" x14ac:dyDescent="0.25">
      <c r="N99" s="49">
        <f t="shared" si="12"/>
        <v>96</v>
      </c>
      <c r="O99" s="47">
        <f t="shared" ca="1" si="7"/>
        <v>168419.67644245373</v>
      </c>
      <c r="P99" s="48" t="str">
        <f t="shared" ca="1" si="8"/>
        <v/>
      </c>
      <c r="Q99" s="48" t="str">
        <f t="shared" ca="1" si="9"/>
        <v/>
      </c>
      <c r="R99" s="48">
        <v>20000</v>
      </c>
      <c r="S99" s="50" t="str">
        <f t="shared" ca="1" si="10"/>
        <v/>
      </c>
      <c r="U99" s="14">
        <f t="shared" ca="1" si="11"/>
        <v>0.86281725465189008</v>
      </c>
      <c r="V99" s="14">
        <f t="shared" ca="1" si="11"/>
        <v>7.351024562434505E-2</v>
      </c>
    </row>
    <row r="100" spans="14:22" x14ac:dyDescent="0.25">
      <c r="N100" s="49">
        <f t="shared" si="12"/>
        <v>97</v>
      </c>
      <c r="O100" s="47">
        <f t="shared" ca="1" si="7"/>
        <v>125375.90834338279</v>
      </c>
      <c r="P100" s="48">
        <f t="shared" ca="1" si="8"/>
        <v>53911.640587654598</v>
      </c>
      <c r="Q100" s="48">
        <f t="shared" ca="1" si="9"/>
        <v>43881.567920183974</v>
      </c>
      <c r="R100" s="48">
        <v>20000</v>
      </c>
      <c r="S100" s="50">
        <f t="shared" ca="1" si="10"/>
        <v>7582.699835544212</v>
      </c>
      <c r="U100" s="14">
        <f t="shared" ca="1" si="11"/>
        <v>0.28689960009945348</v>
      </c>
      <c r="V100" s="14">
        <f t="shared" ca="1" si="11"/>
        <v>0.64010630066823182</v>
      </c>
    </row>
    <row r="101" spans="14:22" x14ac:dyDescent="0.25">
      <c r="N101" s="49">
        <f t="shared" si="12"/>
        <v>98</v>
      </c>
      <c r="O101" s="47">
        <f t="shared" ca="1" si="7"/>
        <v>114417.76105901785</v>
      </c>
      <c r="P101" s="48">
        <f t="shared" ca="1" si="8"/>
        <v>27460.262654164282</v>
      </c>
      <c r="Q101" s="48" t="str">
        <f t="shared" ca="1" si="9"/>
        <v/>
      </c>
      <c r="R101" s="48">
        <v>20000</v>
      </c>
      <c r="S101" s="50" t="str">
        <f t="shared" ca="1" si="10"/>
        <v/>
      </c>
      <c r="U101" s="14">
        <f t="shared" ref="U101:V132" ca="1" si="13">RAND()</f>
        <v>0.16257440862642514</v>
      </c>
      <c r="V101" s="14">
        <f t="shared" ca="1" si="13"/>
        <v>0.25441793903515342</v>
      </c>
    </row>
    <row r="102" spans="14:22" x14ac:dyDescent="0.25">
      <c r="N102" s="49">
        <f t="shared" si="12"/>
        <v>99</v>
      </c>
      <c r="O102" s="47">
        <f t="shared" ca="1" si="7"/>
        <v>168065.80915162549</v>
      </c>
      <c r="P102" s="48">
        <f t="shared" ca="1" si="8"/>
        <v>72268.297935198963</v>
      </c>
      <c r="Q102" s="48">
        <f t="shared" ca="1" si="9"/>
        <v>58823.033203068917</v>
      </c>
      <c r="R102" s="48">
        <v>20000</v>
      </c>
      <c r="S102" s="50">
        <f t="shared" ca="1" si="10"/>
        <v>16974.478013357613</v>
      </c>
      <c r="U102" s="14">
        <f t="shared" ca="1" si="13"/>
        <v>0.85980734939901171</v>
      </c>
      <c r="V102" s="14">
        <f t="shared" ca="1" si="13"/>
        <v>0.66630963692650247</v>
      </c>
    </row>
    <row r="103" spans="14:22" x14ac:dyDescent="0.25">
      <c r="N103" s="49">
        <f t="shared" si="12"/>
        <v>100</v>
      </c>
      <c r="O103" s="47">
        <f t="shared" ca="1" si="7"/>
        <v>137116.36280812533</v>
      </c>
      <c r="P103" s="48" t="str">
        <f t="shared" ca="1" si="8"/>
        <v/>
      </c>
      <c r="Q103" s="48" t="str">
        <f t="shared" ca="1" si="9"/>
        <v/>
      </c>
      <c r="R103" s="48">
        <v>20000</v>
      </c>
      <c r="S103" s="50" t="str">
        <f t="shared" ca="1" si="10"/>
        <v/>
      </c>
      <c r="U103" s="14">
        <f t="shared" ca="1" si="13"/>
        <v>0.4558442056587233</v>
      </c>
      <c r="V103" s="14">
        <f t="shared" ca="1" si="13"/>
        <v>0.19271201470253485</v>
      </c>
    </row>
    <row r="104" spans="14:22" x14ac:dyDescent="0.25">
      <c r="N104" s="49">
        <f t="shared" si="12"/>
        <v>101</v>
      </c>
      <c r="O104" s="47">
        <f t="shared" ca="1" si="7"/>
        <v>91215.337981167409</v>
      </c>
      <c r="P104" s="48">
        <f t="shared" ca="1" si="8"/>
        <v>21891.681115480176</v>
      </c>
      <c r="Q104" s="48" t="str">
        <f t="shared" ca="1" si="9"/>
        <v/>
      </c>
      <c r="R104" s="48">
        <v>20000</v>
      </c>
      <c r="S104" s="50" t="str">
        <f t="shared" ca="1" si="10"/>
        <v/>
      </c>
      <c r="U104" s="14">
        <f t="shared" ca="1" si="13"/>
        <v>3.0304773571985022E-2</v>
      </c>
      <c r="V104" s="14">
        <f t="shared" ca="1" si="13"/>
        <v>0.21633263274766246</v>
      </c>
    </row>
    <row r="105" spans="14:22" x14ac:dyDescent="0.25">
      <c r="N105" s="49">
        <f t="shared" si="12"/>
        <v>102</v>
      </c>
      <c r="O105" s="47">
        <f t="shared" ca="1" si="7"/>
        <v>145481.57279108235</v>
      </c>
      <c r="P105" s="48">
        <f t="shared" ca="1" si="8"/>
        <v>62557.076300165412</v>
      </c>
      <c r="Q105" s="48">
        <f t="shared" ca="1" si="9"/>
        <v>65466.707755987059</v>
      </c>
      <c r="R105" s="48">
        <v>20000</v>
      </c>
      <c r="S105" s="50">
        <f t="shared" ca="1" si="10"/>
        <v>-2542.2112650701238</v>
      </c>
      <c r="U105" s="14">
        <f t="shared" ca="1" si="13"/>
        <v>0.58348992779539277</v>
      </c>
      <c r="V105" s="14">
        <f t="shared" ca="1" si="13"/>
        <v>0.73139919702045331</v>
      </c>
    </row>
    <row r="106" spans="14:22" x14ac:dyDescent="0.25">
      <c r="N106" s="49">
        <f t="shared" si="12"/>
        <v>103</v>
      </c>
      <c r="O106" s="47">
        <f t="shared" ca="1" si="7"/>
        <v>139110.42190222431</v>
      </c>
      <c r="P106" s="48" t="str">
        <f t="shared" ca="1" si="8"/>
        <v/>
      </c>
      <c r="Q106" s="48" t="str">
        <f t="shared" ca="1" si="9"/>
        <v/>
      </c>
      <c r="R106" s="48">
        <v>20000</v>
      </c>
      <c r="S106" s="50" t="str">
        <f t="shared" ca="1" si="10"/>
        <v/>
      </c>
      <c r="U106" s="14">
        <f t="shared" ca="1" si="13"/>
        <v>0.48635303515716011</v>
      </c>
      <c r="V106" s="14">
        <f t="shared" ca="1" si="13"/>
        <v>0.15546318928386704</v>
      </c>
    </row>
    <row r="107" spans="14:22" x14ac:dyDescent="0.25">
      <c r="N107" s="49">
        <f t="shared" si="12"/>
        <v>104</v>
      </c>
      <c r="O107" s="47">
        <f t="shared" ca="1" si="7"/>
        <v>155115.06102916686</v>
      </c>
      <c r="P107" s="48" t="str">
        <f t="shared" ca="1" si="8"/>
        <v/>
      </c>
      <c r="Q107" s="48" t="str">
        <f t="shared" ca="1" si="9"/>
        <v/>
      </c>
      <c r="R107" s="48">
        <v>20000</v>
      </c>
      <c r="S107" s="50" t="str">
        <f t="shared" ca="1" si="10"/>
        <v/>
      </c>
      <c r="U107" s="14">
        <f t="shared" ca="1" si="13"/>
        <v>0.7194972007300261</v>
      </c>
      <c r="V107" s="14">
        <f t="shared" ca="1" si="13"/>
        <v>0.17316066587239054</v>
      </c>
    </row>
    <row r="108" spans="14:22" x14ac:dyDescent="0.25">
      <c r="N108" s="49">
        <f t="shared" si="12"/>
        <v>105</v>
      </c>
      <c r="O108" s="47">
        <f t="shared" ca="1" si="7"/>
        <v>174664.46308614191</v>
      </c>
      <c r="P108" s="48">
        <f t="shared" ca="1" si="8"/>
        <v>75105.719127041026</v>
      </c>
      <c r="Q108" s="48">
        <f t="shared" ca="1" si="9"/>
        <v>61132.562080149663</v>
      </c>
      <c r="R108" s="48">
        <v>20000</v>
      </c>
      <c r="S108" s="50">
        <f t="shared" ca="1" si="10"/>
        <v>18426.181878951225</v>
      </c>
      <c r="U108" s="14">
        <f t="shared" ca="1" si="13"/>
        <v>0.90877487912693466</v>
      </c>
      <c r="V108" s="14">
        <f t="shared" ca="1" si="13"/>
        <v>0.56536696224073446</v>
      </c>
    </row>
    <row r="109" spans="14:22" x14ac:dyDescent="0.25">
      <c r="N109" s="49">
        <f t="shared" si="12"/>
        <v>106</v>
      </c>
      <c r="O109" s="47">
        <f t="shared" ca="1" si="7"/>
        <v>159727.91828899566</v>
      </c>
      <c r="P109" s="48" t="str">
        <f t="shared" ca="1" si="8"/>
        <v/>
      </c>
      <c r="Q109" s="48" t="str">
        <f t="shared" ca="1" si="9"/>
        <v/>
      </c>
      <c r="R109" s="48">
        <v>20000</v>
      </c>
      <c r="S109" s="50" t="str">
        <f t="shared" ca="1" si="10"/>
        <v/>
      </c>
      <c r="U109" s="14">
        <f t="shared" ca="1" si="13"/>
        <v>0.77600375244844277</v>
      </c>
      <c r="V109" s="14">
        <f t="shared" ca="1" si="13"/>
        <v>7.9069577594055751E-2</v>
      </c>
    </row>
    <row r="110" spans="14:22" x14ac:dyDescent="0.25">
      <c r="N110" s="49">
        <f t="shared" si="12"/>
        <v>107</v>
      </c>
      <c r="O110" s="47">
        <f t="shared" ca="1" si="7"/>
        <v>149183.30869696572</v>
      </c>
      <c r="P110" s="48">
        <f t="shared" ca="1" si="8"/>
        <v>52214.158043937998</v>
      </c>
      <c r="Q110" s="48">
        <f t="shared" ca="1" si="9"/>
        <v>52214.158043937998</v>
      </c>
      <c r="R110" s="48">
        <v>20000</v>
      </c>
      <c r="S110" s="50">
        <f t="shared" ca="1" si="10"/>
        <v>24754.992609089728</v>
      </c>
      <c r="U110" s="14">
        <f t="shared" ca="1" si="13"/>
        <v>0.63803231304274244</v>
      </c>
      <c r="V110" s="14">
        <f t="shared" ca="1" si="13"/>
        <v>0.4528401332360118</v>
      </c>
    </row>
    <row r="111" spans="14:22" x14ac:dyDescent="0.25">
      <c r="N111" s="49">
        <f t="shared" si="12"/>
        <v>108</v>
      </c>
      <c r="O111" s="47">
        <f t="shared" ca="1" si="7"/>
        <v>159253.23152684837</v>
      </c>
      <c r="P111" s="48">
        <f t="shared" ca="1" si="8"/>
        <v>68478.889556544789</v>
      </c>
      <c r="Q111" s="48">
        <f t="shared" ca="1" si="9"/>
        <v>55738.631034396923</v>
      </c>
      <c r="R111" s="48">
        <v>20000</v>
      </c>
      <c r="S111" s="50">
        <f t="shared" ca="1" si="10"/>
        <v>15035.710935906653</v>
      </c>
      <c r="U111" s="14">
        <f t="shared" ca="1" si="13"/>
        <v>0.77050437004685135</v>
      </c>
      <c r="V111" s="14">
        <f t="shared" ca="1" si="13"/>
        <v>0.49851538225200065</v>
      </c>
    </row>
    <row r="112" spans="14:22" x14ac:dyDescent="0.25">
      <c r="N112" s="49">
        <f t="shared" si="12"/>
        <v>109</v>
      </c>
      <c r="O112" s="47">
        <f t="shared" ca="1" si="7"/>
        <v>169912.40434169158</v>
      </c>
      <c r="P112" s="48" t="str">
        <f t="shared" ca="1" si="8"/>
        <v/>
      </c>
      <c r="Q112" s="48" t="str">
        <f t="shared" ca="1" si="9"/>
        <v/>
      </c>
      <c r="R112" s="48">
        <v>20000</v>
      </c>
      <c r="S112" s="50" t="str">
        <f t="shared" ca="1" si="10"/>
        <v/>
      </c>
      <c r="U112" s="14">
        <f t="shared" ca="1" si="13"/>
        <v>0.87502628755924716</v>
      </c>
      <c r="V112" s="14">
        <f t="shared" ca="1" si="13"/>
        <v>6.4786980726697641E-3</v>
      </c>
    </row>
    <row r="113" spans="14:22" x14ac:dyDescent="0.25">
      <c r="N113" s="49">
        <f t="shared" si="12"/>
        <v>110</v>
      </c>
      <c r="O113" s="47">
        <f t="shared" ca="1" si="7"/>
        <v>163958.23896234843</v>
      </c>
      <c r="P113" s="48">
        <f t="shared" ca="1" si="8"/>
        <v>70502.04275380983</v>
      </c>
      <c r="Q113" s="48">
        <f t="shared" ca="1" si="9"/>
        <v>57385.383636821949</v>
      </c>
      <c r="R113" s="48">
        <v>20000</v>
      </c>
      <c r="S113" s="50">
        <f t="shared" ca="1" si="10"/>
        <v>16070.812571716655</v>
      </c>
      <c r="U113" s="14">
        <f t="shared" ca="1" si="13"/>
        <v>0.82159764180887684</v>
      </c>
      <c r="V113" s="14">
        <f t="shared" ca="1" si="13"/>
        <v>0.52266624369530168</v>
      </c>
    </row>
    <row r="114" spans="14:22" x14ac:dyDescent="0.25">
      <c r="N114" s="49">
        <f t="shared" si="12"/>
        <v>111</v>
      </c>
      <c r="O114" s="47">
        <f t="shared" ca="1" si="7"/>
        <v>119170.43896881498</v>
      </c>
      <c r="P114" s="48" t="str">
        <f t="shared" ca="1" si="8"/>
        <v/>
      </c>
      <c r="Q114" s="48" t="str">
        <f t="shared" ca="1" si="9"/>
        <v/>
      </c>
      <c r="R114" s="48">
        <v>20000</v>
      </c>
      <c r="S114" s="50" t="str">
        <f t="shared" ca="1" si="10"/>
        <v/>
      </c>
      <c r="U114" s="14">
        <f t="shared" ca="1" si="13"/>
        <v>0.21152617989981981</v>
      </c>
      <c r="V114" s="14">
        <f t="shared" ca="1" si="13"/>
        <v>5.9326757414266407E-2</v>
      </c>
    </row>
    <row r="115" spans="14:22" x14ac:dyDescent="0.25">
      <c r="N115" s="49">
        <f t="shared" si="12"/>
        <v>112</v>
      </c>
      <c r="O115" s="47">
        <f t="shared" ca="1" si="7"/>
        <v>194213.94438704447</v>
      </c>
      <c r="P115" s="48">
        <f t="shared" ca="1" si="8"/>
        <v>83511.996086429121</v>
      </c>
      <c r="Q115" s="48">
        <f t="shared" ca="1" si="9"/>
        <v>67974.880535465563</v>
      </c>
      <c r="R115" s="48">
        <v>20000</v>
      </c>
      <c r="S115" s="50">
        <f t="shared" ca="1" si="10"/>
        <v>22727.067765149783</v>
      </c>
      <c r="U115" s="14">
        <f t="shared" ca="1" si="13"/>
        <v>0.98147223403099093</v>
      </c>
      <c r="V115" s="14">
        <f t="shared" ca="1" si="13"/>
        <v>0.53522126365447553</v>
      </c>
    </row>
    <row r="116" spans="14:22" x14ac:dyDescent="0.25">
      <c r="N116" s="49">
        <f t="shared" si="12"/>
        <v>113</v>
      </c>
      <c r="O116" s="47">
        <f t="shared" ca="1" si="7"/>
        <v>140020.14389421308</v>
      </c>
      <c r="P116" s="48">
        <f t="shared" ca="1" si="8"/>
        <v>60208.661874511621</v>
      </c>
      <c r="Q116" s="48">
        <f t="shared" ca="1" si="9"/>
        <v>49007.050362974573</v>
      </c>
      <c r="R116" s="48">
        <v>20000</v>
      </c>
      <c r="S116" s="50">
        <f t="shared" ca="1" si="10"/>
        <v>10804.431656726876</v>
      </c>
      <c r="U116" s="14">
        <f t="shared" ca="1" si="13"/>
        <v>0.50030908654959849</v>
      </c>
      <c r="V116" s="14">
        <f t="shared" ca="1" si="13"/>
        <v>0.63503920257475888</v>
      </c>
    </row>
    <row r="117" spans="14:22" x14ac:dyDescent="0.25">
      <c r="N117" s="49">
        <f t="shared" si="12"/>
        <v>114</v>
      </c>
      <c r="O117" s="47">
        <f t="shared" ca="1" si="7"/>
        <v>116080.19790833601</v>
      </c>
      <c r="P117" s="48">
        <f t="shared" ca="1" si="8"/>
        <v>49914.485100584483</v>
      </c>
      <c r="Q117" s="48">
        <f t="shared" ca="1" si="9"/>
        <v>40628.069267917599</v>
      </c>
      <c r="R117" s="48">
        <v>20000</v>
      </c>
      <c r="S117" s="50">
        <f t="shared" ca="1" si="10"/>
        <v>5537.6435398339236</v>
      </c>
      <c r="U117" s="14">
        <f t="shared" ca="1" si="13"/>
        <v>0.17878836849583979</v>
      </c>
      <c r="V117" s="14">
        <f t="shared" ca="1" si="13"/>
        <v>0.59242036405498744</v>
      </c>
    </row>
    <row r="118" spans="14:22" x14ac:dyDescent="0.25">
      <c r="N118" s="49">
        <f t="shared" si="12"/>
        <v>115</v>
      </c>
      <c r="O118" s="47">
        <f t="shared" ca="1" si="7"/>
        <v>114268.78148916998</v>
      </c>
      <c r="P118" s="48">
        <f t="shared" ca="1" si="8"/>
        <v>49135.57604034309</v>
      </c>
      <c r="Q118" s="48">
        <f t="shared" ca="1" si="9"/>
        <v>39994.073521209488</v>
      </c>
      <c r="R118" s="48">
        <v>20000</v>
      </c>
      <c r="S118" s="50">
        <f t="shared" ca="1" si="10"/>
        <v>5139.1319276174036</v>
      </c>
      <c r="U118" s="14">
        <f t="shared" ca="1" si="13"/>
        <v>0.16116961605001345</v>
      </c>
      <c r="V118" s="14">
        <f t="shared" ca="1" si="13"/>
        <v>0.48980980547928621</v>
      </c>
    </row>
    <row r="119" spans="14:22" x14ac:dyDescent="0.25">
      <c r="N119" s="49">
        <f t="shared" si="12"/>
        <v>116</v>
      </c>
      <c r="O119" s="47">
        <f t="shared" ca="1" si="7"/>
        <v>112111.18108874821</v>
      </c>
      <c r="P119" s="48">
        <f t="shared" ca="1" si="8"/>
        <v>48207.807868161733</v>
      </c>
      <c r="Q119" s="48">
        <f t="shared" ca="1" si="9"/>
        <v>50450.0314899367</v>
      </c>
      <c r="R119" s="48">
        <v>20000</v>
      </c>
      <c r="S119" s="50">
        <f t="shared" ca="1" si="10"/>
        <v>-6546.6582693502205</v>
      </c>
      <c r="U119" s="14">
        <f t="shared" ca="1" si="13"/>
        <v>0.14171479091171146</v>
      </c>
      <c r="V119" s="14">
        <f t="shared" ca="1" si="13"/>
        <v>0.99058816945905126</v>
      </c>
    </row>
    <row r="120" spans="14:22" x14ac:dyDescent="0.25">
      <c r="N120" s="49">
        <f t="shared" si="12"/>
        <v>117</v>
      </c>
      <c r="O120" s="47">
        <f t="shared" ca="1" si="7"/>
        <v>137755.227642638</v>
      </c>
      <c r="P120" s="48">
        <f t="shared" ca="1" si="8"/>
        <v>59234.747886334335</v>
      </c>
      <c r="Q120" s="48">
        <f t="shared" ca="1" si="9"/>
        <v>61989.852439187103</v>
      </c>
      <c r="R120" s="48">
        <v>20000</v>
      </c>
      <c r="S120" s="50">
        <f t="shared" ca="1" si="10"/>
        <v>-3469.3726828834479</v>
      </c>
      <c r="U120" s="14">
        <f t="shared" ca="1" si="13"/>
        <v>0.46559910493132284</v>
      </c>
      <c r="V120" s="14">
        <f t="shared" ca="1" si="13"/>
        <v>0.81294116647649239</v>
      </c>
    </row>
    <row r="121" spans="14:22" x14ac:dyDescent="0.25">
      <c r="N121" s="49">
        <f t="shared" si="12"/>
        <v>118</v>
      </c>
      <c r="O121" s="47">
        <f t="shared" ca="1" si="7"/>
        <v>73703.891807681546</v>
      </c>
      <c r="P121" s="48">
        <f t="shared" ca="1" si="8"/>
        <v>31692.673477303066</v>
      </c>
      <c r="Q121" s="48">
        <f t="shared" ca="1" si="9"/>
        <v>33166.751313456698</v>
      </c>
      <c r="R121" s="48">
        <v>20000</v>
      </c>
      <c r="S121" s="50">
        <f t="shared" ca="1" si="10"/>
        <v>-11155.532983078214</v>
      </c>
      <c r="U121" s="14">
        <f t="shared" ca="1" si="13"/>
        <v>5.3884589296054886E-3</v>
      </c>
      <c r="V121" s="14">
        <f t="shared" ca="1" si="13"/>
        <v>0.86236225319947546</v>
      </c>
    </row>
    <row r="122" spans="14:22" x14ac:dyDescent="0.25">
      <c r="N122" s="49">
        <f t="shared" si="12"/>
        <v>119</v>
      </c>
      <c r="O122" s="47">
        <f t="shared" ca="1" si="7"/>
        <v>149664.05799062079</v>
      </c>
      <c r="P122" s="48">
        <f t="shared" ca="1" si="8"/>
        <v>64355.544935966936</v>
      </c>
      <c r="Q122" s="48">
        <f t="shared" ca="1" si="9"/>
        <v>67348.826095779354</v>
      </c>
      <c r="R122" s="48">
        <v>20000</v>
      </c>
      <c r="S122" s="50">
        <f t="shared" ca="1" si="10"/>
        <v>-2040.313041125497</v>
      </c>
      <c r="U122" s="14">
        <f t="shared" ca="1" si="13"/>
        <v>0.64493985395633047</v>
      </c>
      <c r="V122" s="14">
        <f t="shared" ca="1" si="13"/>
        <v>0.94580261983306035</v>
      </c>
    </row>
    <row r="123" spans="14:22" x14ac:dyDescent="0.25">
      <c r="N123" s="49">
        <f t="shared" si="12"/>
        <v>120</v>
      </c>
      <c r="O123" s="47">
        <f t="shared" ca="1" si="7"/>
        <v>143233.60439590353</v>
      </c>
      <c r="P123" s="48">
        <f t="shared" ca="1" si="8"/>
        <v>34376.065055016843</v>
      </c>
      <c r="Q123" s="48" t="str">
        <f t="shared" ca="1" si="9"/>
        <v/>
      </c>
      <c r="R123" s="48">
        <v>20000</v>
      </c>
      <c r="S123" s="50" t="str">
        <f t="shared" ca="1" si="10"/>
        <v/>
      </c>
      <c r="U123" s="14">
        <f t="shared" ca="1" si="13"/>
        <v>0.54948859970067887</v>
      </c>
      <c r="V123" s="14">
        <f t="shared" ca="1" si="13"/>
        <v>0.20209847320952645</v>
      </c>
    </row>
    <row r="124" spans="14:22" x14ac:dyDescent="0.25">
      <c r="N124" s="49">
        <f t="shared" si="12"/>
        <v>121</v>
      </c>
      <c r="O124" s="47">
        <f t="shared" ca="1" si="7"/>
        <v>162817.22388278993</v>
      </c>
      <c r="P124" s="48">
        <f t="shared" ca="1" si="8"/>
        <v>70011.406269599669</v>
      </c>
      <c r="Q124" s="48">
        <f t="shared" ca="1" si="9"/>
        <v>73267.750747255472</v>
      </c>
      <c r="R124" s="48">
        <v>20000</v>
      </c>
      <c r="S124" s="50">
        <f t="shared" ca="1" si="10"/>
        <v>-461.93313406521338</v>
      </c>
      <c r="U124" s="14">
        <f t="shared" ca="1" si="13"/>
        <v>0.80991565872614735</v>
      </c>
      <c r="V124" s="14">
        <f t="shared" ca="1" si="13"/>
        <v>0.83025791774607993</v>
      </c>
    </row>
    <row r="125" spans="14:22" x14ac:dyDescent="0.25">
      <c r="N125" s="49">
        <f t="shared" si="12"/>
        <v>122</v>
      </c>
      <c r="O125" s="47">
        <f t="shared" ca="1" si="7"/>
        <v>65412.675037545312</v>
      </c>
      <c r="P125" s="48">
        <f t="shared" ca="1" si="8"/>
        <v>28127.450266144482</v>
      </c>
      <c r="Q125" s="48">
        <f t="shared" ca="1" si="9"/>
        <v>29435.703766895393</v>
      </c>
      <c r="R125" s="48">
        <v>20000</v>
      </c>
      <c r="S125" s="50">
        <f t="shared" ca="1" si="10"/>
        <v>-12150.478995494566</v>
      </c>
      <c r="U125" s="14">
        <f t="shared" ca="1" si="13"/>
        <v>2.0605307630925385E-3</v>
      </c>
      <c r="V125" s="14">
        <f t="shared" ca="1" si="13"/>
        <v>0.73944686779149049</v>
      </c>
    </row>
    <row r="126" spans="14:22" x14ac:dyDescent="0.25">
      <c r="N126" s="49">
        <f t="shared" si="12"/>
        <v>123</v>
      </c>
      <c r="O126" s="47">
        <f t="shared" ca="1" si="7"/>
        <v>153752.64314825198</v>
      </c>
      <c r="P126" s="48" t="str">
        <f t="shared" ca="1" si="8"/>
        <v/>
      </c>
      <c r="Q126" s="48" t="str">
        <f t="shared" ca="1" si="9"/>
        <v/>
      </c>
      <c r="R126" s="48">
        <v>20000</v>
      </c>
      <c r="S126" s="50" t="str">
        <f t="shared" ca="1" si="10"/>
        <v/>
      </c>
      <c r="U126" s="14">
        <f t="shared" ca="1" si="13"/>
        <v>0.70157917381494317</v>
      </c>
      <c r="V126" s="14">
        <f t="shared" ca="1" si="13"/>
        <v>6.2922531668950676E-2</v>
      </c>
    </row>
    <row r="127" spans="14:22" x14ac:dyDescent="0.25">
      <c r="N127" s="49">
        <f t="shared" si="12"/>
        <v>124</v>
      </c>
      <c r="O127" s="47">
        <f t="shared" ca="1" si="7"/>
        <v>139268.95399741424</v>
      </c>
      <c r="P127" s="48">
        <f t="shared" ca="1" si="8"/>
        <v>48744.133899094981</v>
      </c>
      <c r="Q127" s="48">
        <f t="shared" ca="1" si="9"/>
        <v>48744.133899094981</v>
      </c>
      <c r="R127" s="48">
        <v>20000</v>
      </c>
      <c r="S127" s="50">
        <f t="shared" ca="1" si="10"/>
        <v>21780.686199224285</v>
      </c>
      <c r="U127" s="14">
        <f t="shared" ca="1" si="13"/>
        <v>0.48878435630603911</v>
      </c>
      <c r="V127" s="14">
        <f t="shared" ca="1" si="13"/>
        <v>0.35780462225284881</v>
      </c>
    </row>
    <row r="128" spans="14:22" x14ac:dyDescent="0.25">
      <c r="N128" s="49">
        <f t="shared" si="12"/>
        <v>125</v>
      </c>
      <c r="O128" s="47">
        <f t="shared" ca="1" si="7"/>
        <v>138800.41362998271</v>
      </c>
      <c r="P128" s="48">
        <f t="shared" ca="1" si="8"/>
        <v>59684.177860892567</v>
      </c>
      <c r="Q128" s="48">
        <f t="shared" ca="1" si="9"/>
        <v>62460.186133492221</v>
      </c>
      <c r="R128" s="48">
        <v>20000</v>
      </c>
      <c r="S128" s="50">
        <f t="shared" ca="1" si="10"/>
        <v>-3343.9503644020806</v>
      </c>
      <c r="U128" s="14">
        <f t="shared" ca="1" si="13"/>
        <v>0.48160015429564551</v>
      </c>
      <c r="V128" s="14">
        <f t="shared" ca="1" si="13"/>
        <v>0.92089303178348458</v>
      </c>
    </row>
    <row r="129" spans="14:22" x14ac:dyDescent="0.25">
      <c r="N129" s="49">
        <f t="shared" si="12"/>
        <v>126</v>
      </c>
      <c r="O129" s="47">
        <f t="shared" ca="1" si="7"/>
        <v>140053.48240532269</v>
      </c>
      <c r="P129" s="48">
        <f t="shared" ca="1" si="8"/>
        <v>60222.997434288758</v>
      </c>
      <c r="Q129" s="48">
        <f t="shared" ca="1" si="9"/>
        <v>49018.718841862938</v>
      </c>
      <c r="R129" s="48">
        <v>20000</v>
      </c>
      <c r="S129" s="50">
        <f t="shared" ca="1" si="10"/>
        <v>10811.766129170996</v>
      </c>
      <c r="U129" s="14">
        <f t="shared" ca="1" si="13"/>
        <v>0.50082062991130649</v>
      </c>
      <c r="V129" s="14">
        <f t="shared" ca="1" si="13"/>
        <v>0.49563445014887797</v>
      </c>
    </row>
    <row r="130" spans="14:22" x14ac:dyDescent="0.25">
      <c r="N130" s="49">
        <f t="shared" si="12"/>
        <v>127</v>
      </c>
      <c r="O130" s="47">
        <f t="shared" ca="1" si="7"/>
        <v>156189.36544008591</v>
      </c>
      <c r="P130" s="48">
        <f t="shared" ca="1" si="8"/>
        <v>67161.427139236941</v>
      </c>
      <c r="Q130" s="48">
        <f t="shared" ca="1" si="9"/>
        <v>54666.277904030067</v>
      </c>
      <c r="R130" s="48">
        <v>20000</v>
      </c>
      <c r="S130" s="50">
        <f t="shared" ca="1" si="10"/>
        <v>14361.660396818901</v>
      </c>
      <c r="U130" s="14">
        <f t="shared" ca="1" si="13"/>
        <v>0.7332486099472677</v>
      </c>
      <c r="V130" s="14">
        <f t="shared" ca="1" si="13"/>
        <v>0.66246555719135147</v>
      </c>
    </row>
    <row r="131" spans="14:22" x14ac:dyDescent="0.25">
      <c r="N131" s="49">
        <f t="shared" si="12"/>
        <v>128</v>
      </c>
      <c r="O131" s="47">
        <f t="shared" ca="1" si="7"/>
        <v>145943.90996545253</v>
      </c>
      <c r="P131" s="48">
        <f t="shared" ca="1" si="8"/>
        <v>51080.368487908381</v>
      </c>
      <c r="Q131" s="48">
        <f t="shared" ca="1" si="9"/>
        <v>51080.368487908381</v>
      </c>
      <c r="R131" s="48">
        <v>20000</v>
      </c>
      <c r="S131" s="50">
        <f t="shared" ca="1" si="10"/>
        <v>23783.172989635765</v>
      </c>
      <c r="U131" s="14">
        <f t="shared" ca="1" si="13"/>
        <v>0.59041472113737281</v>
      </c>
      <c r="V131" s="14">
        <f t="shared" ca="1" si="13"/>
        <v>0.45722347819206532</v>
      </c>
    </row>
    <row r="132" spans="14:22" x14ac:dyDescent="0.25">
      <c r="N132" s="49">
        <f t="shared" si="12"/>
        <v>129</v>
      </c>
      <c r="O132" s="47">
        <f t="shared" ref="O132:O195" ca="1" si="14">_xlfn.NORM.INV(U132,$G$4,$G$5)</f>
        <v>202315.79878118497</v>
      </c>
      <c r="P132" s="48">
        <f t="shared" ref="P132:P195" ca="1" si="15">IFERROR(VLOOKUP(V132,$G$8:$H$11,2)*O132,"")</f>
        <v>86995.793475909537</v>
      </c>
      <c r="Q132" s="48">
        <f t="shared" ref="Q132:Q195" ca="1" si="16">IFERROR(VLOOKUP(V132,$G$15:$H$17,2)*O132,"")</f>
        <v>70810.529573414737</v>
      </c>
      <c r="R132" s="48">
        <v>20000</v>
      </c>
      <c r="S132" s="50">
        <f t="shared" ca="1" si="10"/>
        <v>24509.475731860701</v>
      </c>
      <c r="U132" s="14">
        <f t="shared" ca="1" si="13"/>
        <v>0.99172965674955338</v>
      </c>
      <c r="V132" s="14">
        <f t="shared" ca="1" si="13"/>
        <v>0.49818894871943464</v>
      </c>
    </row>
    <row r="133" spans="14:22" x14ac:dyDescent="0.25">
      <c r="N133" s="49">
        <f t="shared" si="12"/>
        <v>130</v>
      </c>
      <c r="O133" s="47">
        <f t="shared" ca="1" si="14"/>
        <v>181258.26089349468</v>
      </c>
      <c r="P133" s="48">
        <f t="shared" ca="1" si="15"/>
        <v>77941.052184202708</v>
      </c>
      <c r="Q133" s="48">
        <f t="shared" ca="1" si="16"/>
        <v>63440.391312723135</v>
      </c>
      <c r="R133" s="48">
        <v>20000</v>
      </c>
      <c r="S133" s="50">
        <f t="shared" ref="S133:S196" ca="1" si="17">IFERROR(O133-P133-Q133-R133,"")</f>
        <v>19876.817396568833</v>
      </c>
      <c r="U133" s="14">
        <f t="shared" ref="U133:V164" ca="1" si="18">RAND()</f>
        <v>0.94372739021095331</v>
      </c>
      <c r="V133" s="14">
        <f t="shared" ca="1" si="18"/>
        <v>0.69726609884627133</v>
      </c>
    </row>
    <row r="134" spans="14:22" x14ac:dyDescent="0.25">
      <c r="N134" s="49">
        <f t="shared" ref="N134:N197" si="19">N133+1</f>
        <v>131</v>
      </c>
      <c r="O134" s="47">
        <f t="shared" ca="1" si="14"/>
        <v>164091.57324273276</v>
      </c>
      <c r="P134" s="48">
        <f t="shared" ca="1" si="15"/>
        <v>39381.977578255865</v>
      </c>
      <c r="Q134" s="48" t="str">
        <f t="shared" ca="1" si="16"/>
        <v/>
      </c>
      <c r="R134" s="48">
        <v>20000</v>
      </c>
      <c r="S134" s="50" t="str">
        <f t="shared" ca="1" si="17"/>
        <v/>
      </c>
      <c r="U134" s="14">
        <f t="shared" ca="1" si="18"/>
        <v>0.82293260527838474</v>
      </c>
      <c r="V134" s="14">
        <f t="shared" ca="1" si="18"/>
        <v>0.29772085006673643</v>
      </c>
    </row>
    <row r="135" spans="14:22" x14ac:dyDescent="0.25">
      <c r="N135" s="49">
        <f t="shared" si="19"/>
        <v>132</v>
      </c>
      <c r="O135" s="47">
        <f t="shared" ca="1" si="14"/>
        <v>124651.67078465682</v>
      </c>
      <c r="P135" s="48">
        <f t="shared" ca="1" si="15"/>
        <v>43628.084774629882</v>
      </c>
      <c r="Q135" s="48">
        <f t="shared" ca="1" si="16"/>
        <v>43628.084774629882</v>
      </c>
      <c r="R135" s="48">
        <v>20000</v>
      </c>
      <c r="S135" s="50">
        <f t="shared" ca="1" si="17"/>
        <v>17395.501235397052</v>
      </c>
      <c r="U135" s="14">
        <f t="shared" ca="1" si="18"/>
        <v>0.27748794786767239</v>
      </c>
      <c r="V135" s="14">
        <f t="shared" ca="1" si="18"/>
        <v>0.41705474288477351</v>
      </c>
    </row>
    <row r="136" spans="14:22" x14ac:dyDescent="0.25">
      <c r="N136" s="49">
        <f t="shared" si="19"/>
        <v>133</v>
      </c>
      <c r="O136" s="47">
        <f t="shared" ca="1" si="14"/>
        <v>143311.35450933041</v>
      </c>
      <c r="P136" s="48">
        <f t="shared" ca="1" si="15"/>
        <v>61623.882439012079</v>
      </c>
      <c r="Q136" s="48">
        <f t="shared" ca="1" si="16"/>
        <v>64490.109529198686</v>
      </c>
      <c r="R136" s="48">
        <v>20000</v>
      </c>
      <c r="S136" s="50">
        <f t="shared" ca="1" si="17"/>
        <v>-2802.6374588803592</v>
      </c>
      <c r="U136" s="14">
        <f t="shared" ca="1" si="18"/>
        <v>0.55067217955882286</v>
      </c>
      <c r="V136" s="14">
        <f t="shared" ca="1" si="18"/>
        <v>0.78098672975531724</v>
      </c>
    </row>
    <row r="137" spans="14:22" x14ac:dyDescent="0.25">
      <c r="N137" s="49">
        <f t="shared" si="19"/>
        <v>134</v>
      </c>
      <c r="O137" s="47">
        <f t="shared" ca="1" si="14"/>
        <v>125930.42938118396</v>
      </c>
      <c r="P137" s="48">
        <f t="shared" ca="1" si="15"/>
        <v>44075.650283414383</v>
      </c>
      <c r="Q137" s="48">
        <f t="shared" ca="1" si="16"/>
        <v>44075.650283414383</v>
      </c>
      <c r="R137" s="48">
        <v>20000</v>
      </c>
      <c r="S137" s="50">
        <f t="shared" ca="1" si="17"/>
        <v>17779.128814355201</v>
      </c>
      <c r="U137" s="14">
        <f t="shared" ca="1" si="18"/>
        <v>0.29420646433128927</v>
      </c>
      <c r="V137" s="14">
        <f t="shared" ca="1" si="18"/>
        <v>0.46606630532030846</v>
      </c>
    </row>
    <row r="138" spans="14:22" x14ac:dyDescent="0.25">
      <c r="N138" s="49">
        <f t="shared" si="19"/>
        <v>135</v>
      </c>
      <c r="O138" s="47">
        <f t="shared" ca="1" si="14"/>
        <v>117255.14676813433</v>
      </c>
      <c r="P138" s="48" t="str">
        <f t="shared" ca="1" si="15"/>
        <v/>
      </c>
      <c r="Q138" s="48" t="str">
        <f t="shared" ca="1" si="16"/>
        <v/>
      </c>
      <c r="R138" s="48">
        <v>20000</v>
      </c>
      <c r="S138" s="50" t="str">
        <f t="shared" ca="1" si="17"/>
        <v/>
      </c>
      <c r="U138" s="14">
        <f t="shared" ca="1" si="18"/>
        <v>0.19084081151627741</v>
      </c>
      <c r="V138" s="14">
        <f t="shared" ca="1" si="18"/>
        <v>9.8526736088527911E-2</v>
      </c>
    </row>
    <row r="139" spans="14:22" x14ac:dyDescent="0.25">
      <c r="N139" s="49">
        <f t="shared" si="19"/>
        <v>136</v>
      </c>
      <c r="O139" s="47">
        <f t="shared" ca="1" si="14"/>
        <v>157171.71199157892</v>
      </c>
      <c r="P139" s="48">
        <f t="shared" ca="1" si="15"/>
        <v>67583.836156378937</v>
      </c>
      <c r="Q139" s="48">
        <f t="shared" ca="1" si="16"/>
        <v>70727.270396210515</v>
      </c>
      <c r="R139" s="48">
        <v>20000</v>
      </c>
      <c r="S139" s="50">
        <f t="shared" ca="1" si="17"/>
        <v>-1139.3945610105293</v>
      </c>
      <c r="U139" s="14">
        <f t="shared" ca="1" si="18"/>
        <v>0.74551760053896698</v>
      </c>
      <c r="V139" s="14">
        <f t="shared" ca="1" si="18"/>
        <v>0.74968283858165075</v>
      </c>
    </row>
    <row r="140" spans="14:22" x14ac:dyDescent="0.25">
      <c r="N140" s="49">
        <f t="shared" si="19"/>
        <v>137</v>
      </c>
      <c r="O140" s="47">
        <f t="shared" ca="1" si="14"/>
        <v>153947.45630299652</v>
      </c>
      <c r="P140" s="48">
        <f t="shared" ca="1" si="15"/>
        <v>53881.609706048781</v>
      </c>
      <c r="Q140" s="48">
        <f t="shared" ca="1" si="16"/>
        <v>53881.609706048781</v>
      </c>
      <c r="R140" s="48">
        <v>20000</v>
      </c>
      <c r="S140" s="50">
        <f t="shared" ca="1" si="17"/>
        <v>26184.236890898959</v>
      </c>
      <c r="U140" s="14">
        <f t="shared" ca="1" si="18"/>
        <v>0.70417297024505288</v>
      </c>
      <c r="V140" s="14">
        <f t="shared" ca="1" si="18"/>
        <v>0.33354493194843216</v>
      </c>
    </row>
    <row r="141" spans="14:22" x14ac:dyDescent="0.25">
      <c r="N141" s="49">
        <f t="shared" si="19"/>
        <v>138</v>
      </c>
      <c r="O141" s="47">
        <f t="shared" ca="1" si="14"/>
        <v>143686.30035135703</v>
      </c>
      <c r="P141" s="48">
        <f t="shared" ca="1" si="15"/>
        <v>61785.109151083525</v>
      </c>
      <c r="Q141" s="48">
        <f t="shared" ca="1" si="16"/>
        <v>50290.205122974956</v>
      </c>
      <c r="R141" s="48">
        <v>20000</v>
      </c>
      <c r="S141" s="50">
        <f t="shared" ca="1" si="17"/>
        <v>11610.986077298548</v>
      </c>
      <c r="U141" s="14">
        <f t="shared" ca="1" si="18"/>
        <v>0.55637341806989338</v>
      </c>
      <c r="V141" s="14">
        <f t="shared" ca="1" si="18"/>
        <v>0.61362595619142823</v>
      </c>
    </row>
    <row r="142" spans="14:22" x14ac:dyDescent="0.25">
      <c r="N142" s="49">
        <f t="shared" si="19"/>
        <v>139</v>
      </c>
      <c r="O142" s="47">
        <f t="shared" ca="1" si="14"/>
        <v>126721.02234219051</v>
      </c>
      <c r="P142" s="48">
        <f t="shared" ca="1" si="15"/>
        <v>44352.357819766679</v>
      </c>
      <c r="Q142" s="48">
        <f t="shared" ca="1" si="16"/>
        <v>44352.357819766679</v>
      </c>
      <c r="R142" s="48">
        <v>20000</v>
      </c>
      <c r="S142" s="50">
        <f t="shared" ca="1" si="17"/>
        <v>18016.306702657152</v>
      </c>
      <c r="U142" s="14">
        <f t="shared" ca="1" si="18"/>
        <v>0.30477009698796331</v>
      </c>
      <c r="V142" s="14">
        <f t="shared" ca="1" si="18"/>
        <v>0.44587349499401596</v>
      </c>
    </row>
    <row r="143" spans="14:22" x14ac:dyDescent="0.25">
      <c r="N143" s="49">
        <f t="shared" si="19"/>
        <v>140</v>
      </c>
      <c r="O143" s="47">
        <f t="shared" ca="1" si="14"/>
        <v>173687.54829443072</v>
      </c>
      <c r="P143" s="48">
        <f t="shared" ca="1" si="15"/>
        <v>74685.645766605201</v>
      </c>
      <c r="Q143" s="48">
        <f t="shared" ca="1" si="16"/>
        <v>78159.396732493828</v>
      </c>
      <c r="R143" s="48">
        <v>20000</v>
      </c>
      <c r="S143" s="50">
        <f t="shared" ca="1" si="17"/>
        <v>842.50579533168639</v>
      </c>
      <c r="U143" s="14">
        <f t="shared" ca="1" si="18"/>
        <v>0.90245624974702476</v>
      </c>
      <c r="V143" s="14">
        <f t="shared" ca="1" si="18"/>
        <v>0.93560216059685952</v>
      </c>
    </row>
    <row r="144" spans="14:22" x14ac:dyDescent="0.25">
      <c r="N144" s="49">
        <f t="shared" si="19"/>
        <v>141</v>
      </c>
      <c r="O144" s="47">
        <f t="shared" ca="1" si="14"/>
        <v>137434.52627646149</v>
      </c>
      <c r="P144" s="48" t="str">
        <f t="shared" ca="1" si="15"/>
        <v/>
      </c>
      <c r="Q144" s="48" t="str">
        <f t="shared" ca="1" si="16"/>
        <v/>
      </c>
      <c r="R144" s="48">
        <v>20000</v>
      </c>
      <c r="S144" s="50" t="str">
        <f t="shared" ca="1" si="17"/>
        <v/>
      </c>
      <c r="U144" s="14">
        <f t="shared" ca="1" si="18"/>
        <v>0.46069932423813298</v>
      </c>
      <c r="V144" s="14">
        <f t="shared" ca="1" si="18"/>
        <v>0.15655601198905822</v>
      </c>
    </row>
    <row r="145" spans="14:22" x14ac:dyDescent="0.25">
      <c r="N145" s="49">
        <f t="shared" si="19"/>
        <v>142</v>
      </c>
      <c r="O145" s="47">
        <f t="shared" ca="1" si="14"/>
        <v>145583.04118042282</v>
      </c>
      <c r="P145" s="48" t="str">
        <f t="shared" ca="1" si="15"/>
        <v/>
      </c>
      <c r="Q145" s="48" t="str">
        <f t="shared" ca="1" si="16"/>
        <v/>
      </c>
      <c r="R145" s="48">
        <v>20000</v>
      </c>
      <c r="S145" s="50" t="str">
        <f t="shared" ca="1" si="17"/>
        <v/>
      </c>
      <c r="U145" s="14">
        <f t="shared" ca="1" si="18"/>
        <v>0.5850120016040159</v>
      </c>
      <c r="V145" s="14">
        <f t="shared" ca="1" si="18"/>
        <v>2.547091398644441E-2</v>
      </c>
    </row>
    <row r="146" spans="14:22" x14ac:dyDescent="0.25">
      <c r="N146" s="49">
        <f t="shared" si="19"/>
        <v>143</v>
      </c>
      <c r="O146" s="47">
        <f t="shared" ca="1" si="14"/>
        <v>176390.47481040069</v>
      </c>
      <c r="P146" s="48">
        <f t="shared" ca="1" si="15"/>
        <v>61736.666183640235</v>
      </c>
      <c r="Q146" s="48">
        <f t="shared" ca="1" si="16"/>
        <v>61736.666183640235</v>
      </c>
      <c r="R146" s="48">
        <v>20000</v>
      </c>
      <c r="S146" s="50">
        <f t="shared" ca="1" si="17"/>
        <v>32917.142443120218</v>
      </c>
      <c r="U146" s="14">
        <f t="shared" ca="1" si="18"/>
        <v>0.9191884735250816</v>
      </c>
      <c r="V146" s="14">
        <f t="shared" ca="1" si="18"/>
        <v>0.37739207891009685</v>
      </c>
    </row>
    <row r="147" spans="14:22" x14ac:dyDescent="0.25">
      <c r="N147" s="49">
        <f t="shared" si="19"/>
        <v>144</v>
      </c>
      <c r="O147" s="47">
        <f t="shared" ca="1" si="14"/>
        <v>132998.49505173022</v>
      </c>
      <c r="P147" s="48">
        <f t="shared" ca="1" si="15"/>
        <v>57189.352872243995</v>
      </c>
      <c r="Q147" s="48">
        <f t="shared" ca="1" si="16"/>
        <v>59849.322773278604</v>
      </c>
      <c r="R147" s="48">
        <v>20000</v>
      </c>
      <c r="S147" s="50">
        <f t="shared" ca="1" si="17"/>
        <v>-4040.1805937923782</v>
      </c>
      <c r="U147" s="14">
        <f t="shared" ca="1" si="18"/>
        <v>0.3938537821276864</v>
      </c>
      <c r="V147" s="14">
        <f t="shared" ca="1" si="18"/>
        <v>0.95625749841784025</v>
      </c>
    </row>
    <row r="148" spans="14:22" x14ac:dyDescent="0.25">
      <c r="N148" s="49">
        <f t="shared" si="19"/>
        <v>145</v>
      </c>
      <c r="O148" s="47">
        <f t="shared" ca="1" si="14"/>
        <v>160212.42253463159</v>
      </c>
      <c r="P148" s="48">
        <f t="shared" ca="1" si="15"/>
        <v>68891.341689891589</v>
      </c>
      <c r="Q148" s="48">
        <f t="shared" ca="1" si="16"/>
        <v>72095.590140584216</v>
      </c>
      <c r="R148" s="48">
        <v>20000</v>
      </c>
      <c r="S148" s="50">
        <f t="shared" ca="1" si="17"/>
        <v>-774.50929584421101</v>
      </c>
      <c r="U148" s="14">
        <f t="shared" ca="1" si="18"/>
        <v>0.78153884936561724</v>
      </c>
      <c r="V148" s="14">
        <f t="shared" ca="1" si="18"/>
        <v>0.90980994492395306</v>
      </c>
    </row>
    <row r="149" spans="14:22" x14ac:dyDescent="0.25">
      <c r="N149" s="49">
        <f t="shared" si="19"/>
        <v>146</v>
      </c>
      <c r="O149" s="47">
        <f t="shared" ca="1" si="14"/>
        <v>121580.24670116777</v>
      </c>
      <c r="P149" s="48" t="str">
        <f t="shared" ca="1" si="15"/>
        <v/>
      </c>
      <c r="Q149" s="48" t="str">
        <f t="shared" ca="1" si="16"/>
        <v/>
      </c>
      <c r="R149" s="48">
        <v>20000</v>
      </c>
      <c r="S149" s="50" t="str">
        <f t="shared" ca="1" si="17"/>
        <v/>
      </c>
      <c r="U149" s="14">
        <f t="shared" ca="1" si="18"/>
        <v>0.23933228957415287</v>
      </c>
      <c r="V149" s="14">
        <f t="shared" ca="1" si="18"/>
        <v>0.12730672410974642</v>
      </c>
    </row>
    <row r="150" spans="14:22" x14ac:dyDescent="0.25">
      <c r="N150" s="49">
        <f t="shared" si="19"/>
        <v>147</v>
      </c>
      <c r="O150" s="47">
        <f t="shared" ca="1" si="14"/>
        <v>93773.813839281414</v>
      </c>
      <c r="P150" s="48" t="str">
        <f t="shared" ca="1" si="15"/>
        <v/>
      </c>
      <c r="Q150" s="48" t="str">
        <f t="shared" ca="1" si="16"/>
        <v/>
      </c>
      <c r="R150" s="48">
        <v>20000</v>
      </c>
      <c r="S150" s="50" t="str">
        <f t="shared" ca="1" si="17"/>
        <v/>
      </c>
      <c r="U150" s="14">
        <f t="shared" ca="1" si="18"/>
        <v>3.7707656701678083E-2</v>
      </c>
      <c r="V150" s="14">
        <f t="shared" ca="1" si="18"/>
        <v>4.7094290386940019E-2</v>
      </c>
    </row>
    <row r="151" spans="14:22" x14ac:dyDescent="0.25">
      <c r="N151" s="49">
        <f t="shared" si="19"/>
        <v>148</v>
      </c>
      <c r="O151" s="47">
        <f t="shared" ca="1" si="14"/>
        <v>155687.08163046691</v>
      </c>
      <c r="P151" s="48">
        <f t="shared" ca="1" si="15"/>
        <v>66945.445101100777</v>
      </c>
      <c r="Q151" s="48">
        <f t="shared" ca="1" si="16"/>
        <v>54490.478570663414</v>
      </c>
      <c r="R151" s="48">
        <v>20000</v>
      </c>
      <c r="S151" s="50">
        <f t="shared" ca="1" si="17"/>
        <v>14251.157958702723</v>
      </c>
      <c r="U151" s="14">
        <f t="shared" ca="1" si="18"/>
        <v>0.72686182649615794</v>
      </c>
      <c r="V151" s="14">
        <f t="shared" ca="1" si="18"/>
        <v>0.69525717545964949</v>
      </c>
    </row>
    <row r="152" spans="14:22" x14ac:dyDescent="0.25">
      <c r="N152" s="49">
        <f t="shared" si="19"/>
        <v>149</v>
      </c>
      <c r="O152" s="47">
        <f t="shared" ca="1" si="14"/>
        <v>141898.31745432122</v>
      </c>
      <c r="P152" s="48">
        <f t="shared" ca="1" si="15"/>
        <v>49664.411109012428</v>
      </c>
      <c r="Q152" s="48">
        <f t="shared" ca="1" si="16"/>
        <v>49664.411109012428</v>
      </c>
      <c r="R152" s="48">
        <v>20000</v>
      </c>
      <c r="S152" s="50">
        <f t="shared" ca="1" si="17"/>
        <v>22569.49523629636</v>
      </c>
      <c r="U152" s="14">
        <f t="shared" ca="1" si="18"/>
        <v>0.52910179927835455</v>
      </c>
      <c r="V152" s="14">
        <f t="shared" ca="1" si="18"/>
        <v>0.45586403599094572</v>
      </c>
    </row>
    <row r="153" spans="14:22" x14ac:dyDescent="0.25">
      <c r="N153" s="49">
        <f t="shared" si="19"/>
        <v>150</v>
      </c>
      <c r="O153" s="47">
        <f t="shared" ca="1" si="14"/>
        <v>194335.77171819154</v>
      </c>
      <c r="P153" s="48">
        <f t="shared" ca="1" si="15"/>
        <v>83564.381838822359</v>
      </c>
      <c r="Q153" s="48">
        <f t="shared" ca="1" si="16"/>
        <v>87451.097273186198</v>
      </c>
      <c r="R153" s="48">
        <v>20000</v>
      </c>
      <c r="S153" s="50">
        <f t="shared" ca="1" si="17"/>
        <v>3320.2926061829785</v>
      </c>
      <c r="U153" s="14">
        <f t="shared" ca="1" si="18"/>
        <v>0.9816837945871052</v>
      </c>
      <c r="V153" s="14">
        <f t="shared" ca="1" si="18"/>
        <v>0.79957639514339895</v>
      </c>
    </row>
    <row r="154" spans="14:22" x14ac:dyDescent="0.25">
      <c r="N154" s="49">
        <f t="shared" si="19"/>
        <v>151</v>
      </c>
      <c r="O154" s="47">
        <f t="shared" ca="1" si="14"/>
        <v>99119.12347956741</v>
      </c>
      <c r="P154" s="48">
        <f t="shared" ca="1" si="15"/>
        <v>42621.223096213987</v>
      </c>
      <c r="Q154" s="48">
        <f t="shared" ca="1" si="16"/>
        <v>44603.605565805337</v>
      </c>
      <c r="R154" s="48">
        <v>20000</v>
      </c>
      <c r="S154" s="50">
        <f t="shared" ca="1" si="17"/>
        <v>-8105.7051824519149</v>
      </c>
      <c r="U154" s="14">
        <f t="shared" ca="1" si="18"/>
        <v>5.79356977631863E-2</v>
      </c>
      <c r="V154" s="14">
        <f t="shared" ca="1" si="18"/>
        <v>0.91628778685898815</v>
      </c>
    </row>
    <row r="155" spans="14:22" x14ac:dyDescent="0.25">
      <c r="N155" s="49">
        <f t="shared" si="19"/>
        <v>152</v>
      </c>
      <c r="O155" s="47">
        <f t="shared" ca="1" si="14"/>
        <v>105538.43820775012</v>
      </c>
      <c r="P155" s="48" t="str">
        <f t="shared" ca="1" si="15"/>
        <v/>
      </c>
      <c r="Q155" s="48" t="str">
        <f t="shared" ca="1" si="16"/>
        <v/>
      </c>
      <c r="R155" s="48">
        <v>20000</v>
      </c>
      <c r="S155" s="50" t="str">
        <f t="shared" ca="1" si="17"/>
        <v/>
      </c>
      <c r="U155" s="14">
        <f t="shared" ca="1" si="18"/>
        <v>9.2511852350876556E-2</v>
      </c>
      <c r="V155" s="14">
        <f t="shared" ca="1" si="18"/>
        <v>0.19266265848475872</v>
      </c>
    </row>
    <row r="156" spans="14:22" x14ac:dyDescent="0.25">
      <c r="N156" s="49">
        <f t="shared" si="19"/>
        <v>153</v>
      </c>
      <c r="O156" s="47">
        <f t="shared" ca="1" si="14"/>
        <v>142293.90531644635</v>
      </c>
      <c r="P156" s="48">
        <f t="shared" ca="1" si="15"/>
        <v>49802.866860756221</v>
      </c>
      <c r="Q156" s="48">
        <f t="shared" ca="1" si="16"/>
        <v>49802.866860756221</v>
      </c>
      <c r="R156" s="48">
        <v>20000</v>
      </c>
      <c r="S156" s="50">
        <f t="shared" ca="1" si="17"/>
        <v>22688.17159493392</v>
      </c>
      <c r="U156" s="14">
        <f t="shared" ca="1" si="18"/>
        <v>0.53515192164378345</v>
      </c>
      <c r="V156" s="14">
        <f t="shared" ca="1" si="18"/>
        <v>0.38584573878673378</v>
      </c>
    </row>
    <row r="157" spans="14:22" x14ac:dyDescent="0.25">
      <c r="N157" s="49">
        <f t="shared" si="19"/>
        <v>154</v>
      </c>
      <c r="O157" s="47">
        <f t="shared" ca="1" si="14"/>
        <v>102068.53687741124</v>
      </c>
      <c r="P157" s="48">
        <f t="shared" ca="1" si="15"/>
        <v>24496.448850578698</v>
      </c>
      <c r="Q157" s="48">
        <f t="shared" ca="1" si="16"/>
        <v>35723.987907093935</v>
      </c>
      <c r="R157" s="48">
        <v>20000</v>
      </c>
      <c r="S157" s="50">
        <f t="shared" ca="1" si="17"/>
        <v>21848.100119738607</v>
      </c>
      <c r="U157" s="14">
        <f t="shared" ca="1" si="18"/>
        <v>7.2295982419432137E-2</v>
      </c>
      <c r="V157" s="14">
        <f t="shared" ca="1" si="18"/>
        <v>0.30866960872888072</v>
      </c>
    </row>
    <row r="158" spans="14:22" x14ac:dyDescent="0.25">
      <c r="N158" s="49">
        <f t="shared" si="19"/>
        <v>155</v>
      </c>
      <c r="O158" s="47">
        <f t="shared" ca="1" si="14"/>
        <v>103440.20803798724</v>
      </c>
      <c r="P158" s="48">
        <f t="shared" ca="1" si="15"/>
        <v>44479.289456334511</v>
      </c>
      <c r="Q158" s="48">
        <f t="shared" ca="1" si="16"/>
        <v>36204.072813295526</v>
      </c>
      <c r="R158" s="48">
        <v>20000</v>
      </c>
      <c r="S158" s="50">
        <f t="shared" ca="1" si="17"/>
        <v>2756.8457683571978</v>
      </c>
      <c r="U158" s="14">
        <f t="shared" ca="1" si="18"/>
        <v>7.984041070158121E-2</v>
      </c>
      <c r="V158" s="14">
        <f t="shared" ca="1" si="18"/>
        <v>0.65017303997412279</v>
      </c>
    </row>
    <row r="159" spans="14:22" x14ac:dyDescent="0.25">
      <c r="N159" s="49">
        <f t="shared" si="19"/>
        <v>156</v>
      </c>
      <c r="O159" s="47">
        <f t="shared" ca="1" si="14"/>
        <v>163144.69126631174</v>
      </c>
      <c r="P159" s="48">
        <f t="shared" ca="1" si="15"/>
        <v>57100.641943209106</v>
      </c>
      <c r="Q159" s="48">
        <f t="shared" ca="1" si="16"/>
        <v>57100.641943209106</v>
      </c>
      <c r="R159" s="48">
        <v>20000</v>
      </c>
      <c r="S159" s="50">
        <f t="shared" ca="1" si="17"/>
        <v>28943.407379893528</v>
      </c>
      <c r="U159" s="14">
        <f t="shared" ca="1" si="18"/>
        <v>0.81331549534207181</v>
      </c>
      <c r="V159" s="14">
        <f t="shared" ca="1" si="18"/>
        <v>0.40327629007863253</v>
      </c>
    </row>
    <row r="160" spans="14:22" x14ac:dyDescent="0.25">
      <c r="N160" s="49">
        <f t="shared" si="19"/>
        <v>157</v>
      </c>
      <c r="O160" s="47">
        <f t="shared" ca="1" si="14"/>
        <v>101711.31484717989</v>
      </c>
      <c r="P160" s="48">
        <f t="shared" ca="1" si="15"/>
        <v>43735.865384287354</v>
      </c>
      <c r="Q160" s="48">
        <f t="shared" ca="1" si="16"/>
        <v>45770.091681230952</v>
      </c>
      <c r="R160" s="48">
        <v>20000</v>
      </c>
      <c r="S160" s="50">
        <f t="shared" ca="1" si="17"/>
        <v>-7794.6422183384129</v>
      </c>
      <c r="U160" s="14">
        <f t="shared" ca="1" si="18"/>
        <v>7.0423832265491537E-2</v>
      </c>
      <c r="V160" s="14">
        <f t="shared" ca="1" si="18"/>
        <v>0.76798874635709202</v>
      </c>
    </row>
    <row r="161" spans="14:22" x14ac:dyDescent="0.25">
      <c r="N161" s="49">
        <f t="shared" si="19"/>
        <v>158</v>
      </c>
      <c r="O161" s="47">
        <f t="shared" ca="1" si="14"/>
        <v>165248.34890299448</v>
      </c>
      <c r="P161" s="48">
        <f t="shared" ca="1" si="15"/>
        <v>57836.922116048059</v>
      </c>
      <c r="Q161" s="48">
        <f t="shared" ca="1" si="16"/>
        <v>57836.922116048059</v>
      </c>
      <c r="R161" s="48">
        <v>20000</v>
      </c>
      <c r="S161" s="50">
        <f t="shared" ca="1" si="17"/>
        <v>29574.504670898365</v>
      </c>
      <c r="U161" s="14">
        <f t="shared" ca="1" si="18"/>
        <v>0.83424835371344885</v>
      </c>
      <c r="V161" s="14">
        <f t="shared" ca="1" si="18"/>
        <v>0.33346204565218462</v>
      </c>
    </row>
    <row r="162" spans="14:22" x14ac:dyDescent="0.25">
      <c r="N162" s="49">
        <f t="shared" si="19"/>
        <v>159</v>
      </c>
      <c r="O162" s="47">
        <f t="shared" ca="1" si="14"/>
        <v>166299.34969265986</v>
      </c>
      <c r="P162" s="48">
        <f t="shared" ca="1" si="15"/>
        <v>71508.720367843736</v>
      </c>
      <c r="Q162" s="48">
        <f t="shared" ca="1" si="16"/>
        <v>74834.707361696943</v>
      </c>
      <c r="R162" s="48">
        <v>20000</v>
      </c>
      <c r="S162" s="50">
        <f t="shared" ca="1" si="17"/>
        <v>-44.078036880819127</v>
      </c>
      <c r="U162" s="14">
        <f t="shared" ca="1" si="18"/>
        <v>0.84411462642987134</v>
      </c>
      <c r="V162" s="14">
        <f t="shared" ca="1" si="18"/>
        <v>0.7753018428188182</v>
      </c>
    </row>
    <row r="163" spans="14:22" x14ac:dyDescent="0.25">
      <c r="N163" s="49">
        <f t="shared" si="19"/>
        <v>160</v>
      </c>
      <c r="O163" s="47">
        <f t="shared" ca="1" si="14"/>
        <v>158276.06851572215</v>
      </c>
      <c r="P163" s="48">
        <f t="shared" ca="1" si="15"/>
        <v>55396.623980502751</v>
      </c>
      <c r="Q163" s="48">
        <f t="shared" ca="1" si="16"/>
        <v>55396.623980502751</v>
      </c>
      <c r="R163" s="48">
        <v>20000</v>
      </c>
      <c r="S163" s="50">
        <f t="shared" ca="1" si="17"/>
        <v>27482.820554716651</v>
      </c>
      <c r="U163" s="14">
        <f t="shared" ca="1" si="18"/>
        <v>0.75894897674850625</v>
      </c>
      <c r="V163" s="14">
        <f t="shared" ca="1" si="18"/>
        <v>0.40473196330229488</v>
      </c>
    </row>
    <row r="164" spans="14:22" x14ac:dyDescent="0.25">
      <c r="N164" s="49">
        <f t="shared" si="19"/>
        <v>161</v>
      </c>
      <c r="O164" s="47">
        <f t="shared" ca="1" si="14"/>
        <v>171357.56503274853</v>
      </c>
      <c r="P164" s="48">
        <f t="shared" ca="1" si="15"/>
        <v>73683.752964081868</v>
      </c>
      <c r="Q164" s="48">
        <f t="shared" ca="1" si="16"/>
        <v>77110.904264736848</v>
      </c>
      <c r="R164" s="48">
        <v>20000</v>
      </c>
      <c r="S164" s="50">
        <f t="shared" ca="1" si="17"/>
        <v>562.90780392981833</v>
      </c>
      <c r="U164" s="14">
        <f t="shared" ca="1" si="18"/>
        <v>0.88610285904939712</v>
      </c>
      <c r="V164" s="14">
        <f t="shared" ca="1" si="18"/>
        <v>0.7421504599971529</v>
      </c>
    </row>
    <row r="165" spans="14:22" x14ac:dyDescent="0.25">
      <c r="N165" s="49">
        <f t="shared" si="19"/>
        <v>162</v>
      </c>
      <c r="O165" s="47">
        <f t="shared" ca="1" si="14"/>
        <v>143873.54715469776</v>
      </c>
      <c r="P165" s="48" t="str">
        <f t="shared" ca="1" si="15"/>
        <v/>
      </c>
      <c r="Q165" s="48" t="str">
        <f t="shared" ca="1" si="16"/>
        <v/>
      </c>
      <c r="R165" s="48">
        <v>20000</v>
      </c>
      <c r="S165" s="50" t="str">
        <f t="shared" ca="1" si="17"/>
        <v/>
      </c>
      <c r="U165" s="14">
        <f t="shared" ref="U165:V196" ca="1" si="20">RAND()</f>
        <v>0.55921631178488829</v>
      </c>
      <c r="V165" s="14">
        <f t="shared" ca="1" si="20"/>
        <v>0.18221837505225602</v>
      </c>
    </row>
    <row r="166" spans="14:22" x14ac:dyDescent="0.25">
      <c r="N166" s="49">
        <f t="shared" si="19"/>
        <v>163</v>
      </c>
      <c r="O166" s="47">
        <f t="shared" ca="1" si="14"/>
        <v>114095.70887791854</v>
      </c>
      <c r="P166" s="48" t="str">
        <f t="shared" ca="1" si="15"/>
        <v/>
      </c>
      <c r="Q166" s="48" t="str">
        <f t="shared" ca="1" si="16"/>
        <v/>
      </c>
      <c r="R166" s="48">
        <v>20000</v>
      </c>
      <c r="S166" s="50" t="str">
        <f t="shared" ca="1" si="17"/>
        <v/>
      </c>
      <c r="U166" s="14">
        <f t="shared" ca="1" si="20"/>
        <v>0.15954761436958131</v>
      </c>
      <c r="V166" s="14">
        <f t="shared" ca="1" si="20"/>
        <v>0.1779465310291708</v>
      </c>
    </row>
    <row r="167" spans="14:22" x14ac:dyDescent="0.25">
      <c r="N167" s="49">
        <f t="shared" si="19"/>
        <v>164</v>
      </c>
      <c r="O167" s="47">
        <f t="shared" ca="1" si="14"/>
        <v>150073.85066722162</v>
      </c>
      <c r="P167" s="48" t="str">
        <f t="shared" ca="1" si="15"/>
        <v/>
      </c>
      <c r="Q167" s="48" t="str">
        <f t="shared" ca="1" si="16"/>
        <v/>
      </c>
      <c r="R167" s="48">
        <v>20000</v>
      </c>
      <c r="S167" s="50" t="str">
        <f t="shared" ca="1" si="17"/>
        <v/>
      </c>
      <c r="U167" s="14">
        <f t="shared" ca="1" si="20"/>
        <v>0.65079059765334224</v>
      </c>
      <c r="V167" s="14">
        <f t="shared" ca="1" si="20"/>
        <v>0.14974578483541712</v>
      </c>
    </row>
    <row r="168" spans="14:22" x14ac:dyDescent="0.25">
      <c r="N168" s="49">
        <f t="shared" si="19"/>
        <v>165</v>
      </c>
      <c r="O168" s="47">
        <f t="shared" ca="1" si="14"/>
        <v>152849.52086944322</v>
      </c>
      <c r="P168" s="48">
        <f t="shared" ca="1" si="15"/>
        <v>36683.885008666373</v>
      </c>
      <c r="Q168" s="48">
        <f t="shared" ca="1" si="16"/>
        <v>53497.332304305128</v>
      </c>
      <c r="R168" s="48">
        <v>20000</v>
      </c>
      <c r="S168" s="50">
        <f t="shared" ca="1" si="17"/>
        <v>42668.303556471721</v>
      </c>
      <c r="U168" s="14">
        <f t="shared" ca="1" si="20"/>
        <v>0.68942188753539446</v>
      </c>
      <c r="V168" s="14">
        <f t="shared" ca="1" si="20"/>
        <v>0.30757218681822485</v>
      </c>
    </row>
    <row r="169" spans="14:22" x14ac:dyDescent="0.25">
      <c r="N169" s="49">
        <f t="shared" si="19"/>
        <v>166</v>
      </c>
      <c r="O169" s="47">
        <f t="shared" ca="1" si="14"/>
        <v>155351.43241604944</v>
      </c>
      <c r="P169" s="48">
        <f t="shared" ca="1" si="15"/>
        <v>54373.001345617304</v>
      </c>
      <c r="Q169" s="48">
        <f t="shared" ca="1" si="16"/>
        <v>54373.001345617304</v>
      </c>
      <c r="R169" s="48">
        <v>20000</v>
      </c>
      <c r="S169" s="50">
        <f t="shared" ca="1" si="17"/>
        <v>26605.429724814836</v>
      </c>
      <c r="U169" s="14">
        <f t="shared" ca="1" si="20"/>
        <v>0.72255205215341833</v>
      </c>
      <c r="V169" s="14">
        <f t="shared" ca="1" si="20"/>
        <v>0.38170686724354963</v>
      </c>
    </row>
    <row r="170" spans="14:22" x14ac:dyDescent="0.25">
      <c r="N170" s="49">
        <f t="shared" si="19"/>
        <v>167</v>
      </c>
      <c r="O170" s="47">
        <f t="shared" ca="1" si="14"/>
        <v>189422.61547564878</v>
      </c>
      <c r="P170" s="48" t="str">
        <f t="shared" ca="1" si="15"/>
        <v/>
      </c>
      <c r="Q170" s="48" t="str">
        <f t="shared" ca="1" si="16"/>
        <v/>
      </c>
      <c r="R170" s="48">
        <v>20000</v>
      </c>
      <c r="S170" s="50" t="str">
        <f t="shared" ca="1" si="17"/>
        <v/>
      </c>
      <c r="U170" s="14">
        <f t="shared" ca="1" si="20"/>
        <v>0.97134046738108892</v>
      </c>
      <c r="V170" s="14">
        <f t="shared" ca="1" si="20"/>
        <v>0.17064318552040358</v>
      </c>
    </row>
    <row r="171" spans="14:22" x14ac:dyDescent="0.25">
      <c r="N171" s="49">
        <f t="shared" si="19"/>
        <v>168</v>
      </c>
      <c r="O171" s="47">
        <f t="shared" ca="1" si="14"/>
        <v>182313.95859141278</v>
      </c>
      <c r="P171" s="48" t="str">
        <f t="shared" ca="1" si="15"/>
        <v/>
      </c>
      <c r="Q171" s="48" t="str">
        <f t="shared" ca="1" si="16"/>
        <v/>
      </c>
      <c r="R171" s="48">
        <v>20000</v>
      </c>
      <c r="S171" s="50" t="str">
        <f t="shared" ca="1" si="17"/>
        <v/>
      </c>
      <c r="U171" s="14">
        <f t="shared" ca="1" si="20"/>
        <v>0.9481802755686628</v>
      </c>
      <c r="V171" s="14">
        <f t="shared" ca="1" si="20"/>
        <v>3.5475251465039159E-2</v>
      </c>
    </row>
    <row r="172" spans="14:22" x14ac:dyDescent="0.25">
      <c r="N172" s="49">
        <f t="shared" si="19"/>
        <v>169</v>
      </c>
      <c r="O172" s="47">
        <f t="shared" ca="1" si="14"/>
        <v>142145.68119708559</v>
      </c>
      <c r="P172" s="48">
        <f t="shared" ca="1" si="15"/>
        <v>61122.642914746801</v>
      </c>
      <c r="Q172" s="48">
        <f t="shared" ca="1" si="16"/>
        <v>63965.556538688521</v>
      </c>
      <c r="R172" s="48">
        <v>20000</v>
      </c>
      <c r="S172" s="50">
        <f t="shared" ca="1" si="17"/>
        <v>-2942.5182563497292</v>
      </c>
      <c r="U172" s="14">
        <f t="shared" ca="1" si="20"/>
        <v>0.53288585755396689</v>
      </c>
      <c r="V172" s="14">
        <f t="shared" ca="1" si="20"/>
        <v>0.81610532406037473</v>
      </c>
    </row>
    <row r="173" spans="14:22" x14ac:dyDescent="0.25">
      <c r="N173" s="49">
        <f t="shared" si="19"/>
        <v>170</v>
      </c>
      <c r="O173" s="47">
        <f t="shared" ca="1" si="14"/>
        <v>80200.644745484329</v>
      </c>
      <c r="P173" s="48">
        <f t="shared" ca="1" si="15"/>
        <v>34486.277240558258</v>
      </c>
      <c r="Q173" s="48">
        <f t="shared" ca="1" si="16"/>
        <v>28070.225660919514</v>
      </c>
      <c r="R173" s="48">
        <v>20000</v>
      </c>
      <c r="S173" s="50">
        <f t="shared" ca="1" si="17"/>
        <v>-2355.8581559934428</v>
      </c>
      <c r="U173" s="14">
        <f t="shared" ca="1" si="20"/>
        <v>1.07248124928494E-2</v>
      </c>
      <c r="V173" s="14">
        <f t="shared" ca="1" si="20"/>
        <v>0.55558123642550683</v>
      </c>
    </row>
    <row r="174" spans="14:22" x14ac:dyDescent="0.25">
      <c r="N174" s="49">
        <f t="shared" si="19"/>
        <v>171</v>
      </c>
      <c r="O174" s="47">
        <f t="shared" ca="1" si="14"/>
        <v>147472.67682800678</v>
      </c>
      <c r="P174" s="48">
        <f t="shared" ca="1" si="15"/>
        <v>35393.442438721628</v>
      </c>
      <c r="Q174" s="48" t="str">
        <f t="shared" ca="1" si="16"/>
        <v/>
      </c>
      <c r="R174" s="48">
        <v>20000</v>
      </c>
      <c r="S174" s="50" t="str">
        <f t="shared" ca="1" si="17"/>
        <v/>
      </c>
      <c r="U174" s="14">
        <f t="shared" ca="1" si="20"/>
        <v>0.61310104517424768</v>
      </c>
      <c r="V174" s="14">
        <f t="shared" ca="1" si="20"/>
        <v>0.25468080093751433</v>
      </c>
    </row>
    <row r="175" spans="14:22" x14ac:dyDescent="0.25">
      <c r="N175" s="49">
        <f t="shared" si="19"/>
        <v>172</v>
      </c>
      <c r="O175" s="47">
        <f t="shared" ca="1" si="14"/>
        <v>105722.50325380811</v>
      </c>
      <c r="P175" s="48" t="str">
        <f t="shared" ca="1" si="15"/>
        <v/>
      </c>
      <c r="Q175" s="48" t="str">
        <f t="shared" ca="1" si="16"/>
        <v/>
      </c>
      <c r="R175" s="48">
        <v>20000</v>
      </c>
      <c r="S175" s="50" t="str">
        <f t="shared" ca="1" si="17"/>
        <v/>
      </c>
      <c r="U175" s="14">
        <f t="shared" ca="1" si="20"/>
        <v>9.3690702270205928E-2</v>
      </c>
      <c r="V175" s="14">
        <f t="shared" ca="1" si="20"/>
        <v>7.7070775306895545E-2</v>
      </c>
    </row>
    <row r="176" spans="14:22" x14ac:dyDescent="0.25">
      <c r="N176" s="49">
        <f t="shared" si="19"/>
        <v>173</v>
      </c>
      <c r="O176" s="47">
        <f t="shared" ca="1" si="14"/>
        <v>133376.7260965993</v>
      </c>
      <c r="P176" s="48">
        <f t="shared" ca="1" si="15"/>
        <v>57351.992221537701</v>
      </c>
      <c r="Q176" s="48">
        <f t="shared" ca="1" si="16"/>
        <v>60019.526743469687</v>
      </c>
      <c r="R176" s="48">
        <v>20000</v>
      </c>
      <c r="S176" s="50">
        <f t="shared" ca="1" si="17"/>
        <v>-3994.7928684080835</v>
      </c>
      <c r="U176" s="14">
        <f t="shared" ca="1" si="20"/>
        <v>0.39946145620625373</v>
      </c>
      <c r="V176" s="14">
        <f t="shared" ca="1" si="20"/>
        <v>0.76445092153002214</v>
      </c>
    </row>
    <row r="177" spans="14:22" x14ac:dyDescent="0.25">
      <c r="N177" s="49">
        <f t="shared" si="19"/>
        <v>174</v>
      </c>
      <c r="O177" s="47">
        <f t="shared" ca="1" si="14"/>
        <v>164126.11260348262</v>
      </c>
      <c r="P177" s="48">
        <f t="shared" ca="1" si="15"/>
        <v>39390.267024835826</v>
      </c>
      <c r="Q177" s="48" t="str">
        <f t="shared" ca="1" si="16"/>
        <v/>
      </c>
      <c r="R177" s="48">
        <v>20000</v>
      </c>
      <c r="S177" s="50" t="str">
        <f t="shared" ca="1" si="17"/>
        <v/>
      </c>
      <c r="U177" s="14">
        <f t="shared" ca="1" si="20"/>
        <v>0.82327738690534846</v>
      </c>
      <c r="V177" s="14">
        <f t="shared" ca="1" si="20"/>
        <v>0.29181672422866978</v>
      </c>
    </row>
    <row r="178" spans="14:22" x14ac:dyDescent="0.25">
      <c r="N178" s="49">
        <f t="shared" si="19"/>
        <v>175</v>
      </c>
      <c r="O178" s="47">
        <f t="shared" ca="1" si="14"/>
        <v>131149.94534001499</v>
      </c>
      <c r="P178" s="48" t="str">
        <f t="shared" ca="1" si="15"/>
        <v/>
      </c>
      <c r="Q178" s="48" t="str">
        <f t="shared" ca="1" si="16"/>
        <v/>
      </c>
      <c r="R178" s="48">
        <v>20000</v>
      </c>
      <c r="S178" s="50" t="str">
        <f t="shared" ca="1" si="17"/>
        <v/>
      </c>
      <c r="U178" s="14">
        <f t="shared" ca="1" si="20"/>
        <v>0.3667826599580355</v>
      </c>
      <c r="V178" s="14">
        <f t="shared" ca="1" si="20"/>
        <v>4.9285933053160869E-2</v>
      </c>
    </row>
    <row r="179" spans="14:22" x14ac:dyDescent="0.25">
      <c r="N179" s="49">
        <f t="shared" si="19"/>
        <v>176</v>
      </c>
      <c r="O179" s="47">
        <f t="shared" ca="1" si="14"/>
        <v>132889.55098985988</v>
      </c>
      <c r="P179" s="48">
        <f t="shared" ca="1" si="15"/>
        <v>57142.506925639747</v>
      </c>
      <c r="Q179" s="48">
        <f t="shared" ca="1" si="16"/>
        <v>59800.297945436949</v>
      </c>
      <c r="R179" s="48">
        <v>20000</v>
      </c>
      <c r="S179" s="50">
        <f t="shared" ca="1" si="17"/>
        <v>-4053.2538812168204</v>
      </c>
      <c r="U179" s="14">
        <f t="shared" ca="1" si="20"/>
        <v>0.39224259018315766</v>
      </c>
      <c r="V179" s="14">
        <f t="shared" ca="1" si="20"/>
        <v>0.75608149957673054</v>
      </c>
    </row>
    <row r="180" spans="14:22" x14ac:dyDescent="0.25">
      <c r="N180" s="49">
        <f t="shared" si="19"/>
        <v>177</v>
      </c>
      <c r="O180" s="47">
        <f t="shared" ca="1" si="14"/>
        <v>209386.05290692532</v>
      </c>
      <c r="P180" s="48">
        <f t="shared" ca="1" si="15"/>
        <v>90036.002749977895</v>
      </c>
      <c r="Q180" s="48">
        <f t="shared" ca="1" si="16"/>
        <v>94223.723808116396</v>
      </c>
      <c r="R180" s="48">
        <v>20000</v>
      </c>
      <c r="S180" s="50">
        <f t="shared" ca="1" si="17"/>
        <v>5126.3263488310331</v>
      </c>
      <c r="U180" s="14">
        <f t="shared" ca="1" si="20"/>
        <v>0.99619266442305499</v>
      </c>
      <c r="V180" s="14">
        <f t="shared" ca="1" si="20"/>
        <v>0.97579244799252285</v>
      </c>
    </row>
    <row r="181" spans="14:22" x14ac:dyDescent="0.25">
      <c r="N181" s="49">
        <f t="shared" si="19"/>
        <v>178</v>
      </c>
      <c r="O181" s="47">
        <f t="shared" ca="1" si="14"/>
        <v>170236.52037679922</v>
      </c>
      <c r="P181" s="48">
        <f t="shared" ca="1" si="15"/>
        <v>73201.703762023666</v>
      </c>
      <c r="Q181" s="48">
        <f t="shared" ca="1" si="16"/>
        <v>76606.434169559652</v>
      </c>
      <c r="R181" s="48">
        <v>20000</v>
      </c>
      <c r="S181" s="50">
        <f t="shared" ca="1" si="17"/>
        <v>428.38244521590241</v>
      </c>
      <c r="U181" s="14">
        <f t="shared" ca="1" si="20"/>
        <v>0.87757370374471189</v>
      </c>
      <c r="V181" s="14">
        <f t="shared" ca="1" si="20"/>
        <v>0.72719858281165628</v>
      </c>
    </row>
    <row r="182" spans="14:22" x14ac:dyDescent="0.25">
      <c r="N182" s="49">
        <f t="shared" si="19"/>
        <v>179</v>
      </c>
      <c r="O182" s="47">
        <f t="shared" ca="1" si="14"/>
        <v>115816.17904670058</v>
      </c>
      <c r="P182" s="48">
        <f t="shared" ca="1" si="15"/>
        <v>49800.956990081249</v>
      </c>
      <c r="Q182" s="48">
        <f t="shared" ca="1" si="16"/>
        <v>52117.280571015261</v>
      </c>
      <c r="R182" s="48">
        <v>20000</v>
      </c>
      <c r="S182" s="50">
        <f t="shared" ca="1" si="17"/>
        <v>-6102.0585143959324</v>
      </c>
      <c r="U182" s="14">
        <f t="shared" ca="1" si="20"/>
        <v>0.1761474998267013</v>
      </c>
      <c r="V182" s="14">
        <f t="shared" ca="1" si="20"/>
        <v>0.99425296861652368</v>
      </c>
    </row>
    <row r="183" spans="14:22" x14ac:dyDescent="0.25">
      <c r="N183" s="49">
        <f t="shared" si="19"/>
        <v>180</v>
      </c>
      <c r="O183" s="47">
        <f t="shared" ca="1" si="14"/>
        <v>128752.50462788421</v>
      </c>
      <c r="P183" s="48">
        <f t="shared" ca="1" si="15"/>
        <v>45063.376619759467</v>
      </c>
      <c r="Q183" s="48">
        <f t="shared" ca="1" si="16"/>
        <v>45063.376619759467</v>
      </c>
      <c r="R183" s="48">
        <v>20000</v>
      </c>
      <c r="S183" s="50">
        <f t="shared" ca="1" si="17"/>
        <v>18625.751388365272</v>
      </c>
      <c r="U183" s="14">
        <f t="shared" ca="1" si="20"/>
        <v>0.33265415672219489</v>
      </c>
      <c r="V183" s="14">
        <f t="shared" ca="1" si="20"/>
        <v>0.34199295097476012</v>
      </c>
    </row>
    <row r="184" spans="14:22" x14ac:dyDescent="0.25">
      <c r="N184" s="49">
        <f t="shared" si="19"/>
        <v>181</v>
      </c>
      <c r="O184" s="47">
        <f t="shared" ca="1" si="14"/>
        <v>116711.91068877716</v>
      </c>
      <c r="P184" s="48">
        <f t="shared" ca="1" si="15"/>
        <v>50186.121596174176</v>
      </c>
      <c r="Q184" s="48">
        <f t="shared" ca="1" si="16"/>
        <v>52520.359809949725</v>
      </c>
      <c r="R184" s="48">
        <v>20000</v>
      </c>
      <c r="S184" s="50">
        <f t="shared" ca="1" si="17"/>
        <v>-5994.5707173467308</v>
      </c>
      <c r="U184" s="14">
        <f t="shared" ca="1" si="20"/>
        <v>0.18520764238457166</v>
      </c>
      <c r="V184" s="14">
        <f t="shared" ca="1" si="20"/>
        <v>0.7006505880688495</v>
      </c>
    </row>
    <row r="185" spans="14:22" x14ac:dyDescent="0.25">
      <c r="N185" s="49">
        <f t="shared" si="19"/>
        <v>182</v>
      </c>
      <c r="O185" s="47">
        <f t="shared" ca="1" si="14"/>
        <v>106218.05837923024</v>
      </c>
      <c r="P185" s="48">
        <f t="shared" ca="1" si="15"/>
        <v>45673.765103069003</v>
      </c>
      <c r="Q185" s="48">
        <f t="shared" ca="1" si="16"/>
        <v>37176.320432730579</v>
      </c>
      <c r="R185" s="48">
        <v>20000</v>
      </c>
      <c r="S185" s="50">
        <f t="shared" ca="1" si="17"/>
        <v>3367.9728434306526</v>
      </c>
      <c r="U185" s="14">
        <f t="shared" ca="1" si="20"/>
        <v>9.6919562904805856E-2</v>
      </c>
      <c r="V185" s="14">
        <f t="shared" ca="1" si="20"/>
        <v>0.46802793879483706</v>
      </c>
    </row>
    <row r="186" spans="14:22" x14ac:dyDescent="0.25">
      <c r="N186" s="49">
        <f t="shared" si="19"/>
        <v>183</v>
      </c>
      <c r="O186" s="47">
        <f t="shared" ca="1" si="14"/>
        <v>121797.40494810177</v>
      </c>
      <c r="P186" s="48">
        <f t="shared" ca="1" si="15"/>
        <v>52372.884127683763</v>
      </c>
      <c r="Q186" s="48">
        <f t="shared" ca="1" si="16"/>
        <v>54808.832226645798</v>
      </c>
      <c r="R186" s="48">
        <v>20000</v>
      </c>
      <c r="S186" s="50">
        <f t="shared" ca="1" si="17"/>
        <v>-5384.3114062277891</v>
      </c>
      <c r="U186" s="14">
        <f t="shared" ca="1" si="20"/>
        <v>0.24193248734404338</v>
      </c>
      <c r="V186" s="14">
        <f t="shared" ca="1" si="20"/>
        <v>0.76227320220912809</v>
      </c>
    </row>
    <row r="187" spans="14:22" x14ac:dyDescent="0.25">
      <c r="N187" s="49">
        <f t="shared" si="19"/>
        <v>184</v>
      </c>
      <c r="O187" s="47">
        <f t="shared" ca="1" si="14"/>
        <v>138070.53688706507</v>
      </c>
      <c r="P187" s="48" t="str">
        <f t="shared" ca="1" si="15"/>
        <v/>
      </c>
      <c r="Q187" s="48" t="str">
        <f t="shared" ca="1" si="16"/>
        <v/>
      </c>
      <c r="R187" s="48">
        <v>20000</v>
      </c>
      <c r="S187" s="50" t="str">
        <f t="shared" ca="1" si="17"/>
        <v/>
      </c>
      <c r="U187" s="14">
        <f t="shared" ca="1" si="20"/>
        <v>0.47042159683876483</v>
      </c>
      <c r="V187" s="14">
        <f t="shared" ca="1" si="20"/>
        <v>6.2991255114260292E-2</v>
      </c>
    </row>
    <row r="188" spans="14:22" x14ac:dyDescent="0.25">
      <c r="N188" s="49">
        <f t="shared" si="19"/>
        <v>185</v>
      </c>
      <c r="O188" s="47">
        <f t="shared" ca="1" si="14"/>
        <v>112888.3941803597</v>
      </c>
      <c r="P188" s="48">
        <f t="shared" ca="1" si="15"/>
        <v>48542.009497554667</v>
      </c>
      <c r="Q188" s="48">
        <f t="shared" ca="1" si="16"/>
        <v>39510.937963125893</v>
      </c>
      <c r="R188" s="48">
        <v>20000</v>
      </c>
      <c r="S188" s="50">
        <f t="shared" ca="1" si="17"/>
        <v>4835.4467196791375</v>
      </c>
      <c r="U188" s="14">
        <f t="shared" ca="1" si="20"/>
        <v>0.14853110426918315</v>
      </c>
      <c r="V188" s="14">
        <f t="shared" ca="1" si="20"/>
        <v>0.55572404314071233</v>
      </c>
    </row>
    <row r="189" spans="14:22" x14ac:dyDescent="0.25">
      <c r="N189" s="49">
        <f t="shared" si="19"/>
        <v>186</v>
      </c>
      <c r="O189" s="47">
        <f t="shared" ca="1" si="14"/>
        <v>182866.14572825938</v>
      </c>
      <c r="P189" s="48">
        <f t="shared" ca="1" si="15"/>
        <v>78632.442663151523</v>
      </c>
      <c r="Q189" s="48">
        <f t="shared" ca="1" si="16"/>
        <v>82289.765577716724</v>
      </c>
      <c r="R189" s="48">
        <v>20000</v>
      </c>
      <c r="S189" s="50">
        <f t="shared" ca="1" si="17"/>
        <v>1943.9374873911293</v>
      </c>
      <c r="U189" s="14">
        <f t="shared" ca="1" si="20"/>
        <v>0.95039523099328083</v>
      </c>
      <c r="V189" s="14">
        <f t="shared" ca="1" si="20"/>
        <v>0.7840950865926799</v>
      </c>
    </row>
    <row r="190" spans="14:22" x14ac:dyDescent="0.25">
      <c r="N190" s="49">
        <f t="shared" si="19"/>
        <v>187</v>
      </c>
      <c r="O190" s="47">
        <f t="shared" ca="1" si="14"/>
        <v>132675.77801613923</v>
      </c>
      <c r="P190" s="48">
        <f t="shared" ca="1" si="15"/>
        <v>57050.58454693987</v>
      </c>
      <c r="Q190" s="48">
        <f t="shared" ca="1" si="16"/>
        <v>59704.100107262653</v>
      </c>
      <c r="R190" s="48">
        <v>20000</v>
      </c>
      <c r="S190" s="50">
        <f t="shared" ca="1" si="17"/>
        <v>-4078.9066380633012</v>
      </c>
      <c r="U190" s="14">
        <f t="shared" ca="1" si="20"/>
        <v>0.3890864530470638</v>
      </c>
      <c r="V190" s="14">
        <f t="shared" ca="1" si="20"/>
        <v>0.80559046773008192</v>
      </c>
    </row>
    <row r="191" spans="14:22" x14ac:dyDescent="0.25">
      <c r="N191" s="49">
        <f t="shared" si="19"/>
        <v>188</v>
      </c>
      <c r="O191" s="47">
        <f t="shared" ca="1" si="14"/>
        <v>151915.86933713441</v>
      </c>
      <c r="P191" s="48">
        <f t="shared" ca="1" si="15"/>
        <v>65323.8238149678</v>
      </c>
      <c r="Q191" s="48">
        <f t="shared" ca="1" si="16"/>
        <v>68362.141201710489</v>
      </c>
      <c r="R191" s="48">
        <v>20000</v>
      </c>
      <c r="S191" s="50">
        <f t="shared" ca="1" si="17"/>
        <v>-1770.0956795438688</v>
      </c>
      <c r="U191" s="14">
        <f t="shared" ca="1" si="20"/>
        <v>0.67663249577238149</v>
      </c>
      <c r="V191" s="14">
        <f t="shared" ca="1" si="20"/>
        <v>0.78141272180485855</v>
      </c>
    </row>
    <row r="192" spans="14:22" x14ac:dyDescent="0.25">
      <c r="N192" s="49">
        <f t="shared" si="19"/>
        <v>189</v>
      </c>
      <c r="O192" s="47">
        <f t="shared" ca="1" si="14"/>
        <v>154682.84086448926</v>
      </c>
      <c r="P192" s="48" t="str">
        <f t="shared" ca="1" si="15"/>
        <v/>
      </c>
      <c r="Q192" s="48" t="str">
        <f t="shared" ca="1" si="16"/>
        <v/>
      </c>
      <c r="R192" s="48">
        <v>20000</v>
      </c>
      <c r="S192" s="50" t="str">
        <f t="shared" ca="1" si="17"/>
        <v/>
      </c>
      <c r="U192" s="14">
        <f t="shared" ca="1" si="20"/>
        <v>0.71386946694645559</v>
      </c>
      <c r="V192" s="14">
        <f t="shared" ca="1" si="20"/>
        <v>0.1885272892288905</v>
      </c>
    </row>
    <row r="193" spans="14:22" x14ac:dyDescent="0.25">
      <c r="N193" s="49">
        <f t="shared" si="19"/>
        <v>190</v>
      </c>
      <c r="O193" s="47">
        <f t="shared" ca="1" si="14"/>
        <v>127699.17722693458</v>
      </c>
      <c r="P193" s="48">
        <f t="shared" ca="1" si="15"/>
        <v>54910.646207581871</v>
      </c>
      <c r="Q193" s="48">
        <f t="shared" ca="1" si="16"/>
        <v>57464.629752120563</v>
      </c>
      <c r="R193" s="48">
        <v>20000</v>
      </c>
      <c r="S193" s="50">
        <f t="shared" ca="1" si="17"/>
        <v>-4676.0987327678522</v>
      </c>
      <c r="U193" s="14">
        <f t="shared" ca="1" si="20"/>
        <v>0.31806786209525006</v>
      </c>
      <c r="V193" s="14">
        <f t="shared" ca="1" si="20"/>
        <v>0.83988008232338063</v>
      </c>
    </row>
    <row r="194" spans="14:22" x14ac:dyDescent="0.25">
      <c r="N194" s="49">
        <f t="shared" si="19"/>
        <v>191</v>
      </c>
      <c r="O194" s="47">
        <f t="shared" ca="1" si="14"/>
        <v>146816.08910589849</v>
      </c>
      <c r="P194" s="48">
        <f t="shared" ca="1" si="15"/>
        <v>63130.91831553635</v>
      </c>
      <c r="Q194" s="48">
        <f t="shared" ca="1" si="16"/>
        <v>66067.240097654314</v>
      </c>
      <c r="R194" s="48">
        <v>20000</v>
      </c>
      <c r="S194" s="50">
        <f t="shared" ca="1" si="17"/>
        <v>-2382.0693072921713</v>
      </c>
      <c r="U194" s="14">
        <f t="shared" ca="1" si="20"/>
        <v>0.60339990369884111</v>
      </c>
      <c r="V194" s="14">
        <f t="shared" ca="1" si="20"/>
        <v>0.98763633949703455</v>
      </c>
    </row>
    <row r="195" spans="14:22" x14ac:dyDescent="0.25">
      <c r="N195" s="49">
        <f t="shared" si="19"/>
        <v>192</v>
      </c>
      <c r="O195" s="47">
        <f t="shared" ca="1" si="14"/>
        <v>144944.04404293236</v>
      </c>
      <c r="P195" s="48" t="str">
        <f t="shared" ca="1" si="15"/>
        <v/>
      </c>
      <c r="Q195" s="48" t="str">
        <f t="shared" ca="1" si="16"/>
        <v/>
      </c>
      <c r="R195" s="48">
        <v>20000</v>
      </c>
      <c r="S195" s="50" t="str">
        <f t="shared" ca="1" si="17"/>
        <v/>
      </c>
      <c r="U195" s="14">
        <f t="shared" ca="1" si="20"/>
        <v>0.57540637537901429</v>
      </c>
      <c r="V195" s="14">
        <f t="shared" ca="1" si="20"/>
        <v>8.3697733361095206E-2</v>
      </c>
    </row>
    <row r="196" spans="14:22" x14ac:dyDescent="0.25">
      <c r="N196" s="49">
        <f t="shared" si="19"/>
        <v>193</v>
      </c>
      <c r="O196" s="47">
        <f t="shared" ref="O196:O253" ca="1" si="21">_xlfn.NORM.INV(U196,$G$4,$G$5)</f>
        <v>167009.66524656961</v>
      </c>
      <c r="P196" s="48" t="str">
        <f t="shared" ref="P196:P253" ca="1" si="22">IFERROR(VLOOKUP(V196,$G$8:$H$11,2)*O196,"")</f>
        <v/>
      </c>
      <c r="Q196" s="48" t="str">
        <f t="shared" ref="Q196:Q253" ca="1" si="23">IFERROR(VLOOKUP(V196,$G$15:$H$17,2)*O196,"")</f>
        <v/>
      </c>
      <c r="R196" s="48">
        <v>20000</v>
      </c>
      <c r="S196" s="50" t="str">
        <f t="shared" ca="1" si="17"/>
        <v/>
      </c>
      <c r="U196" s="14">
        <f t="shared" ca="1" si="20"/>
        <v>0.85055885937392617</v>
      </c>
      <c r="V196" s="14">
        <f t="shared" ca="1" si="20"/>
        <v>3.6345294565647723E-2</v>
      </c>
    </row>
    <row r="197" spans="14:22" x14ac:dyDescent="0.25">
      <c r="N197" s="49">
        <f t="shared" si="19"/>
        <v>194</v>
      </c>
      <c r="O197" s="47">
        <f t="shared" ca="1" si="21"/>
        <v>157765.0225940849</v>
      </c>
      <c r="P197" s="48">
        <f t="shared" ca="1" si="22"/>
        <v>67838.959715456513</v>
      </c>
      <c r="Q197" s="48">
        <f t="shared" ca="1" si="23"/>
        <v>55217.757907929714</v>
      </c>
      <c r="R197" s="48">
        <v>20000</v>
      </c>
      <c r="S197" s="50">
        <f t="shared" ref="S197:S253" ca="1" si="24">IFERROR(O197-P197-Q197-R197,"")</f>
        <v>14708.304970698679</v>
      </c>
      <c r="U197" s="14">
        <f t="shared" ref="U197:V228" ca="1" si="25">RAND()</f>
        <v>0.75278190788157517</v>
      </c>
      <c r="V197" s="14">
        <f t="shared" ca="1" si="25"/>
        <v>0.529255489362909</v>
      </c>
    </row>
    <row r="198" spans="14:22" x14ac:dyDescent="0.25">
      <c r="N198" s="49">
        <f t="shared" ref="N198:N229" si="26">N197+1</f>
        <v>195</v>
      </c>
      <c r="O198" s="47">
        <f t="shared" ca="1" si="21"/>
        <v>145703.95643572748</v>
      </c>
      <c r="P198" s="48">
        <f t="shared" ca="1" si="22"/>
        <v>62652.701267362812</v>
      </c>
      <c r="Q198" s="48">
        <f t="shared" ca="1" si="23"/>
        <v>50996.384752504615</v>
      </c>
      <c r="R198" s="48">
        <v>20000</v>
      </c>
      <c r="S198" s="50">
        <f t="shared" ca="1" si="24"/>
        <v>12054.870415860059</v>
      </c>
      <c r="U198" s="14">
        <f t="shared" ca="1" si="25"/>
        <v>0.58682412080554069</v>
      </c>
      <c r="V198" s="14">
        <f t="shared" ca="1" si="25"/>
        <v>0.56210867118271501</v>
      </c>
    </row>
    <row r="199" spans="14:22" x14ac:dyDescent="0.25">
      <c r="N199" s="49">
        <f t="shared" si="26"/>
        <v>196</v>
      </c>
      <c r="O199" s="47">
        <f t="shared" ca="1" si="21"/>
        <v>195795.74072308117</v>
      </c>
      <c r="P199" s="48">
        <f t="shared" ca="1" si="22"/>
        <v>84192.168510924894</v>
      </c>
      <c r="Q199" s="48">
        <f t="shared" ca="1" si="23"/>
        <v>68528.509253078402</v>
      </c>
      <c r="R199" s="48">
        <v>20000</v>
      </c>
      <c r="S199" s="50">
        <f t="shared" ca="1" si="24"/>
        <v>23075.06295907787</v>
      </c>
      <c r="U199" s="14">
        <f t="shared" ca="1" si="25"/>
        <v>0.9840631128441103</v>
      </c>
      <c r="V199" s="14">
        <f t="shared" ca="1" si="25"/>
        <v>0.59550422268174041</v>
      </c>
    </row>
    <row r="200" spans="14:22" x14ac:dyDescent="0.25">
      <c r="N200" s="49">
        <f t="shared" si="26"/>
        <v>197</v>
      </c>
      <c r="O200" s="47">
        <f t="shared" ca="1" si="21"/>
        <v>125769.08505926134</v>
      </c>
      <c r="P200" s="48">
        <f t="shared" ca="1" si="22"/>
        <v>30184.580414222721</v>
      </c>
      <c r="Q200" s="48">
        <f t="shared" ca="1" si="23"/>
        <v>44019.179770741466</v>
      </c>
      <c r="R200" s="48">
        <v>20000</v>
      </c>
      <c r="S200" s="50">
        <f t="shared" ca="1" si="24"/>
        <v>31565.324874297163</v>
      </c>
      <c r="U200" s="14">
        <f t="shared" ca="1" si="25"/>
        <v>0.29207159406564065</v>
      </c>
      <c r="V200" s="14">
        <f t="shared" ca="1" si="25"/>
        <v>0.30017598357791997</v>
      </c>
    </row>
    <row r="201" spans="14:22" x14ac:dyDescent="0.25">
      <c r="N201" s="49">
        <f t="shared" si="26"/>
        <v>198</v>
      </c>
      <c r="O201" s="47">
        <f t="shared" ca="1" si="21"/>
        <v>176103.66428273884</v>
      </c>
      <c r="P201" s="48" t="str">
        <f t="shared" ca="1" si="22"/>
        <v/>
      </c>
      <c r="Q201" s="48" t="str">
        <f t="shared" ca="1" si="23"/>
        <v/>
      </c>
      <c r="R201" s="48">
        <v>20000</v>
      </c>
      <c r="S201" s="50" t="str">
        <f t="shared" ca="1" si="24"/>
        <v/>
      </c>
      <c r="U201" s="14">
        <f t="shared" ca="1" si="25"/>
        <v>0.91752316743177575</v>
      </c>
      <c r="V201" s="14">
        <f t="shared" ca="1" si="25"/>
        <v>1.2867056604546234E-2</v>
      </c>
    </row>
    <row r="202" spans="14:22" x14ac:dyDescent="0.25">
      <c r="N202" s="49">
        <f t="shared" si="26"/>
        <v>199</v>
      </c>
      <c r="O202" s="47">
        <f t="shared" ca="1" si="21"/>
        <v>197006.64002843015</v>
      </c>
      <c r="P202" s="48">
        <f t="shared" ca="1" si="22"/>
        <v>84712.855212224968</v>
      </c>
      <c r="Q202" s="48">
        <f t="shared" ca="1" si="23"/>
        <v>68952.324009950549</v>
      </c>
      <c r="R202" s="48">
        <v>20000</v>
      </c>
      <c r="S202" s="50">
        <f t="shared" ca="1" si="24"/>
        <v>23341.460806254632</v>
      </c>
      <c r="U202" s="14">
        <f t="shared" ca="1" si="25"/>
        <v>0.98583056312613515</v>
      </c>
      <c r="V202" s="14">
        <f t="shared" ca="1" si="25"/>
        <v>0.52648070651759937</v>
      </c>
    </row>
    <row r="203" spans="14:22" x14ac:dyDescent="0.25">
      <c r="N203" s="49">
        <f t="shared" si="26"/>
        <v>200</v>
      </c>
      <c r="O203" s="47">
        <f t="shared" ca="1" si="21"/>
        <v>148011.54013946635</v>
      </c>
      <c r="P203" s="48">
        <f t="shared" ca="1" si="22"/>
        <v>63644.962259970533</v>
      </c>
      <c r="Q203" s="48">
        <f t="shared" ca="1" si="23"/>
        <v>66605.193062759863</v>
      </c>
      <c r="R203" s="48">
        <v>20000</v>
      </c>
      <c r="S203" s="50">
        <f t="shared" ca="1" si="24"/>
        <v>-2238.6151832640462</v>
      </c>
      <c r="U203" s="14">
        <f t="shared" ca="1" si="25"/>
        <v>0.62101063606901086</v>
      </c>
      <c r="V203" s="14">
        <f t="shared" ca="1" si="25"/>
        <v>0.85536993622118329</v>
      </c>
    </row>
    <row r="204" spans="14:22" x14ac:dyDescent="0.25">
      <c r="N204" s="49">
        <f t="shared" si="26"/>
        <v>201</v>
      </c>
      <c r="O204" s="47">
        <f t="shared" ca="1" si="21"/>
        <v>126850.7930515699</v>
      </c>
      <c r="P204" s="48">
        <f t="shared" ca="1" si="22"/>
        <v>54545.841012175057</v>
      </c>
      <c r="Q204" s="48">
        <f t="shared" ca="1" si="23"/>
        <v>44397.77756804946</v>
      </c>
      <c r="R204" s="48">
        <v>20000</v>
      </c>
      <c r="S204" s="50">
        <f t="shared" ca="1" si="24"/>
        <v>7907.1744713453882</v>
      </c>
      <c r="U204" s="14">
        <f t="shared" ca="1" si="25"/>
        <v>0.30652003823873131</v>
      </c>
      <c r="V204" s="14">
        <f t="shared" ca="1" si="25"/>
        <v>0.62545249172923922</v>
      </c>
    </row>
    <row r="205" spans="14:22" x14ac:dyDescent="0.25">
      <c r="N205" s="49">
        <f t="shared" si="26"/>
        <v>202</v>
      </c>
      <c r="O205" s="47">
        <f t="shared" ca="1" si="21"/>
        <v>147123.6094479727</v>
      </c>
      <c r="P205" s="48">
        <f t="shared" ca="1" si="22"/>
        <v>63263.152062628258</v>
      </c>
      <c r="Q205" s="48">
        <f t="shared" ca="1" si="23"/>
        <v>51493.263306790446</v>
      </c>
      <c r="R205" s="48">
        <v>20000</v>
      </c>
      <c r="S205" s="50">
        <f t="shared" ca="1" si="24"/>
        <v>12367.194078553999</v>
      </c>
      <c r="U205" s="14">
        <f t="shared" ca="1" si="25"/>
        <v>0.60795191733545917</v>
      </c>
      <c r="V205" s="14">
        <f t="shared" ca="1" si="25"/>
        <v>0.56203848175113702</v>
      </c>
    </row>
    <row r="206" spans="14:22" x14ac:dyDescent="0.25">
      <c r="N206" s="49">
        <f t="shared" si="26"/>
        <v>203</v>
      </c>
      <c r="O206" s="47">
        <f t="shared" ca="1" si="21"/>
        <v>169089.62420298575</v>
      </c>
      <c r="P206" s="48">
        <f t="shared" ca="1" si="22"/>
        <v>72708.538407283879</v>
      </c>
      <c r="Q206" s="48">
        <f t="shared" ca="1" si="23"/>
        <v>76090.33089134359</v>
      </c>
      <c r="R206" s="48">
        <v>20000</v>
      </c>
      <c r="S206" s="50">
        <f t="shared" ca="1" si="24"/>
        <v>290.75490435828397</v>
      </c>
      <c r="U206" s="14">
        <f t="shared" ca="1" si="25"/>
        <v>0.86839402742212379</v>
      </c>
      <c r="V206" s="14">
        <f t="shared" ca="1" si="25"/>
        <v>0.77493951373712244</v>
      </c>
    </row>
    <row r="207" spans="14:22" x14ac:dyDescent="0.25">
      <c r="N207" s="49">
        <f t="shared" si="26"/>
        <v>204</v>
      </c>
      <c r="O207" s="47">
        <f t="shared" ca="1" si="21"/>
        <v>157334.43064835409</v>
      </c>
      <c r="P207" s="48">
        <f t="shared" ca="1" si="22"/>
        <v>55067.050726923924</v>
      </c>
      <c r="Q207" s="48">
        <f t="shared" ca="1" si="23"/>
        <v>55067.050726923924</v>
      </c>
      <c r="R207" s="48">
        <v>20000</v>
      </c>
      <c r="S207" s="50">
        <f t="shared" ca="1" si="24"/>
        <v>27200.329194506245</v>
      </c>
      <c r="U207" s="14">
        <f t="shared" ca="1" si="25"/>
        <v>0.74752094438243766</v>
      </c>
      <c r="V207" s="14">
        <f t="shared" ca="1" si="25"/>
        <v>0.43040270183309237</v>
      </c>
    </row>
    <row r="208" spans="14:22" x14ac:dyDescent="0.25">
      <c r="N208" s="49">
        <f t="shared" si="26"/>
        <v>205</v>
      </c>
      <c r="O208" s="47">
        <f t="shared" ca="1" si="21"/>
        <v>139384.69877740703</v>
      </c>
      <c r="P208" s="48">
        <f t="shared" ca="1" si="22"/>
        <v>48784.64457209246</v>
      </c>
      <c r="Q208" s="48">
        <f t="shared" ca="1" si="23"/>
        <v>48784.64457209246</v>
      </c>
      <c r="R208" s="48">
        <v>20000</v>
      </c>
      <c r="S208" s="50">
        <f t="shared" ca="1" si="24"/>
        <v>21815.409633222116</v>
      </c>
      <c r="U208" s="14">
        <f t="shared" ca="1" si="25"/>
        <v>0.49055973991758617</v>
      </c>
      <c r="V208" s="14">
        <f t="shared" ca="1" si="25"/>
        <v>0.39259967311596389</v>
      </c>
    </row>
    <row r="209" spans="14:22" x14ac:dyDescent="0.25">
      <c r="N209" s="49">
        <f t="shared" si="26"/>
        <v>206</v>
      </c>
      <c r="O209" s="47">
        <f t="shared" ca="1" si="21"/>
        <v>128583.19221414183</v>
      </c>
      <c r="P209" s="48">
        <f t="shared" ca="1" si="22"/>
        <v>55290.772652080988</v>
      </c>
      <c r="Q209" s="48">
        <f t="shared" ca="1" si="23"/>
        <v>57862.436496363829</v>
      </c>
      <c r="R209" s="48">
        <v>20000</v>
      </c>
      <c r="S209" s="50">
        <f t="shared" ca="1" si="24"/>
        <v>-4570.0169343029775</v>
      </c>
      <c r="U209" s="14">
        <f t="shared" ca="1" si="25"/>
        <v>0.33029164431523639</v>
      </c>
      <c r="V209" s="14">
        <f t="shared" ca="1" si="25"/>
        <v>0.99800696440345793</v>
      </c>
    </row>
    <row r="210" spans="14:22" x14ac:dyDescent="0.25">
      <c r="N210" s="49">
        <f t="shared" si="26"/>
        <v>207</v>
      </c>
      <c r="O210" s="47">
        <f t="shared" ca="1" si="21"/>
        <v>93410.516628315148</v>
      </c>
      <c r="P210" s="48">
        <f t="shared" ca="1" si="22"/>
        <v>32693.6808199103</v>
      </c>
      <c r="Q210" s="48">
        <f t="shared" ca="1" si="23"/>
        <v>32693.6808199103</v>
      </c>
      <c r="R210" s="48">
        <v>20000</v>
      </c>
      <c r="S210" s="50">
        <f t="shared" ca="1" si="24"/>
        <v>8023.1549884945525</v>
      </c>
      <c r="U210" s="14">
        <f t="shared" ca="1" si="25"/>
        <v>3.6574236122309589E-2</v>
      </c>
      <c r="V210" s="14">
        <f t="shared" ca="1" si="25"/>
        <v>0.34585853081561402</v>
      </c>
    </row>
    <row r="211" spans="14:22" x14ac:dyDescent="0.25">
      <c r="N211" s="49">
        <f t="shared" si="26"/>
        <v>208</v>
      </c>
      <c r="O211" s="47">
        <f t="shared" ca="1" si="21"/>
        <v>123416.48032251881</v>
      </c>
      <c r="P211" s="48">
        <f t="shared" ca="1" si="22"/>
        <v>53069.086538683085</v>
      </c>
      <c r="Q211" s="48">
        <f t="shared" ca="1" si="23"/>
        <v>55537.416145133466</v>
      </c>
      <c r="R211" s="48">
        <v>20000</v>
      </c>
      <c r="S211" s="50">
        <f t="shared" ca="1" si="24"/>
        <v>-5190.0223612977425</v>
      </c>
      <c r="U211" s="14">
        <f t="shared" ca="1" si="25"/>
        <v>0.2617929295208562</v>
      </c>
      <c r="V211" s="14">
        <f t="shared" ca="1" si="25"/>
        <v>0.86599102646250603</v>
      </c>
    </row>
    <row r="212" spans="14:22" x14ac:dyDescent="0.25">
      <c r="N212" s="49">
        <f t="shared" si="26"/>
        <v>209</v>
      </c>
      <c r="O212" s="47">
        <f t="shared" ca="1" si="21"/>
        <v>116327.09900524552</v>
      </c>
      <c r="P212" s="48">
        <f t="shared" ca="1" si="22"/>
        <v>27918.503761258922</v>
      </c>
      <c r="Q212" s="48">
        <f t="shared" ca="1" si="23"/>
        <v>40714.484651835926</v>
      </c>
      <c r="R212" s="48">
        <v>20000</v>
      </c>
      <c r="S212" s="50">
        <f t="shared" ca="1" si="24"/>
        <v>27694.110592150668</v>
      </c>
      <c r="U212" s="14">
        <f t="shared" ca="1" si="25"/>
        <v>0.18128044450718106</v>
      </c>
      <c r="V212" s="14">
        <f t="shared" ca="1" si="25"/>
        <v>0.32429780012276599</v>
      </c>
    </row>
    <row r="213" spans="14:22" x14ac:dyDescent="0.25">
      <c r="N213" s="49">
        <f t="shared" si="26"/>
        <v>210</v>
      </c>
      <c r="O213" s="47">
        <f t="shared" ca="1" si="21"/>
        <v>148474.08295719462</v>
      </c>
      <c r="P213" s="48" t="str">
        <f t="shared" ca="1" si="22"/>
        <v/>
      </c>
      <c r="Q213" s="48" t="str">
        <f t="shared" ca="1" si="23"/>
        <v/>
      </c>
      <c r="R213" s="48">
        <v>20000</v>
      </c>
      <c r="S213" s="50" t="str">
        <f t="shared" ca="1" si="24"/>
        <v/>
      </c>
      <c r="U213" s="14">
        <f t="shared" ca="1" si="25"/>
        <v>0.62775992937264313</v>
      </c>
      <c r="V213" s="14">
        <f t="shared" ca="1" si="25"/>
        <v>3.7788915451105742E-3</v>
      </c>
    </row>
    <row r="214" spans="14:22" x14ac:dyDescent="0.25">
      <c r="N214" s="49">
        <f t="shared" si="26"/>
        <v>211</v>
      </c>
      <c r="O214" s="47">
        <f t="shared" ca="1" si="21"/>
        <v>131010.23835505194</v>
      </c>
      <c r="P214" s="48" t="str">
        <f t="shared" ca="1" si="22"/>
        <v/>
      </c>
      <c r="Q214" s="48" t="str">
        <f t="shared" ca="1" si="23"/>
        <v/>
      </c>
      <c r="R214" s="48">
        <v>20000</v>
      </c>
      <c r="S214" s="50" t="str">
        <f t="shared" ca="1" si="24"/>
        <v/>
      </c>
      <c r="U214" s="14">
        <f t="shared" ca="1" si="25"/>
        <v>0.3647615204677731</v>
      </c>
      <c r="V214" s="14">
        <f t="shared" ca="1" si="25"/>
        <v>0.12881708241311862</v>
      </c>
    </row>
    <row r="215" spans="14:22" x14ac:dyDescent="0.25">
      <c r="N215" s="49">
        <f t="shared" si="26"/>
        <v>212</v>
      </c>
      <c r="O215" s="47">
        <f t="shared" ca="1" si="21"/>
        <v>131394.96195875111</v>
      </c>
      <c r="P215" s="48">
        <f t="shared" ca="1" si="22"/>
        <v>56499.83364226298</v>
      </c>
      <c r="Q215" s="48">
        <f t="shared" ca="1" si="23"/>
        <v>59127.732881438002</v>
      </c>
      <c r="R215" s="48">
        <v>20000</v>
      </c>
      <c r="S215" s="50">
        <f t="shared" ca="1" si="24"/>
        <v>-4232.6045649498701</v>
      </c>
      <c r="U215" s="14">
        <f t="shared" ca="1" si="25"/>
        <v>0.37033621626825985</v>
      </c>
      <c r="V215" s="14">
        <f t="shared" ca="1" si="25"/>
        <v>0.87659191606121423</v>
      </c>
    </row>
    <row r="216" spans="14:22" x14ac:dyDescent="0.25">
      <c r="N216" s="49">
        <f t="shared" si="26"/>
        <v>213</v>
      </c>
      <c r="O216" s="47">
        <f t="shared" ca="1" si="21"/>
        <v>140027.04370366561</v>
      </c>
      <c r="P216" s="48">
        <f t="shared" ca="1" si="22"/>
        <v>33606.490488879746</v>
      </c>
      <c r="Q216" s="48" t="str">
        <f t="shared" ca="1" si="23"/>
        <v/>
      </c>
      <c r="R216" s="48">
        <v>20000</v>
      </c>
      <c r="S216" s="50" t="str">
        <f t="shared" ca="1" si="24"/>
        <v/>
      </c>
      <c r="U216" s="14">
        <f t="shared" ca="1" si="25"/>
        <v>0.50041495672559433</v>
      </c>
      <c r="V216" s="14">
        <f t="shared" ca="1" si="25"/>
        <v>0.28632584379833315</v>
      </c>
    </row>
    <row r="217" spans="14:22" x14ac:dyDescent="0.25">
      <c r="N217" s="49">
        <f t="shared" si="26"/>
        <v>214</v>
      </c>
      <c r="O217" s="47">
        <f t="shared" ca="1" si="21"/>
        <v>110651.55637700263</v>
      </c>
      <c r="P217" s="48">
        <f t="shared" ca="1" si="22"/>
        <v>26556.373530480632</v>
      </c>
      <c r="Q217" s="48" t="str">
        <f t="shared" ca="1" si="23"/>
        <v/>
      </c>
      <c r="R217" s="48">
        <v>20000</v>
      </c>
      <c r="S217" s="50" t="str">
        <f t="shared" ca="1" si="24"/>
        <v/>
      </c>
      <c r="U217" s="14">
        <f t="shared" ca="1" si="25"/>
        <v>0.12949399809783224</v>
      </c>
      <c r="V217" s="14">
        <f t="shared" ca="1" si="25"/>
        <v>0.22219444271685584</v>
      </c>
    </row>
    <row r="218" spans="14:22" x14ac:dyDescent="0.25">
      <c r="N218" s="49">
        <f t="shared" si="26"/>
        <v>215</v>
      </c>
      <c r="O218" s="47">
        <f t="shared" ca="1" si="21"/>
        <v>149083.24558502089</v>
      </c>
      <c r="P218" s="48" t="str">
        <f t="shared" ca="1" si="22"/>
        <v/>
      </c>
      <c r="Q218" s="48" t="str">
        <f t="shared" ca="1" si="23"/>
        <v/>
      </c>
      <c r="R218" s="48">
        <v>20000</v>
      </c>
      <c r="S218" s="50" t="str">
        <f t="shared" ca="1" si="24"/>
        <v/>
      </c>
      <c r="U218" s="14">
        <f t="shared" ca="1" si="25"/>
        <v>0.63658881882618512</v>
      </c>
      <c r="V218" s="14">
        <f t="shared" ca="1" si="25"/>
        <v>0.13495591424153031</v>
      </c>
    </row>
    <row r="219" spans="14:22" x14ac:dyDescent="0.25">
      <c r="N219" s="49">
        <f t="shared" si="26"/>
        <v>216</v>
      </c>
      <c r="O219" s="47">
        <f t="shared" ca="1" si="21"/>
        <v>190677.30104633683</v>
      </c>
      <c r="P219" s="48">
        <f t="shared" ca="1" si="22"/>
        <v>45762.55225112084</v>
      </c>
      <c r="Q219" s="48">
        <f t="shared" ca="1" si="23"/>
        <v>66737.055366217886</v>
      </c>
      <c r="R219" s="48">
        <v>20000</v>
      </c>
      <c r="S219" s="50">
        <f t="shared" ca="1" si="24"/>
        <v>58177.693428998085</v>
      </c>
      <c r="U219" s="14">
        <f t="shared" ca="1" si="25"/>
        <v>0.97435986780843964</v>
      </c>
      <c r="V219" s="14">
        <f t="shared" ca="1" si="25"/>
        <v>0.30422727812678341</v>
      </c>
    </row>
    <row r="220" spans="14:22" x14ac:dyDescent="0.25">
      <c r="N220" s="49">
        <f t="shared" si="26"/>
        <v>217</v>
      </c>
      <c r="O220" s="47">
        <f t="shared" ca="1" si="21"/>
        <v>136899.78282779522</v>
      </c>
      <c r="P220" s="48">
        <f t="shared" ca="1" si="22"/>
        <v>32855.94787867085</v>
      </c>
      <c r="Q220" s="48" t="str">
        <f t="shared" ca="1" si="23"/>
        <v/>
      </c>
      <c r="R220" s="48">
        <v>20000</v>
      </c>
      <c r="S220" s="50" t="str">
        <f t="shared" ca="1" si="24"/>
        <v/>
      </c>
      <c r="U220" s="14">
        <f t="shared" ca="1" si="25"/>
        <v>0.45254295642531306</v>
      </c>
      <c r="V220" s="14">
        <f t="shared" ca="1" si="25"/>
        <v>0.20144236608696175</v>
      </c>
    </row>
    <row r="221" spans="14:22" x14ac:dyDescent="0.25">
      <c r="N221" s="49">
        <f t="shared" si="26"/>
        <v>218</v>
      </c>
      <c r="O221" s="47">
        <f t="shared" ca="1" si="21"/>
        <v>160144.04024512283</v>
      </c>
      <c r="P221" s="48">
        <f t="shared" ca="1" si="22"/>
        <v>68861.937305402811</v>
      </c>
      <c r="Q221" s="48">
        <f t="shared" ca="1" si="23"/>
        <v>56050.414085792989</v>
      </c>
      <c r="R221" s="48">
        <v>20000</v>
      </c>
      <c r="S221" s="50">
        <f t="shared" ca="1" si="24"/>
        <v>15231.688853927029</v>
      </c>
      <c r="U221" s="14">
        <f t="shared" ca="1" si="25"/>
        <v>0.78076244043266441</v>
      </c>
      <c r="V221" s="14">
        <f t="shared" ca="1" si="25"/>
        <v>0.49745656431378404</v>
      </c>
    </row>
    <row r="222" spans="14:22" x14ac:dyDescent="0.25">
      <c r="N222" s="49">
        <f t="shared" si="26"/>
        <v>219</v>
      </c>
      <c r="O222" s="47">
        <f t="shared" ca="1" si="21"/>
        <v>145847.18593084742</v>
      </c>
      <c r="P222" s="48">
        <f t="shared" ca="1" si="22"/>
        <v>62714.289950264392</v>
      </c>
      <c r="Q222" s="48">
        <f t="shared" ca="1" si="23"/>
        <v>65631.233668881338</v>
      </c>
      <c r="R222" s="48">
        <v>20000</v>
      </c>
      <c r="S222" s="50">
        <f t="shared" ca="1" si="24"/>
        <v>-2498.3376882982993</v>
      </c>
      <c r="U222" s="14">
        <f t="shared" ca="1" si="25"/>
        <v>0.58896826271404268</v>
      </c>
      <c r="V222" s="14">
        <f t="shared" ca="1" si="25"/>
        <v>0.75755892172998818</v>
      </c>
    </row>
    <row r="223" spans="14:22" x14ac:dyDescent="0.25">
      <c r="N223" s="49">
        <f t="shared" si="26"/>
        <v>220</v>
      </c>
      <c r="O223" s="47">
        <f t="shared" ca="1" si="21"/>
        <v>110828.11443399618</v>
      </c>
      <c r="P223" s="48">
        <f t="shared" ca="1" si="22"/>
        <v>38789.84005189866</v>
      </c>
      <c r="Q223" s="48">
        <f t="shared" ca="1" si="23"/>
        <v>38789.84005189866</v>
      </c>
      <c r="R223" s="48">
        <v>20000</v>
      </c>
      <c r="S223" s="50">
        <f t="shared" ca="1" si="24"/>
        <v>13248.434330198856</v>
      </c>
      <c r="U223" s="14">
        <f t="shared" ca="1" si="25"/>
        <v>0.13093215563651717</v>
      </c>
      <c r="V223" s="14">
        <f t="shared" ca="1" si="25"/>
        <v>0.3511218855028827</v>
      </c>
    </row>
    <row r="224" spans="14:22" x14ac:dyDescent="0.25">
      <c r="N224" s="49">
        <f t="shared" si="26"/>
        <v>221</v>
      </c>
      <c r="O224" s="47">
        <f t="shared" ca="1" si="21"/>
        <v>90853.506340327294</v>
      </c>
      <c r="P224" s="48">
        <f t="shared" ca="1" si="22"/>
        <v>39067.007726340737</v>
      </c>
      <c r="Q224" s="48">
        <f t="shared" ca="1" si="23"/>
        <v>31798.727219114549</v>
      </c>
      <c r="R224" s="48">
        <v>20000</v>
      </c>
      <c r="S224" s="50">
        <f t="shared" ca="1" si="24"/>
        <v>-12.228605127991614</v>
      </c>
      <c r="U224" s="14">
        <f t="shared" ca="1" si="25"/>
        <v>2.9362282516275484E-2</v>
      </c>
      <c r="V224" s="14">
        <f t="shared" ca="1" si="25"/>
        <v>0.62203824288723586</v>
      </c>
    </row>
    <row r="225" spans="14:22" x14ac:dyDescent="0.25">
      <c r="N225" s="49">
        <f t="shared" si="26"/>
        <v>222</v>
      </c>
      <c r="O225" s="47">
        <f t="shared" ca="1" si="21"/>
        <v>186523.43453029788</v>
      </c>
      <c r="P225" s="48">
        <f t="shared" ca="1" si="22"/>
        <v>80205.076848028082</v>
      </c>
      <c r="Q225" s="48">
        <f t="shared" ca="1" si="23"/>
        <v>83935.545538634047</v>
      </c>
      <c r="R225" s="48">
        <v>20000</v>
      </c>
      <c r="S225" s="50">
        <f t="shared" ca="1" si="24"/>
        <v>2382.8121436357469</v>
      </c>
      <c r="U225" s="14">
        <f t="shared" ca="1" si="25"/>
        <v>0.96322180223410137</v>
      </c>
      <c r="V225" s="14">
        <f t="shared" ca="1" si="25"/>
        <v>0.94771833620550461</v>
      </c>
    </row>
    <row r="226" spans="14:22" x14ac:dyDescent="0.25">
      <c r="N226" s="49">
        <f t="shared" si="26"/>
        <v>223</v>
      </c>
      <c r="O226" s="47">
        <f t="shared" ca="1" si="21"/>
        <v>197340.80042018398</v>
      </c>
      <c r="P226" s="48">
        <f t="shared" ca="1" si="22"/>
        <v>84856.544180679106</v>
      </c>
      <c r="Q226" s="48">
        <f t="shared" ca="1" si="23"/>
        <v>88803.360189082799</v>
      </c>
      <c r="R226" s="48">
        <v>20000</v>
      </c>
      <c r="S226" s="50">
        <f t="shared" ca="1" si="24"/>
        <v>3680.896050422074</v>
      </c>
      <c r="U226" s="14">
        <f t="shared" ca="1" si="25"/>
        <v>0.98628752084191684</v>
      </c>
      <c r="V226" s="14">
        <f t="shared" ca="1" si="25"/>
        <v>0.88961141868097882</v>
      </c>
    </row>
    <row r="227" spans="14:22" x14ac:dyDescent="0.25">
      <c r="N227" s="49">
        <f t="shared" si="26"/>
        <v>224</v>
      </c>
      <c r="O227" s="47">
        <f t="shared" ca="1" si="21"/>
        <v>146551.64417952084</v>
      </c>
      <c r="P227" s="48" t="str">
        <f t="shared" ca="1" si="22"/>
        <v/>
      </c>
      <c r="Q227" s="48" t="str">
        <f t="shared" ca="1" si="23"/>
        <v/>
      </c>
      <c r="R227" s="48">
        <v>20000</v>
      </c>
      <c r="S227" s="50" t="str">
        <f t="shared" ca="1" si="24"/>
        <v/>
      </c>
      <c r="U227" s="14">
        <f t="shared" ca="1" si="25"/>
        <v>0.59947417903695377</v>
      </c>
      <c r="V227" s="14">
        <f t="shared" ca="1" si="25"/>
        <v>0.13669877398707175</v>
      </c>
    </row>
    <row r="228" spans="14:22" x14ac:dyDescent="0.25">
      <c r="N228" s="49">
        <f t="shared" si="26"/>
        <v>225</v>
      </c>
      <c r="O228" s="47">
        <f t="shared" ca="1" si="21"/>
        <v>193723.16286839766</v>
      </c>
      <c r="P228" s="48">
        <f t="shared" ca="1" si="22"/>
        <v>83300.960033410985</v>
      </c>
      <c r="Q228" s="48">
        <f t="shared" ca="1" si="23"/>
        <v>87175.423290778956</v>
      </c>
      <c r="R228" s="48">
        <v>20000</v>
      </c>
      <c r="S228" s="50">
        <f t="shared" ca="1" si="24"/>
        <v>3246.7795442077186</v>
      </c>
      <c r="U228" s="14">
        <f t="shared" ca="1" si="25"/>
        <v>0.98059876305103877</v>
      </c>
      <c r="V228" s="14">
        <f t="shared" ca="1" si="25"/>
        <v>0.77182481565276062</v>
      </c>
    </row>
    <row r="229" spans="14:22" x14ac:dyDescent="0.25">
      <c r="N229" s="49">
        <f t="shared" si="26"/>
        <v>226</v>
      </c>
      <c r="O229" s="47">
        <f t="shared" ca="1" si="21"/>
        <v>142105.26342271134</v>
      </c>
      <c r="P229" s="48">
        <f t="shared" ca="1" si="22"/>
        <v>49736.842197948965</v>
      </c>
      <c r="Q229" s="48">
        <f t="shared" ca="1" si="23"/>
        <v>49736.842197948965</v>
      </c>
      <c r="R229" s="48">
        <v>20000</v>
      </c>
      <c r="S229" s="50">
        <f t="shared" ca="1" si="24"/>
        <v>22631.579026813415</v>
      </c>
      <c r="U229" s="14">
        <f t="shared" ref="U229:V253" ca="1" si="27">RAND()</f>
        <v>0.53226775875625743</v>
      </c>
      <c r="V229" s="14">
        <f t="shared" ca="1" si="27"/>
        <v>0.33528731343097018</v>
      </c>
    </row>
    <row r="230" spans="14:22" x14ac:dyDescent="0.25">
      <c r="N230" s="49">
        <f t="shared" ref="N230:N253" si="28">N229+1</f>
        <v>227</v>
      </c>
      <c r="O230" s="47">
        <f t="shared" ca="1" si="21"/>
        <v>133860.69488031426</v>
      </c>
      <c r="P230" s="48">
        <f t="shared" ca="1" si="22"/>
        <v>32126.566771275422</v>
      </c>
      <c r="Q230" s="48">
        <f t="shared" ca="1" si="23"/>
        <v>46851.243208109991</v>
      </c>
      <c r="R230" s="48">
        <v>20000</v>
      </c>
      <c r="S230" s="50">
        <f t="shared" ca="1" si="24"/>
        <v>34882.884900928846</v>
      </c>
      <c r="U230" s="14">
        <f t="shared" ca="1" si="27"/>
        <v>0.40666701507677205</v>
      </c>
      <c r="V230" s="14">
        <f t="shared" ca="1" si="27"/>
        <v>0.31449875453543319</v>
      </c>
    </row>
    <row r="231" spans="14:22" x14ac:dyDescent="0.25">
      <c r="N231" s="49">
        <f t="shared" si="28"/>
        <v>228</v>
      </c>
      <c r="O231" s="47">
        <f t="shared" ca="1" si="21"/>
        <v>133096.52760437512</v>
      </c>
      <c r="P231" s="48">
        <f t="shared" ca="1" si="22"/>
        <v>31943.166625050028</v>
      </c>
      <c r="Q231" s="48" t="str">
        <f t="shared" ca="1" si="23"/>
        <v/>
      </c>
      <c r="R231" s="48">
        <v>20000</v>
      </c>
      <c r="S231" s="50" t="str">
        <f t="shared" ca="1" si="24"/>
        <v/>
      </c>
      <c r="U231" s="14">
        <f t="shared" ca="1" si="27"/>
        <v>0.39530515755904516</v>
      </c>
      <c r="V231" s="14">
        <f t="shared" ca="1" si="27"/>
        <v>0.27255281638828099</v>
      </c>
    </row>
    <row r="232" spans="14:22" x14ac:dyDescent="0.25">
      <c r="N232" s="49">
        <f t="shared" si="28"/>
        <v>229</v>
      </c>
      <c r="O232" s="47">
        <f t="shared" ca="1" si="21"/>
        <v>120259.03740636847</v>
      </c>
      <c r="P232" s="48">
        <f t="shared" ca="1" si="22"/>
        <v>51711.386084738442</v>
      </c>
      <c r="Q232" s="48">
        <f t="shared" ca="1" si="23"/>
        <v>42090.663092228962</v>
      </c>
      <c r="R232" s="48">
        <v>20000</v>
      </c>
      <c r="S232" s="50">
        <f t="shared" ca="1" si="24"/>
        <v>6456.9882294010604</v>
      </c>
      <c r="U232" s="14">
        <f t="shared" ca="1" si="27"/>
        <v>0.22384619006598838</v>
      </c>
      <c r="V232" s="14">
        <f t="shared" ca="1" si="27"/>
        <v>0.5416348785247127</v>
      </c>
    </row>
    <row r="233" spans="14:22" x14ac:dyDescent="0.25">
      <c r="N233" s="49">
        <f t="shared" si="28"/>
        <v>230</v>
      </c>
      <c r="O233" s="47">
        <f t="shared" ca="1" si="21"/>
        <v>138345.92889764177</v>
      </c>
      <c r="P233" s="48">
        <f t="shared" ca="1" si="22"/>
        <v>48421.075114174615</v>
      </c>
      <c r="Q233" s="48">
        <f t="shared" ca="1" si="23"/>
        <v>48421.075114174615</v>
      </c>
      <c r="R233" s="48">
        <v>20000</v>
      </c>
      <c r="S233" s="50">
        <f t="shared" ca="1" si="24"/>
        <v>21503.778669292544</v>
      </c>
      <c r="U233" s="14">
        <f t="shared" ca="1" si="27"/>
        <v>0.47463715191752598</v>
      </c>
      <c r="V233" s="14">
        <f t="shared" ca="1" si="27"/>
        <v>0.4021071657217955</v>
      </c>
    </row>
    <row r="234" spans="14:22" x14ac:dyDescent="0.25">
      <c r="N234" s="49">
        <f t="shared" si="28"/>
        <v>231</v>
      </c>
      <c r="O234" s="47">
        <f t="shared" ca="1" si="21"/>
        <v>147613.28305862128</v>
      </c>
      <c r="P234" s="48">
        <f t="shared" ca="1" si="22"/>
        <v>63473.711715207151</v>
      </c>
      <c r="Q234" s="48">
        <f t="shared" ca="1" si="23"/>
        <v>51664.649070517444</v>
      </c>
      <c r="R234" s="48">
        <v>20000</v>
      </c>
      <c r="S234" s="50">
        <f t="shared" ca="1" si="24"/>
        <v>12474.922272896692</v>
      </c>
      <c r="U234" s="14">
        <f t="shared" ca="1" si="27"/>
        <v>0.61516958686386491</v>
      </c>
      <c r="V234" s="14">
        <f t="shared" ca="1" si="27"/>
        <v>0.69987159633723928</v>
      </c>
    </row>
    <row r="235" spans="14:22" x14ac:dyDescent="0.25">
      <c r="N235" s="49">
        <f t="shared" si="28"/>
        <v>232</v>
      </c>
      <c r="O235" s="47">
        <f t="shared" ca="1" si="21"/>
        <v>157246.48672590236</v>
      </c>
      <c r="P235" s="48">
        <f t="shared" ca="1" si="22"/>
        <v>37739.156814216563</v>
      </c>
      <c r="Q235" s="48" t="str">
        <f t="shared" ca="1" si="23"/>
        <v/>
      </c>
      <c r="R235" s="48">
        <v>20000</v>
      </c>
      <c r="S235" s="50" t="str">
        <f t="shared" ca="1" si="24"/>
        <v/>
      </c>
      <c r="U235" s="14">
        <f t="shared" ca="1" si="27"/>
        <v>0.74643923797901646</v>
      </c>
      <c r="V235" s="14">
        <f t="shared" ca="1" si="27"/>
        <v>0.24225690536423683</v>
      </c>
    </row>
    <row r="236" spans="14:22" x14ac:dyDescent="0.25">
      <c r="N236" s="49">
        <f t="shared" si="28"/>
        <v>233</v>
      </c>
      <c r="O236" s="47">
        <f t="shared" ca="1" si="21"/>
        <v>168478.71829721204</v>
      </c>
      <c r="P236" s="48">
        <f t="shared" ca="1" si="22"/>
        <v>72445.848867801178</v>
      </c>
      <c r="Q236" s="48">
        <f t="shared" ca="1" si="23"/>
        <v>58967.551404024205</v>
      </c>
      <c r="R236" s="48">
        <v>20000</v>
      </c>
      <c r="S236" s="50">
        <f t="shared" ca="1" si="24"/>
        <v>17065.318025386652</v>
      </c>
      <c r="U236" s="14">
        <f t="shared" ca="1" si="27"/>
        <v>0.86331512023935986</v>
      </c>
      <c r="V236" s="14">
        <f t="shared" ca="1" si="27"/>
        <v>0.60529168012040013</v>
      </c>
    </row>
    <row r="237" spans="14:22" x14ac:dyDescent="0.25">
      <c r="N237" s="49">
        <f t="shared" si="28"/>
        <v>234</v>
      </c>
      <c r="O237" s="47">
        <f t="shared" ca="1" si="21"/>
        <v>104410.5084414795</v>
      </c>
      <c r="P237" s="48">
        <f t="shared" ca="1" si="22"/>
        <v>44896.51862983618</v>
      </c>
      <c r="Q237" s="48">
        <f t="shared" ca="1" si="23"/>
        <v>46984.728798665776</v>
      </c>
      <c r="R237" s="48">
        <v>20000</v>
      </c>
      <c r="S237" s="50">
        <f t="shared" ca="1" si="24"/>
        <v>-7470.7389870224579</v>
      </c>
      <c r="U237" s="14">
        <f t="shared" ca="1" si="27"/>
        <v>8.552674223020984E-2</v>
      </c>
      <c r="V237" s="14">
        <f t="shared" ca="1" si="27"/>
        <v>0.81210121383208977</v>
      </c>
    </row>
    <row r="238" spans="14:22" x14ac:dyDescent="0.25">
      <c r="N238" s="49">
        <f t="shared" si="28"/>
        <v>235</v>
      </c>
      <c r="O238" s="47">
        <f t="shared" ca="1" si="21"/>
        <v>121443.71355767192</v>
      </c>
      <c r="P238" s="48">
        <f t="shared" ca="1" si="22"/>
        <v>29146.491253841257</v>
      </c>
      <c r="Q238" s="48">
        <f t="shared" ca="1" si="23"/>
        <v>42505.29974518517</v>
      </c>
      <c r="R238" s="48">
        <v>20000</v>
      </c>
      <c r="S238" s="50">
        <f t="shared" ca="1" si="24"/>
        <v>29791.922558645485</v>
      </c>
      <c r="U238" s="14">
        <f t="shared" ca="1" si="27"/>
        <v>0.23770532506116526</v>
      </c>
      <c r="V238" s="14">
        <f t="shared" ca="1" si="27"/>
        <v>0.30024214542802785</v>
      </c>
    </row>
    <row r="239" spans="14:22" x14ac:dyDescent="0.25">
      <c r="N239" s="49">
        <f t="shared" si="28"/>
        <v>236</v>
      </c>
      <c r="O239" s="47">
        <f t="shared" ca="1" si="21"/>
        <v>152914.87325992508</v>
      </c>
      <c r="P239" s="48">
        <f t="shared" ca="1" si="22"/>
        <v>65753.39550176778</v>
      </c>
      <c r="Q239" s="48">
        <f t="shared" ca="1" si="23"/>
        <v>53520.205640973778</v>
      </c>
      <c r="R239" s="48">
        <v>20000</v>
      </c>
      <c r="S239" s="50">
        <f t="shared" ca="1" si="24"/>
        <v>13641.272117183522</v>
      </c>
      <c r="U239" s="14">
        <f t="shared" ca="1" si="27"/>
        <v>0.69030882032331475</v>
      </c>
      <c r="V239" s="14">
        <f t="shared" ca="1" si="27"/>
        <v>0.62759331997647771</v>
      </c>
    </row>
    <row r="240" spans="14:22" x14ac:dyDescent="0.25">
      <c r="N240" s="49">
        <f t="shared" si="28"/>
        <v>237</v>
      </c>
      <c r="O240" s="47">
        <f t="shared" ca="1" si="21"/>
        <v>149609.09267314264</v>
      </c>
      <c r="P240" s="48" t="str">
        <f t="shared" ca="1" si="22"/>
        <v/>
      </c>
      <c r="Q240" s="48" t="str">
        <f t="shared" ca="1" si="23"/>
        <v/>
      </c>
      <c r="R240" s="48">
        <v>20000</v>
      </c>
      <c r="S240" s="50" t="str">
        <f t="shared" ca="1" si="24"/>
        <v/>
      </c>
      <c r="U240" s="14">
        <f t="shared" ca="1" si="27"/>
        <v>0.64415245397153065</v>
      </c>
      <c r="V240" s="14">
        <f t="shared" ca="1" si="27"/>
        <v>0.1470020208047329</v>
      </c>
    </row>
    <row r="241" spans="14:22" x14ac:dyDescent="0.25">
      <c r="N241" s="49">
        <f t="shared" si="28"/>
        <v>238</v>
      </c>
      <c r="O241" s="47">
        <f t="shared" ca="1" si="21"/>
        <v>152396.90768411144</v>
      </c>
      <c r="P241" s="48">
        <f t="shared" ca="1" si="22"/>
        <v>65530.670304167921</v>
      </c>
      <c r="Q241" s="48">
        <f t="shared" ca="1" si="23"/>
        <v>53338.917689439004</v>
      </c>
      <c r="R241" s="48">
        <v>20000</v>
      </c>
      <c r="S241" s="50">
        <f t="shared" ca="1" si="24"/>
        <v>13527.319690504512</v>
      </c>
      <c r="U241" s="14">
        <f t="shared" ca="1" si="27"/>
        <v>0.68324920189456317</v>
      </c>
      <c r="V241" s="14">
        <f t="shared" ca="1" si="27"/>
        <v>0.49397886981191785</v>
      </c>
    </row>
    <row r="242" spans="14:22" x14ac:dyDescent="0.25">
      <c r="N242" s="49">
        <f t="shared" si="28"/>
        <v>239</v>
      </c>
      <c r="O242" s="47">
        <f t="shared" ca="1" si="21"/>
        <v>189690.2138809454</v>
      </c>
      <c r="P242" s="48">
        <f t="shared" ca="1" si="22"/>
        <v>81566.791968806516</v>
      </c>
      <c r="Q242" s="48">
        <f t="shared" ca="1" si="23"/>
        <v>66391.574858330889</v>
      </c>
      <c r="R242" s="48">
        <v>20000</v>
      </c>
      <c r="S242" s="50">
        <f t="shared" ca="1" si="24"/>
        <v>21731.847053808</v>
      </c>
      <c r="U242" s="14">
        <f t="shared" ca="1" si="27"/>
        <v>0.9720081218638601</v>
      </c>
      <c r="V242" s="14">
        <f t="shared" ca="1" si="27"/>
        <v>0.67359176975094759</v>
      </c>
    </row>
    <row r="243" spans="14:22" x14ac:dyDescent="0.25">
      <c r="N243" s="49">
        <f t="shared" si="28"/>
        <v>240</v>
      </c>
      <c r="O243" s="47">
        <f t="shared" ca="1" si="21"/>
        <v>145715.01235304633</v>
      </c>
      <c r="P243" s="48">
        <f t="shared" ca="1" si="22"/>
        <v>34971.602964731115</v>
      </c>
      <c r="Q243" s="48" t="str">
        <f t="shared" ca="1" si="23"/>
        <v/>
      </c>
      <c r="R243" s="48">
        <v>20000</v>
      </c>
      <c r="S243" s="50" t="str">
        <f t="shared" ca="1" si="24"/>
        <v/>
      </c>
      <c r="U243" s="14">
        <f t="shared" ca="1" si="27"/>
        <v>0.58698972074652889</v>
      </c>
      <c r="V243" s="14">
        <f t="shared" ca="1" si="27"/>
        <v>0.24361244968000795</v>
      </c>
    </row>
    <row r="244" spans="14:22" x14ac:dyDescent="0.25">
      <c r="N244" s="49">
        <f t="shared" si="28"/>
        <v>241</v>
      </c>
      <c r="O244" s="47">
        <f t="shared" ca="1" si="21"/>
        <v>136281.50366598112</v>
      </c>
      <c r="P244" s="48">
        <f t="shared" ca="1" si="22"/>
        <v>58601.046576371882</v>
      </c>
      <c r="Q244" s="48">
        <f t="shared" ca="1" si="23"/>
        <v>61326.676649691501</v>
      </c>
      <c r="R244" s="48">
        <v>20000</v>
      </c>
      <c r="S244" s="50">
        <f t="shared" ca="1" si="24"/>
        <v>-3646.219560082267</v>
      </c>
      <c r="U244" s="14">
        <f t="shared" ca="1" si="27"/>
        <v>0.44313755236061758</v>
      </c>
      <c r="V244" s="14">
        <f t="shared" ca="1" si="27"/>
        <v>0.75042592769267813</v>
      </c>
    </row>
    <row r="245" spans="14:22" x14ac:dyDescent="0.25">
      <c r="N245" s="49">
        <f t="shared" si="28"/>
        <v>242</v>
      </c>
      <c r="O245" s="47">
        <f t="shared" ca="1" si="21"/>
        <v>166641.99639927849</v>
      </c>
      <c r="P245" s="48">
        <f t="shared" ca="1" si="22"/>
        <v>58324.698739747466</v>
      </c>
      <c r="Q245" s="48">
        <f t="shared" ca="1" si="23"/>
        <v>58324.698739747466</v>
      </c>
      <c r="R245" s="48">
        <v>20000</v>
      </c>
      <c r="S245" s="50">
        <f t="shared" ca="1" si="24"/>
        <v>29992.598919783566</v>
      </c>
      <c r="U245" s="14">
        <f t="shared" ca="1" si="27"/>
        <v>0.84724577043394977</v>
      </c>
      <c r="V245" s="14">
        <f t="shared" ca="1" si="27"/>
        <v>0.33679425101291072</v>
      </c>
    </row>
    <row r="246" spans="14:22" x14ac:dyDescent="0.25">
      <c r="N246" s="49">
        <f t="shared" si="28"/>
        <v>243</v>
      </c>
      <c r="O246" s="47">
        <f t="shared" ca="1" si="21"/>
        <v>148135.27639303391</v>
      </c>
      <c r="P246" s="48" t="str">
        <f t="shared" ca="1" si="22"/>
        <v/>
      </c>
      <c r="Q246" s="48" t="str">
        <f t="shared" ca="1" si="23"/>
        <v/>
      </c>
      <c r="R246" s="48">
        <v>20000</v>
      </c>
      <c r="S246" s="50" t="str">
        <f t="shared" ca="1" si="24"/>
        <v/>
      </c>
      <c r="U246" s="14">
        <f t="shared" ca="1" si="27"/>
        <v>0.62281987520183657</v>
      </c>
      <c r="V246" s="14">
        <f t="shared" ca="1" si="27"/>
        <v>1.5567618385722071E-2</v>
      </c>
    </row>
    <row r="247" spans="14:22" x14ac:dyDescent="0.25">
      <c r="N247" s="49">
        <f t="shared" si="28"/>
        <v>244</v>
      </c>
      <c r="O247" s="47">
        <f t="shared" ca="1" si="21"/>
        <v>114122.92263603851</v>
      </c>
      <c r="P247" s="48" t="str">
        <f t="shared" ca="1" si="22"/>
        <v/>
      </c>
      <c r="Q247" s="48" t="str">
        <f t="shared" ca="1" si="23"/>
        <v/>
      </c>
      <c r="R247" s="48">
        <v>20000</v>
      </c>
      <c r="S247" s="50" t="str">
        <f t="shared" ca="1" si="24"/>
        <v/>
      </c>
      <c r="U247" s="14">
        <f t="shared" ca="1" si="27"/>
        <v>0.15980194585567098</v>
      </c>
      <c r="V247" s="14">
        <f t="shared" ca="1" si="27"/>
        <v>2.2472031534149783E-3</v>
      </c>
    </row>
    <row r="248" spans="14:22" x14ac:dyDescent="0.25">
      <c r="N248" s="49">
        <f t="shared" si="28"/>
        <v>245</v>
      </c>
      <c r="O248" s="47">
        <f t="shared" ca="1" si="21"/>
        <v>153927.2530875286</v>
      </c>
      <c r="P248" s="48">
        <f t="shared" ca="1" si="22"/>
        <v>66188.718827637305</v>
      </c>
      <c r="Q248" s="48">
        <f t="shared" ca="1" si="23"/>
        <v>69267.263889387876</v>
      </c>
      <c r="R248" s="48">
        <v>20000</v>
      </c>
      <c r="S248" s="50">
        <f t="shared" ca="1" si="24"/>
        <v>-1528.7296294965781</v>
      </c>
      <c r="U248" s="14">
        <f t="shared" ca="1" si="27"/>
        <v>0.70390446081509328</v>
      </c>
      <c r="V248" s="14">
        <f t="shared" ca="1" si="27"/>
        <v>0.95653761880438615</v>
      </c>
    </row>
    <row r="249" spans="14:22" x14ac:dyDescent="0.25">
      <c r="N249" s="49">
        <f t="shared" si="28"/>
        <v>246</v>
      </c>
      <c r="O249" s="47">
        <f t="shared" ca="1" si="21"/>
        <v>165259.75950567838</v>
      </c>
      <c r="P249" s="48">
        <f t="shared" ca="1" si="22"/>
        <v>71061.696587441707</v>
      </c>
      <c r="Q249" s="48">
        <f t="shared" ca="1" si="23"/>
        <v>57840.915826987424</v>
      </c>
      <c r="R249" s="48">
        <v>20000</v>
      </c>
      <c r="S249" s="50">
        <f t="shared" ca="1" si="24"/>
        <v>16357.147091249244</v>
      </c>
      <c r="U249" s="14">
        <f t="shared" ca="1" si="27"/>
        <v>0.83435759311834601</v>
      </c>
      <c r="V249" s="14">
        <f t="shared" ca="1" si="27"/>
        <v>0.58621463818552788</v>
      </c>
    </row>
    <row r="250" spans="14:22" x14ac:dyDescent="0.25">
      <c r="N250" s="49">
        <f t="shared" si="28"/>
        <v>247</v>
      </c>
      <c r="O250" s="47">
        <f t="shared" ca="1" si="21"/>
        <v>110843.7837572407</v>
      </c>
      <c r="P250" s="48">
        <f t="shared" ca="1" si="22"/>
        <v>47662.827015613504</v>
      </c>
      <c r="Q250" s="48">
        <f t="shared" ca="1" si="23"/>
        <v>49879.702690758313</v>
      </c>
      <c r="R250" s="48">
        <v>20000</v>
      </c>
      <c r="S250" s="50">
        <f t="shared" ca="1" si="24"/>
        <v>-6698.7459491311165</v>
      </c>
      <c r="U250" s="14">
        <f t="shared" ca="1" si="27"/>
        <v>0.13106032160674919</v>
      </c>
      <c r="V250" s="14">
        <f t="shared" ca="1" si="27"/>
        <v>0.81679474551782538</v>
      </c>
    </row>
    <row r="251" spans="14:22" x14ac:dyDescent="0.25">
      <c r="N251" s="49">
        <f t="shared" si="28"/>
        <v>248</v>
      </c>
      <c r="O251" s="47">
        <f t="shared" ca="1" si="21"/>
        <v>145955.54367249005</v>
      </c>
      <c r="P251" s="48" t="str">
        <f t="shared" ca="1" si="22"/>
        <v/>
      </c>
      <c r="Q251" s="48" t="str">
        <f t="shared" ca="1" si="23"/>
        <v/>
      </c>
      <c r="R251" s="48">
        <v>20000</v>
      </c>
      <c r="S251" s="50" t="str">
        <f t="shared" ca="1" si="24"/>
        <v/>
      </c>
      <c r="U251" s="14">
        <f t="shared" ca="1" si="27"/>
        <v>0.59058861480151881</v>
      </c>
      <c r="V251" s="14">
        <f t="shared" ca="1" si="27"/>
        <v>3.3427941785212356E-2</v>
      </c>
    </row>
    <row r="252" spans="14:22" x14ac:dyDescent="0.25">
      <c r="N252" s="49">
        <f t="shared" si="28"/>
        <v>249</v>
      </c>
      <c r="O252" s="47">
        <f t="shared" ca="1" si="21"/>
        <v>93594.299031178642</v>
      </c>
      <c r="P252" s="48" t="str">
        <f t="shared" ca="1" si="22"/>
        <v/>
      </c>
      <c r="Q252" s="48" t="str">
        <f t="shared" ca="1" si="23"/>
        <v/>
      </c>
      <c r="R252" s="48">
        <v>20000</v>
      </c>
      <c r="S252" s="50" t="str">
        <f t="shared" ca="1" si="24"/>
        <v/>
      </c>
      <c r="U252" s="14">
        <f t="shared" ca="1" si="27"/>
        <v>3.7144070375481619E-2</v>
      </c>
      <c r="V252" s="14">
        <f t="shared" ca="1" si="27"/>
        <v>8.693195224965844E-2</v>
      </c>
    </row>
    <row r="253" spans="14:22" x14ac:dyDescent="0.25">
      <c r="N253" s="51">
        <f t="shared" si="28"/>
        <v>250</v>
      </c>
      <c r="O253" s="52">
        <f t="shared" ca="1" si="21"/>
        <v>164416.66091456689</v>
      </c>
      <c r="P253" s="53">
        <f t="shared" ca="1" si="22"/>
        <v>70699.164193263758</v>
      </c>
      <c r="Q253" s="53">
        <f t="shared" ca="1" si="23"/>
        <v>57545.831320098405</v>
      </c>
      <c r="R253" s="53">
        <v>20000</v>
      </c>
      <c r="S253" s="54">
        <f t="shared" ca="1" si="24"/>
        <v>16171.665401204729</v>
      </c>
      <c r="U253" s="14">
        <f t="shared" ca="1" si="27"/>
        <v>0.82616089924744229</v>
      </c>
      <c r="V253" s="14">
        <f t="shared" ca="1" si="27"/>
        <v>0.63091206726400151</v>
      </c>
    </row>
  </sheetData>
  <mergeCells count="3">
    <mergeCell ref="F8:F11"/>
    <mergeCell ref="F14:F17"/>
    <mergeCell ref="AA3:AB3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FAA5-EF14-43C3-BFC7-0B800DAD7394}">
  <sheetPr>
    <tabColor rgb="FF002060"/>
  </sheetPr>
  <dimension ref="B1:AP116"/>
  <sheetViews>
    <sheetView zoomScale="122" zoomScaleNormal="100" workbookViewId="0">
      <selection activeCell="X34" sqref="X34"/>
    </sheetView>
  </sheetViews>
  <sheetFormatPr defaultRowHeight="15" x14ac:dyDescent="0.25"/>
  <cols>
    <col min="2" max="2" width="21.7109375" bestFit="1" customWidth="1"/>
    <col min="3" max="3" width="12.85546875" customWidth="1"/>
    <col min="4" max="5" width="12.85546875" bestFit="1" customWidth="1"/>
    <col min="6" max="6" width="10.28515625" bestFit="1" customWidth="1"/>
    <col min="9" max="9" width="20.28515625" bestFit="1" customWidth="1"/>
    <col min="10" max="10" width="6.85546875" bestFit="1" customWidth="1"/>
    <col min="11" max="11" width="5" bestFit="1" customWidth="1"/>
    <col min="12" max="12" width="7.5703125" bestFit="1" customWidth="1"/>
    <col min="13" max="13" width="5.42578125" bestFit="1" customWidth="1"/>
    <col min="14" max="15" width="12.42578125" bestFit="1" customWidth="1"/>
    <col min="16" max="16" width="10.28515625" bestFit="1" customWidth="1"/>
    <col min="17" max="17" width="4.85546875" bestFit="1" customWidth="1"/>
    <col min="18" max="18" width="12.28515625" bestFit="1" customWidth="1"/>
    <col min="31" max="31" width="14.140625" customWidth="1"/>
    <col min="32" max="32" width="11" customWidth="1"/>
    <col min="33" max="33" width="8.5703125" customWidth="1"/>
    <col min="34" max="34" width="7.5703125" bestFit="1" customWidth="1"/>
    <col min="35" max="35" width="6" bestFit="1" customWidth="1"/>
    <col min="36" max="37" width="13" bestFit="1" customWidth="1"/>
    <col min="38" max="38" width="30.140625" bestFit="1" customWidth="1"/>
    <col min="39" max="39" width="13.5703125" bestFit="1" customWidth="1"/>
    <col min="40" max="40" width="9.28515625" bestFit="1" customWidth="1"/>
    <col min="41" max="41" width="5.5703125" bestFit="1" customWidth="1"/>
    <col min="42" max="42" width="8.5703125" bestFit="1" customWidth="1"/>
  </cols>
  <sheetData>
    <row r="1" spans="2:42" ht="21" x14ac:dyDescent="0.35">
      <c r="B1" s="73" t="s">
        <v>58</v>
      </c>
      <c r="I1" s="73" t="s">
        <v>83</v>
      </c>
    </row>
    <row r="2" spans="2:42" x14ac:dyDescent="0.25">
      <c r="B2" s="12" t="s">
        <v>76</v>
      </c>
    </row>
    <row r="4" spans="2:42" x14ac:dyDescent="0.25">
      <c r="C4" s="76" t="s">
        <v>77</v>
      </c>
      <c r="D4" s="77" t="s">
        <v>78</v>
      </c>
      <c r="E4" s="78" t="s">
        <v>79</v>
      </c>
      <c r="I4" s="12" t="s">
        <v>26</v>
      </c>
      <c r="AE4" s="12" t="s">
        <v>90</v>
      </c>
    </row>
    <row r="5" spans="2:42" x14ac:dyDescent="0.25">
      <c r="B5" s="81" t="s">
        <v>80</v>
      </c>
      <c r="C5" s="82">
        <v>5</v>
      </c>
      <c r="D5" s="83">
        <v>4</v>
      </c>
      <c r="E5" s="84">
        <v>3</v>
      </c>
      <c r="O5" s="85" t="s">
        <v>84</v>
      </c>
      <c r="P5" s="13" t="s">
        <v>72</v>
      </c>
      <c r="Q5" s="86" t="s">
        <v>86</v>
      </c>
      <c r="R5" s="13" t="s">
        <v>88</v>
      </c>
      <c r="AE5" s="14"/>
      <c r="AF5" s="13" t="s">
        <v>77</v>
      </c>
      <c r="AG5" s="13" t="s">
        <v>78</v>
      </c>
      <c r="AH5" s="13" t="s">
        <v>79</v>
      </c>
    </row>
    <row r="6" spans="2:42" x14ac:dyDescent="0.25">
      <c r="C6" s="108" t="s">
        <v>82</v>
      </c>
      <c r="D6" s="109"/>
      <c r="E6" s="110"/>
      <c r="F6" s="75" t="s">
        <v>81</v>
      </c>
      <c r="I6" s="13" t="s">
        <v>69</v>
      </c>
      <c r="J6" s="14">
        <f ca="1">AVERAGE(total_emails)</f>
        <v>12.23</v>
      </c>
      <c r="O6" s="14">
        <v>0</v>
      </c>
      <c r="P6" s="14" cm="1">
        <f t="array" aca="1" ref="P6:P36" ca="1">FREQUENCY(total_emails,O6:O35)</f>
        <v>0</v>
      </c>
      <c r="Q6" s="87">
        <f ca="1">P6</f>
        <v>0</v>
      </c>
      <c r="R6" s="89">
        <f t="shared" ref="R6:R36" ca="1" si="0">Q6/SUM($Q$6:$Q$36)</f>
        <v>0</v>
      </c>
      <c r="AE6" s="80" t="s">
        <v>4</v>
      </c>
      <c r="AF6" s="115" t="s">
        <v>94</v>
      </c>
      <c r="AG6" s="116"/>
      <c r="AH6" s="117"/>
      <c r="AI6" s="80" t="s">
        <v>85</v>
      </c>
      <c r="AL6" s="12" t="s">
        <v>91</v>
      </c>
    </row>
    <row r="7" spans="2:42" x14ac:dyDescent="0.25">
      <c r="C7" s="25">
        <f t="shared" ref="C7:C26" si="1">_xlfn.POISSON.DIST(F7,C$5,TRUE)</f>
        <v>4.0427681994512799E-2</v>
      </c>
      <c r="D7" s="68">
        <f t="shared" ref="D7:D26" si="2">_xlfn.POISSON.DIST(F7,$D$5,TRUE)</f>
        <v>9.1578194443670893E-2</v>
      </c>
      <c r="E7" s="79">
        <f t="shared" ref="E7:E26" si="3">_xlfn.POISSON.DIST(F7,E$5,TRUE)</f>
        <v>0.19914827347145578</v>
      </c>
      <c r="F7" s="14">
        <v>1</v>
      </c>
      <c r="I7" s="13" t="s">
        <v>28</v>
      </c>
      <c r="J7" s="14">
        <f ca="1">MAX(total_emails)</f>
        <v>28</v>
      </c>
      <c r="O7" s="14">
        <v>1</v>
      </c>
      <c r="P7" s="14">
        <f ca="1"/>
        <v>0</v>
      </c>
      <c r="Q7" s="87">
        <f t="shared" ref="Q7:Q36" ca="1" si="4">P7</f>
        <v>0</v>
      </c>
      <c r="R7" s="89">
        <f t="shared" ca="1" si="0"/>
        <v>0</v>
      </c>
      <c r="AE7" s="14">
        <v>1</v>
      </c>
      <c r="AF7" s="92">
        <f ca="1">_xlfn.NORM.INV(RAND(),5, 2)</f>
        <v>4.1342894734155031</v>
      </c>
      <c r="AG7" s="14">
        <f ca="1">IFERROR(VLOOKUP(RAND(),$AL$9:$AN$11,3),"")</f>
        <v>3</v>
      </c>
      <c r="AH7" s="91">
        <f ca="1">RANDBETWEEN(3,6)</f>
        <v>5</v>
      </c>
      <c r="AI7" s="93">
        <f ca="1">SUM(AF7:AH7)</f>
        <v>12.134289473415503</v>
      </c>
    </row>
    <row r="8" spans="2:42" ht="14.25" customHeight="1" x14ac:dyDescent="0.25">
      <c r="C8" s="25">
        <f t="shared" si="1"/>
        <v>0.12465201948308113</v>
      </c>
      <c r="D8" s="68">
        <f t="shared" si="2"/>
        <v>0.23810330555354431</v>
      </c>
      <c r="E8" s="79">
        <f t="shared" si="3"/>
        <v>0.42319008112684342</v>
      </c>
      <c r="F8" s="14">
        <v>2</v>
      </c>
      <c r="I8" s="13" t="s">
        <v>29</v>
      </c>
      <c r="J8" s="14">
        <f ca="1">MIN(total_emails)</f>
        <v>2</v>
      </c>
      <c r="O8" s="14">
        <v>2</v>
      </c>
      <c r="P8" s="14">
        <f ca="1"/>
        <v>1</v>
      </c>
      <c r="Q8" s="87">
        <f t="shared" ca="1" si="4"/>
        <v>1</v>
      </c>
      <c r="R8" s="89">
        <f t="shared" ca="1" si="0"/>
        <v>0.01</v>
      </c>
      <c r="AE8" s="14">
        <v>2</v>
      </c>
      <c r="AF8" s="92">
        <f t="shared" ref="AF8:AF71" ca="1" si="5">_xlfn.NORM.INV(RAND(),5, 2)</f>
        <v>8.2335311589219149</v>
      </c>
      <c r="AG8" s="14">
        <f t="shared" ref="AG8:AG71" ca="1" si="6">IFERROR(VLOOKUP(RAND(),$AL$9:$AN$11,3),"")</f>
        <v>3</v>
      </c>
      <c r="AH8" s="14">
        <f ca="1">RANDBETWEEN(35,65)/10</f>
        <v>4.7</v>
      </c>
      <c r="AI8" s="93">
        <f t="shared" ref="AI8:AI71" ca="1" si="7">SUM(AF8:AH8)</f>
        <v>15.933531158921916</v>
      </c>
      <c r="AL8" s="13" t="s">
        <v>92</v>
      </c>
      <c r="AM8" s="94" t="s">
        <v>93</v>
      </c>
      <c r="AN8" s="13" t="s">
        <v>4</v>
      </c>
    </row>
    <row r="9" spans="2:42" x14ac:dyDescent="0.25">
      <c r="C9" s="25">
        <f t="shared" si="1"/>
        <v>0.26502591529736169</v>
      </c>
      <c r="D9" s="68">
        <f t="shared" si="2"/>
        <v>0.43347012036670896</v>
      </c>
      <c r="E9" s="79">
        <f t="shared" si="3"/>
        <v>0.64723188878223126</v>
      </c>
      <c r="F9" s="14">
        <v>3</v>
      </c>
      <c r="I9" s="85" t="s">
        <v>70</v>
      </c>
      <c r="J9" s="90">
        <f ca="1">_xlfn.STDEV.P(total_emails)</f>
        <v>4.2775109584897617</v>
      </c>
      <c r="O9" s="14">
        <v>3</v>
      </c>
      <c r="P9" s="14">
        <f ca="1"/>
        <v>0</v>
      </c>
      <c r="Q9" s="87">
        <f t="shared" ca="1" si="4"/>
        <v>0</v>
      </c>
      <c r="R9" s="89">
        <f t="shared" ca="1" si="0"/>
        <v>0</v>
      </c>
      <c r="AE9" s="14">
        <v>3</v>
      </c>
      <c r="AF9" s="92">
        <f t="shared" ca="1" si="5"/>
        <v>8.8959550364076208</v>
      </c>
      <c r="AG9" s="14">
        <f t="shared" ca="1" si="6"/>
        <v>3</v>
      </c>
      <c r="AH9" s="14">
        <f t="shared" ref="AH9:AH72" ca="1" si="8">RANDBETWEEN(35,65)/10</f>
        <v>4</v>
      </c>
      <c r="AI9" s="93">
        <f t="shared" ca="1" si="7"/>
        <v>15.895955036407621</v>
      </c>
      <c r="AL9" s="15">
        <v>0.2</v>
      </c>
      <c r="AM9" s="14">
        <v>0</v>
      </c>
      <c r="AN9" s="14">
        <v>3</v>
      </c>
    </row>
    <row r="10" spans="2:42" x14ac:dyDescent="0.25">
      <c r="C10" s="25">
        <f t="shared" si="1"/>
        <v>0.44049328506521235</v>
      </c>
      <c r="D10" s="68">
        <f t="shared" si="2"/>
        <v>0.62883693517987349</v>
      </c>
      <c r="E10" s="79">
        <f t="shared" si="3"/>
        <v>0.81526324452377208</v>
      </c>
      <c r="F10" s="14">
        <v>4</v>
      </c>
      <c r="I10" s="13" t="s">
        <v>87</v>
      </c>
      <c r="J10" s="14">
        <f ca="1">SUM(total_emails)</f>
        <v>1223</v>
      </c>
      <c r="O10" s="14">
        <v>4</v>
      </c>
      <c r="P10" s="14">
        <f ca="1"/>
        <v>1</v>
      </c>
      <c r="Q10" s="87">
        <f t="shared" ca="1" si="4"/>
        <v>1</v>
      </c>
      <c r="R10" s="89">
        <f t="shared" ca="1" si="0"/>
        <v>0.01</v>
      </c>
      <c r="AE10" s="14">
        <v>4</v>
      </c>
      <c r="AF10" s="92">
        <f t="shared" ca="1" si="5"/>
        <v>0.64746637448873212</v>
      </c>
      <c r="AG10" s="14">
        <f t="shared" ca="1" si="6"/>
        <v>3</v>
      </c>
      <c r="AH10" s="14">
        <f t="shared" ca="1" si="8"/>
        <v>6.4</v>
      </c>
      <c r="AI10" s="93">
        <f t="shared" ca="1" si="7"/>
        <v>10.047466374488732</v>
      </c>
      <c r="AL10" s="15">
        <v>0.8</v>
      </c>
      <c r="AM10" s="20">
        <f>AM9+AL9</f>
        <v>0.2</v>
      </c>
      <c r="AN10" s="14">
        <v>0.5</v>
      </c>
    </row>
    <row r="11" spans="2:42" x14ac:dyDescent="0.25">
      <c r="C11" s="25">
        <f t="shared" si="1"/>
        <v>0.61596065483306306</v>
      </c>
      <c r="D11" s="68">
        <f t="shared" si="2"/>
        <v>0.78513038703040516</v>
      </c>
      <c r="E11" s="79">
        <f t="shared" si="3"/>
        <v>0.91608205796869657</v>
      </c>
      <c r="F11" s="14">
        <v>5</v>
      </c>
      <c r="O11" s="14">
        <v>5</v>
      </c>
      <c r="P11" s="14">
        <f ca="1"/>
        <v>2</v>
      </c>
      <c r="Q11" s="87">
        <f t="shared" ca="1" si="4"/>
        <v>2</v>
      </c>
      <c r="R11" s="89">
        <f t="shared" ca="1" si="0"/>
        <v>0.02</v>
      </c>
      <c r="AE11" s="14">
        <v>5</v>
      </c>
      <c r="AF11" s="92">
        <f t="shared" ca="1" si="5"/>
        <v>3.169901474360949</v>
      </c>
      <c r="AG11" s="14">
        <f t="shared" ca="1" si="6"/>
        <v>3</v>
      </c>
      <c r="AH11" s="14">
        <f t="shared" ca="1" si="8"/>
        <v>3.5</v>
      </c>
      <c r="AI11" s="93">
        <f t="shared" ca="1" si="7"/>
        <v>9.6699014743609482</v>
      </c>
      <c r="AL11" s="20">
        <f>SUM(AL9:AL10)</f>
        <v>1</v>
      </c>
      <c r="AM11" s="20">
        <f>AM10+AL10</f>
        <v>1</v>
      </c>
      <c r="AN11" s="14"/>
    </row>
    <row r="12" spans="2:42" x14ac:dyDescent="0.25">
      <c r="C12" s="25">
        <f t="shared" si="1"/>
        <v>0.7621834629729386</v>
      </c>
      <c r="D12" s="68">
        <f t="shared" si="2"/>
        <v>0.88932602159742624</v>
      </c>
      <c r="E12" s="79">
        <f t="shared" si="3"/>
        <v>0.96649146469115887</v>
      </c>
      <c r="F12" s="14">
        <v>6</v>
      </c>
      <c r="O12" s="14">
        <v>6</v>
      </c>
      <c r="P12" s="14">
        <f ca="1"/>
        <v>3</v>
      </c>
      <c r="Q12" s="87">
        <f t="shared" ca="1" si="4"/>
        <v>3</v>
      </c>
      <c r="R12" s="89">
        <f t="shared" ca="1" si="0"/>
        <v>0.03</v>
      </c>
      <c r="AE12" s="14">
        <v>6</v>
      </c>
      <c r="AF12" s="92">
        <f t="shared" ca="1" si="5"/>
        <v>4.2129602580359586</v>
      </c>
      <c r="AG12" s="14">
        <f t="shared" ca="1" si="6"/>
        <v>3</v>
      </c>
      <c r="AH12" s="14">
        <f t="shared" ca="1" si="8"/>
        <v>4.0999999999999996</v>
      </c>
      <c r="AI12" s="93">
        <f t="shared" ca="1" si="7"/>
        <v>11.312960258035957</v>
      </c>
    </row>
    <row r="13" spans="2:42" x14ac:dyDescent="0.25">
      <c r="C13" s="25">
        <f t="shared" si="1"/>
        <v>0.86662832592999273</v>
      </c>
      <c r="D13" s="68">
        <f t="shared" si="2"/>
        <v>0.94886638420715264</v>
      </c>
      <c r="E13" s="79">
        <f t="shared" si="3"/>
        <v>0.98809549614364256</v>
      </c>
      <c r="F13" s="14">
        <v>7</v>
      </c>
      <c r="O13" s="14">
        <v>7</v>
      </c>
      <c r="P13" s="14">
        <f ca="1"/>
        <v>4</v>
      </c>
      <c r="Q13" s="87">
        <f t="shared" ca="1" si="4"/>
        <v>4</v>
      </c>
      <c r="R13" s="89">
        <f t="shared" ca="1" si="0"/>
        <v>0.04</v>
      </c>
      <c r="AE13" s="14">
        <v>7</v>
      </c>
      <c r="AF13" s="92">
        <f t="shared" ca="1" si="5"/>
        <v>2.0978652888059099</v>
      </c>
      <c r="AG13" s="14">
        <f t="shared" ca="1" si="6"/>
        <v>3</v>
      </c>
      <c r="AH13" s="14">
        <f t="shared" ca="1" si="8"/>
        <v>5.7</v>
      </c>
      <c r="AI13" s="93">
        <f t="shared" ca="1" si="7"/>
        <v>10.797865288805909</v>
      </c>
    </row>
    <row r="14" spans="2:42" x14ac:dyDescent="0.25">
      <c r="C14" s="25">
        <f t="shared" si="1"/>
        <v>0.93190636527815141</v>
      </c>
      <c r="D14" s="68">
        <f t="shared" si="2"/>
        <v>0.97863656551201583</v>
      </c>
      <c r="E14" s="79">
        <f t="shared" si="3"/>
        <v>0.996197007938324</v>
      </c>
      <c r="F14" s="14">
        <v>8</v>
      </c>
      <c r="J14" s="114" t="s">
        <v>89</v>
      </c>
      <c r="K14" s="114"/>
      <c r="L14" s="114"/>
      <c r="O14" s="14">
        <v>8</v>
      </c>
      <c r="P14" s="14">
        <f ca="1"/>
        <v>8</v>
      </c>
      <c r="Q14" s="87">
        <f t="shared" ca="1" si="4"/>
        <v>8</v>
      </c>
      <c r="R14" s="89">
        <f t="shared" ca="1" si="0"/>
        <v>0.08</v>
      </c>
      <c r="AE14" s="14">
        <v>8</v>
      </c>
      <c r="AF14" s="92">
        <f t="shared" ca="1" si="5"/>
        <v>6.3114221248597602</v>
      </c>
      <c r="AG14" s="14" t="str">
        <f t="shared" ca="1" si="6"/>
        <v/>
      </c>
      <c r="AH14" s="14">
        <f t="shared" ca="1" si="8"/>
        <v>3.9</v>
      </c>
      <c r="AI14" s="93">
        <f t="shared" ca="1" si="7"/>
        <v>10.211422124859761</v>
      </c>
      <c r="AL14" s="12" t="s">
        <v>96</v>
      </c>
    </row>
    <row r="15" spans="2:42" x14ac:dyDescent="0.25">
      <c r="C15" s="25">
        <f t="shared" si="1"/>
        <v>0.96817194269379514</v>
      </c>
      <c r="D15" s="68">
        <f t="shared" si="2"/>
        <v>0.99186775720306608</v>
      </c>
      <c r="E15" s="79">
        <f t="shared" si="3"/>
        <v>0.99889751186988451</v>
      </c>
      <c r="F15" s="14">
        <v>9</v>
      </c>
      <c r="I15" s="14"/>
      <c r="J15" s="13" t="s">
        <v>77</v>
      </c>
      <c r="K15" s="13" t="s">
        <v>78</v>
      </c>
      <c r="L15" s="13" t="s">
        <v>79</v>
      </c>
      <c r="O15" s="14">
        <v>9</v>
      </c>
      <c r="P15" s="14">
        <f ca="1"/>
        <v>10</v>
      </c>
      <c r="Q15" s="87">
        <f t="shared" ca="1" si="4"/>
        <v>10</v>
      </c>
      <c r="R15" s="89">
        <f t="shared" ca="1" si="0"/>
        <v>0.1</v>
      </c>
      <c r="AE15" s="14">
        <v>9</v>
      </c>
      <c r="AF15" s="92">
        <f t="shared" ca="1" si="5"/>
        <v>6.4208388962861997</v>
      </c>
      <c r="AG15" s="14">
        <f t="shared" ca="1" si="6"/>
        <v>3</v>
      </c>
      <c r="AH15" s="14">
        <f t="shared" ca="1" si="8"/>
        <v>4.2</v>
      </c>
      <c r="AI15" s="93">
        <f t="shared" ca="1" si="7"/>
        <v>13.620838896286198</v>
      </c>
      <c r="AM15" t="s">
        <v>85</v>
      </c>
      <c r="AN15" s="97" t="s">
        <v>77</v>
      </c>
      <c r="AO15" s="97" t="s">
        <v>78</v>
      </c>
      <c r="AP15" s="97" t="s">
        <v>79</v>
      </c>
    </row>
    <row r="16" spans="2:42" x14ac:dyDescent="0.25">
      <c r="C16" s="25">
        <f t="shared" si="1"/>
        <v>0.98630473140161712</v>
      </c>
      <c r="D16" s="68">
        <f t="shared" si="2"/>
        <v>0.99716023387948627</v>
      </c>
      <c r="E16" s="79">
        <f t="shared" si="3"/>
        <v>0.99970766304935266</v>
      </c>
      <c r="F16" s="14">
        <v>10</v>
      </c>
      <c r="I16" s="13" t="s">
        <v>4</v>
      </c>
      <c r="J16" s="111"/>
      <c r="K16" s="112"/>
      <c r="L16" s="113"/>
      <c r="M16" s="13" t="s">
        <v>85</v>
      </c>
      <c r="O16" s="14">
        <v>10</v>
      </c>
      <c r="P16" s="14">
        <f ca="1"/>
        <v>9</v>
      </c>
      <c r="Q16" s="87">
        <f t="shared" ca="1" si="4"/>
        <v>9</v>
      </c>
      <c r="R16" s="89">
        <f t="shared" ca="1" si="0"/>
        <v>0.09</v>
      </c>
      <c r="AE16" s="14">
        <v>10</v>
      </c>
      <c r="AF16" s="92">
        <f t="shared" ca="1" si="5"/>
        <v>5.5994570552558196</v>
      </c>
      <c r="AG16" s="14" t="str">
        <f t="shared" ca="1" si="6"/>
        <v/>
      </c>
      <c r="AH16" s="14">
        <f t="shared" ca="1" si="8"/>
        <v>5.9</v>
      </c>
      <c r="AI16" s="93">
        <f t="shared" ca="1" si="7"/>
        <v>11.499457055255821</v>
      </c>
      <c r="AL16" s="13" t="s">
        <v>69</v>
      </c>
      <c r="AM16" s="95">
        <f ca="1">AVERAGE(total_minutes)</f>
        <v>11.755918938597492</v>
      </c>
      <c r="AN16" s="95">
        <f ca="1">AVERAGE(family_mins)</f>
        <v>4.6979189385974873</v>
      </c>
      <c r="AO16" s="95">
        <f ca="1">AVERAGE(junk_mins)</f>
        <v>2.5512820512820511</v>
      </c>
      <c r="AP16" s="95">
        <f ca="1">AVERAGE(friends_mins)</f>
        <v>5.0679999999999987</v>
      </c>
    </row>
    <row r="17" spans="3:42" x14ac:dyDescent="0.25">
      <c r="C17" s="25">
        <f t="shared" si="1"/>
        <v>0.99454690808699064</v>
      </c>
      <c r="D17" s="68">
        <f t="shared" si="2"/>
        <v>0.99908477085272995</v>
      </c>
      <c r="E17" s="79">
        <f t="shared" si="3"/>
        <v>0.99992861337102579</v>
      </c>
      <c r="F17" s="14">
        <v>11</v>
      </c>
      <c r="I17" s="14">
        <v>1</v>
      </c>
      <c r="J17" s="14">
        <f ca="1">IFERROR(VLOOKUP(RAND(),$C$7:$F$26,4),"")</f>
        <v>10</v>
      </c>
      <c r="K17" s="14">
        <f ca="1">IFERROR(VLOOKUP(RAND(),$C$7:$F$26,4),"")</f>
        <v>2</v>
      </c>
      <c r="L17" s="14">
        <f ca="1">IFERROR(VLOOKUP(RAND(),$C$7:$F$26,4),"")</f>
        <v>5</v>
      </c>
      <c r="M17" s="14">
        <f ca="1">SUM(J17:L17)</f>
        <v>17</v>
      </c>
      <c r="O17" s="14">
        <v>11</v>
      </c>
      <c r="P17" s="14">
        <f ca="1"/>
        <v>10</v>
      </c>
      <c r="Q17" s="87">
        <f t="shared" ca="1" si="4"/>
        <v>10</v>
      </c>
      <c r="R17" s="89">
        <f t="shared" ca="1" si="0"/>
        <v>0.1</v>
      </c>
      <c r="AE17" s="14">
        <v>11</v>
      </c>
      <c r="AF17" s="92">
        <f t="shared" ca="1" si="5"/>
        <v>5.1740998555304722</v>
      </c>
      <c r="AG17" s="14">
        <f t="shared" ca="1" si="6"/>
        <v>3</v>
      </c>
      <c r="AH17" s="14">
        <f t="shared" ca="1" si="8"/>
        <v>5.4</v>
      </c>
      <c r="AI17" s="93">
        <f t="shared" ca="1" si="7"/>
        <v>13.574099855530472</v>
      </c>
      <c r="AL17" s="13" t="s">
        <v>28</v>
      </c>
      <c r="AM17" s="95">
        <f ca="1">MAX(total_minutes)</f>
        <v>20.040007082536977</v>
      </c>
      <c r="AN17" s="95">
        <f ca="1">MAX(family_mins)</f>
        <v>11.040007082536977</v>
      </c>
      <c r="AO17" s="95">
        <f ca="1">MAX(junk_mins)</f>
        <v>3</v>
      </c>
      <c r="AP17" s="95">
        <f ca="1">MAX(friends_mins)</f>
        <v>6.5</v>
      </c>
    </row>
    <row r="18" spans="3:42" x14ac:dyDescent="0.25">
      <c r="C18" s="25">
        <f t="shared" si="1"/>
        <v>0.99798114837256291</v>
      </c>
      <c r="D18" s="68">
        <f t="shared" si="2"/>
        <v>0.99972628317714451</v>
      </c>
      <c r="E18" s="79">
        <f t="shared" si="3"/>
        <v>0.99998385095144404</v>
      </c>
      <c r="F18" s="14">
        <v>12</v>
      </c>
      <c r="I18" s="14">
        <v>2</v>
      </c>
      <c r="J18" s="14">
        <f t="shared" ref="J18:L81" ca="1" si="9">IFERROR(VLOOKUP(RAND(),$C$7:$F$26,4),"")</f>
        <v>8</v>
      </c>
      <c r="K18" s="14" t="str">
        <f t="shared" ca="1" si="9"/>
        <v/>
      </c>
      <c r="L18" s="14">
        <f t="shared" ca="1" si="9"/>
        <v>2</v>
      </c>
      <c r="M18" s="14">
        <f t="shared" ref="M18:M81" ca="1" si="10">SUM(J18:L18)</f>
        <v>10</v>
      </c>
      <c r="O18" s="14">
        <v>12</v>
      </c>
      <c r="P18" s="14">
        <f ca="1"/>
        <v>6</v>
      </c>
      <c r="Q18" s="87">
        <f t="shared" ca="1" si="4"/>
        <v>6</v>
      </c>
      <c r="R18" s="89">
        <f t="shared" ca="1" si="0"/>
        <v>0.06</v>
      </c>
      <c r="AE18" s="14">
        <v>12</v>
      </c>
      <c r="AF18" s="92">
        <f t="shared" ca="1" si="5"/>
        <v>6.5925391817426533</v>
      </c>
      <c r="AG18" s="14">
        <f t="shared" ca="1" si="6"/>
        <v>3</v>
      </c>
      <c r="AH18" s="14">
        <f t="shared" ca="1" si="8"/>
        <v>4.4000000000000004</v>
      </c>
      <c r="AI18" s="93">
        <f t="shared" ca="1" si="7"/>
        <v>13.992539181742654</v>
      </c>
      <c r="AL18" s="13" t="s">
        <v>29</v>
      </c>
      <c r="AM18" s="95">
        <f ca="1">MIN(total_minutes)</f>
        <v>5.9485575010827736</v>
      </c>
      <c r="AN18" s="95">
        <f ca="1">MIN(family_mins)</f>
        <v>-0.35144249891722623</v>
      </c>
      <c r="AO18" s="95">
        <f ca="1">MIN(junk_mins)</f>
        <v>0.5</v>
      </c>
      <c r="AP18" s="95">
        <f ca="1">MIN(friends_mins)</f>
        <v>3.5</v>
      </c>
    </row>
    <row r="19" spans="3:42" x14ac:dyDescent="0.25">
      <c r="C19" s="25">
        <f t="shared" si="1"/>
        <v>0.99930201002086005</v>
      </c>
      <c r="D19" s="68">
        <f t="shared" si="2"/>
        <v>0.99992367158465667</v>
      </c>
      <c r="E19" s="79">
        <f t="shared" si="3"/>
        <v>0.99999659808538677</v>
      </c>
      <c r="F19" s="14">
        <v>13</v>
      </c>
      <c r="I19" s="14">
        <v>3</v>
      </c>
      <c r="J19" s="14">
        <f t="shared" ca="1" si="9"/>
        <v>12</v>
      </c>
      <c r="K19" s="14">
        <f t="shared" ca="1" si="9"/>
        <v>11</v>
      </c>
      <c r="L19" s="14">
        <f t="shared" ca="1" si="9"/>
        <v>5</v>
      </c>
      <c r="M19" s="14">
        <f t="shared" ca="1" si="10"/>
        <v>28</v>
      </c>
      <c r="O19" s="14">
        <v>13</v>
      </c>
      <c r="P19" s="14">
        <f ca="1"/>
        <v>11</v>
      </c>
      <c r="Q19" s="87">
        <f t="shared" ca="1" si="4"/>
        <v>11</v>
      </c>
      <c r="R19" s="89">
        <f t="shared" ca="1" si="0"/>
        <v>0.11</v>
      </c>
      <c r="AE19" s="14">
        <v>13</v>
      </c>
      <c r="AF19" s="92">
        <f t="shared" ca="1" si="5"/>
        <v>5.0737149769222976</v>
      </c>
      <c r="AG19" s="14" t="str">
        <f t="shared" ca="1" si="6"/>
        <v/>
      </c>
      <c r="AH19" s="14">
        <f t="shared" ca="1" si="8"/>
        <v>6.5</v>
      </c>
      <c r="AI19" s="93">
        <f t="shared" ca="1" si="7"/>
        <v>11.573714976922297</v>
      </c>
      <c r="AL19" s="13" t="s">
        <v>95</v>
      </c>
      <c r="AM19" s="95">
        <f ca="1">_xlfn.STDEV.P(total_minutes)</f>
        <v>2.3994470949831981</v>
      </c>
      <c r="AN19" s="95">
        <f ca="1">_xlfn.STDEV.P(family_mins)</f>
        <v>2.1300807381318707</v>
      </c>
      <c r="AO19" s="95">
        <f ca="1">_xlfn.STDEV.P(junk_mins)</f>
        <v>0.95939932994203625</v>
      </c>
      <c r="AP19" s="95">
        <f ca="1">_xlfn.STDEV.P(friends_mins)</f>
        <v>0.9015409031208852</v>
      </c>
    </row>
    <row r="20" spans="3:42" x14ac:dyDescent="0.25">
      <c r="C20" s="25">
        <f t="shared" si="1"/>
        <v>0.99977374632382321</v>
      </c>
      <c r="D20" s="68">
        <f t="shared" si="2"/>
        <v>0.99998006827251729</v>
      </c>
      <c r="E20" s="79">
        <f t="shared" si="3"/>
        <v>0.99999932961408877</v>
      </c>
      <c r="F20" s="14">
        <v>14</v>
      </c>
      <c r="I20" s="14">
        <v>4</v>
      </c>
      <c r="J20" s="14">
        <f t="shared" ca="1" si="9"/>
        <v>3</v>
      </c>
      <c r="K20" s="14">
        <f t="shared" ca="1" si="9"/>
        <v>7</v>
      </c>
      <c r="L20" s="14">
        <f t="shared" ca="1" si="9"/>
        <v>3</v>
      </c>
      <c r="M20" s="14">
        <f t="shared" ca="1" si="10"/>
        <v>13</v>
      </c>
      <c r="O20" s="14">
        <v>14</v>
      </c>
      <c r="P20" s="14">
        <f ca="1"/>
        <v>5</v>
      </c>
      <c r="Q20" s="87">
        <f t="shared" ca="1" si="4"/>
        <v>5</v>
      </c>
      <c r="R20" s="89">
        <f t="shared" ca="1" si="0"/>
        <v>0.05</v>
      </c>
      <c r="AE20" s="14">
        <v>14</v>
      </c>
      <c r="AF20" s="92">
        <f t="shared" ca="1" si="5"/>
        <v>8.2501060043195089</v>
      </c>
      <c r="AG20" s="14" t="str">
        <f t="shared" ca="1" si="6"/>
        <v/>
      </c>
      <c r="AH20" s="14">
        <f t="shared" ca="1" si="8"/>
        <v>6.1</v>
      </c>
      <c r="AI20" s="93">
        <f t="shared" ca="1" si="7"/>
        <v>14.350106004319509</v>
      </c>
      <c r="AL20" s="96" t="s">
        <v>87</v>
      </c>
      <c r="AM20">
        <f ca="1">SUM(total_minutes)</f>
        <v>1175.5918938597492</v>
      </c>
    </row>
    <row r="21" spans="3:42" x14ac:dyDescent="0.25">
      <c r="C21" s="25">
        <f t="shared" si="1"/>
        <v>0.99993099175814426</v>
      </c>
      <c r="D21" s="68">
        <f t="shared" si="2"/>
        <v>0.9999951073892801</v>
      </c>
      <c r="E21" s="79">
        <f t="shared" si="3"/>
        <v>0.9999998759198292</v>
      </c>
      <c r="F21" s="14">
        <v>15</v>
      </c>
      <c r="I21" s="14">
        <v>5</v>
      </c>
      <c r="J21" s="14">
        <f t="shared" ca="1" si="9"/>
        <v>8</v>
      </c>
      <c r="K21" s="14">
        <f t="shared" ca="1" si="9"/>
        <v>3</v>
      </c>
      <c r="L21" s="14">
        <f t="shared" ca="1" si="9"/>
        <v>7</v>
      </c>
      <c r="M21" s="14">
        <f t="shared" ca="1" si="10"/>
        <v>18</v>
      </c>
      <c r="O21" s="14">
        <v>15</v>
      </c>
      <c r="P21" s="14">
        <f ca="1"/>
        <v>6</v>
      </c>
      <c r="Q21" s="87">
        <f t="shared" ca="1" si="4"/>
        <v>6</v>
      </c>
      <c r="R21" s="89">
        <f t="shared" ca="1" si="0"/>
        <v>0.06</v>
      </c>
      <c r="AE21" s="14">
        <v>15</v>
      </c>
      <c r="AF21" s="92">
        <f t="shared" ca="1" si="5"/>
        <v>6.2048769403153408</v>
      </c>
      <c r="AG21" s="14" t="str">
        <f t="shared" ca="1" si="6"/>
        <v/>
      </c>
      <c r="AH21" s="14">
        <f t="shared" ca="1" si="8"/>
        <v>6.1</v>
      </c>
      <c r="AI21" s="93">
        <f t="shared" ca="1" si="7"/>
        <v>12.30487694031534</v>
      </c>
    </row>
    <row r="22" spans="3:42" x14ac:dyDescent="0.25">
      <c r="C22" s="25">
        <f t="shared" si="1"/>
        <v>0.99998013095636962</v>
      </c>
      <c r="D22" s="68">
        <f t="shared" si="2"/>
        <v>0.99999886716847075</v>
      </c>
      <c r="E22" s="79">
        <f t="shared" si="3"/>
        <v>0.99999997835215548</v>
      </c>
      <c r="F22" s="14">
        <v>16</v>
      </c>
      <c r="I22" s="14">
        <v>6</v>
      </c>
      <c r="J22" s="14">
        <f t="shared" ca="1" si="9"/>
        <v>2</v>
      </c>
      <c r="K22" s="14">
        <f t="shared" ca="1" si="9"/>
        <v>5</v>
      </c>
      <c r="L22" s="14">
        <f t="shared" ca="1" si="9"/>
        <v>3</v>
      </c>
      <c r="M22" s="14">
        <f t="shared" ca="1" si="10"/>
        <v>10</v>
      </c>
      <c r="O22" s="14">
        <v>16</v>
      </c>
      <c r="P22" s="14">
        <f ca="1"/>
        <v>8</v>
      </c>
      <c r="Q22" s="87">
        <f t="shared" ca="1" si="4"/>
        <v>8</v>
      </c>
      <c r="R22" s="89">
        <f t="shared" ca="1" si="0"/>
        <v>0.08</v>
      </c>
      <c r="AE22" s="14">
        <v>16</v>
      </c>
      <c r="AF22" s="92">
        <f t="shared" ca="1" si="5"/>
        <v>2.647695307500769</v>
      </c>
      <c r="AG22" s="14">
        <f t="shared" ca="1" si="6"/>
        <v>3</v>
      </c>
      <c r="AH22" s="14">
        <f t="shared" ca="1" si="8"/>
        <v>6.4</v>
      </c>
      <c r="AI22" s="93">
        <f t="shared" ca="1" si="7"/>
        <v>12.047695307500769</v>
      </c>
    </row>
    <row r="23" spans="3:42" x14ac:dyDescent="0.25">
      <c r="C23" s="25">
        <f t="shared" si="1"/>
        <v>0.99999458366173011</v>
      </c>
      <c r="D23" s="68">
        <f t="shared" si="2"/>
        <v>0.99999975182239798</v>
      </c>
      <c r="E23" s="79">
        <f t="shared" si="3"/>
        <v>0.99999999642844839</v>
      </c>
      <c r="F23" s="14">
        <v>17</v>
      </c>
      <c r="I23" s="14">
        <v>7</v>
      </c>
      <c r="J23" s="14">
        <f t="shared" ca="1" si="9"/>
        <v>1</v>
      </c>
      <c r="K23" s="14">
        <f t="shared" ca="1" si="9"/>
        <v>6</v>
      </c>
      <c r="L23" s="14">
        <f t="shared" ca="1" si="9"/>
        <v>3</v>
      </c>
      <c r="M23" s="14">
        <f t="shared" ca="1" si="10"/>
        <v>10</v>
      </c>
      <c r="O23" s="14">
        <v>17</v>
      </c>
      <c r="P23" s="14">
        <f ca="1"/>
        <v>4</v>
      </c>
      <c r="Q23" s="87">
        <f t="shared" ca="1" si="4"/>
        <v>4</v>
      </c>
      <c r="R23" s="89">
        <f t="shared" ca="1" si="0"/>
        <v>0.04</v>
      </c>
      <c r="AE23" s="14">
        <v>17</v>
      </c>
      <c r="AF23" s="92">
        <f t="shared" ca="1" si="5"/>
        <v>3.5484702904371686</v>
      </c>
      <c r="AG23" s="14">
        <f t="shared" ca="1" si="6"/>
        <v>0.5</v>
      </c>
      <c r="AH23" s="14">
        <f t="shared" ca="1" si="8"/>
        <v>5.2</v>
      </c>
      <c r="AI23" s="93">
        <f t="shared" ca="1" si="7"/>
        <v>9.2484702904371687</v>
      </c>
    </row>
    <row r="24" spans="3:42" x14ac:dyDescent="0.25">
      <c r="C24" s="25">
        <f t="shared" si="1"/>
        <v>0.99999859830210791</v>
      </c>
      <c r="D24" s="68">
        <f t="shared" si="2"/>
        <v>0.99999994841215967</v>
      </c>
      <c r="E24" s="79">
        <f t="shared" si="3"/>
        <v>0.99999999944116391</v>
      </c>
      <c r="F24" s="14">
        <v>18</v>
      </c>
      <c r="I24" s="14">
        <v>8</v>
      </c>
      <c r="J24" s="14">
        <f t="shared" ca="1" si="9"/>
        <v>2</v>
      </c>
      <c r="K24" s="14">
        <f t="shared" ca="1" si="9"/>
        <v>5</v>
      </c>
      <c r="L24" s="14">
        <f t="shared" ca="1" si="9"/>
        <v>2</v>
      </c>
      <c r="M24" s="14">
        <f t="shared" ca="1" si="10"/>
        <v>9</v>
      </c>
      <c r="O24" s="14">
        <v>18</v>
      </c>
      <c r="P24" s="14">
        <f ca="1"/>
        <v>4</v>
      </c>
      <c r="Q24" s="87">
        <f t="shared" ca="1" si="4"/>
        <v>4</v>
      </c>
      <c r="R24" s="89">
        <f t="shared" ca="1" si="0"/>
        <v>0.04</v>
      </c>
      <c r="AE24" s="14">
        <v>18</v>
      </c>
      <c r="AF24" s="92">
        <f t="shared" ca="1" si="5"/>
        <v>7.1902811053467088</v>
      </c>
      <c r="AG24" s="14">
        <f t="shared" ca="1" si="6"/>
        <v>3</v>
      </c>
      <c r="AH24" s="14">
        <f t="shared" ca="1" si="8"/>
        <v>4.7</v>
      </c>
      <c r="AI24" s="93">
        <f t="shared" ca="1" si="7"/>
        <v>14.890281105346709</v>
      </c>
    </row>
    <row r="25" spans="3:42" x14ac:dyDescent="0.25">
      <c r="C25" s="25">
        <f t="shared" si="1"/>
        <v>0.99999965478641784</v>
      </c>
      <c r="D25" s="68">
        <f t="shared" si="2"/>
        <v>0.99999998979947791</v>
      </c>
      <c r="E25" s="79">
        <f t="shared" si="3"/>
        <v>0.99999999991685584</v>
      </c>
      <c r="F25" s="14">
        <v>19</v>
      </c>
      <c r="I25" s="14">
        <v>9</v>
      </c>
      <c r="J25" s="14">
        <f t="shared" ca="1" si="9"/>
        <v>1</v>
      </c>
      <c r="K25" s="14">
        <f t="shared" ca="1" si="9"/>
        <v>6</v>
      </c>
      <c r="L25" s="14">
        <f t="shared" ca="1" si="9"/>
        <v>2</v>
      </c>
      <c r="M25" s="14">
        <f t="shared" ca="1" si="10"/>
        <v>9</v>
      </c>
      <c r="O25" s="14">
        <v>19</v>
      </c>
      <c r="P25" s="14">
        <f ca="1"/>
        <v>4</v>
      </c>
      <c r="Q25" s="87">
        <f t="shared" ca="1" si="4"/>
        <v>4</v>
      </c>
      <c r="R25" s="89">
        <f t="shared" ca="1" si="0"/>
        <v>0.04</v>
      </c>
      <c r="AE25" s="14">
        <v>19</v>
      </c>
      <c r="AF25" s="92">
        <f t="shared" ca="1" si="5"/>
        <v>3.3147608427803492</v>
      </c>
      <c r="AG25" s="14">
        <f t="shared" ca="1" si="6"/>
        <v>3</v>
      </c>
      <c r="AH25" s="14">
        <f t="shared" ca="1" si="8"/>
        <v>4.0999999999999996</v>
      </c>
      <c r="AI25" s="93">
        <f t="shared" ca="1" si="7"/>
        <v>10.41476084278035</v>
      </c>
    </row>
    <row r="26" spans="3:42" x14ac:dyDescent="0.25">
      <c r="C26" s="25">
        <f t="shared" si="1"/>
        <v>0.9999999189074954</v>
      </c>
      <c r="D26" s="68">
        <f t="shared" si="2"/>
        <v>0.99999999807694162</v>
      </c>
      <c r="E26" s="79">
        <f t="shared" si="3"/>
        <v>0.99999999998820954</v>
      </c>
      <c r="F26" s="14">
        <v>20</v>
      </c>
      <c r="I26" s="14">
        <v>10</v>
      </c>
      <c r="J26" s="14">
        <f t="shared" ca="1" si="9"/>
        <v>1</v>
      </c>
      <c r="K26" s="14">
        <f t="shared" ca="1" si="9"/>
        <v>3</v>
      </c>
      <c r="L26" s="14">
        <f t="shared" ca="1" si="9"/>
        <v>3</v>
      </c>
      <c r="M26" s="14">
        <f t="shared" ca="1" si="10"/>
        <v>7</v>
      </c>
      <c r="O26" s="14">
        <v>20</v>
      </c>
      <c r="P26" s="14">
        <f ca="1"/>
        <v>3</v>
      </c>
      <c r="Q26" s="87">
        <f t="shared" ca="1" si="4"/>
        <v>3</v>
      </c>
      <c r="R26" s="89">
        <f t="shared" ca="1" si="0"/>
        <v>0.03</v>
      </c>
      <c r="AE26" s="14">
        <v>20</v>
      </c>
      <c r="AF26" s="92">
        <f t="shared" ca="1" si="5"/>
        <v>1.6278002787518</v>
      </c>
      <c r="AG26" s="14">
        <f t="shared" ca="1" si="6"/>
        <v>3</v>
      </c>
      <c r="AH26" s="14">
        <f t="shared" ca="1" si="8"/>
        <v>3.8</v>
      </c>
      <c r="AI26" s="93">
        <f t="shared" ca="1" si="7"/>
        <v>8.4278002787517998</v>
      </c>
    </row>
    <row r="27" spans="3:42" x14ac:dyDescent="0.25">
      <c r="I27" s="14">
        <v>11</v>
      </c>
      <c r="J27" s="14">
        <f t="shared" ca="1" si="9"/>
        <v>3</v>
      </c>
      <c r="K27" s="14" t="str">
        <f t="shared" ca="1" si="9"/>
        <v/>
      </c>
      <c r="L27" s="14">
        <f t="shared" ca="1" si="9"/>
        <v>2</v>
      </c>
      <c r="M27" s="14">
        <f t="shared" ca="1" si="10"/>
        <v>5</v>
      </c>
      <c r="O27" s="14">
        <v>21</v>
      </c>
      <c r="P27" s="14">
        <f ca="1"/>
        <v>0</v>
      </c>
      <c r="Q27" s="87">
        <f t="shared" ca="1" si="4"/>
        <v>0</v>
      </c>
      <c r="R27" s="89">
        <f t="shared" ca="1" si="0"/>
        <v>0</v>
      </c>
      <c r="AE27" s="14">
        <v>21</v>
      </c>
      <c r="AF27" s="92">
        <f t="shared" ca="1" si="5"/>
        <v>3.0170760233982099</v>
      </c>
      <c r="AG27" s="14">
        <f t="shared" ca="1" si="6"/>
        <v>0.5</v>
      </c>
      <c r="AH27" s="14">
        <f t="shared" ca="1" si="8"/>
        <v>3.5</v>
      </c>
      <c r="AI27" s="93">
        <f t="shared" ca="1" si="7"/>
        <v>7.0170760233982099</v>
      </c>
    </row>
    <row r="28" spans="3:42" x14ac:dyDescent="0.25">
      <c r="I28" s="14">
        <v>12</v>
      </c>
      <c r="J28" s="14">
        <f t="shared" ca="1" si="9"/>
        <v>6</v>
      </c>
      <c r="K28" s="14">
        <f t="shared" ca="1" si="9"/>
        <v>3</v>
      </c>
      <c r="L28" s="14" t="str">
        <f t="shared" ca="1" si="9"/>
        <v/>
      </c>
      <c r="M28" s="14">
        <f t="shared" ca="1" si="10"/>
        <v>9</v>
      </c>
      <c r="O28" s="14">
        <v>22</v>
      </c>
      <c r="P28" s="14">
        <f ca="1"/>
        <v>0</v>
      </c>
      <c r="Q28" s="87">
        <f t="shared" ca="1" si="4"/>
        <v>0</v>
      </c>
      <c r="R28" s="89">
        <f t="shared" ca="1" si="0"/>
        <v>0</v>
      </c>
      <c r="AE28" s="14">
        <v>22</v>
      </c>
      <c r="AF28" s="92">
        <f t="shared" ca="1" si="5"/>
        <v>1.3056006291373206</v>
      </c>
      <c r="AG28" s="14">
        <f t="shared" ca="1" si="6"/>
        <v>3</v>
      </c>
      <c r="AH28" s="14">
        <f t="shared" ca="1" si="8"/>
        <v>6</v>
      </c>
      <c r="AI28" s="93">
        <f t="shared" ca="1" si="7"/>
        <v>10.30560062913732</v>
      </c>
    </row>
    <row r="29" spans="3:42" x14ac:dyDescent="0.25">
      <c r="I29" s="14">
        <v>13</v>
      </c>
      <c r="J29" s="14">
        <f t="shared" ca="1" si="9"/>
        <v>2</v>
      </c>
      <c r="K29" s="14">
        <f t="shared" ca="1" si="9"/>
        <v>4</v>
      </c>
      <c r="L29" s="14">
        <f t="shared" ca="1" si="9"/>
        <v>2</v>
      </c>
      <c r="M29" s="14">
        <f t="shared" ca="1" si="10"/>
        <v>8</v>
      </c>
      <c r="O29" s="14">
        <v>23</v>
      </c>
      <c r="P29" s="14">
        <f ca="1"/>
        <v>0</v>
      </c>
      <c r="Q29" s="87">
        <f t="shared" ca="1" si="4"/>
        <v>0</v>
      </c>
      <c r="R29" s="89">
        <f t="shared" ca="1" si="0"/>
        <v>0</v>
      </c>
      <c r="AE29" s="14">
        <v>23</v>
      </c>
      <c r="AF29" s="92">
        <f t="shared" ca="1" si="5"/>
        <v>4.0713762700064695</v>
      </c>
      <c r="AG29" s="14">
        <f t="shared" ca="1" si="6"/>
        <v>3</v>
      </c>
      <c r="AH29" s="14">
        <f t="shared" ca="1" si="8"/>
        <v>6.4</v>
      </c>
      <c r="AI29" s="93">
        <f t="shared" ca="1" si="7"/>
        <v>13.47137627000647</v>
      </c>
    </row>
    <row r="30" spans="3:42" x14ac:dyDescent="0.25">
      <c r="I30" s="14">
        <v>14</v>
      </c>
      <c r="J30" s="14">
        <f t="shared" ca="1" si="9"/>
        <v>2</v>
      </c>
      <c r="K30" s="14">
        <f t="shared" ca="1" si="9"/>
        <v>4</v>
      </c>
      <c r="L30" s="14">
        <f t="shared" ca="1" si="9"/>
        <v>5</v>
      </c>
      <c r="M30" s="14">
        <f t="shared" ca="1" si="10"/>
        <v>11</v>
      </c>
      <c r="O30" s="14">
        <v>24</v>
      </c>
      <c r="P30" s="14">
        <f ca="1"/>
        <v>0</v>
      </c>
      <c r="Q30" s="87">
        <f t="shared" ca="1" si="4"/>
        <v>0</v>
      </c>
      <c r="R30" s="89">
        <f t="shared" ca="1" si="0"/>
        <v>0</v>
      </c>
      <c r="AE30" s="14">
        <v>24</v>
      </c>
      <c r="AF30" s="92">
        <f t="shared" ca="1" si="5"/>
        <v>2.2779936413777593</v>
      </c>
      <c r="AG30" s="14">
        <f t="shared" ca="1" si="6"/>
        <v>3</v>
      </c>
      <c r="AH30" s="14">
        <f t="shared" ca="1" si="8"/>
        <v>5.8</v>
      </c>
      <c r="AI30" s="93">
        <f t="shared" ca="1" si="7"/>
        <v>11.077993641377759</v>
      </c>
    </row>
    <row r="31" spans="3:42" x14ac:dyDescent="0.25">
      <c r="I31" s="14">
        <v>15</v>
      </c>
      <c r="J31" s="14">
        <f t="shared" ca="1" si="9"/>
        <v>6</v>
      </c>
      <c r="K31" s="14">
        <f t="shared" ca="1" si="9"/>
        <v>4</v>
      </c>
      <c r="L31" s="14">
        <f t="shared" ca="1" si="9"/>
        <v>6</v>
      </c>
      <c r="M31" s="14">
        <f t="shared" ca="1" si="10"/>
        <v>16</v>
      </c>
      <c r="O31" s="14">
        <v>25</v>
      </c>
      <c r="P31" s="14">
        <f ca="1"/>
        <v>0</v>
      </c>
      <c r="Q31" s="87">
        <f t="shared" ca="1" si="4"/>
        <v>0</v>
      </c>
      <c r="R31" s="89">
        <f t="shared" ca="1" si="0"/>
        <v>0</v>
      </c>
      <c r="AE31" s="14">
        <v>25</v>
      </c>
      <c r="AF31" s="92">
        <f t="shared" ca="1" si="5"/>
        <v>6.5674431818602734</v>
      </c>
      <c r="AG31" s="14">
        <f t="shared" ca="1" si="6"/>
        <v>3</v>
      </c>
      <c r="AH31" s="14">
        <f t="shared" ca="1" si="8"/>
        <v>6.4</v>
      </c>
      <c r="AI31" s="93">
        <f t="shared" ca="1" si="7"/>
        <v>15.967443181860274</v>
      </c>
    </row>
    <row r="32" spans="3:42" x14ac:dyDescent="0.25">
      <c r="I32" s="14">
        <v>16</v>
      </c>
      <c r="J32" s="14">
        <f t="shared" ca="1" si="9"/>
        <v>4</v>
      </c>
      <c r="K32" s="14">
        <f t="shared" ca="1" si="9"/>
        <v>6</v>
      </c>
      <c r="L32" s="14">
        <f t="shared" ca="1" si="9"/>
        <v>1</v>
      </c>
      <c r="M32" s="14">
        <f t="shared" ca="1" si="10"/>
        <v>11</v>
      </c>
      <c r="O32" s="14">
        <v>26</v>
      </c>
      <c r="P32" s="14">
        <f ca="1"/>
        <v>0</v>
      </c>
      <c r="Q32" s="87">
        <f t="shared" ca="1" si="4"/>
        <v>0</v>
      </c>
      <c r="R32" s="89">
        <f t="shared" ca="1" si="0"/>
        <v>0</v>
      </c>
      <c r="AE32" s="14">
        <v>26</v>
      </c>
      <c r="AF32" s="92">
        <f t="shared" ca="1" si="5"/>
        <v>6.2616992903699229</v>
      </c>
      <c r="AG32" s="14" t="str">
        <f t="shared" ca="1" si="6"/>
        <v/>
      </c>
      <c r="AH32" s="14">
        <f t="shared" ca="1" si="8"/>
        <v>5.3</v>
      </c>
      <c r="AI32" s="93">
        <f t="shared" ca="1" si="7"/>
        <v>11.561699290369923</v>
      </c>
    </row>
    <row r="33" spans="9:35" x14ac:dyDescent="0.25">
      <c r="I33" s="14">
        <v>17</v>
      </c>
      <c r="J33" s="14">
        <f t="shared" ca="1" si="9"/>
        <v>5</v>
      </c>
      <c r="K33" s="14" t="str">
        <f t="shared" ca="1" si="9"/>
        <v/>
      </c>
      <c r="L33" s="14">
        <f t="shared" ca="1" si="9"/>
        <v>1</v>
      </c>
      <c r="M33" s="14">
        <f t="shared" ca="1" si="10"/>
        <v>6</v>
      </c>
      <c r="O33" s="14">
        <v>27</v>
      </c>
      <c r="P33" s="14">
        <f ca="1"/>
        <v>0</v>
      </c>
      <c r="Q33" s="87">
        <f t="shared" ca="1" si="4"/>
        <v>0</v>
      </c>
      <c r="R33" s="89">
        <f t="shared" ca="1" si="0"/>
        <v>0</v>
      </c>
      <c r="AE33" s="14">
        <v>27</v>
      </c>
      <c r="AF33" s="92">
        <f t="shared" ca="1" si="5"/>
        <v>4.2290221603460569</v>
      </c>
      <c r="AG33" s="14">
        <f t="shared" ca="1" si="6"/>
        <v>3</v>
      </c>
      <c r="AH33" s="14">
        <f t="shared" ca="1" si="8"/>
        <v>5.6</v>
      </c>
      <c r="AI33" s="93">
        <f t="shared" ca="1" si="7"/>
        <v>12.829022160346057</v>
      </c>
    </row>
    <row r="34" spans="9:35" x14ac:dyDescent="0.25">
      <c r="I34" s="14">
        <v>18</v>
      </c>
      <c r="J34" s="14">
        <f t="shared" ca="1" si="9"/>
        <v>9</v>
      </c>
      <c r="K34" s="14" t="str">
        <f t="shared" ca="1" si="9"/>
        <v/>
      </c>
      <c r="L34" s="14">
        <f t="shared" ca="1" si="9"/>
        <v>7</v>
      </c>
      <c r="M34" s="14">
        <f t="shared" ca="1" si="10"/>
        <v>16</v>
      </c>
      <c r="O34" s="14">
        <v>28</v>
      </c>
      <c r="P34" s="14">
        <f ca="1"/>
        <v>1</v>
      </c>
      <c r="Q34" s="87">
        <f t="shared" ca="1" si="4"/>
        <v>1</v>
      </c>
      <c r="R34" s="89">
        <f t="shared" ca="1" si="0"/>
        <v>0.01</v>
      </c>
      <c r="AE34" s="14">
        <v>28</v>
      </c>
      <c r="AF34" s="92">
        <f t="shared" ca="1" si="5"/>
        <v>3.4745241308058388</v>
      </c>
      <c r="AG34" s="14">
        <f t="shared" ca="1" si="6"/>
        <v>0.5</v>
      </c>
      <c r="AH34" s="14">
        <f t="shared" ca="1" si="8"/>
        <v>4</v>
      </c>
      <c r="AI34" s="93">
        <f t="shared" ca="1" si="7"/>
        <v>7.9745241308058388</v>
      </c>
    </row>
    <row r="35" spans="9:35" x14ac:dyDescent="0.25">
      <c r="I35" s="14">
        <v>19</v>
      </c>
      <c r="J35" s="14">
        <f t="shared" ca="1" si="9"/>
        <v>4</v>
      </c>
      <c r="K35" s="14">
        <f t="shared" ca="1" si="9"/>
        <v>6</v>
      </c>
      <c r="L35" s="14">
        <f t="shared" ca="1" si="9"/>
        <v>6</v>
      </c>
      <c r="M35" s="14">
        <f t="shared" ca="1" si="10"/>
        <v>16</v>
      </c>
      <c r="O35" s="14">
        <v>29</v>
      </c>
      <c r="P35" s="14">
        <f ca="1"/>
        <v>0</v>
      </c>
      <c r="Q35" s="87">
        <f t="shared" ca="1" si="4"/>
        <v>0</v>
      </c>
      <c r="R35" s="89">
        <f t="shared" ca="1" si="0"/>
        <v>0</v>
      </c>
      <c r="AE35" s="14">
        <v>29</v>
      </c>
      <c r="AF35" s="92">
        <f t="shared" ca="1" si="5"/>
        <v>5.8268672703998874</v>
      </c>
      <c r="AG35" s="14">
        <f t="shared" ca="1" si="6"/>
        <v>3</v>
      </c>
      <c r="AH35" s="14">
        <f t="shared" ca="1" si="8"/>
        <v>5</v>
      </c>
      <c r="AI35" s="93">
        <f t="shared" ca="1" si="7"/>
        <v>13.826867270399887</v>
      </c>
    </row>
    <row r="36" spans="9:35" x14ac:dyDescent="0.25">
      <c r="I36" s="14">
        <v>20</v>
      </c>
      <c r="J36" s="14">
        <f t="shared" ca="1" si="9"/>
        <v>3</v>
      </c>
      <c r="K36" s="14">
        <f t="shared" ca="1" si="9"/>
        <v>8</v>
      </c>
      <c r="L36" s="14">
        <f t="shared" ca="1" si="9"/>
        <v>5</v>
      </c>
      <c r="M36" s="14">
        <f t="shared" ca="1" si="10"/>
        <v>16</v>
      </c>
      <c r="O36" s="14">
        <v>30</v>
      </c>
      <c r="P36" s="14">
        <f ca="1"/>
        <v>0</v>
      </c>
      <c r="Q36" s="87">
        <f t="shared" ca="1" si="4"/>
        <v>0</v>
      </c>
      <c r="R36" s="89">
        <f t="shared" ca="1" si="0"/>
        <v>0</v>
      </c>
      <c r="AE36" s="14">
        <v>30</v>
      </c>
      <c r="AF36" s="92">
        <f t="shared" ca="1" si="5"/>
        <v>4.6294455433511041</v>
      </c>
      <c r="AG36" s="14">
        <f t="shared" ca="1" si="6"/>
        <v>3</v>
      </c>
      <c r="AH36" s="14">
        <f t="shared" ca="1" si="8"/>
        <v>5.8</v>
      </c>
      <c r="AI36" s="93">
        <f t="shared" ca="1" si="7"/>
        <v>13.429445543351104</v>
      </c>
    </row>
    <row r="37" spans="9:35" x14ac:dyDescent="0.25">
      <c r="I37" s="14">
        <v>21</v>
      </c>
      <c r="J37" s="14">
        <f t="shared" ca="1" si="9"/>
        <v>5</v>
      </c>
      <c r="K37" s="14">
        <f t="shared" ca="1" si="9"/>
        <v>4</v>
      </c>
      <c r="L37" s="14">
        <f t="shared" ca="1" si="9"/>
        <v>2</v>
      </c>
      <c r="M37" s="14">
        <f t="shared" ca="1" si="10"/>
        <v>11</v>
      </c>
      <c r="O37" s="14"/>
      <c r="P37" s="13">
        <f ca="1">SUM(total_freq)</f>
        <v>100</v>
      </c>
      <c r="Q37" s="13">
        <f ca="1">SUM(total_freq)</f>
        <v>100</v>
      </c>
      <c r="R37" s="13">
        <f ca="1">SUM(total_freq)</f>
        <v>100</v>
      </c>
      <c r="AE37" s="14">
        <v>31</v>
      </c>
      <c r="AF37" s="92">
        <f t="shared" ca="1" si="5"/>
        <v>6.5314049987939011</v>
      </c>
      <c r="AG37" s="14">
        <f t="shared" ca="1" si="6"/>
        <v>3</v>
      </c>
      <c r="AH37" s="14">
        <f t="shared" ca="1" si="8"/>
        <v>4.4000000000000004</v>
      </c>
      <c r="AI37" s="93">
        <f t="shared" ca="1" si="7"/>
        <v>13.931404998793901</v>
      </c>
    </row>
    <row r="38" spans="9:35" x14ac:dyDescent="0.25">
      <c r="I38" s="14">
        <v>22</v>
      </c>
      <c r="J38" s="14">
        <f t="shared" ca="1" si="9"/>
        <v>8</v>
      </c>
      <c r="K38" s="14">
        <f t="shared" ca="1" si="9"/>
        <v>4</v>
      </c>
      <c r="L38" s="14">
        <f t="shared" ca="1" si="9"/>
        <v>2</v>
      </c>
      <c r="M38" s="14">
        <f t="shared" ca="1" si="10"/>
        <v>14</v>
      </c>
      <c r="O38" s="14"/>
      <c r="P38" s="14"/>
      <c r="Q38" s="88"/>
      <c r="R38" s="14"/>
      <c r="AE38" s="14">
        <v>32</v>
      </c>
      <c r="AF38" s="92">
        <f t="shared" ca="1" si="5"/>
        <v>7.4182403487318851</v>
      </c>
      <c r="AG38" s="14" t="str">
        <f t="shared" ca="1" si="6"/>
        <v/>
      </c>
      <c r="AH38" s="14">
        <f t="shared" ca="1" si="8"/>
        <v>5.7</v>
      </c>
      <c r="AI38" s="93">
        <f t="shared" ca="1" si="7"/>
        <v>13.118240348731884</v>
      </c>
    </row>
    <row r="39" spans="9:35" x14ac:dyDescent="0.25">
      <c r="I39" s="14">
        <v>23</v>
      </c>
      <c r="J39" s="14">
        <f t="shared" ca="1" si="9"/>
        <v>4</v>
      </c>
      <c r="K39" s="14">
        <f t="shared" ca="1" si="9"/>
        <v>6</v>
      </c>
      <c r="L39" s="14">
        <f t="shared" ca="1" si="9"/>
        <v>9</v>
      </c>
      <c r="M39" s="14">
        <f t="shared" ca="1" si="10"/>
        <v>19</v>
      </c>
      <c r="AE39" s="14">
        <v>33</v>
      </c>
      <c r="AF39" s="92">
        <f t="shared" ca="1" si="5"/>
        <v>4.6688663501647012</v>
      </c>
      <c r="AG39" s="14">
        <f t="shared" ca="1" si="6"/>
        <v>0.5</v>
      </c>
      <c r="AH39" s="14">
        <f t="shared" ca="1" si="8"/>
        <v>3.7</v>
      </c>
      <c r="AI39" s="93">
        <f t="shared" ca="1" si="7"/>
        <v>8.8688663501647014</v>
      </c>
    </row>
    <row r="40" spans="9:35" x14ac:dyDescent="0.25">
      <c r="I40" s="14">
        <v>24</v>
      </c>
      <c r="J40" s="14">
        <f t="shared" ca="1" si="9"/>
        <v>1</v>
      </c>
      <c r="K40" s="14">
        <f t="shared" ca="1" si="9"/>
        <v>5</v>
      </c>
      <c r="L40" s="14">
        <f t="shared" ca="1" si="9"/>
        <v>4</v>
      </c>
      <c r="M40" s="14">
        <f t="shared" ca="1" si="10"/>
        <v>10</v>
      </c>
      <c r="AE40" s="14">
        <v>34</v>
      </c>
      <c r="AF40" s="92">
        <f t="shared" ca="1" si="5"/>
        <v>3.2122272726297068</v>
      </c>
      <c r="AG40" s="14">
        <f t="shared" ca="1" si="6"/>
        <v>3</v>
      </c>
      <c r="AH40" s="14">
        <f t="shared" ca="1" si="8"/>
        <v>4</v>
      </c>
      <c r="AI40" s="93">
        <f t="shared" ca="1" si="7"/>
        <v>10.212227272629708</v>
      </c>
    </row>
    <row r="41" spans="9:35" x14ac:dyDescent="0.25">
      <c r="I41" s="14">
        <v>25</v>
      </c>
      <c r="J41" s="14" t="str">
        <f t="shared" ca="1" si="9"/>
        <v/>
      </c>
      <c r="K41" s="14">
        <f t="shared" ca="1" si="9"/>
        <v>6</v>
      </c>
      <c r="L41" s="14">
        <f t="shared" ca="1" si="9"/>
        <v>3</v>
      </c>
      <c r="M41" s="14">
        <f t="shared" ca="1" si="10"/>
        <v>9</v>
      </c>
      <c r="AE41" s="14">
        <v>35</v>
      </c>
      <c r="AF41" s="92">
        <f t="shared" ca="1" si="5"/>
        <v>1.8694283537542193</v>
      </c>
      <c r="AG41" s="14">
        <f t="shared" ca="1" si="6"/>
        <v>3</v>
      </c>
      <c r="AH41" s="14">
        <f t="shared" ca="1" si="8"/>
        <v>3.9</v>
      </c>
      <c r="AI41" s="93">
        <f t="shared" ca="1" si="7"/>
        <v>8.7694283537542201</v>
      </c>
    </row>
    <row r="42" spans="9:35" x14ac:dyDescent="0.25">
      <c r="I42" s="14">
        <v>26</v>
      </c>
      <c r="J42" s="14">
        <f t="shared" ca="1" si="9"/>
        <v>4</v>
      </c>
      <c r="K42" s="14">
        <f t="shared" ca="1" si="9"/>
        <v>1</v>
      </c>
      <c r="L42" s="14" t="str">
        <f t="shared" ca="1" si="9"/>
        <v/>
      </c>
      <c r="M42" s="14">
        <f t="shared" ca="1" si="10"/>
        <v>5</v>
      </c>
      <c r="AE42" s="14">
        <v>36</v>
      </c>
      <c r="AF42" s="92">
        <f t="shared" ca="1" si="5"/>
        <v>1.4550477920828389</v>
      </c>
      <c r="AG42" s="14">
        <f t="shared" ca="1" si="6"/>
        <v>3</v>
      </c>
      <c r="AH42" s="14">
        <f t="shared" ca="1" si="8"/>
        <v>5.2</v>
      </c>
      <c r="AI42" s="93">
        <f t="shared" ca="1" si="7"/>
        <v>9.6550477920828399</v>
      </c>
    </row>
    <row r="43" spans="9:35" x14ac:dyDescent="0.25">
      <c r="I43" s="14">
        <v>27</v>
      </c>
      <c r="J43" s="14">
        <f t="shared" ca="1" si="9"/>
        <v>2</v>
      </c>
      <c r="K43" s="14">
        <f t="shared" ca="1" si="9"/>
        <v>2</v>
      </c>
      <c r="L43" s="14">
        <f t="shared" ca="1" si="9"/>
        <v>7</v>
      </c>
      <c r="M43" s="14">
        <f t="shared" ca="1" si="10"/>
        <v>11</v>
      </c>
      <c r="AE43" s="14">
        <v>37</v>
      </c>
      <c r="AF43" s="92">
        <f t="shared" ca="1" si="5"/>
        <v>4.5514097358371775</v>
      </c>
      <c r="AG43" s="14" t="str">
        <f t="shared" ca="1" si="6"/>
        <v/>
      </c>
      <c r="AH43" s="14">
        <f t="shared" ca="1" si="8"/>
        <v>5.7</v>
      </c>
      <c r="AI43" s="93">
        <f t="shared" ca="1" si="7"/>
        <v>10.251409735837179</v>
      </c>
    </row>
    <row r="44" spans="9:35" x14ac:dyDescent="0.25">
      <c r="I44" s="14">
        <v>28</v>
      </c>
      <c r="J44" s="14">
        <f t="shared" ca="1" si="9"/>
        <v>3</v>
      </c>
      <c r="K44" s="14">
        <f t="shared" ca="1" si="9"/>
        <v>3</v>
      </c>
      <c r="L44" s="14">
        <f t="shared" ca="1" si="9"/>
        <v>5</v>
      </c>
      <c r="M44" s="14">
        <f t="shared" ca="1" si="10"/>
        <v>11</v>
      </c>
      <c r="AE44" s="14">
        <v>38</v>
      </c>
      <c r="AF44" s="92">
        <f t="shared" ca="1" si="5"/>
        <v>4.7645325033119361</v>
      </c>
      <c r="AG44" s="14" t="str">
        <f t="shared" ca="1" si="6"/>
        <v/>
      </c>
      <c r="AH44" s="14">
        <f t="shared" ca="1" si="8"/>
        <v>5.8</v>
      </c>
      <c r="AI44" s="93">
        <f t="shared" ca="1" si="7"/>
        <v>10.564532503311936</v>
      </c>
    </row>
    <row r="45" spans="9:35" x14ac:dyDescent="0.25">
      <c r="I45" s="14">
        <v>29</v>
      </c>
      <c r="J45" s="14">
        <f t="shared" ca="1" si="9"/>
        <v>4</v>
      </c>
      <c r="K45" s="14">
        <f t="shared" ca="1" si="9"/>
        <v>2</v>
      </c>
      <c r="L45" s="14">
        <f t="shared" ca="1" si="9"/>
        <v>5</v>
      </c>
      <c r="M45" s="14">
        <f t="shared" ca="1" si="10"/>
        <v>11</v>
      </c>
      <c r="AE45" s="14">
        <v>39</v>
      </c>
      <c r="AF45" s="92">
        <f t="shared" ca="1" si="5"/>
        <v>7.2115776207399502</v>
      </c>
      <c r="AG45" s="14" t="str">
        <f t="shared" ca="1" si="6"/>
        <v/>
      </c>
      <c r="AH45" s="14">
        <f t="shared" ca="1" si="8"/>
        <v>5.8</v>
      </c>
      <c r="AI45" s="93">
        <f t="shared" ca="1" si="7"/>
        <v>13.011577620739949</v>
      </c>
    </row>
    <row r="46" spans="9:35" x14ac:dyDescent="0.25">
      <c r="I46" s="14">
        <v>30</v>
      </c>
      <c r="J46" s="14">
        <f t="shared" ca="1" si="9"/>
        <v>1</v>
      </c>
      <c r="K46" s="14">
        <f t="shared" ca="1" si="9"/>
        <v>5</v>
      </c>
      <c r="L46" s="14">
        <f t="shared" ca="1" si="9"/>
        <v>4</v>
      </c>
      <c r="M46" s="14">
        <f t="shared" ca="1" si="10"/>
        <v>10</v>
      </c>
      <c r="AE46" s="14">
        <v>40</v>
      </c>
      <c r="AF46" s="92">
        <f t="shared" ca="1" si="5"/>
        <v>3.1955749529479727</v>
      </c>
      <c r="AG46" s="14">
        <f t="shared" ca="1" si="6"/>
        <v>3</v>
      </c>
      <c r="AH46" s="14">
        <f t="shared" ca="1" si="8"/>
        <v>5.7</v>
      </c>
      <c r="AI46" s="93">
        <f t="shared" ca="1" si="7"/>
        <v>11.895574952947973</v>
      </c>
    </row>
    <row r="47" spans="9:35" x14ac:dyDescent="0.25">
      <c r="I47" s="14">
        <v>31</v>
      </c>
      <c r="J47" s="14">
        <f t="shared" ca="1" si="9"/>
        <v>1</v>
      </c>
      <c r="K47" s="14">
        <f t="shared" ca="1" si="9"/>
        <v>3</v>
      </c>
      <c r="L47" s="14">
        <f t="shared" ca="1" si="9"/>
        <v>5</v>
      </c>
      <c r="M47" s="14">
        <f t="shared" ca="1" si="10"/>
        <v>9</v>
      </c>
      <c r="AE47" s="14">
        <v>41</v>
      </c>
      <c r="AF47" s="92">
        <f t="shared" ca="1" si="5"/>
        <v>4.1542488797494066</v>
      </c>
      <c r="AG47" s="14">
        <f t="shared" ca="1" si="6"/>
        <v>3</v>
      </c>
      <c r="AH47" s="14">
        <f t="shared" ca="1" si="8"/>
        <v>6</v>
      </c>
      <c r="AI47" s="93">
        <f t="shared" ca="1" si="7"/>
        <v>13.154248879749407</v>
      </c>
    </row>
    <row r="48" spans="9:35" x14ac:dyDescent="0.25">
      <c r="I48" s="14">
        <v>32</v>
      </c>
      <c r="J48" s="14">
        <f t="shared" ca="1" si="9"/>
        <v>3</v>
      </c>
      <c r="K48" s="14">
        <f t="shared" ca="1" si="9"/>
        <v>1</v>
      </c>
      <c r="L48" s="14">
        <f t="shared" ca="1" si="9"/>
        <v>4</v>
      </c>
      <c r="M48" s="14">
        <f t="shared" ca="1" si="10"/>
        <v>8</v>
      </c>
      <c r="AE48" s="14">
        <v>42</v>
      </c>
      <c r="AF48" s="92">
        <f t="shared" ca="1" si="5"/>
        <v>4.8371566044186824</v>
      </c>
      <c r="AG48" s="14">
        <f t="shared" ca="1" si="6"/>
        <v>3</v>
      </c>
      <c r="AH48" s="14">
        <f t="shared" ca="1" si="8"/>
        <v>5.7</v>
      </c>
      <c r="AI48" s="93">
        <f t="shared" ca="1" si="7"/>
        <v>13.537156604418684</v>
      </c>
    </row>
    <row r="49" spans="9:35" x14ac:dyDescent="0.25">
      <c r="I49" s="14">
        <v>33</v>
      </c>
      <c r="J49" s="14">
        <f t="shared" ca="1" si="9"/>
        <v>5</v>
      </c>
      <c r="K49" s="14">
        <f t="shared" ca="1" si="9"/>
        <v>4</v>
      </c>
      <c r="L49" s="14">
        <f t="shared" ca="1" si="9"/>
        <v>3</v>
      </c>
      <c r="M49" s="14">
        <f t="shared" ca="1" si="10"/>
        <v>12</v>
      </c>
      <c r="AE49" s="14">
        <v>43</v>
      </c>
      <c r="AF49" s="92">
        <f t="shared" ca="1" si="5"/>
        <v>2.3969112393187566</v>
      </c>
      <c r="AG49" s="14" t="str">
        <f t="shared" ca="1" si="6"/>
        <v/>
      </c>
      <c r="AH49" s="14">
        <f t="shared" ca="1" si="8"/>
        <v>5.2</v>
      </c>
      <c r="AI49" s="93">
        <f t="shared" ca="1" si="7"/>
        <v>7.5969112393187572</v>
      </c>
    </row>
    <row r="50" spans="9:35" x14ac:dyDescent="0.25">
      <c r="I50" s="14">
        <v>34</v>
      </c>
      <c r="J50" s="14">
        <f t="shared" ca="1" si="9"/>
        <v>8</v>
      </c>
      <c r="K50" s="14">
        <f t="shared" ca="1" si="9"/>
        <v>5</v>
      </c>
      <c r="L50" s="14">
        <f t="shared" ca="1" si="9"/>
        <v>6</v>
      </c>
      <c r="M50" s="14">
        <f t="shared" ca="1" si="10"/>
        <v>19</v>
      </c>
      <c r="AE50" s="14">
        <v>44</v>
      </c>
      <c r="AF50" s="92">
        <f t="shared" ca="1" si="5"/>
        <v>7.8400365870283206</v>
      </c>
      <c r="AG50" s="14" t="str">
        <f t="shared" ca="1" si="6"/>
        <v/>
      </c>
      <c r="AH50" s="14">
        <f t="shared" ca="1" si="8"/>
        <v>4.5</v>
      </c>
      <c r="AI50" s="93">
        <f t="shared" ca="1" si="7"/>
        <v>12.340036587028321</v>
      </c>
    </row>
    <row r="51" spans="9:35" x14ac:dyDescent="0.25">
      <c r="I51" s="14">
        <v>35</v>
      </c>
      <c r="J51" s="14">
        <f t="shared" ca="1" si="9"/>
        <v>2</v>
      </c>
      <c r="K51" s="14">
        <f t="shared" ca="1" si="9"/>
        <v>4</v>
      </c>
      <c r="L51" s="14">
        <f t="shared" ca="1" si="9"/>
        <v>6</v>
      </c>
      <c r="M51" s="14">
        <f t="shared" ca="1" si="10"/>
        <v>12</v>
      </c>
      <c r="AE51" s="14">
        <v>45</v>
      </c>
      <c r="AF51" s="92">
        <f t="shared" ca="1" si="5"/>
        <v>-0.14747677951589111</v>
      </c>
      <c r="AG51" s="14">
        <f t="shared" ca="1" si="6"/>
        <v>3</v>
      </c>
      <c r="AH51" s="14">
        <f t="shared" ca="1" si="8"/>
        <v>3.6</v>
      </c>
      <c r="AI51" s="93">
        <f t="shared" ca="1" si="7"/>
        <v>6.4525232204841085</v>
      </c>
    </row>
    <row r="52" spans="9:35" x14ac:dyDescent="0.25">
      <c r="I52" s="14">
        <v>36</v>
      </c>
      <c r="J52" s="14">
        <f t="shared" ca="1" si="9"/>
        <v>2</v>
      </c>
      <c r="K52" s="14">
        <f t="shared" ca="1" si="9"/>
        <v>6</v>
      </c>
      <c r="L52" s="14">
        <f t="shared" ca="1" si="9"/>
        <v>6</v>
      </c>
      <c r="M52" s="14">
        <f t="shared" ca="1" si="10"/>
        <v>14</v>
      </c>
      <c r="AE52" s="14">
        <v>46</v>
      </c>
      <c r="AF52" s="92">
        <f t="shared" ca="1" si="5"/>
        <v>6.2433587788821834</v>
      </c>
      <c r="AG52" s="14" t="str">
        <f t="shared" ca="1" si="6"/>
        <v/>
      </c>
      <c r="AH52" s="14">
        <f t="shared" ca="1" si="8"/>
        <v>3.7</v>
      </c>
      <c r="AI52" s="93">
        <f t="shared" ca="1" si="7"/>
        <v>9.9433587788821836</v>
      </c>
    </row>
    <row r="53" spans="9:35" x14ac:dyDescent="0.25">
      <c r="I53" s="14">
        <v>37</v>
      </c>
      <c r="J53" s="14">
        <f t="shared" ca="1" si="9"/>
        <v>3</v>
      </c>
      <c r="K53" s="14">
        <f t="shared" ca="1" si="9"/>
        <v>6</v>
      </c>
      <c r="L53" s="14">
        <f t="shared" ca="1" si="9"/>
        <v>2</v>
      </c>
      <c r="M53" s="14">
        <f t="shared" ca="1" si="10"/>
        <v>11</v>
      </c>
      <c r="AE53" s="14">
        <v>47</v>
      </c>
      <c r="AF53" s="92">
        <f t="shared" ca="1" si="5"/>
        <v>3.357213431516715</v>
      </c>
      <c r="AG53" s="14">
        <f t="shared" ca="1" si="6"/>
        <v>0.5</v>
      </c>
      <c r="AH53" s="14">
        <f t="shared" ca="1" si="8"/>
        <v>5.5</v>
      </c>
      <c r="AI53" s="93">
        <f t="shared" ca="1" si="7"/>
        <v>9.3572134315167155</v>
      </c>
    </row>
    <row r="54" spans="9:35" x14ac:dyDescent="0.25">
      <c r="I54" s="14">
        <v>38</v>
      </c>
      <c r="J54" s="14">
        <f t="shared" ca="1" si="9"/>
        <v>3</v>
      </c>
      <c r="K54" s="14">
        <f t="shared" ca="1" si="9"/>
        <v>4</v>
      </c>
      <c r="L54" s="14">
        <f t="shared" ca="1" si="9"/>
        <v>6</v>
      </c>
      <c r="M54" s="14">
        <f t="shared" ca="1" si="10"/>
        <v>13</v>
      </c>
      <c r="AE54" s="14">
        <v>48</v>
      </c>
      <c r="AF54" s="92">
        <f t="shared" ca="1" si="5"/>
        <v>2.5553712761391307</v>
      </c>
      <c r="AG54" s="14">
        <f t="shared" ca="1" si="6"/>
        <v>3</v>
      </c>
      <c r="AH54" s="14">
        <f t="shared" ca="1" si="8"/>
        <v>5.4</v>
      </c>
      <c r="AI54" s="93">
        <f t="shared" ca="1" si="7"/>
        <v>10.955371276139131</v>
      </c>
    </row>
    <row r="55" spans="9:35" x14ac:dyDescent="0.25">
      <c r="I55" s="14">
        <v>39</v>
      </c>
      <c r="J55" s="14" t="str">
        <f t="shared" ca="1" si="9"/>
        <v/>
      </c>
      <c r="K55" s="14">
        <f t="shared" ca="1" si="9"/>
        <v>4</v>
      </c>
      <c r="L55" s="14">
        <f t="shared" ca="1" si="9"/>
        <v>3</v>
      </c>
      <c r="M55" s="14">
        <f t="shared" ca="1" si="10"/>
        <v>7</v>
      </c>
      <c r="AE55" s="14">
        <v>49</v>
      </c>
      <c r="AF55" s="92">
        <f t="shared" ca="1" si="5"/>
        <v>2.7879549474249976</v>
      </c>
      <c r="AG55" s="14">
        <f t="shared" ca="1" si="6"/>
        <v>3</v>
      </c>
      <c r="AH55" s="14">
        <f t="shared" ca="1" si="8"/>
        <v>6.2</v>
      </c>
      <c r="AI55" s="93">
        <f t="shared" ca="1" si="7"/>
        <v>11.987954947424999</v>
      </c>
    </row>
    <row r="56" spans="9:35" x14ac:dyDescent="0.25">
      <c r="I56" s="14">
        <v>40</v>
      </c>
      <c r="J56" s="14">
        <f t="shared" ca="1" si="9"/>
        <v>3</v>
      </c>
      <c r="K56" s="14">
        <f t="shared" ca="1" si="9"/>
        <v>5</v>
      </c>
      <c r="L56" s="14">
        <f t="shared" ca="1" si="9"/>
        <v>7</v>
      </c>
      <c r="M56" s="14">
        <f t="shared" ca="1" si="10"/>
        <v>15</v>
      </c>
      <c r="AE56" s="14">
        <v>50</v>
      </c>
      <c r="AF56" s="92">
        <f t="shared" ca="1" si="5"/>
        <v>4.2563961918183599</v>
      </c>
      <c r="AG56" s="14">
        <f t="shared" ca="1" si="6"/>
        <v>3</v>
      </c>
      <c r="AH56" s="14">
        <f t="shared" ca="1" si="8"/>
        <v>6.2</v>
      </c>
      <c r="AI56" s="93">
        <f t="shared" ca="1" si="7"/>
        <v>13.45639619181836</v>
      </c>
    </row>
    <row r="57" spans="9:35" x14ac:dyDescent="0.25">
      <c r="I57" s="14">
        <v>41</v>
      </c>
      <c r="J57" s="14">
        <f t="shared" ca="1" si="9"/>
        <v>7</v>
      </c>
      <c r="K57" s="14">
        <f t="shared" ca="1" si="9"/>
        <v>6</v>
      </c>
      <c r="L57" s="14">
        <f t="shared" ca="1" si="9"/>
        <v>6</v>
      </c>
      <c r="M57" s="14">
        <f t="shared" ca="1" si="10"/>
        <v>19</v>
      </c>
      <c r="AE57" s="14">
        <v>51</v>
      </c>
      <c r="AF57" s="92">
        <f t="shared" ca="1" si="5"/>
        <v>6.9434666995824488</v>
      </c>
      <c r="AG57" s="14">
        <f t="shared" ca="1" si="6"/>
        <v>3</v>
      </c>
      <c r="AH57" s="14">
        <f t="shared" ca="1" si="8"/>
        <v>4.5999999999999996</v>
      </c>
      <c r="AI57" s="93">
        <f t="shared" ca="1" si="7"/>
        <v>14.543466699582448</v>
      </c>
    </row>
    <row r="58" spans="9:35" x14ac:dyDescent="0.25">
      <c r="I58" s="14">
        <v>42</v>
      </c>
      <c r="J58" s="14">
        <f t="shared" ca="1" si="9"/>
        <v>5</v>
      </c>
      <c r="K58" s="14" t="str">
        <f t="shared" ca="1" si="9"/>
        <v/>
      </c>
      <c r="L58" s="14">
        <f t="shared" ca="1" si="9"/>
        <v>8</v>
      </c>
      <c r="M58" s="14">
        <f t="shared" ca="1" si="10"/>
        <v>13</v>
      </c>
      <c r="AE58" s="14">
        <v>52</v>
      </c>
      <c r="AF58" s="92">
        <f t="shared" ca="1" si="5"/>
        <v>0.52936401412942402</v>
      </c>
      <c r="AG58" s="14">
        <f t="shared" ca="1" si="6"/>
        <v>3</v>
      </c>
      <c r="AH58" s="14">
        <f t="shared" ca="1" si="8"/>
        <v>6.5</v>
      </c>
      <c r="AI58" s="93">
        <f t="shared" ca="1" si="7"/>
        <v>10.029364014129424</v>
      </c>
    </row>
    <row r="59" spans="9:35" x14ac:dyDescent="0.25">
      <c r="I59" s="14">
        <v>43</v>
      </c>
      <c r="J59" s="14">
        <f t="shared" ca="1" si="9"/>
        <v>3</v>
      </c>
      <c r="K59" s="14">
        <f t="shared" ca="1" si="9"/>
        <v>5</v>
      </c>
      <c r="L59" s="14">
        <f t="shared" ca="1" si="9"/>
        <v>2</v>
      </c>
      <c r="M59" s="14">
        <f t="shared" ca="1" si="10"/>
        <v>10</v>
      </c>
      <c r="AE59" s="14">
        <v>53</v>
      </c>
      <c r="AF59" s="92">
        <f t="shared" ca="1" si="5"/>
        <v>5.1448294896297595</v>
      </c>
      <c r="AG59" s="14">
        <f t="shared" ca="1" si="6"/>
        <v>0.5</v>
      </c>
      <c r="AH59" s="14">
        <f t="shared" ca="1" si="8"/>
        <v>3.6</v>
      </c>
      <c r="AI59" s="93">
        <f t="shared" ca="1" si="7"/>
        <v>9.24482948962976</v>
      </c>
    </row>
    <row r="60" spans="9:35" x14ac:dyDescent="0.25">
      <c r="I60" s="14">
        <v>44</v>
      </c>
      <c r="J60" s="14">
        <f t="shared" ca="1" si="9"/>
        <v>3</v>
      </c>
      <c r="K60" s="14" t="str">
        <f t="shared" ca="1" si="9"/>
        <v/>
      </c>
      <c r="L60" s="14">
        <f t="shared" ca="1" si="9"/>
        <v>8</v>
      </c>
      <c r="M60" s="14">
        <f t="shared" ca="1" si="10"/>
        <v>11</v>
      </c>
      <c r="AE60" s="14">
        <v>54</v>
      </c>
      <c r="AF60" s="92">
        <f t="shared" ca="1" si="5"/>
        <v>2.0518877434226237</v>
      </c>
      <c r="AG60" s="14">
        <f t="shared" ca="1" si="6"/>
        <v>3</v>
      </c>
      <c r="AH60" s="14">
        <f t="shared" ca="1" si="8"/>
        <v>5.0999999999999996</v>
      </c>
      <c r="AI60" s="93">
        <f t="shared" ca="1" si="7"/>
        <v>10.151887743422623</v>
      </c>
    </row>
    <row r="61" spans="9:35" x14ac:dyDescent="0.25">
      <c r="I61" s="14">
        <v>45</v>
      </c>
      <c r="J61" s="14">
        <f t="shared" ca="1" si="9"/>
        <v>5</v>
      </c>
      <c r="K61" s="14">
        <f t="shared" ca="1" si="9"/>
        <v>5</v>
      </c>
      <c r="L61" s="14">
        <f t="shared" ca="1" si="9"/>
        <v>7</v>
      </c>
      <c r="M61" s="14">
        <f t="shared" ca="1" si="10"/>
        <v>17</v>
      </c>
      <c r="AE61" s="14">
        <v>55</v>
      </c>
      <c r="AF61" s="92">
        <f t="shared" ca="1" si="5"/>
        <v>5.8487885743769796</v>
      </c>
      <c r="AG61" s="14">
        <f t="shared" ca="1" si="6"/>
        <v>3</v>
      </c>
      <c r="AH61" s="14">
        <f t="shared" ca="1" si="8"/>
        <v>6.1</v>
      </c>
      <c r="AI61" s="93">
        <f t="shared" ca="1" si="7"/>
        <v>14.948788574376978</v>
      </c>
    </row>
    <row r="62" spans="9:35" x14ac:dyDescent="0.25">
      <c r="I62" s="14">
        <v>46</v>
      </c>
      <c r="J62" s="14">
        <f t="shared" ca="1" si="9"/>
        <v>2</v>
      </c>
      <c r="K62" s="14">
        <f t="shared" ca="1" si="9"/>
        <v>2</v>
      </c>
      <c r="L62" s="14">
        <f t="shared" ca="1" si="9"/>
        <v>2</v>
      </c>
      <c r="M62" s="14">
        <f t="shared" ca="1" si="10"/>
        <v>6</v>
      </c>
      <c r="AE62" s="14">
        <v>56</v>
      </c>
      <c r="AF62" s="92">
        <f t="shared" ca="1" si="5"/>
        <v>2.9108017657761898</v>
      </c>
      <c r="AG62" s="14">
        <f t="shared" ca="1" si="6"/>
        <v>3</v>
      </c>
      <c r="AH62" s="14">
        <f t="shared" ca="1" si="8"/>
        <v>5.8</v>
      </c>
      <c r="AI62" s="93">
        <f t="shared" ca="1" si="7"/>
        <v>11.710801765776189</v>
      </c>
    </row>
    <row r="63" spans="9:35" x14ac:dyDescent="0.25">
      <c r="I63" s="14">
        <v>47</v>
      </c>
      <c r="J63" s="14">
        <f t="shared" ca="1" si="9"/>
        <v>7</v>
      </c>
      <c r="K63" s="14">
        <f t="shared" ca="1" si="9"/>
        <v>4</v>
      </c>
      <c r="L63" s="14">
        <f t="shared" ca="1" si="9"/>
        <v>9</v>
      </c>
      <c r="M63" s="14">
        <f t="shared" ca="1" si="10"/>
        <v>20</v>
      </c>
      <c r="AE63" s="14">
        <v>57</v>
      </c>
      <c r="AF63" s="92">
        <f t="shared" ca="1" si="5"/>
        <v>5.3645846543284552</v>
      </c>
      <c r="AG63" s="14">
        <f t="shared" ca="1" si="6"/>
        <v>0.5</v>
      </c>
      <c r="AH63" s="14">
        <f t="shared" ca="1" si="8"/>
        <v>4.5</v>
      </c>
      <c r="AI63" s="93">
        <f t="shared" ca="1" si="7"/>
        <v>10.364584654328455</v>
      </c>
    </row>
    <row r="64" spans="9:35" x14ac:dyDescent="0.25">
      <c r="I64" s="14">
        <v>48</v>
      </c>
      <c r="J64" s="14">
        <f t="shared" ca="1" si="9"/>
        <v>3</v>
      </c>
      <c r="K64" s="14">
        <f t="shared" ca="1" si="9"/>
        <v>7</v>
      </c>
      <c r="L64" s="14">
        <f t="shared" ca="1" si="9"/>
        <v>3</v>
      </c>
      <c r="M64" s="14">
        <f t="shared" ca="1" si="10"/>
        <v>13</v>
      </c>
      <c r="AE64" s="14">
        <v>58</v>
      </c>
      <c r="AF64" s="92">
        <f t="shared" ca="1" si="5"/>
        <v>-0.35144249891722623</v>
      </c>
      <c r="AG64" s="14">
        <f t="shared" ca="1" si="6"/>
        <v>0.5</v>
      </c>
      <c r="AH64" s="14">
        <f t="shared" ca="1" si="8"/>
        <v>5.8</v>
      </c>
      <c r="AI64" s="93">
        <f t="shared" ca="1" si="7"/>
        <v>5.9485575010827736</v>
      </c>
    </row>
    <row r="65" spans="9:35" x14ac:dyDescent="0.25">
      <c r="I65" s="14">
        <v>49</v>
      </c>
      <c r="J65" s="14">
        <f t="shared" ca="1" si="9"/>
        <v>2</v>
      </c>
      <c r="K65" s="14">
        <f t="shared" ca="1" si="9"/>
        <v>4</v>
      </c>
      <c r="L65" s="14">
        <f t="shared" ca="1" si="9"/>
        <v>10</v>
      </c>
      <c r="M65" s="14">
        <f t="shared" ca="1" si="10"/>
        <v>16</v>
      </c>
      <c r="AE65" s="14">
        <v>59</v>
      </c>
      <c r="AF65" s="92">
        <f t="shared" ca="1" si="5"/>
        <v>3.9320788813075729</v>
      </c>
      <c r="AG65" s="14">
        <f t="shared" ca="1" si="6"/>
        <v>3</v>
      </c>
      <c r="AH65" s="14">
        <f t="shared" ca="1" si="8"/>
        <v>4.3</v>
      </c>
      <c r="AI65" s="93">
        <f t="shared" ca="1" si="7"/>
        <v>11.232078881307572</v>
      </c>
    </row>
    <row r="66" spans="9:35" x14ac:dyDescent="0.25">
      <c r="I66" s="14">
        <v>50</v>
      </c>
      <c r="J66" s="14">
        <f t="shared" ca="1" si="9"/>
        <v>5</v>
      </c>
      <c r="K66" s="14">
        <f t="shared" ca="1" si="9"/>
        <v>6</v>
      </c>
      <c r="L66" s="14">
        <f t="shared" ca="1" si="9"/>
        <v>8</v>
      </c>
      <c r="M66" s="14">
        <f t="shared" ca="1" si="10"/>
        <v>19</v>
      </c>
      <c r="AE66" s="14">
        <v>60</v>
      </c>
      <c r="AF66" s="92">
        <f t="shared" ca="1" si="5"/>
        <v>5.7226980955000588</v>
      </c>
      <c r="AG66" s="14">
        <f t="shared" ca="1" si="6"/>
        <v>3</v>
      </c>
      <c r="AH66" s="14">
        <f t="shared" ca="1" si="8"/>
        <v>4.7</v>
      </c>
      <c r="AI66" s="93">
        <f t="shared" ca="1" si="7"/>
        <v>13.42269809550006</v>
      </c>
    </row>
    <row r="67" spans="9:35" x14ac:dyDescent="0.25">
      <c r="I67" s="14">
        <v>51</v>
      </c>
      <c r="J67" s="14">
        <f t="shared" ca="1" si="9"/>
        <v>5</v>
      </c>
      <c r="K67" s="14">
        <f t="shared" ca="1" si="9"/>
        <v>3</v>
      </c>
      <c r="L67" s="14">
        <f t="shared" ca="1" si="9"/>
        <v>6</v>
      </c>
      <c r="M67" s="14">
        <f t="shared" ca="1" si="10"/>
        <v>14</v>
      </c>
      <c r="AE67" s="14">
        <v>61</v>
      </c>
      <c r="AF67" s="92">
        <f t="shared" ca="1" si="5"/>
        <v>4.8267308660727481</v>
      </c>
      <c r="AG67" s="14" t="str">
        <f t="shared" ca="1" si="6"/>
        <v/>
      </c>
      <c r="AH67" s="14">
        <f t="shared" ca="1" si="8"/>
        <v>4.9000000000000004</v>
      </c>
      <c r="AI67" s="93">
        <f t="shared" ca="1" si="7"/>
        <v>9.7267308660727494</v>
      </c>
    </row>
    <row r="68" spans="9:35" x14ac:dyDescent="0.25">
      <c r="I68" s="14">
        <v>52</v>
      </c>
      <c r="J68" s="14">
        <f t="shared" ca="1" si="9"/>
        <v>1</v>
      </c>
      <c r="K68" s="14">
        <f t="shared" ca="1" si="9"/>
        <v>3</v>
      </c>
      <c r="L68" s="14">
        <f t="shared" ca="1" si="9"/>
        <v>8</v>
      </c>
      <c r="M68" s="14">
        <f t="shared" ca="1" si="10"/>
        <v>12</v>
      </c>
      <c r="AE68" s="14">
        <v>62</v>
      </c>
      <c r="AF68" s="92">
        <f t="shared" ca="1" si="5"/>
        <v>6.1523261112797849</v>
      </c>
      <c r="AG68" s="14">
        <f t="shared" ca="1" si="6"/>
        <v>3</v>
      </c>
      <c r="AH68" s="14">
        <f t="shared" ca="1" si="8"/>
        <v>3.6</v>
      </c>
      <c r="AI68" s="93">
        <f t="shared" ca="1" si="7"/>
        <v>12.752326111279784</v>
      </c>
    </row>
    <row r="69" spans="9:35" x14ac:dyDescent="0.25">
      <c r="I69" s="14">
        <v>53</v>
      </c>
      <c r="J69" s="14">
        <f t="shared" ca="1" si="9"/>
        <v>4</v>
      </c>
      <c r="K69" s="14">
        <f t="shared" ca="1" si="9"/>
        <v>6</v>
      </c>
      <c r="L69" s="14">
        <f t="shared" ca="1" si="9"/>
        <v>5</v>
      </c>
      <c r="M69" s="14">
        <f t="shared" ca="1" si="10"/>
        <v>15</v>
      </c>
      <c r="AE69" s="14">
        <v>63</v>
      </c>
      <c r="AF69" s="92">
        <f t="shared" ca="1" si="5"/>
        <v>4.5651442094397803</v>
      </c>
      <c r="AG69" s="14">
        <f t="shared" ca="1" si="6"/>
        <v>3</v>
      </c>
      <c r="AH69" s="14">
        <f t="shared" ca="1" si="8"/>
        <v>4.9000000000000004</v>
      </c>
      <c r="AI69" s="93">
        <f t="shared" ca="1" si="7"/>
        <v>12.465144209439782</v>
      </c>
    </row>
    <row r="70" spans="9:35" x14ac:dyDescent="0.25">
      <c r="I70" s="14">
        <v>54</v>
      </c>
      <c r="J70" s="14">
        <f t="shared" ca="1" si="9"/>
        <v>4</v>
      </c>
      <c r="K70" s="14">
        <f t="shared" ca="1" si="9"/>
        <v>3</v>
      </c>
      <c r="L70" s="14">
        <f t="shared" ca="1" si="9"/>
        <v>4</v>
      </c>
      <c r="M70" s="14">
        <f t="shared" ca="1" si="10"/>
        <v>11</v>
      </c>
      <c r="AE70" s="14">
        <v>64</v>
      </c>
      <c r="AF70" s="92">
        <f t="shared" ca="1" si="5"/>
        <v>6.7178569605701597</v>
      </c>
      <c r="AG70" s="14">
        <f t="shared" ca="1" si="6"/>
        <v>3</v>
      </c>
      <c r="AH70" s="14">
        <f t="shared" ca="1" si="8"/>
        <v>4</v>
      </c>
      <c r="AI70" s="93">
        <f t="shared" ca="1" si="7"/>
        <v>13.71785696057016</v>
      </c>
    </row>
    <row r="71" spans="9:35" x14ac:dyDescent="0.25">
      <c r="I71" s="14">
        <v>55</v>
      </c>
      <c r="J71" s="14">
        <f t="shared" ca="1" si="9"/>
        <v>2</v>
      </c>
      <c r="K71" s="14">
        <f t="shared" ca="1" si="9"/>
        <v>3</v>
      </c>
      <c r="L71" s="14">
        <f t="shared" ca="1" si="9"/>
        <v>3</v>
      </c>
      <c r="M71" s="14">
        <f t="shared" ca="1" si="10"/>
        <v>8</v>
      </c>
      <c r="AE71" s="14">
        <v>65</v>
      </c>
      <c r="AF71" s="92">
        <f t="shared" ca="1" si="5"/>
        <v>3.5340649149041674</v>
      </c>
      <c r="AG71" s="14">
        <f t="shared" ca="1" si="6"/>
        <v>3</v>
      </c>
      <c r="AH71" s="14">
        <f t="shared" ca="1" si="8"/>
        <v>6.2</v>
      </c>
      <c r="AI71" s="93">
        <f t="shared" ca="1" si="7"/>
        <v>12.734064914904167</v>
      </c>
    </row>
    <row r="72" spans="9:35" x14ac:dyDescent="0.25">
      <c r="I72" s="14">
        <v>56</v>
      </c>
      <c r="J72" s="14">
        <f t="shared" ca="1" si="9"/>
        <v>10</v>
      </c>
      <c r="K72" s="14">
        <f t="shared" ca="1" si="9"/>
        <v>2</v>
      </c>
      <c r="L72" s="14">
        <f t="shared" ca="1" si="9"/>
        <v>4</v>
      </c>
      <c r="M72" s="14">
        <f t="shared" ca="1" si="10"/>
        <v>16</v>
      </c>
      <c r="AE72" s="14">
        <v>66</v>
      </c>
      <c r="AF72" s="92">
        <f t="shared" ref="AF72:AF106" ca="1" si="11">_xlfn.NORM.INV(RAND(),5, 2)</f>
        <v>4.1738487533555695</v>
      </c>
      <c r="AG72" s="14">
        <f t="shared" ref="AG72:AG106" ca="1" si="12">IFERROR(VLOOKUP(RAND(),$AL$9:$AN$11,3),"")</f>
        <v>3</v>
      </c>
      <c r="AH72" s="14">
        <f t="shared" ca="1" si="8"/>
        <v>4.8</v>
      </c>
      <c r="AI72" s="93">
        <f t="shared" ref="AI72:AI106" ca="1" si="13">SUM(AF72:AH72)</f>
        <v>11.973848753355568</v>
      </c>
    </row>
    <row r="73" spans="9:35" x14ac:dyDescent="0.25">
      <c r="I73" s="14">
        <v>57</v>
      </c>
      <c r="J73" s="14">
        <f t="shared" ca="1" si="9"/>
        <v>3</v>
      </c>
      <c r="K73" s="14">
        <f t="shared" ca="1" si="9"/>
        <v>4</v>
      </c>
      <c r="L73" s="14">
        <f t="shared" ca="1" si="9"/>
        <v>1</v>
      </c>
      <c r="M73" s="14">
        <f t="shared" ca="1" si="10"/>
        <v>8</v>
      </c>
      <c r="AE73" s="14">
        <v>67</v>
      </c>
      <c r="AF73" s="92">
        <f t="shared" ca="1" si="11"/>
        <v>7.3315493071547788</v>
      </c>
      <c r="AG73" s="14">
        <f t="shared" ca="1" si="12"/>
        <v>3</v>
      </c>
      <c r="AH73" s="14">
        <f t="shared" ref="AH73:AH106" ca="1" si="14">RANDBETWEEN(35,65)/10</f>
        <v>4.7</v>
      </c>
      <c r="AI73" s="93">
        <f t="shared" ca="1" si="13"/>
        <v>15.03154930715478</v>
      </c>
    </row>
    <row r="74" spans="9:35" x14ac:dyDescent="0.25">
      <c r="I74" s="14">
        <v>58</v>
      </c>
      <c r="J74" s="14">
        <f t="shared" ca="1" si="9"/>
        <v>4</v>
      </c>
      <c r="K74" s="14">
        <f t="shared" ca="1" si="9"/>
        <v>4</v>
      </c>
      <c r="L74" s="14">
        <f t="shared" ca="1" si="9"/>
        <v>2</v>
      </c>
      <c r="M74" s="14">
        <f t="shared" ca="1" si="10"/>
        <v>10</v>
      </c>
      <c r="AE74" s="14">
        <v>68</v>
      </c>
      <c r="AF74" s="92">
        <f t="shared" ca="1" si="11"/>
        <v>4.633627448623785</v>
      </c>
      <c r="AG74" s="14">
        <f t="shared" ca="1" si="12"/>
        <v>3</v>
      </c>
      <c r="AH74" s="14">
        <f t="shared" ca="1" si="14"/>
        <v>5.5</v>
      </c>
      <c r="AI74" s="93">
        <f t="shared" ca="1" si="13"/>
        <v>13.133627448623784</v>
      </c>
    </row>
    <row r="75" spans="9:35" x14ac:dyDescent="0.25">
      <c r="I75" s="14">
        <v>59</v>
      </c>
      <c r="J75" s="14">
        <f t="shared" ca="1" si="9"/>
        <v>5</v>
      </c>
      <c r="K75" s="14">
        <f t="shared" ca="1" si="9"/>
        <v>7</v>
      </c>
      <c r="L75" s="14">
        <f t="shared" ca="1" si="9"/>
        <v>6</v>
      </c>
      <c r="M75" s="14">
        <f t="shared" ca="1" si="10"/>
        <v>18</v>
      </c>
      <c r="AE75" s="14">
        <v>69</v>
      </c>
      <c r="AF75" s="92">
        <f t="shared" ca="1" si="11"/>
        <v>3.696265270701736</v>
      </c>
      <c r="AG75" s="14">
        <f t="shared" ca="1" si="12"/>
        <v>0.5</v>
      </c>
      <c r="AH75" s="14">
        <f t="shared" ca="1" si="14"/>
        <v>3.5</v>
      </c>
      <c r="AI75" s="93">
        <f t="shared" ca="1" si="13"/>
        <v>7.696265270701736</v>
      </c>
    </row>
    <row r="76" spans="9:35" x14ac:dyDescent="0.25">
      <c r="I76" s="14">
        <v>60</v>
      </c>
      <c r="J76" s="14">
        <f t="shared" ca="1" si="9"/>
        <v>8</v>
      </c>
      <c r="K76" s="14">
        <f t="shared" ca="1" si="9"/>
        <v>9</v>
      </c>
      <c r="L76" s="14">
        <f t="shared" ca="1" si="9"/>
        <v>3</v>
      </c>
      <c r="M76" s="14">
        <f t="shared" ca="1" si="10"/>
        <v>20</v>
      </c>
      <c r="AE76" s="14">
        <v>70</v>
      </c>
      <c r="AF76" s="92">
        <f t="shared" ca="1" si="11"/>
        <v>7.084345257862573</v>
      </c>
      <c r="AG76" s="14" t="str">
        <f t="shared" ca="1" si="12"/>
        <v/>
      </c>
      <c r="AH76" s="14">
        <f t="shared" ca="1" si="14"/>
        <v>5.9</v>
      </c>
      <c r="AI76" s="93">
        <f t="shared" ca="1" si="13"/>
        <v>12.984345257862573</v>
      </c>
    </row>
    <row r="77" spans="9:35" x14ac:dyDescent="0.25">
      <c r="I77" s="14">
        <v>61</v>
      </c>
      <c r="J77" s="14">
        <f t="shared" ca="1" si="9"/>
        <v>2</v>
      </c>
      <c r="K77" s="14">
        <f t="shared" ca="1" si="9"/>
        <v>2</v>
      </c>
      <c r="L77" s="14" t="str">
        <f t="shared" ca="1" si="9"/>
        <v/>
      </c>
      <c r="M77" s="14">
        <f t="shared" ca="1" si="10"/>
        <v>4</v>
      </c>
      <c r="AE77" s="14">
        <v>71</v>
      </c>
      <c r="AF77" s="92">
        <f t="shared" ca="1" si="11"/>
        <v>3.5242861276733546</v>
      </c>
      <c r="AG77" s="14">
        <f t="shared" ca="1" si="12"/>
        <v>3</v>
      </c>
      <c r="AH77" s="14">
        <f t="shared" ca="1" si="14"/>
        <v>5.9</v>
      </c>
      <c r="AI77" s="93">
        <f t="shared" ca="1" si="13"/>
        <v>12.424286127673355</v>
      </c>
    </row>
    <row r="78" spans="9:35" x14ac:dyDescent="0.25">
      <c r="I78" s="14">
        <v>62</v>
      </c>
      <c r="J78" s="14">
        <f t="shared" ca="1" si="9"/>
        <v>5</v>
      </c>
      <c r="K78" s="14">
        <f t="shared" ca="1" si="9"/>
        <v>4</v>
      </c>
      <c r="L78" s="14">
        <f t="shared" ca="1" si="9"/>
        <v>7</v>
      </c>
      <c r="M78" s="14">
        <f t="shared" ca="1" si="10"/>
        <v>16</v>
      </c>
      <c r="AE78" s="14">
        <v>72</v>
      </c>
      <c r="AF78" s="92">
        <f t="shared" ca="1" si="11"/>
        <v>7.4924359572907981</v>
      </c>
      <c r="AG78" s="14">
        <f t="shared" ca="1" si="12"/>
        <v>0.5</v>
      </c>
      <c r="AH78" s="14">
        <f t="shared" ca="1" si="14"/>
        <v>4.0999999999999996</v>
      </c>
      <c r="AI78" s="93">
        <f t="shared" ca="1" si="13"/>
        <v>12.092435957290798</v>
      </c>
    </row>
    <row r="79" spans="9:35" x14ac:dyDescent="0.25">
      <c r="I79" s="14">
        <v>63</v>
      </c>
      <c r="J79" s="14">
        <f t="shared" ca="1" si="9"/>
        <v>5</v>
      </c>
      <c r="K79" s="14">
        <f t="shared" ca="1" si="9"/>
        <v>2</v>
      </c>
      <c r="L79" s="14">
        <f t="shared" ca="1" si="9"/>
        <v>1</v>
      </c>
      <c r="M79" s="14">
        <f t="shared" ca="1" si="10"/>
        <v>8</v>
      </c>
      <c r="AE79" s="14">
        <v>73</v>
      </c>
      <c r="AF79" s="92">
        <f t="shared" ca="1" si="11"/>
        <v>3.9424624947866289</v>
      </c>
      <c r="AG79" s="14" t="str">
        <f t="shared" ca="1" si="12"/>
        <v/>
      </c>
      <c r="AH79" s="14">
        <f t="shared" ca="1" si="14"/>
        <v>5.8</v>
      </c>
      <c r="AI79" s="93">
        <f t="shared" ca="1" si="13"/>
        <v>9.7424624947866292</v>
      </c>
    </row>
    <row r="80" spans="9:35" x14ac:dyDescent="0.25">
      <c r="I80" s="14">
        <v>64</v>
      </c>
      <c r="J80" s="14">
        <f t="shared" ca="1" si="9"/>
        <v>6</v>
      </c>
      <c r="K80" s="14">
        <f t="shared" ca="1" si="9"/>
        <v>6</v>
      </c>
      <c r="L80" s="14">
        <f t="shared" ca="1" si="9"/>
        <v>1</v>
      </c>
      <c r="M80" s="14">
        <f t="shared" ca="1" si="10"/>
        <v>13</v>
      </c>
      <c r="AE80" s="14">
        <v>74</v>
      </c>
      <c r="AF80" s="92">
        <f t="shared" ca="1" si="11"/>
        <v>5.2876518934261103</v>
      </c>
      <c r="AG80" s="14">
        <f t="shared" ca="1" si="12"/>
        <v>3</v>
      </c>
      <c r="AH80" s="14">
        <f t="shared" ca="1" si="14"/>
        <v>3.8</v>
      </c>
      <c r="AI80" s="93">
        <f t="shared" ca="1" si="13"/>
        <v>12.087651893426109</v>
      </c>
    </row>
    <row r="81" spans="9:35" x14ac:dyDescent="0.25">
      <c r="I81" s="14">
        <v>65</v>
      </c>
      <c r="J81" s="14">
        <f t="shared" ca="1" si="9"/>
        <v>3</v>
      </c>
      <c r="K81" s="14">
        <f t="shared" ca="1" si="9"/>
        <v>2</v>
      </c>
      <c r="L81" s="14">
        <f t="shared" ca="1" si="9"/>
        <v>5</v>
      </c>
      <c r="M81" s="14">
        <f t="shared" ca="1" si="10"/>
        <v>10</v>
      </c>
      <c r="AE81" s="14">
        <v>75</v>
      </c>
      <c r="AF81" s="92">
        <f t="shared" ca="1" si="11"/>
        <v>3.258870134808233</v>
      </c>
      <c r="AG81" s="14">
        <f t="shared" ca="1" si="12"/>
        <v>3</v>
      </c>
      <c r="AH81" s="14">
        <f t="shared" ca="1" si="14"/>
        <v>5.8</v>
      </c>
      <c r="AI81" s="93">
        <f t="shared" ca="1" si="13"/>
        <v>12.058870134808233</v>
      </c>
    </row>
    <row r="82" spans="9:35" x14ac:dyDescent="0.25">
      <c r="I82" s="14">
        <v>66</v>
      </c>
      <c r="J82" s="14">
        <f t="shared" ref="J82:L116" ca="1" si="15">IFERROR(VLOOKUP(RAND(),$C$7:$F$26,4),"")</f>
        <v>2</v>
      </c>
      <c r="K82" s="14">
        <f t="shared" ca="1" si="15"/>
        <v>2</v>
      </c>
      <c r="L82" s="14">
        <f t="shared" ca="1" si="15"/>
        <v>3</v>
      </c>
      <c r="M82" s="14">
        <f t="shared" ref="M82:M116" ca="1" si="16">SUM(J82:L82)</f>
        <v>7</v>
      </c>
      <c r="AE82" s="14">
        <v>76</v>
      </c>
      <c r="AF82" s="92">
        <f t="shared" ca="1" si="11"/>
        <v>6.9793168190766899</v>
      </c>
      <c r="AG82" s="14">
        <f t="shared" ca="1" si="12"/>
        <v>3</v>
      </c>
      <c r="AH82" s="14">
        <f t="shared" ca="1" si="14"/>
        <v>6.2</v>
      </c>
      <c r="AI82" s="93">
        <f t="shared" ca="1" si="13"/>
        <v>16.179316819076689</v>
      </c>
    </row>
    <row r="83" spans="9:35" x14ac:dyDescent="0.25">
      <c r="I83" s="14">
        <v>67</v>
      </c>
      <c r="J83" s="14">
        <f t="shared" ca="1" si="15"/>
        <v>6</v>
      </c>
      <c r="K83" s="14">
        <f t="shared" ca="1" si="15"/>
        <v>1</v>
      </c>
      <c r="L83" s="14">
        <f t="shared" ca="1" si="15"/>
        <v>5</v>
      </c>
      <c r="M83" s="14">
        <f t="shared" ca="1" si="16"/>
        <v>12</v>
      </c>
      <c r="AE83" s="14">
        <v>77</v>
      </c>
      <c r="AF83" s="92">
        <f t="shared" ca="1" si="11"/>
        <v>4.0386660062902049</v>
      </c>
      <c r="AG83" s="14">
        <f t="shared" ca="1" si="12"/>
        <v>3</v>
      </c>
      <c r="AH83" s="14">
        <f t="shared" ca="1" si="14"/>
        <v>4.4000000000000004</v>
      </c>
      <c r="AI83" s="93">
        <f t="shared" ca="1" si="13"/>
        <v>11.438666006290205</v>
      </c>
    </row>
    <row r="84" spans="9:35" x14ac:dyDescent="0.25">
      <c r="I84" s="14">
        <v>68</v>
      </c>
      <c r="J84" s="14">
        <f t="shared" ca="1" si="15"/>
        <v>8</v>
      </c>
      <c r="K84" s="14">
        <f t="shared" ca="1" si="15"/>
        <v>3</v>
      </c>
      <c r="L84" s="14">
        <f t="shared" ca="1" si="15"/>
        <v>4</v>
      </c>
      <c r="M84" s="14">
        <f t="shared" ca="1" si="16"/>
        <v>15</v>
      </c>
      <c r="AE84" s="14">
        <v>78</v>
      </c>
      <c r="AF84" s="92">
        <f t="shared" ca="1" si="11"/>
        <v>11.040007082536977</v>
      </c>
      <c r="AG84" s="14">
        <f t="shared" ca="1" si="12"/>
        <v>3</v>
      </c>
      <c r="AH84" s="14">
        <f t="shared" ca="1" si="14"/>
        <v>6</v>
      </c>
      <c r="AI84" s="93">
        <f t="shared" ca="1" si="13"/>
        <v>20.040007082536977</v>
      </c>
    </row>
    <row r="85" spans="9:35" x14ac:dyDescent="0.25">
      <c r="I85" s="14">
        <v>69</v>
      </c>
      <c r="J85" s="14" t="str">
        <f t="shared" ca="1" si="15"/>
        <v/>
      </c>
      <c r="K85" s="14">
        <f t="shared" ca="1" si="15"/>
        <v>6</v>
      </c>
      <c r="L85" s="14">
        <f t="shared" ca="1" si="15"/>
        <v>3</v>
      </c>
      <c r="M85" s="14">
        <f t="shared" ca="1" si="16"/>
        <v>9</v>
      </c>
      <c r="AE85" s="14">
        <v>79</v>
      </c>
      <c r="AF85" s="92">
        <f t="shared" ca="1" si="11"/>
        <v>7.5196551238720613</v>
      </c>
      <c r="AG85" s="14">
        <f t="shared" ca="1" si="12"/>
        <v>3</v>
      </c>
      <c r="AH85" s="14">
        <f t="shared" ca="1" si="14"/>
        <v>4.4000000000000004</v>
      </c>
      <c r="AI85" s="93">
        <f t="shared" ca="1" si="13"/>
        <v>14.919655123872062</v>
      </c>
    </row>
    <row r="86" spans="9:35" x14ac:dyDescent="0.25">
      <c r="I86" s="14">
        <v>70</v>
      </c>
      <c r="J86" s="14">
        <f t="shared" ca="1" si="15"/>
        <v>4</v>
      </c>
      <c r="K86" s="14">
        <f t="shared" ca="1" si="15"/>
        <v>2</v>
      </c>
      <c r="L86" s="14">
        <f t="shared" ca="1" si="15"/>
        <v>3</v>
      </c>
      <c r="M86" s="14">
        <f t="shared" ca="1" si="16"/>
        <v>9</v>
      </c>
      <c r="AE86" s="14">
        <v>80</v>
      </c>
      <c r="AF86" s="92">
        <f t="shared" ca="1" si="11"/>
        <v>3.7381644594182752</v>
      </c>
      <c r="AG86" s="14">
        <f t="shared" ca="1" si="12"/>
        <v>3</v>
      </c>
      <c r="AH86" s="14">
        <f t="shared" ca="1" si="14"/>
        <v>6.2</v>
      </c>
      <c r="AI86" s="93">
        <f t="shared" ca="1" si="13"/>
        <v>12.938164459418275</v>
      </c>
    </row>
    <row r="87" spans="9:35" x14ac:dyDescent="0.25">
      <c r="I87" s="14">
        <v>71</v>
      </c>
      <c r="J87" s="14">
        <f t="shared" ca="1" si="15"/>
        <v>6</v>
      </c>
      <c r="K87" s="14">
        <f t="shared" ca="1" si="15"/>
        <v>4</v>
      </c>
      <c r="L87" s="14">
        <f t="shared" ca="1" si="15"/>
        <v>5</v>
      </c>
      <c r="M87" s="14">
        <f t="shared" ca="1" si="16"/>
        <v>15</v>
      </c>
      <c r="AE87" s="14">
        <v>81</v>
      </c>
      <c r="AF87" s="92">
        <f t="shared" ca="1" si="11"/>
        <v>6.7377008614535336</v>
      </c>
      <c r="AG87" s="14">
        <f t="shared" ca="1" si="12"/>
        <v>3</v>
      </c>
      <c r="AH87" s="14">
        <f t="shared" ca="1" si="14"/>
        <v>5</v>
      </c>
      <c r="AI87" s="93">
        <f t="shared" ca="1" si="13"/>
        <v>14.737700861453533</v>
      </c>
    </row>
    <row r="88" spans="9:35" x14ac:dyDescent="0.25">
      <c r="I88" s="14">
        <v>72</v>
      </c>
      <c r="J88" s="14">
        <f t="shared" ca="1" si="15"/>
        <v>6</v>
      </c>
      <c r="K88" s="14" t="str">
        <f t="shared" ca="1" si="15"/>
        <v/>
      </c>
      <c r="L88" s="14">
        <f t="shared" ca="1" si="15"/>
        <v>2</v>
      </c>
      <c r="M88" s="14">
        <f t="shared" ca="1" si="16"/>
        <v>8</v>
      </c>
      <c r="AE88" s="14">
        <v>82</v>
      </c>
      <c r="AF88" s="92">
        <f t="shared" ca="1" si="11"/>
        <v>7.5980081049869739</v>
      </c>
      <c r="AG88" s="14">
        <f t="shared" ca="1" si="12"/>
        <v>3</v>
      </c>
      <c r="AH88" s="14">
        <f t="shared" ca="1" si="14"/>
        <v>5</v>
      </c>
      <c r="AI88" s="93">
        <f t="shared" ca="1" si="13"/>
        <v>15.598008104986974</v>
      </c>
    </row>
    <row r="89" spans="9:35" x14ac:dyDescent="0.25">
      <c r="I89" s="14">
        <v>73</v>
      </c>
      <c r="J89" s="14">
        <f t="shared" ca="1" si="15"/>
        <v>7</v>
      </c>
      <c r="K89" s="14">
        <f t="shared" ca="1" si="15"/>
        <v>6</v>
      </c>
      <c r="L89" s="14">
        <f t="shared" ca="1" si="15"/>
        <v>5</v>
      </c>
      <c r="M89" s="14">
        <f t="shared" ca="1" si="16"/>
        <v>18</v>
      </c>
      <c r="AE89" s="14">
        <v>83</v>
      </c>
      <c r="AF89" s="92">
        <f t="shared" ca="1" si="11"/>
        <v>2.524439685068832</v>
      </c>
      <c r="AG89" s="14" t="str">
        <f t="shared" ca="1" si="12"/>
        <v/>
      </c>
      <c r="AH89" s="14">
        <f t="shared" ca="1" si="14"/>
        <v>4.4000000000000004</v>
      </c>
      <c r="AI89" s="93">
        <f t="shared" ca="1" si="13"/>
        <v>6.9244396850688323</v>
      </c>
    </row>
    <row r="90" spans="9:35" x14ac:dyDescent="0.25">
      <c r="I90" s="14">
        <v>74</v>
      </c>
      <c r="J90" s="14">
        <f t="shared" ca="1" si="15"/>
        <v>6</v>
      </c>
      <c r="K90" s="14" t="str">
        <f t="shared" ca="1" si="15"/>
        <v/>
      </c>
      <c r="L90" s="14">
        <f t="shared" ca="1" si="15"/>
        <v>4</v>
      </c>
      <c r="M90" s="14">
        <f t="shared" ca="1" si="16"/>
        <v>10</v>
      </c>
      <c r="AE90" s="14">
        <v>84</v>
      </c>
      <c r="AF90" s="92">
        <f t="shared" ca="1" si="11"/>
        <v>3.7778638461152898</v>
      </c>
      <c r="AG90" s="14">
        <f t="shared" ca="1" si="12"/>
        <v>3</v>
      </c>
      <c r="AH90" s="14">
        <f t="shared" ca="1" si="14"/>
        <v>5.7</v>
      </c>
      <c r="AI90" s="93">
        <f t="shared" ca="1" si="13"/>
        <v>12.477863846115291</v>
      </c>
    </row>
    <row r="91" spans="9:35" x14ac:dyDescent="0.25">
      <c r="I91" s="14">
        <v>75</v>
      </c>
      <c r="J91" s="14">
        <f t="shared" ca="1" si="15"/>
        <v>2</v>
      </c>
      <c r="K91" s="14" t="str">
        <f t="shared" ca="1" si="15"/>
        <v/>
      </c>
      <c r="L91" s="14" t="str">
        <f t="shared" ca="1" si="15"/>
        <v/>
      </c>
      <c r="M91" s="14">
        <f t="shared" ca="1" si="16"/>
        <v>2</v>
      </c>
      <c r="AE91" s="14">
        <v>85</v>
      </c>
      <c r="AF91" s="92">
        <f t="shared" ca="1" si="11"/>
        <v>6.3730803853202502</v>
      </c>
      <c r="AG91" s="14" t="str">
        <f t="shared" ca="1" si="12"/>
        <v/>
      </c>
      <c r="AH91" s="14">
        <f t="shared" ca="1" si="14"/>
        <v>4.9000000000000004</v>
      </c>
      <c r="AI91" s="93">
        <f t="shared" ca="1" si="13"/>
        <v>11.273080385320251</v>
      </c>
    </row>
    <row r="92" spans="9:35" x14ac:dyDescent="0.25">
      <c r="I92" s="14">
        <v>76</v>
      </c>
      <c r="J92" s="14">
        <f t="shared" ca="1" si="15"/>
        <v>10</v>
      </c>
      <c r="K92" s="14">
        <f t="shared" ca="1" si="15"/>
        <v>5</v>
      </c>
      <c r="L92" s="14">
        <f t="shared" ca="1" si="15"/>
        <v>5</v>
      </c>
      <c r="M92" s="14">
        <f t="shared" ca="1" si="16"/>
        <v>20</v>
      </c>
      <c r="AE92" s="14">
        <v>86</v>
      </c>
      <c r="AF92" s="92">
        <f t="shared" ca="1" si="11"/>
        <v>3.6484302986931025</v>
      </c>
      <c r="AG92" s="14" t="str">
        <f t="shared" ca="1" si="12"/>
        <v/>
      </c>
      <c r="AH92" s="14">
        <f t="shared" ca="1" si="14"/>
        <v>4.2</v>
      </c>
      <c r="AI92" s="93">
        <f t="shared" ca="1" si="13"/>
        <v>7.8484302986931027</v>
      </c>
    </row>
    <row r="93" spans="9:35" x14ac:dyDescent="0.25">
      <c r="I93" s="14">
        <v>77</v>
      </c>
      <c r="J93" s="14">
        <f t="shared" ca="1" si="15"/>
        <v>3</v>
      </c>
      <c r="K93" s="14">
        <f t="shared" ca="1" si="15"/>
        <v>4</v>
      </c>
      <c r="L93" s="14">
        <f t="shared" ca="1" si="15"/>
        <v>7</v>
      </c>
      <c r="M93" s="14">
        <f t="shared" ca="1" si="16"/>
        <v>14</v>
      </c>
      <c r="AE93" s="14">
        <v>87</v>
      </c>
      <c r="AF93" s="92">
        <f t="shared" ca="1" si="11"/>
        <v>3.8423849082578849</v>
      </c>
      <c r="AG93" s="14">
        <f t="shared" ca="1" si="12"/>
        <v>3</v>
      </c>
      <c r="AH93" s="14">
        <f t="shared" ca="1" si="14"/>
        <v>4</v>
      </c>
      <c r="AI93" s="93">
        <f t="shared" ca="1" si="13"/>
        <v>10.842384908257884</v>
      </c>
    </row>
    <row r="94" spans="9:35" x14ac:dyDescent="0.25">
      <c r="I94" s="14">
        <v>78</v>
      </c>
      <c r="J94" s="14">
        <f t="shared" ca="1" si="15"/>
        <v>2</v>
      </c>
      <c r="K94" s="14">
        <f t="shared" ca="1" si="15"/>
        <v>3</v>
      </c>
      <c r="L94" s="14">
        <f t="shared" ca="1" si="15"/>
        <v>1</v>
      </c>
      <c r="M94" s="14">
        <f t="shared" ca="1" si="16"/>
        <v>6</v>
      </c>
      <c r="AE94" s="14">
        <v>88</v>
      </c>
      <c r="AF94" s="92">
        <f t="shared" ca="1" si="11"/>
        <v>2.4594911353023816</v>
      </c>
      <c r="AG94" s="14">
        <f t="shared" ca="1" si="12"/>
        <v>3</v>
      </c>
      <c r="AH94" s="14">
        <f t="shared" ca="1" si="14"/>
        <v>6</v>
      </c>
      <c r="AI94" s="93">
        <f t="shared" ca="1" si="13"/>
        <v>11.459491135302383</v>
      </c>
    </row>
    <row r="95" spans="9:35" x14ac:dyDescent="0.25">
      <c r="I95" s="14">
        <v>79</v>
      </c>
      <c r="J95" s="14">
        <f t="shared" ca="1" si="15"/>
        <v>7</v>
      </c>
      <c r="K95" s="14">
        <f t="shared" ca="1" si="15"/>
        <v>2</v>
      </c>
      <c r="L95" s="14">
        <f t="shared" ca="1" si="15"/>
        <v>4</v>
      </c>
      <c r="M95" s="14">
        <f t="shared" ca="1" si="16"/>
        <v>13</v>
      </c>
      <c r="AE95" s="14">
        <v>89</v>
      </c>
      <c r="AF95" s="92">
        <f t="shared" ca="1" si="11"/>
        <v>7.4234479651820049</v>
      </c>
      <c r="AG95" s="14">
        <f t="shared" ca="1" si="12"/>
        <v>3</v>
      </c>
      <c r="AH95" s="14">
        <f t="shared" ca="1" si="14"/>
        <v>4</v>
      </c>
      <c r="AI95" s="93">
        <f t="shared" ca="1" si="13"/>
        <v>14.423447965182005</v>
      </c>
    </row>
    <row r="96" spans="9:35" x14ac:dyDescent="0.25">
      <c r="I96" s="14">
        <v>80</v>
      </c>
      <c r="J96" s="14">
        <f t="shared" ca="1" si="15"/>
        <v>4</v>
      </c>
      <c r="K96" s="14">
        <f t="shared" ca="1" si="15"/>
        <v>4</v>
      </c>
      <c r="L96" s="14">
        <f t="shared" ca="1" si="15"/>
        <v>5</v>
      </c>
      <c r="M96" s="14">
        <f t="shared" ca="1" si="16"/>
        <v>13</v>
      </c>
      <c r="AE96" s="14">
        <v>90</v>
      </c>
      <c r="AF96" s="92">
        <f t="shared" ca="1" si="11"/>
        <v>4.1154433338999983</v>
      </c>
      <c r="AG96" s="14">
        <f t="shared" ca="1" si="12"/>
        <v>0.5</v>
      </c>
      <c r="AH96" s="14">
        <f t="shared" ca="1" si="14"/>
        <v>5.9</v>
      </c>
      <c r="AI96" s="93">
        <f t="shared" ca="1" si="13"/>
        <v>10.515443333899999</v>
      </c>
    </row>
    <row r="97" spans="9:35" x14ac:dyDescent="0.25">
      <c r="I97" s="14">
        <v>81</v>
      </c>
      <c r="J97" s="14">
        <f t="shared" ca="1" si="15"/>
        <v>6</v>
      </c>
      <c r="K97" s="14">
        <f t="shared" ca="1" si="15"/>
        <v>7</v>
      </c>
      <c r="L97" s="14">
        <f t="shared" ca="1" si="15"/>
        <v>5</v>
      </c>
      <c r="M97" s="14">
        <f t="shared" ca="1" si="16"/>
        <v>18</v>
      </c>
      <c r="AE97" s="14">
        <v>91</v>
      </c>
      <c r="AF97" s="92">
        <f t="shared" ca="1" si="11"/>
        <v>6.7174023622462524</v>
      </c>
      <c r="AG97" s="14" t="str">
        <f t="shared" ca="1" si="12"/>
        <v/>
      </c>
      <c r="AH97" s="14">
        <f t="shared" ca="1" si="14"/>
        <v>4.5999999999999996</v>
      </c>
      <c r="AI97" s="93">
        <f t="shared" ca="1" si="13"/>
        <v>11.317402362246252</v>
      </c>
    </row>
    <row r="98" spans="9:35" x14ac:dyDescent="0.25">
      <c r="I98" s="14">
        <v>82</v>
      </c>
      <c r="J98" s="14">
        <f t="shared" ca="1" si="15"/>
        <v>8</v>
      </c>
      <c r="K98" s="14">
        <f t="shared" ca="1" si="15"/>
        <v>9</v>
      </c>
      <c r="L98" s="14" t="str">
        <f t="shared" ca="1" si="15"/>
        <v/>
      </c>
      <c r="M98" s="14">
        <f t="shared" ca="1" si="16"/>
        <v>17</v>
      </c>
      <c r="AE98" s="14">
        <v>92</v>
      </c>
      <c r="AF98" s="92">
        <f t="shared" ca="1" si="11"/>
        <v>5.7714622823607584</v>
      </c>
      <c r="AG98" s="14">
        <f t="shared" ca="1" si="12"/>
        <v>0.5</v>
      </c>
      <c r="AH98" s="14">
        <f t="shared" ca="1" si="14"/>
        <v>4.5</v>
      </c>
      <c r="AI98" s="93">
        <f t="shared" ca="1" si="13"/>
        <v>10.771462282360758</v>
      </c>
    </row>
    <row r="99" spans="9:35" x14ac:dyDescent="0.25">
      <c r="I99" s="14">
        <v>83</v>
      </c>
      <c r="J99" s="14">
        <f t="shared" ca="1" si="15"/>
        <v>5</v>
      </c>
      <c r="K99" s="14">
        <f t="shared" ca="1" si="15"/>
        <v>1</v>
      </c>
      <c r="L99" s="14">
        <f t="shared" ca="1" si="15"/>
        <v>7</v>
      </c>
      <c r="M99" s="14">
        <f t="shared" ca="1" si="16"/>
        <v>13</v>
      </c>
      <c r="AE99" s="14">
        <v>93</v>
      </c>
      <c r="AF99" s="92">
        <f t="shared" ca="1" si="11"/>
        <v>4.5294056844432751</v>
      </c>
      <c r="AG99" s="14">
        <f t="shared" ca="1" si="12"/>
        <v>3</v>
      </c>
      <c r="AH99" s="14">
        <f t="shared" ca="1" si="14"/>
        <v>6.1</v>
      </c>
      <c r="AI99" s="93">
        <f t="shared" ca="1" si="13"/>
        <v>13.629405684443274</v>
      </c>
    </row>
    <row r="100" spans="9:35" x14ac:dyDescent="0.25">
      <c r="I100" s="14">
        <v>84</v>
      </c>
      <c r="J100" s="14">
        <f t="shared" ca="1" si="15"/>
        <v>5</v>
      </c>
      <c r="K100" s="14">
        <f t="shared" ca="1" si="15"/>
        <v>5</v>
      </c>
      <c r="L100" s="14">
        <f t="shared" ca="1" si="15"/>
        <v>7</v>
      </c>
      <c r="M100" s="14">
        <f t="shared" ca="1" si="16"/>
        <v>17</v>
      </c>
      <c r="AE100" s="14">
        <v>94</v>
      </c>
      <c r="AF100" s="92">
        <f t="shared" ca="1" si="11"/>
        <v>1.3755086196398003</v>
      </c>
      <c r="AG100" s="14">
        <f t="shared" ca="1" si="12"/>
        <v>3</v>
      </c>
      <c r="AH100" s="14">
        <f t="shared" ca="1" si="14"/>
        <v>4.2</v>
      </c>
      <c r="AI100" s="93">
        <f t="shared" ca="1" si="13"/>
        <v>8.5755086196398018</v>
      </c>
    </row>
    <row r="101" spans="9:35" x14ac:dyDescent="0.25">
      <c r="I101" s="14">
        <v>85</v>
      </c>
      <c r="J101" s="14">
        <f t="shared" ca="1" si="15"/>
        <v>3</v>
      </c>
      <c r="K101" s="14">
        <f t="shared" ca="1" si="15"/>
        <v>1</v>
      </c>
      <c r="L101" s="14">
        <f t="shared" ca="1" si="15"/>
        <v>4</v>
      </c>
      <c r="M101" s="14">
        <f t="shared" ca="1" si="16"/>
        <v>8</v>
      </c>
      <c r="AE101" s="14">
        <v>95</v>
      </c>
      <c r="AF101" s="92">
        <f t="shared" ca="1" si="11"/>
        <v>6.9654874828900279</v>
      </c>
      <c r="AG101" s="14" t="str">
        <f t="shared" ca="1" si="12"/>
        <v/>
      </c>
      <c r="AH101" s="14">
        <f t="shared" ca="1" si="14"/>
        <v>4.5</v>
      </c>
      <c r="AI101" s="93">
        <f t="shared" ca="1" si="13"/>
        <v>11.465487482890028</v>
      </c>
    </row>
    <row r="102" spans="9:35" x14ac:dyDescent="0.25">
      <c r="I102" s="14">
        <v>86</v>
      </c>
      <c r="J102" s="14">
        <f t="shared" ca="1" si="15"/>
        <v>5</v>
      </c>
      <c r="K102" s="14">
        <f t="shared" ca="1" si="15"/>
        <v>5</v>
      </c>
      <c r="L102" s="14">
        <f t="shared" ca="1" si="15"/>
        <v>3</v>
      </c>
      <c r="M102" s="14">
        <f t="shared" ca="1" si="16"/>
        <v>13</v>
      </c>
      <c r="AE102" s="14">
        <v>96</v>
      </c>
      <c r="AF102" s="92">
        <f t="shared" ca="1" si="11"/>
        <v>5.4750225143882121</v>
      </c>
      <c r="AG102" s="14">
        <f t="shared" ca="1" si="12"/>
        <v>0.5</v>
      </c>
      <c r="AH102" s="14">
        <f t="shared" ca="1" si="14"/>
        <v>3.7</v>
      </c>
      <c r="AI102" s="93">
        <f t="shared" ca="1" si="13"/>
        <v>9.6750225143882123</v>
      </c>
    </row>
    <row r="103" spans="9:35" x14ac:dyDescent="0.25">
      <c r="I103" s="14">
        <v>87</v>
      </c>
      <c r="J103" s="14">
        <f t="shared" ca="1" si="15"/>
        <v>5</v>
      </c>
      <c r="K103" s="14">
        <f t="shared" ca="1" si="15"/>
        <v>6</v>
      </c>
      <c r="L103" s="14">
        <f t="shared" ca="1" si="15"/>
        <v>5</v>
      </c>
      <c r="M103" s="14">
        <f t="shared" ca="1" si="16"/>
        <v>16</v>
      </c>
      <c r="AE103" s="14">
        <v>97</v>
      </c>
      <c r="AF103" s="92">
        <f t="shared" ca="1" si="11"/>
        <v>3.7888425759744804</v>
      </c>
      <c r="AG103" s="14">
        <f t="shared" ca="1" si="12"/>
        <v>3</v>
      </c>
      <c r="AH103" s="14">
        <f t="shared" ca="1" si="14"/>
        <v>6.3</v>
      </c>
      <c r="AI103" s="93">
        <f t="shared" ca="1" si="13"/>
        <v>13.08884257597448</v>
      </c>
    </row>
    <row r="104" spans="9:35" x14ac:dyDescent="0.25">
      <c r="I104" s="14">
        <v>88</v>
      </c>
      <c r="J104" s="14">
        <f t="shared" ca="1" si="15"/>
        <v>5</v>
      </c>
      <c r="K104" s="14">
        <f t="shared" ca="1" si="15"/>
        <v>6</v>
      </c>
      <c r="L104" s="14">
        <f t="shared" ca="1" si="15"/>
        <v>4</v>
      </c>
      <c r="M104" s="14">
        <f t="shared" ca="1" si="16"/>
        <v>15</v>
      </c>
      <c r="AE104" s="14">
        <v>98</v>
      </c>
      <c r="AF104" s="92">
        <f t="shared" ca="1" si="11"/>
        <v>7.9880305463151924</v>
      </c>
      <c r="AG104" s="14" t="str">
        <f t="shared" ca="1" si="12"/>
        <v/>
      </c>
      <c r="AH104" s="14">
        <f t="shared" ca="1" si="14"/>
        <v>5.7</v>
      </c>
      <c r="AI104" s="93">
        <f t="shared" ca="1" si="13"/>
        <v>13.688030546315193</v>
      </c>
    </row>
    <row r="105" spans="9:35" x14ac:dyDescent="0.25">
      <c r="I105" s="14">
        <v>89</v>
      </c>
      <c r="J105" s="14" t="str">
        <f t="shared" ca="1" si="15"/>
        <v/>
      </c>
      <c r="K105" s="14">
        <f t="shared" ca="1" si="15"/>
        <v>5</v>
      </c>
      <c r="L105" s="14">
        <f t="shared" ca="1" si="15"/>
        <v>4</v>
      </c>
      <c r="M105" s="14">
        <f t="shared" ca="1" si="16"/>
        <v>9</v>
      </c>
      <c r="AE105" s="14">
        <v>99</v>
      </c>
      <c r="AF105" s="92">
        <f t="shared" ca="1" si="11"/>
        <v>1.7812395672366859</v>
      </c>
      <c r="AG105" s="14">
        <f t="shared" ca="1" si="12"/>
        <v>3</v>
      </c>
      <c r="AH105" s="14">
        <f t="shared" ca="1" si="14"/>
        <v>6</v>
      </c>
      <c r="AI105" s="93">
        <f t="shared" ca="1" si="13"/>
        <v>10.781239567236685</v>
      </c>
    </row>
    <row r="106" spans="9:35" x14ac:dyDescent="0.25">
      <c r="I106" s="14">
        <v>90</v>
      </c>
      <c r="J106" s="14">
        <f t="shared" ca="1" si="15"/>
        <v>5</v>
      </c>
      <c r="K106" s="14">
        <f t="shared" ca="1" si="15"/>
        <v>4</v>
      </c>
      <c r="L106" s="14">
        <f t="shared" ca="1" si="15"/>
        <v>3</v>
      </c>
      <c r="M106" s="14">
        <f t="shared" ca="1" si="16"/>
        <v>12</v>
      </c>
      <c r="AE106" s="14">
        <v>100</v>
      </c>
      <c r="AF106" s="92">
        <f t="shared" ca="1" si="11"/>
        <v>5.0963079303799912</v>
      </c>
      <c r="AG106" s="14">
        <f t="shared" ca="1" si="12"/>
        <v>0.5</v>
      </c>
      <c r="AH106" s="14">
        <f t="shared" ca="1" si="14"/>
        <v>4.7</v>
      </c>
      <c r="AI106" s="93">
        <f t="shared" ca="1" si="13"/>
        <v>10.296307930379992</v>
      </c>
    </row>
    <row r="107" spans="9:35" x14ac:dyDescent="0.25">
      <c r="I107" s="14">
        <v>91</v>
      </c>
      <c r="J107" s="14">
        <f t="shared" ca="1" si="15"/>
        <v>3</v>
      </c>
      <c r="K107" s="14" t="str">
        <f t="shared" ca="1" si="15"/>
        <v/>
      </c>
      <c r="L107" s="14">
        <f t="shared" ca="1" si="15"/>
        <v>4</v>
      </c>
      <c r="M107" s="14">
        <f t="shared" ca="1" si="16"/>
        <v>7</v>
      </c>
    </row>
    <row r="108" spans="9:35" x14ac:dyDescent="0.25">
      <c r="I108" s="14">
        <v>92</v>
      </c>
      <c r="J108" s="14">
        <f t="shared" ca="1" si="15"/>
        <v>6</v>
      </c>
      <c r="K108" s="14">
        <f t="shared" ca="1" si="15"/>
        <v>5</v>
      </c>
      <c r="L108" s="14">
        <f t="shared" ca="1" si="15"/>
        <v>4</v>
      </c>
      <c r="M108" s="14">
        <f t="shared" ca="1" si="16"/>
        <v>15</v>
      </c>
    </row>
    <row r="109" spans="9:35" x14ac:dyDescent="0.25">
      <c r="I109" s="14">
        <v>93</v>
      </c>
      <c r="J109" s="14">
        <f t="shared" ca="1" si="15"/>
        <v>4</v>
      </c>
      <c r="K109" s="14">
        <f t="shared" ca="1" si="15"/>
        <v>6</v>
      </c>
      <c r="L109" s="14">
        <f t="shared" ca="1" si="15"/>
        <v>1</v>
      </c>
      <c r="M109" s="14">
        <f t="shared" ca="1" si="16"/>
        <v>11</v>
      </c>
    </row>
    <row r="110" spans="9:35" x14ac:dyDescent="0.25">
      <c r="I110" s="14">
        <v>94</v>
      </c>
      <c r="J110" s="14">
        <f t="shared" ca="1" si="15"/>
        <v>1</v>
      </c>
      <c r="K110" s="14">
        <f t="shared" ca="1" si="15"/>
        <v>4</v>
      </c>
      <c r="L110" s="14">
        <f t="shared" ca="1" si="15"/>
        <v>7</v>
      </c>
      <c r="M110" s="14">
        <f t="shared" ca="1" si="16"/>
        <v>12</v>
      </c>
    </row>
    <row r="111" spans="9:35" x14ac:dyDescent="0.25">
      <c r="I111" s="14">
        <v>95</v>
      </c>
      <c r="J111" s="14">
        <f t="shared" ca="1" si="15"/>
        <v>1</v>
      </c>
      <c r="K111" s="14">
        <f t="shared" ca="1" si="15"/>
        <v>4</v>
      </c>
      <c r="L111" s="14">
        <f t="shared" ca="1" si="15"/>
        <v>3</v>
      </c>
      <c r="M111" s="14">
        <f t="shared" ca="1" si="16"/>
        <v>8</v>
      </c>
    </row>
    <row r="112" spans="9:35" x14ac:dyDescent="0.25">
      <c r="I112" s="14">
        <v>96</v>
      </c>
      <c r="J112" s="14">
        <f t="shared" ca="1" si="15"/>
        <v>3</v>
      </c>
      <c r="K112" s="14">
        <f t="shared" ca="1" si="15"/>
        <v>2</v>
      </c>
      <c r="L112" s="14">
        <f t="shared" ca="1" si="15"/>
        <v>4</v>
      </c>
      <c r="M112" s="14">
        <f t="shared" ca="1" si="16"/>
        <v>9</v>
      </c>
    </row>
    <row r="113" spans="9:13" x14ac:dyDescent="0.25">
      <c r="I113" s="14">
        <v>97</v>
      </c>
      <c r="J113" s="14">
        <f t="shared" ca="1" si="15"/>
        <v>1</v>
      </c>
      <c r="K113" s="14">
        <f t="shared" ca="1" si="15"/>
        <v>2</v>
      </c>
      <c r="L113" s="14">
        <f t="shared" ca="1" si="15"/>
        <v>10</v>
      </c>
      <c r="M113" s="14">
        <f t="shared" ca="1" si="16"/>
        <v>13</v>
      </c>
    </row>
    <row r="114" spans="9:13" x14ac:dyDescent="0.25">
      <c r="I114" s="14">
        <v>98</v>
      </c>
      <c r="J114" s="14">
        <f t="shared" ca="1" si="15"/>
        <v>4</v>
      </c>
      <c r="K114" s="14">
        <f t="shared" ca="1" si="15"/>
        <v>1</v>
      </c>
      <c r="L114" s="14">
        <f t="shared" ca="1" si="15"/>
        <v>4</v>
      </c>
      <c r="M114" s="14">
        <f t="shared" ca="1" si="16"/>
        <v>9</v>
      </c>
    </row>
    <row r="115" spans="9:13" x14ac:dyDescent="0.25">
      <c r="I115" s="14">
        <v>99</v>
      </c>
      <c r="J115" s="14">
        <f t="shared" ca="1" si="15"/>
        <v>7</v>
      </c>
      <c r="K115" s="14">
        <f t="shared" ca="1" si="15"/>
        <v>2</v>
      </c>
      <c r="L115" s="14">
        <f t="shared" ca="1" si="15"/>
        <v>5</v>
      </c>
      <c r="M115" s="14">
        <f t="shared" ca="1" si="16"/>
        <v>14</v>
      </c>
    </row>
    <row r="116" spans="9:13" x14ac:dyDescent="0.25">
      <c r="I116" s="14">
        <v>100</v>
      </c>
      <c r="J116" s="14">
        <f t="shared" ca="1" si="15"/>
        <v>3</v>
      </c>
      <c r="K116" s="14">
        <f t="shared" ca="1" si="15"/>
        <v>6</v>
      </c>
      <c r="L116" s="14">
        <f t="shared" ca="1" si="15"/>
        <v>4</v>
      </c>
      <c r="M116" s="14">
        <f t="shared" ca="1" si="16"/>
        <v>13</v>
      </c>
    </row>
  </sheetData>
  <mergeCells count="4">
    <mergeCell ref="C6:E6"/>
    <mergeCell ref="J16:L16"/>
    <mergeCell ref="J14:L14"/>
    <mergeCell ref="AF6:A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Question .7</vt:lpstr>
      <vt:lpstr>Question 8__</vt:lpstr>
      <vt:lpstr>..brain</vt:lpstr>
      <vt:lpstr>..simulation</vt:lpstr>
      <vt:lpstr>question 9</vt:lpstr>
      <vt:lpstr>q.10--income.stat.sim</vt:lpstr>
      <vt:lpstr>Emails problem</vt:lpstr>
      <vt:lpstr>events_Chances</vt:lpstr>
      <vt:lpstr>family_mins</vt:lpstr>
      <vt:lpstr>friends_mins</vt:lpstr>
      <vt:lpstr>junk_mins</vt:lpstr>
      <vt:lpstr>outcome</vt:lpstr>
      <vt:lpstr>outcome_email</vt:lpstr>
      <vt:lpstr>total_emails</vt:lpstr>
      <vt:lpstr>total_freq</vt:lpstr>
      <vt:lpstr>total_minutes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Ohene</cp:lastModifiedBy>
  <dcterms:created xsi:type="dcterms:W3CDTF">2024-08-28T02:09:50Z</dcterms:created>
  <dcterms:modified xsi:type="dcterms:W3CDTF">2025-02-17T11:25:35Z</dcterms:modified>
</cp:coreProperties>
</file>