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Study Information" sheetId="1" state="visible" r:id="rId1"/>
    <sheet xmlns:r="http://schemas.openxmlformats.org/officeDocument/2006/relationships" name="Biostatistics and Programming" sheetId="2" state="visible" r:id="rId2"/>
  </sheets>
  <externalReferences>
    <externalReference xmlns:r="http://schemas.openxmlformats.org/officeDocument/2006/relationships" r:id="rId3"/>
  </externalReferences>
  <definedNames>
    <definedName name="adam_compl">'Study Information'!$B$31</definedName>
    <definedName name="adam_dmc_fr">'Study Information'!$B$32</definedName>
    <definedName name="adam_fr">'Study Information'!$B$33</definedName>
    <definedName name="adam_simp">'Study Information'!$B$30</definedName>
    <definedName name="dsur_report_listings">'Study Information'!$B$47</definedName>
    <definedName name="dsur_report_tables">'Study Information'!$B$46</definedName>
    <definedName name="dsur_years">'Study Information'!$B$48</definedName>
    <definedName name="enroll_dur">'Study Information'!$B$15</definedName>
    <definedName name="investigator_listings">'Study Information'!$B$51</definedName>
    <definedName name="investigator_tables">'Study Information'!$B$50</definedName>
    <definedName name="investigator_years">'Study Information'!$B$52</definedName>
    <definedName name="num_complete">'Study Information'!$B$12</definedName>
    <definedName name="num_dmc_meet">'Study Information'!$B$21</definedName>
    <definedName name="num_subj">'Study Information'!$B$11</definedName>
    <definedName name="num_withdrawn">'Study Information'!$B$13</definedName>
    <definedName name="patient_profile">'Study Information'!$B$54</definedName>
    <definedName name="prog_support_requests">'Study Information'!$B$57</definedName>
    <definedName name="sdtm_dmc_fr">'Study Information'!$B$26</definedName>
    <definedName name="sdtm_fr">'Study Information'!$B$27</definedName>
    <definedName name="sdtm_sd">'Study Information'!$B$25</definedName>
    <definedName name="sdtm_tdd">'Study Information'!$B$24</definedName>
    <definedName name="stat_support_requests">'Study Information'!$B$56</definedName>
    <definedName name="subj_dur">'Study Information'!$B$16</definedName>
    <definedName name="tlf_dmc_fr">'Study Information'!$B$43</definedName>
    <definedName name="tlf_final_fr">'Study Information'!$B$44</definedName>
    <definedName name="tlf_final_repeat_figures">'Study Information'!$B$40</definedName>
    <definedName name="tlf_final_repeat_listings">'Study Information'!$B$42</definedName>
    <definedName name="tlf_final_repeat_tables">'Study Information'!$B$38</definedName>
    <definedName name="tlf_final_unique_figures">'Study Information'!$B$39</definedName>
    <definedName name="tlf_final_unique_listings">'Study Information'!$B$41</definedName>
    <definedName name="tlf_final_unique_tables">'Study Information'!$B$37</definedName>
    <definedName name="total_dur">'Study Information'!$B$17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_);[Red]\(&quot;$&quot;#,##0\)"/>
    <numFmt numFmtId="165" formatCode="&quot;$&quot;#,##0"/>
  </numFmts>
  <fonts count="2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ptos Narrow"/>
      <family val="2"/>
      <b val="1"/>
      <color rgb="FF000000"/>
      <sz val="14"/>
    </font>
    <font>
      <name val="Calibri"/>
      <family val="2"/>
      <color rgb="FF000000"/>
      <sz val="11"/>
      <scheme val="minor"/>
    </font>
    <font>
      <name val="Calibri"/>
      <family val="2"/>
      <b val="1"/>
      <color rgb="FF000000"/>
      <sz val="11"/>
      <scheme val="minor"/>
    </font>
    <font>
      <name val="Aptos Narrow"/>
      <family val="2"/>
      <b val="1"/>
      <color rgb="FFFFFFFF"/>
      <sz val="11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Aptos Narrow"/>
      <family val="2"/>
      <sz val="11"/>
    </font>
    <font>
      <name val="Aptos Narrow"/>
      <family val="2"/>
      <b val="1"/>
      <sz val="11"/>
    </font>
    <font>
      <name val="Calibri"/>
      <b val="1"/>
      <color theme="1"/>
      <sz val="11"/>
      <scheme val="minor"/>
    </font>
    <font>
      <name val="Calibri"/>
      <family val="2"/>
      <b val="1"/>
      <color rgb="FF000000"/>
      <sz val="16"/>
      <scheme val="minor"/>
    </font>
    <font>
      <name val="Calibri"/>
      <family val="2"/>
      <color rgb="FF000000"/>
      <sz val="11"/>
      <u val="single"/>
      <scheme val="minor"/>
    </font>
    <font>
      <name val="Calibri"/>
      <family val="2"/>
      <b val="1"/>
      <color rgb="FFFFFFFF"/>
      <sz val="11"/>
      <scheme val="minor"/>
    </font>
    <font>
      <name val="Calibri"/>
      <family val="2"/>
      <color rgb="FFFFFFFF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rgb="FFBE5014"/>
      <sz val="16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</font>
  </fonts>
  <fills count="10">
    <fill>
      <patternFill/>
    </fill>
    <fill>
      <patternFill patternType="gray125"/>
    </fill>
    <fill>
      <patternFill patternType="solid">
        <fgColor rgb="FF2D7DCE"/>
        <bgColor rgb="FF000000"/>
      </patternFill>
    </fill>
    <fill>
      <patternFill patternType="solid">
        <fgColor rgb="FFB8D3EF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399975585192419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44" fontId="1" fillId="0" borderId="0"/>
  </cellStyleXfs>
  <cellXfs count="165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0" fontId="5" fillId="2" borderId="2" applyAlignment="1" pivotButton="0" quotePrefix="0" xfId="0">
      <alignment vertical="center"/>
    </xf>
    <xf numFmtId="0" fontId="5" fillId="2" borderId="2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right" vertical="center"/>
    </xf>
    <xf numFmtId="0" fontId="0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vertical="center" wrapText="1"/>
    </xf>
    <xf numFmtId="0" fontId="7" fillId="0" borderId="3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164" fontId="7" fillId="0" borderId="5" applyAlignment="1" pivotButton="0" quotePrefix="0" xfId="0">
      <alignment horizontal="center" vertical="center" wrapText="1"/>
    </xf>
    <xf numFmtId="164" fontId="7" fillId="0" borderId="2" applyAlignment="1" pivotButton="0" quotePrefix="0" xfId="0">
      <alignment horizontal="right" vertical="center" wrapText="1"/>
    </xf>
    <xf numFmtId="0" fontId="7" fillId="0" borderId="3" applyAlignment="1" pivotButton="0" quotePrefix="0" xfId="0">
      <alignment horizontal="left" vertical="center" wrapText="1"/>
    </xf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right" vertical="center" wrapText="1"/>
    </xf>
    <xf numFmtId="0" fontId="9" fillId="3" borderId="3" applyAlignment="1" pivotButton="0" quotePrefix="0" xfId="0">
      <alignment vertical="center"/>
    </xf>
    <xf numFmtId="0" fontId="9" fillId="3" borderId="4" applyAlignment="1" pivotButton="0" quotePrefix="0" xfId="0">
      <alignment horizontal="center" vertical="center"/>
    </xf>
    <xf numFmtId="0" fontId="9" fillId="3" borderId="4" applyAlignment="1" pivotButton="0" quotePrefix="0" xfId="0">
      <alignment horizontal="center" vertical="center" wrapText="1"/>
    </xf>
    <xf numFmtId="0" fontId="9" fillId="3" borderId="5" applyAlignment="1" pivotButton="0" quotePrefix="0" xfId="0">
      <alignment horizontal="center" vertical="center"/>
    </xf>
    <xf numFmtId="164" fontId="9" fillId="3" borderId="2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3" fillId="0" borderId="2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164" fontId="7" fillId="0" borderId="2" applyAlignment="1" pivotButton="0" quotePrefix="0" xfId="0">
      <alignment horizontal="center" vertical="center"/>
    </xf>
    <xf numFmtId="164" fontId="3" fillId="0" borderId="2" applyAlignment="1" pivotButton="0" quotePrefix="0" xfId="0">
      <alignment horizontal="center" vertical="center"/>
    </xf>
    <xf numFmtId="164" fontId="3" fillId="0" borderId="2" applyAlignment="1" pivotButton="0" quotePrefix="0" xfId="0">
      <alignment vertical="center"/>
    </xf>
    <xf numFmtId="0" fontId="6" fillId="4" borderId="3" applyAlignment="1" pivotButton="0" quotePrefix="0" xfId="0">
      <alignment vertical="center"/>
    </xf>
    <xf numFmtId="0" fontId="6" fillId="4" borderId="4" applyAlignment="1" pivotButton="0" quotePrefix="0" xfId="0">
      <alignment horizontal="center" vertical="center"/>
    </xf>
    <xf numFmtId="0" fontId="6" fillId="4" borderId="4" applyAlignment="1" pivotButton="0" quotePrefix="0" xfId="0">
      <alignment horizontal="center" vertical="center" wrapText="1"/>
    </xf>
    <xf numFmtId="0" fontId="6" fillId="4" borderId="5" applyAlignment="1" pivotButton="0" quotePrefix="0" xfId="0">
      <alignment horizontal="center" vertical="center"/>
    </xf>
    <xf numFmtId="164" fontId="6" fillId="4" borderId="2" applyAlignment="1" pivotButton="0" quotePrefix="0" xfId="0">
      <alignment vertical="center"/>
    </xf>
    <xf numFmtId="0" fontId="7" fillId="0" borderId="2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4" applyAlignment="1" pivotButton="0" quotePrefix="0" xfId="0">
      <alignment vertical="center"/>
    </xf>
    <xf numFmtId="0" fontId="7" fillId="0" borderId="4" applyAlignment="1" pivotButton="0" quotePrefix="0" xfId="0">
      <alignment horizontal="center" vertical="center"/>
    </xf>
    <xf numFmtId="0" fontId="6" fillId="3" borderId="3" applyAlignment="1" pivotButton="0" quotePrefix="0" xfId="0">
      <alignment vertical="center"/>
    </xf>
    <xf numFmtId="0" fontId="6" fillId="3" borderId="4" applyAlignment="1" pivotButton="0" quotePrefix="0" xfId="0">
      <alignment horizontal="center" vertical="center"/>
    </xf>
    <xf numFmtId="0" fontId="6" fillId="3" borderId="4" applyAlignment="1" pivotButton="0" quotePrefix="0" xfId="0">
      <alignment horizontal="center" vertical="center" wrapText="1"/>
    </xf>
    <xf numFmtId="0" fontId="6" fillId="3" borderId="5" applyAlignment="1" pivotButton="0" quotePrefix="0" xfId="0">
      <alignment horizontal="center" vertical="center"/>
    </xf>
    <xf numFmtId="164" fontId="6" fillId="3" borderId="2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 wrapText="1"/>
    </xf>
    <xf numFmtId="0" fontId="7" fillId="0" borderId="8" applyAlignment="1" pivotButton="0" quotePrefix="0" xfId="0">
      <alignment vertical="center"/>
    </xf>
    <xf numFmtId="0" fontId="7" fillId="0" borderId="8" applyAlignment="1" pivotButton="0" quotePrefix="0" xfId="0">
      <alignment horizontal="center" vertical="center"/>
    </xf>
    <xf numFmtId="0" fontId="7" fillId="0" borderId="8" applyAlignment="1" pivotButton="0" quotePrefix="0" xfId="0">
      <alignment horizontal="center" vertical="center" wrapText="1"/>
    </xf>
    <xf numFmtId="164" fontId="7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vertical="center"/>
    </xf>
    <xf numFmtId="0" fontId="7" fillId="0" borderId="2" applyAlignment="1" pivotButton="0" quotePrefix="0" xfId="0">
      <alignment horizontal="left" vertical="center"/>
    </xf>
    <xf numFmtId="164" fontId="3" fillId="0" borderId="10" applyAlignment="1" pivotButton="0" quotePrefix="0" xfId="0">
      <alignment horizontal="center" vertical="center"/>
    </xf>
    <xf numFmtId="0" fontId="7" fillId="0" borderId="10" applyAlignment="1" pivotButton="0" quotePrefix="0" xfId="0">
      <alignment vertical="center"/>
    </xf>
    <xf numFmtId="0" fontId="7" fillId="0" borderId="10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 wrapText="1"/>
    </xf>
    <xf numFmtId="0" fontId="7" fillId="3" borderId="4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 wrapText="1"/>
    </xf>
    <xf numFmtId="0" fontId="7" fillId="3" borderId="5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wrapText="1"/>
    </xf>
    <xf numFmtId="164" fontId="5" fillId="2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1" fontId="0" fillId="0" borderId="2" applyAlignment="1" pivotButton="0" quotePrefix="0" xfId="2">
      <alignment horizontal="center" vertical="center" wrapText="1"/>
    </xf>
    <xf numFmtId="165" fontId="0" fillId="0" borderId="2" applyAlignment="1" pivotButton="0" quotePrefix="0" xfId="2">
      <alignment horizontal="center" vertical="center"/>
    </xf>
    <xf numFmtId="0" fontId="7" fillId="0" borderId="3" applyAlignment="1" pivotButton="0" quotePrefix="0" xfId="0">
      <alignment vertical="center" wrapText="1"/>
    </xf>
    <xf numFmtId="0" fontId="3" fillId="0" borderId="4" applyAlignment="1" pivotButton="0" quotePrefix="0" xfId="0">
      <alignment horizontal="center" vertical="center" wrapText="1"/>
    </xf>
    <xf numFmtId="164" fontId="7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1" fontId="0" fillId="0" borderId="0" applyAlignment="1" pivotButton="0" quotePrefix="0" xfId="2">
      <alignment horizontal="center" vertical="center" wrapText="1"/>
    </xf>
    <xf numFmtId="165" fontId="0" fillId="0" borderId="0" applyAlignment="1" pivotButton="0" quotePrefix="0" xfId="2">
      <alignment horizontal="center" vertical="center"/>
    </xf>
    <xf numFmtId="165" fontId="0" fillId="0" borderId="0" applyAlignment="1" pivotButton="0" quotePrefix="0" xfId="2">
      <alignment vertical="center"/>
    </xf>
    <xf numFmtId="3" fontId="0" fillId="0" borderId="2" applyAlignment="1" pivotButton="0" quotePrefix="0" xfId="0">
      <alignment horizontal="center" vertical="center" wrapText="1"/>
    </xf>
    <xf numFmtId="165" fontId="0" fillId="0" borderId="3" applyAlignment="1" pivotButton="0" quotePrefix="0" xfId="2">
      <alignment horizontal="center" vertical="center" wrapText="1"/>
    </xf>
    <xf numFmtId="0" fontId="10" fillId="5" borderId="3" applyAlignment="1" pivotButton="0" quotePrefix="0" xfId="0">
      <alignment vertical="center"/>
    </xf>
    <xf numFmtId="0" fontId="10" fillId="5" borderId="4" applyAlignment="1" pivotButton="0" quotePrefix="0" xfId="0">
      <alignment horizontal="center" vertical="center"/>
    </xf>
    <xf numFmtId="0" fontId="10" fillId="5" borderId="4" applyAlignment="1" pivotButton="0" quotePrefix="0" xfId="0">
      <alignment horizontal="center" vertical="center" wrapText="1"/>
    </xf>
    <xf numFmtId="165" fontId="10" fillId="5" borderId="5" applyAlignment="1" pivotButton="0" quotePrefix="0" xfId="2">
      <alignment horizontal="center" vertical="center"/>
    </xf>
    <xf numFmtId="165" fontId="10" fillId="5" borderId="2" applyAlignment="1" pivotButton="0" quotePrefix="0" xfId="2">
      <alignment vertical="center"/>
    </xf>
    <xf numFmtId="0" fontId="6" fillId="6" borderId="3" applyAlignment="1" pivotButton="0" quotePrefix="0" xfId="0">
      <alignment vertical="center"/>
    </xf>
    <xf numFmtId="0" fontId="6" fillId="6" borderId="4" applyAlignment="1" pivotButton="0" quotePrefix="0" xfId="0">
      <alignment horizontal="center" vertical="center" wrapText="1"/>
    </xf>
    <xf numFmtId="164" fontId="6" fillId="6" borderId="5" applyAlignment="1" pivotButton="0" quotePrefix="0" xfId="0">
      <alignment horizontal="right" vertical="center" wrapText="1"/>
    </xf>
    <xf numFmtId="0" fontId="11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 wrapText="1"/>
    </xf>
    <xf numFmtId="0" fontId="4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left"/>
    </xf>
    <xf numFmtId="0" fontId="4" fillId="0" borderId="0" applyAlignment="1" pivotButton="0" quotePrefix="0" xfId="0">
      <alignment wrapText="1"/>
    </xf>
    <xf numFmtId="0" fontId="3" fillId="0" borderId="0" applyAlignment="1" pivotButton="0" quotePrefix="0" xfId="0">
      <alignment horizontal="left" wrapText="1" indent="3"/>
    </xf>
    <xf numFmtId="0" fontId="3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  <xf numFmtId="0" fontId="13" fillId="2" borderId="2" applyAlignment="1" pivotButton="0" quotePrefix="0" xfId="0">
      <alignment wrapText="1"/>
    </xf>
    <xf numFmtId="0" fontId="13" fillId="2" borderId="2" applyAlignment="1" pivotButton="0" quotePrefix="0" xfId="0">
      <alignment horizontal="center"/>
    </xf>
    <xf numFmtId="0" fontId="14" fillId="2" borderId="2" applyAlignment="1" pivotButton="0" quotePrefix="0" xfId="0">
      <alignment horizontal="center" wrapText="1"/>
    </xf>
    <xf numFmtId="0" fontId="4" fillId="3" borderId="3" applyAlignment="1" pivotButton="0" quotePrefix="0" xfId="0">
      <alignment horizontal="left" vertical="center" wrapText="1"/>
    </xf>
    <xf numFmtId="0" fontId="15" fillId="3" borderId="4" applyAlignment="1" pivotButton="0" quotePrefix="0" xfId="0">
      <alignment horizontal="center" vertical="center" wrapText="1"/>
    </xf>
    <xf numFmtId="0" fontId="3" fillId="3" borderId="5" applyAlignment="1" pivotButton="0" quotePrefix="0" xfId="0">
      <alignment wrapText="1"/>
    </xf>
    <xf numFmtId="0" fontId="3" fillId="7" borderId="2" applyAlignment="1" pivotButton="0" quotePrefix="0" xfId="0">
      <alignment horizontal="left" vertical="center" wrapText="1" indent="3"/>
    </xf>
    <xf numFmtId="0" fontId="16" fillId="8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wrapText="1"/>
    </xf>
    <xf numFmtId="0" fontId="15" fillId="0" borderId="2" applyAlignment="1" pivotButton="0" quotePrefix="0" xfId="0">
      <alignment horizontal="center" vertical="center" wrapText="1"/>
    </xf>
    <xf numFmtId="0" fontId="3" fillId="7" borderId="2" applyAlignment="1" pivotButton="0" quotePrefix="0" xfId="0">
      <alignment horizontal="left" vertical="center" wrapText="1" indent="2"/>
    </xf>
    <xf numFmtId="0" fontId="4" fillId="3" borderId="3" applyAlignment="1" pivotButton="0" quotePrefix="0" xfId="0">
      <alignment vertical="center" wrapText="1"/>
    </xf>
    <xf numFmtId="0" fontId="4" fillId="3" borderId="4" applyAlignment="1" pivotButton="0" quotePrefix="0" xfId="0">
      <alignment vertical="center" wrapText="1"/>
    </xf>
    <xf numFmtId="0" fontId="4" fillId="3" borderId="5" applyAlignment="1" pivotButton="0" quotePrefix="0" xfId="0">
      <alignment vertical="center" wrapText="1"/>
    </xf>
    <xf numFmtId="0" fontId="15" fillId="0" borderId="2" applyAlignment="1" pivotButton="0" quotePrefix="0" xfId="0">
      <alignment horizontal="left" vertical="center" wrapText="1" indent="2"/>
    </xf>
    <xf numFmtId="0" fontId="15" fillId="0" borderId="2" applyAlignment="1" pivotButton="0" quotePrefix="0" xfId="0">
      <alignment vertical="center" wrapText="1"/>
    </xf>
    <xf numFmtId="0" fontId="4" fillId="3" borderId="2" applyAlignment="1" pivotButton="0" quotePrefix="0" xfId="0">
      <alignment horizontal="left" vertical="center" wrapText="1"/>
    </xf>
    <xf numFmtId="0" fontId="15" fillId="3" borderId="2" applyAlignment="1" pivotButton="0" quotePrefix="0" xfId="0">
      <alignment horizontal="center" vertical="center" wrapText="1"/>
    </xf>
    <xf numFmtId="0" fontId="3" fillId="3" borderId="2" applyAlignment="1" pivotButton="0" quotePrefix="0" xfId="0">
      <alignment wrapText="1"/>
    </xf>
    <xf numFmtId="0" fontId="14" fillId="2" borderId="2" applyAlignment="1" pivotButton="0" quotePrefix="0" xfId="0">
      <alignment wrapText="1"/>
    </xf>
    <xf numFmtId="0" fontId="14" fillId="2" borderId="2" applyAlignment="1" pivotButton="0" quotePrefix="0" xfId="0">
      <alignment horizontal="center" vertical="center" wrapText="1"/>
    </xf>
    <xf numFmtId="0" fontId="17" fillId="0" borderId="2" applyAlignment="1" pivotButton="0" quotePrefix="0" xfId="0">
      <alignment wrapText="1"/>
    </xf>
    <xf numFmtId="0" fontId="17" fillId="0" borderId="2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left" wrapText="1" indent="3"/>
    </xf>
    <xf numFmtId="0" fontId="3" fillId="0" borderId="2" pivotButton="0" quotePrefix="0" xfId="0"/>
    <xf numFmtId="0" fontId="17" fillId="0" borderId="2" applyAlignment="1" pivotButton="0" quotePrefix="0" xfId="0">
      <alignment horizontal="left" wrapText="1"/>
    </xf>
    <xf numFmtId="0" fontId="3" fillId="0" borderId="2" applyAlignment="1" pivotButton="0" quotePrefix="0" xfId="0">
      <alignment horizontal="left" indent="3"/>
    </xf>
    <xf numFmtId="0" fontId="14" fillId="2" borderId="2" applyAlignment="1" pivotButton="0" quotePrefix="0" xfId="0">
      <alignment horizontal="left" wrapText="1"/>
    </xf>
    <xf numFmtId="0" fontId="14" fillId="2" borderId="2" applyAlignment="1" pivotButton="0" quotePrefix="0" xfId="0">
      <alignment horizontal="center"/>
    </xf>
    <xf numFmtId="0" fontId="3" fillId="7" borderId="3" applyAlignment="1" pivotButton="0" quotePrefix="0" xfId="0">
      <alignment horizontal="left" vertical="center" wrapText="1" indent="2"/>
    </xf>
    <xf numFmtId="0" fontId="15" fillId="0" borderId="4" applyAlignment="1" pivotButton="0" quotePrefix="0" xfId="0">
      <alignment horizontal="center" vertical="center" wrapText="1"/>
    </xf>
    <xf numFmtId="0" fontId="3" fillId="0" borderId="5" applyAlignment="1" pivotButton="0" quotePrefix="0" xfId="0">
      <alignment wrapText="1"/>
    </xf>
    <xf numFmtId="0" fontId="18" fillId="9" borderId="2" applyAlignment="1" pivotButton="0" quotePrefix="0" xfId="0">
      <alignment horizontal="left" vertical="center" wrapText="1"/>
    </xf>
    <xf numFmtId="37" fontId="19" fillId="0" borderId="2" applyAlignment="1" pivotButton="0" quotePrefix="0" xfId="1">
      <alignment horizontal="center" vertical="center" wrapText="1"/>
    </xf>
    <xf numFmtId="0" fontId="20" fillId="9" borderId="2" applyAlignment="1" pivotButton="0" quotePrefix="0" xfId="0">
      <alignment horizontal="left" vertical="center" wrapText="1" indent="3"/>
    </xf>
    <xf numFmtId="0" fontId="6" fillId="4" borderId="2" applyAlignment="1" pivotButton="0" quotePrefix="0" xfId="0">
      <alignment horizontal="center" vertical="center"/>
    </xf>
    <xf numFmtId="0" fontId="0" fillId="0" borderId="1" pivotButton="0" quotePrefix="0" xfId="0"/>
    <xf numFmtId="164" fontId="6" fillId="6" borderId="5" applyAlignment="1" pivotButton="0" quotePrefix="0" xfId="0">
      <alignment horizontal="right" vertical="center" wrapText="1"/>
    </xf>
    <xf numFmtId="164" fontId="7" fillId="0" borderId="5" applyAlignment="1" pivotButton="0" quotePrefix="0" xfId="0">
      <alignment horizontal="center" vertical="center" wrapText="1"/>
    </xf>
    <xf numFmtId="164" fontId="7" fillId="0" borderId="2" applyAlignment="1" pivotButton="0" quotePrefix="0" xfId="0">
      <alignment horizontal="right" vertical="center" wrapText="1"/>
    </xf>
    <xf numFmtId="164" fontId="9" fillId="3" borderId="2" applyAlignment="1" pivotButton="0" quotePrefix="0" xfId="0">
      <alignment vertical="center"/>
    </xf>
    <xf numFmtId="164" fontId="3" fillId="0" borderId="2" applyAlignment="1" pivotButton="0" quotePrefix="0" xfId="0">
      <alignment horizontal="center" vertical="center"/>
    </xf>
    <xf numFmtId="164" fontId="6" fillId="4" borderId="2" applyAlignment="1" pivotButton="0" quotePrefix="0" xfId="0">
      <alignment vertical="center"/>
    </xf>
    <xf numFmtId="164" fontId="7" fillId="0" borderId="2" applyAlignment="1" pivotButton="0" quotePrefix="0" xfId="0">
      <alignment horizontal="center" vertical="center"/>
    </xf>
    <xf numFmtId="164" fontId="6" fillId="3" borderId="2" applyAlignment="1" pivotButton="0" quotePrefix="0" xfId="0">
      <alignment vertical="center"/>
    </xf>
    <xf numFmtId="164" fontId="7" fillId="0" borderId="8" applyAlignment="1" pivotButton="0" quotePrefix="0" xfId="0">
      <alignment horizontal="center" vertical="center"/>
    </xf>
    <xf numFmtId="164" fontId="3" fillId="0" borderId="10" applyAlignment="1" pivotButton="0" quotePrefix="0" xfId="0">
      <alignment horizontal="center" vertical="center"/>
    </xf>
    <xf numFmtId="164" fontId="7" fillId="0" borderId="5" applyAlignment="1" pivotButton="0" quotePrefix="0" xfId="0">
      <alignment horizontal="center" vertical="center"/>
    </xf>
    <xf numFmtId="164" fontId="3" fillId="0" borderId="2" applyAlignment="1" pivotButton="0" quotePrefix="0" xfId="0">
      <alignment vertical="center"/>
    </xf>
    <xf numFmtId="165" fontId="0" fillId="0" borderId="2" applyAlignment="1" pivotButton="0" quotePrefix="0" xfId="2">
      <alignment horizontal="center" vertical="center"/>
    </xf>
    <xf numFmtId="165" fontId="0" fillId="0" borderId="0" applyAlignment="1" pivotButton="0" quotePrefix="0" xfId="2">
      <alignment horizontal="center" vertical="center"/>
    </xf>
    <xf numFmtId="165" fontId="0" fillId="0" borderId="0" applyAlignment="1" pivotButton="0" quotePrefix="0" xfId="2">
      <alignment vertical="center"/>
    </xf>
    <xf numFmtId="165" fontId="10" fillId="5" borderId="5" applyAlignment="1" pivotButton="0" quotePrefix="0" xfId="2">
      <alignment horizontal="center" vertical="center"/>
    </xf>
    <xf numFmtId="165" fontId="10" fillId="5" borderId="2" applyAlignment="1" pivotButton="0" quotePrefix="0" xfId="2">
      <alignment vertical="center"/>
    </xf>
    <xf numFmtId="165" fontId="0" fillId="0" borderId="3" applyAlignment="1" pivotButton="0" quotePrefix="0" xfId="2">
      <alignment horizontal="center" vertical="center" wrapText="1"/>
    </xf>
    <xf numFmtId="164" fontId="5" fillId="2" borderId="0" applyAlignment="1" pivotButton="0" quotePrefix="0" xfId="0">
      <alignment vertical="center"/>
    </xf>
  </cellXfs>
  <cellStyles count="3">
    <cellStyle name="Normal" xfId="0" builtinId="0"/>
    <cellStyle name="Comma" xfId="1" builtinId="3"/>
    <cellStyle name="Currency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MichaelChen\Downloads\EDETEK%20Proposal%20for%20Olema%20OP-1250-301_17Jul2024%20783531.xlsx" TargetMode="External" Id="rId2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udy Information"/>
      <sheetName val="Budget Summary"/>
      <sheetName val="Biostatistics and Programming"/>
      <sheetName val="DMC Coordination"/>
      <sheetName val="DMC Biostats &amp; Prog.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B43" sqref="B43"/>
    </sheetView>
  </sheetViews>
  <sheetFormatPr baseColWidth="8" defaultRowHeight="14.4"/>
  <cols>
    <col width="31.44140625" customWidth="1" min="1" max="3"/>
  </cols>
  <sheetData>
    <row r="1" ht="21" customHeight="1">
      <c r="A1" s="99" t="inlineStr">
        <is>
          <t>Study Assumptions</t>
        </is>
      </c>
      <c r="B1" s="72" t="n"/>
      <c r="C1" s="100" t="n"/>
    </row>
    <row r="2">
      <c r="A2" s="3" t="n"/>
      <c r="B2" s="72" t="n"/>
      <c r="C2" s="101" t="n"/>
    </row>
    <row r="3">
      <c r="A3" s="102" t="inlineStr">
        <is>
          <t>Sponsor:</t>
        </is>
      </c>
      <c r="B3" s="103" t="n"/>
      <c r="C3" s="100" t="n"/>
    </row>
    <row r="4">
      <c r="A4" s="102" t="inlineStr">
        <is>
          <t>Protocol:</t>
        </is>
      </c>
      <c r="B4" s="3" t="n"/>
      <c r="C4" s="3" t="n"/>
    </row>
    <row r="5">
      <c r="A5" s="100" t="n"/>
      <c r="B5" s="72" t="n"/>
      <c r="C5" s="100" t="n"/>
    </row>
    <row r="6" ht="16.2" customHeight="1">
      <c r="A6" s="104" t="inlineStr">
        <is>
          <t>Assumptions:</t>
        </is>
      </c>
      <c r="B6" s="72" t="n"/>
      <c r="C6" s="100" t="n"/>
    </row>
    <row r="7" ht="41.4" customHeight="1">
      <c r="A7" s="105" t="inlineStr">
        <is>
          <t>Dropout Rate</t>
        </is>
      </c>
      <c r="B7" s="106" t="n"/>
      <c r="C7" s="100" t="inlineStr">
        <is>
          <t>Please derive this from protocol or we will assume a percentage</t>
        </is>
      </c>
    </row>
    <row r="8">
      <c r="A8" s="100" t="n"/>
      <c r="B8" s="107" t="n"/>
      <c r="C8" s="100" t="n"/>
    </row>
    <row r="9" ht="14.4" customHeight="1">
      <c r="A9" s="108" t="inlineStr">
        <is>
          <t>Study Conduct Activity</t>
        </is>
      </c>
      <c r="B9" s="109" t="inlineStr">
        <is>
          <t>Count</t>
        </is>
      </c>
      <c r="C9" s="110" t="inlineStr">
        <is>
          <t>Comments</t>
        </is>
      </c>
    </row>
    <row r="10" ht="14.4" customHeight="1">
      <c r="A10" s="111" t="inlineStr">
        <is>
          <t>Number of Subjects</t>
        </is>
      </c>
      <c r="B10" s="112" t="n"/>
      <c r="C10" s="113" t="n"/>
    </row>
    <row r="11" ht="14.4" customHeight="1">
      <c r="A11" s="114" t="inlineStr">
        <is>
          <t>Number of enrolled subjects</t>
        </is>
      </c>
      <c r="B11" s="115" t="n">
        <v>158</v>
      </c>
      <c r="C11" s="117" t="inlineStr">
        <is>
          <t>Provided based on protocol</t>
        </is>
      </c>
    </row>
    <row r="12" ht="14.4" customHeight="1">
      <c r="A12" s="114" t="inlineStr">
        <is>
          <t>Number of completed subjects</t>
        </is>
      </c>
      <c r="B12" s="118" t="inlineStr"/>
      <c r="C12" s="117" t="inlineStr">
        <is>
          <t>Derived based on dropout rate</t>
        </is>
      </c>
    </row>
    <row r="13" ht="14.4" customHeight="1">
      <c r="A13" s="114" t="inlineStr">
        <is>
          <t>Number of withdrawn subjects</t>
        </is>
      </c>
      <c r="B13" s="118" t="inlineStr"/>
      <c r="C13" s="117" t="inlineStr">
        <is>
          <t>Enrolled * Dropout Rate</t>
        </is>
      </c>
    </row>
    <row r="14" ht="14.4" customHeight="1">
      <c r="A14" s="111" t="inlineStr">
        <is>
          <t>Study Duration (months)</t>
        </is>
      </c>
      <c r="B14" s="112" t="n"/>
      <c r="C14" s="113" t="n"/>
    </row>
    <row r="15" ht="14.4" customHeight="1">
      <c r="A15" s="138" t="inlineStr">
        <is>
          <t xml:space="preserve">Enrollment duration </t>
        </is>
      </c>
      <c r="B15" s="139" t="inlineStr"/>
      <c r="C15" s="140" t="n"/>
    </row>
    <row r="16" ht="14.4" customHeight="1">
      <c r="A16" s="138" t="inlineStr">
        <is>
          <t>Subject Participation</t>
        </is>
      </c>
      <c r="B16" s="139" t="n">
        <v>13</v>
      </c>
      <c r="C16" s="140" t="n"/>
    </row>
    <row r="17" ht="14.4" customHeight="1">
      <c r="A17" s="119" t="inlineStr">
        <is>
          <t xml:space="preserve">Total study duration </t>
        </is>
      </c>
      <c r="B17" s="118" t="n">
        <v>13</v>
      </c>
      <c r="C17" s="117" t="n"/>
    </row>
    <row r="18" ht="14.4" customHeight="1">
      <c r="A18" s="120" t="inlineStr">
        <is>
          <t>Protocol Amendment</t>
        </is>
      </c>
      <c r="B18" s="121" t="n"/>
      <c r="C18" s="122" t="n"/>
    </row>
    <row r="19" ht="14.4" customHeight="1">
      <c r="A19" s="123" t="inlineStr">
        <is>
          <t>Number of Protocol Amendments</t>
        </is>
      </c>
      <c r="B19" s="118" t="n"/>
      <c r="C19" s="124" t="inlineStr">
        <is>
          <t>Anticipated</t>
        </is>
      </c>
    </row>
    <row r="20" ht="14.4" customHeight="1">
      <c r="A20" s="125" t="inlineStr">
        <is>
          <t>DMC Coordination and Support</t>
        </is>
      </c>
      <c r="B20" s="126" t="n"/>
      <c r="C20" s="127" t="n"/>
    </row>
    <row r="21" ht="14.4" customHeight="1">
      <c r="A21" s="114" t="inlineStr">
        <is>
          <t>Number of DMC Meetings</t>
        </is>
      </c>
      <c r="B21" s="118" t="n">
        <v>4</v>
      </c>
      <c r="C21" s="117" t="inlineStr">
        <is>
          <t>Provided</t>
        </is>
      </c>
    </row>
    <row r="22" ht="14.4" customHeight="1">
      <c r="A22" s="128" t="inlineStr">
        <is>
          <t>Biostats &amp; Programming</t>
        </is>
      </c>
      <c r="B22" s="129" t="inlineStr">
        <is>
          <t>Count</t>
        </is>
      </c>
      <c r="C22" s="110" t="inlineStr">
        <is>
          <t>Comments</t>
        </is>
      </c>
    </row>
    <row r="23" ht="14.4" customHeight="1">
      <c r="A23" s="130" t="inlineStr">
        <is>
          <t>SDTM</t>
        </is>
      </c>
      <c r="B23" s="131" t="n">
        <v>0</v>
      </c>
      <c r="C23" s="117" t="inlineStr">
        <is>
          <t>Provided</t>
        </is>
      </c>
    </row>
    <row r="24" ht="14.4" customHeight="1">
      <c r="A24" s="132" t="inlineStr">
        <is>
          <t>Trial Design Domains</t>
        </is>
      </c>
      <c r="B24" s="118" t="n">
        <v>5</v>
      </c>
      <c r="C24" s="133" t="n"/>
    </row>
    <row r="25" ht="14.4" customHeight="1">
      <c r="A25" s="132" t="inlineStr">
        <is>
          <t>Subject Domains</t>
        </is>
      </c>
      <c r="B25" s="118" t="n">
        <v>20</v>
      </c>
      <c r="C25" s="133" t="n"/>
    </row>
    <row r="26" ht="14.4" customHeight="1">
      <c r="A26" s="132" t="inlineStr">
        <is>
          <t>Full Refreshes (DMC)</t>
        </is>
      </c>
      <c r="B26" s="118" t="n">
        <v>4</v>
      </c>
      <c r="C26" s="117" t="n"/>
    </row>
    <row r="27" ht="14.4" customHeight="1">
      <c r="A27" s="132" t="inlineStr">
        <is>
          <t>Full Refreshes</t>
        </is>
      </c>
      <c r="B27" s="118" t="n">
        <v>13</v>
      </c>
      <c r="C27" s="117" t="n"/>
    </row>
    <row r="28" ht="14.4" customHeight="1">
      <c r="A28" s="132" t="inlineStr">
        <is>
          <t>SDTM Data Transfer</t>
        </is>
      </c>
      <c r="B28" s="118" t="n"/>
      <c r="C28" s="133" t="inlineStr">
        <is>
          <t>Provided</t>
        </is>
      </c>
    </row>
    <row r="29" ht="14.4" customHeight="1">
      <c r="A29" s="130" t="inlineStr">
        <is>
          <t>ADaM</t>
        </is>
      </c>
      <c r="B29" s="131" t="n">
        <v>0</v>
      </c>
      <c r="C29" s="133" t="n"/>
    </row>
    <row r="30" ht="14.4" customHeight="1">
      <c r="A30" s="132" t="inlineStr">
        <is>
          <t>ADaM Simple (Most of Safety)</t>
        </is>
      </c>
      <c r="B30" s="118" t="n">
        <v>8</v>
      </c>
      <c r="C30" s="133" t="inlineStr">
        <is>
          <t>Provided</t>
        </is>
      </c>
    </row>
    <row r="31" ht="14.4" customHeight="1">
      <c r="A31" s="132" t="inlineStr">
        <is>
          <t>ADaM Complex (ADSL, ADLB, ADEX, &amp; Efficacy)</t>
        </is>
      </c>
      <c r="B31" s="118" t="n">
        <v>6</v>
      </c>
      <c r="C31" s="133" t="inlineStr">
        <is>
          <t>Provided</t>
        </is>
      </c>
    </row>
    <row r="32" ht="14.4" customHeight="1">
      <c r="A32" s="132" t="inlineStr">
        <is>
          <t>Full refreshes (DMC)</t>
        </is>
      </c>
      <c r="B32" s="118" t="n">
        <v>4</v>
      </c>
      <c r="C32" s="117" t="n"/>
    </row>
    <row r="33" ht="14.4" customHeight="1">
      <c r="A33" s="132" t="inlineStr">
        <is>
          <t xml:space="preserve">Full refreshes </t>
        </is>
      </c>
      <c r="B33" s="118" t="n">
        <v>13</v>
      </c>
      <c r="C33" s="117" t="n"/>
    </row>
    <row r="34" ht="14.4" customHeight="1">
      <c r="A34" s="132" t="inlineStr">
        <is>
          <t>ADaM Data Transfer</t>
        </is>
      </c>
      <c r="B34" s="118" t="n"/>
      <c r="C34" s="133" t="inlineStr">
        <is>
          <t>Provided</t>
        </is>
      </c>
    </row>
    <row r="35" ht="14.4" customHeight="1">
      <c r="A35" s="134" t="inlineStr">
        <is>
          <t>TLF (CSR)</t>
        </is>
      </c>
      <c r="B35" s="131" t="n">
        <v>0</v>
      </c>
      <c r="C35" s="117" t="n"/>
    </row>
    <row r="36" ht="14.4" customHeight="1">
      <c r="A36" s="132" t="inlineStr">
        <is>
          <t>TLF Shells (Unique TLFs)</t>
        </is>
      </c>
      <c r="B36" s="118" t="n"/>
      <c r="C36" s="117" t="n"/>
    </row>
    <row r="37" ht="14.4" customHeight="1">
      <c r="A37" s="132" t="inlineStr">
        <is>
          <t>Unique Tables</t>
        </is>
      </c>
      <c r="B37" s="41" t="n">
        <v>40</v>
      </c>
      <c r="C37" s="133" t="inlineStr">
        <is>
          <t>Provided</t>
        </is>
      </c>
    </row>
    <row r="38" ht="14.4" customHeight="1">
      <c r="A38" s="135" t="inlineStr">
        <is>
          <t>Repeat Tables</t>
        </is>
      </c>
      <c r="B38" s="41" t="n">
        <v>55</v>
      </c>
      <c r="C38" s="133" t="inlineStr">
        <is>
          <t>Provided</t>
        </is>
      </c>
    </row>
    <row r="39" ht="14.4" customHeight="1">
      <c r="A39" s="135" t="inlineStr">
        <is>
          <t>Unique Figures</t>
        </is>
      </c>
      <c r="B39" s="41" t="n">
        <v>18</v>
      </c>
      <c r="C39" s="133" t="inlineStr">
        <is>
          <t>Provided</t>
        </is>
      </c>
    </row>
    <row r="40" ht="14.4" customHeight="1">
      <c r="A40" s="135" t="inlineStr">
        <is>
          <t>Repeat Figures</t>
        </is>
      </c>
      <c r="B40" s="41" t="n">
        <v>12</v>
      </c>
      <c r="C40" s="133" t="inlineStr">
        <is>
          <t>Provided</t>
        </is>
      </c>
    </row>
    <row r="41" ht="14.4" customHeight="1">
      <c r="A41" s="135" t="inlineStr">
        <is>
          <t>Unique Listings</t>
        </is>
      </c>
      <c r="B41" s="41" t="n">
        <v>45</v>
      </c>
      <c r="C41" s="133" t="inlineStr">
        <is>
          <t>Provided</t>
        </is>
      </c>
    </row>
    <row r="42" ht="14.4" customHeight="1">
      <c r="A42" s="135" t="inlineStr">
        <is>
          <t>Repeat Listings</t>
        </is>
      </c>
      <c r="B42" s="41" t="n">
        <v>18</v>
      </c>
      <c r="C42" s="133" t="inlineStr">
        <is>
          <t>Provided</t>
        </is>
      </c>
    </row>
    <row r="43" ht="14.4" customHeight="1">
      <c r="A43" s="135" t="inlineStr">
        <is>
          <t>Full refreshes (DMC)</t>
        </is>
      </c>
      <c r="B43" s="41" t="n">
        <v>4</v>
      </c>
      <c r="C43" s="133" t="inlineStr">
        <is>
          <t>Assumed</t>
        </is>
      </c>
    </row>
    <row r="44" ht="14.4" customHeight="1">
      <c r="A44" s="135" t="inlineStr">
        <is>
          <t>Full refreshes</t>
        </is>
      </c>
      <c r="B44" s="41" t="n">
        <v>13</v>
      </c>
      <c r="C44" s="117" t="n"/>
    </row>
    <row r="45" ht="14.4" customHeight="1">
      <c r="A45" s="141" t="inlineStr">
        <is>
          <t>Annual DSUR Reporting</t>
        </is>
      </c>
      <c r="B45" s="142" t="n"/>
      <c r="C45" s="116" t="n"/>
    </row>
    <row r="46" ht="14.4" customHeight="1">
      <c r="A46" s="143" t="inlineStr">
        <is>
          <t>Standard Tables</t>
        </is>
      </c>
      <c r="B46" s="142" t="n">
        <v>10</v>
      </c>
      <c r="C46" s="116" t="n"/>
    </row>
    <row r="47" ht="14.4" customHeight="1">
      <c r="A47" s="143" t="inlineStr">
        <is>
          <t>Standard Listings</t>
        </is>
      </c>
      <c r="B47" s="142" t="n">
        <v>7</v>
      </c>
      <c r="C47" s="116" t="n"/>
    </row>
    <row r="48" ht="14.4" customHeight="1">
      <c r="A48" s="143" t="inlineStr">
        <is>
          <t>Annual Refresh</t>
        </is>
      </c>
      <c r="B48" s="142" t="n">
        <v>2</v>
      </c>
      <c r="C48" s="116" t="n"/>
    </row>
    <row r="49" ht="14.4" customHeight="1">
      <c r="A49" s="141" t="inlineStr">
        <is>
          <t>Annual Investigator's Brochure</t>
        </is>
      </c>
      <c r="B49" s="142" t="n"/>
      <c r="C49" s="116" t="n"/>
    </row>
    <row r="50" ht="14.4" customHeight="1">
      <c r="A50" s="143" t="inlineStr">
        <is>
          <t>Standard Tables</t>
        </is>
      </c>
      <c r="B50" s="142" t="inlineStr"/>
      <c r="C50" s="116" t="n"/>
    </row>
    <row r="51" ht="14.4" customHeight="1">
      <c r="A51" s="143" t="inlineStr">
        <is>
          <t>Standard Listings</t>
        </is>
      </c>
      <c r="B51" s="142" t="inlineStr"/>
      <c r="C51" s="116" t="n"/>
    </row>
    <row r="52" ht="14.4" customHeight="1">
      <c r="A52" s="143" t="inlineStr">
        <is>
          <t>Annual Refresh</t>
        </is>
      </c>
      <c r="B52" s="142" t="inlineStr"/>
      <c r="C52" s="116" t="n"/>
    </row>
    <row r="53" ht="14.4" customHeight="1">
      <c r="A53" s="141" t="inlineStr">
        <is>
          <t>Patient Profile</t>
        </is>
      </c>
      <c r="B53" s="142" t="n"/>
      <c r="C53" s="116" t="n"/>
    </row>
    <row r="54" ht="14.4" customHeight="1">
      <c r="A54" s="143" t="inlineStr">
        <is>
          <t>Patient Profile Panels</t>
        </is>
      </c>
      <c r="B54" s="142" t="inlineStr"/>
      <c r="C54" s="116" t="n"/>
    </row>
    <row r="55" ht="14.4" customHeight="1">
      <c r="A55" s="141" t="inlineStr">
        <is>
          <t>Ad-hoc Request Support (pre-allocated)</t>
        </is>
      </c>
      <c r="B55" s="142" t="n"/>
      <c r="C55" s="116" t="n"/>
    </row>
    <row r="56" ht="14.4" customHeight="1">
      <c r="A56" s="143" t="inlineStr">
        <is>
          <t>Statistical Support</t>
        </is>
      </c>
      <c r="B56" s="142" t="n">
        <v>240</v>
      </c>
      <c r="C56" s="116" t="n"/>
    </row>
    <row r="57" ht="14.4" customHeight="1">
      <c r="A57" s="143" t="inlineStr">
        <is>
          <t>Programming Support</t>
        </is>
      </c>
      <c r="B57" s="142" t="n">
        <v>480</v>
      </c>
      <c r="C57" s="116" t="n"/>
    </row>
    <row r="58" ht="14.4" customHeight="1">
      <c r="A58" s="136" t="inlineStr">
        <is>
          <t>Meetings</t>
        </is>
      </c>
      <c r="B58" s="137" t="inlineStr">
        <is>
          <t>Count</t>
        </is>
      </c>
      <c r="C58" s="110" t="inlineStr">
        <is>
          <t>Comments</t>
        </is>
      </c>
    </row>
    <row r="59" ht="14.4" customHeight="1">
      <c r="A59" s="117" t="inlineStr">
        <is>
          <t>Total number of biostats &amp; programming meetings</t>
        </is>
      </c>
      <c r="B59" s="106" t="n"/>
      <c r="C59" s="11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2"/>
  <sheetViews>
    <sheetView tabSelected="1" topLeftCell="A35" zoomScale="95" workbookViewId="0">
      <selection activeCell="J49" sqref="J49"/>
    </sheetView>
  </sheetViews>
  <sheetFormatPr baseColWidth="8" defaultRowHeight="14.4"/>
  <cols>
    <col width="15.33203125" customWidth="1" min="1" max="5"/>
  </cols>
  <sheetData>
    <row r="1" ht="18" customHeight="1">
      <c r="A1" s="1" t="inlineStr">
        <is>
          <t>Biostatistics and Programming Service</t>
        </is>
      </c>
      <c r="B1" s="2" t="n"/>
      <c r="C1" s="4" t="n"/>
      <c r="D1" s="5" t="n"/>
      <c r="E1" s="6" t="n"/>
    </row>
    <row r="2">
      <c r="A2" s="7" t="n"/>
      <c r="B2" s="5" t="n"/>
      <c r="C2" s="77" t="n"/>
      <c r="D2" s="145" t="n"/>
      <c r="E2" s="145" t="n"/>
    </row>
    <row r="3">
      <c r="A3" s="8" t="inlineStr">
        <is>
          <t>Item</t>
        </is>
      </c>
      <c r="B3" s="9" t="inlineStr">
        <is>
          <t>Unit</t>
        </is>
      </c>
      <c r="C3" s="10" t="inlineStr">
        <is>
          <t>Count</t>
        </is>
      </c>
      <c r="D3" s="9" t="inlineStr">
        <is>
          <t>Unit Price</t>
        </is>
      </c>
      <c r="E3" s="11" t="inlineStr">
        <is>
          <t>Item Total</t>
        </is>
      </c>
    </row>
    <row r="4">
      <c r="A4" s="96" t="inlineStr">
        <is>
          <t xml:space="preserve">1. Statistician Support                            </t>
        </is>
      </c>
      <c r="B4" s="97" t="n"/>
      <c r="C4" s="97" t="n"/>
      <c r="D4" s="97" t="n"/>
      <c r="E4" s="146">
        <f>SUM(E5:E7)</f>
        <v/>
      </c>
    </row>
    <row r="5">
      <c r="A5" s="13" t="inlineStr">
        <is>
          <t>SAP Review</t>
        </is>
      </c>
      <c r="B5" s="14" t="inlineStr">
        <is>
          <t>Hour</t>
        </is>
      </c>
      <c r="C5" s="15" t="n"/>
      <c r="D5" s="147" t="n">
        <v>180</v>
      </c>
      <c r="E5" s="148">
        <f>C5*D5</f>
        <v/>
      </c>
    </row>
    <row r="6" ht="28.8" customHeight="1">
      <c r="A6" s="13" t="inlineStr">
        <is>
          <t>Programming Support</t>
        </is>
      </c>
      <c r="B6" s="14" t="inlineStr">
        <is>
          <t>Hour</t>
        </is>
      </c>
      <c r="C6" s="15">
        <f>prog_support_requests</f>
        <v/>
      </c>
      <c r="D6" s="147" t="n">
        <v>105</v>
      </c>
      <c r="E6" s="148">
        <f>C6*D6</f>
        <v/>
      </c>
    </row>
    <row r="7" ht="28.8" customHeight="1">
      <c r="A7" s="13" t="inlineStr">
        <is>
          <t>Statistician Support</t>
        </is>
      </c>
      <c r="B7" s="14" t="inlineStr">
        <is>
          <t>Hour</t>
        </is>
      </c>
      <c r="C7" s="15">
        <f>stat_support_requests</f>
        <v/>
      </c>
      <c r="D7" s="147" t="n">
        <v>150</v>
      </c>
      <c r="E7" s="148">
        <f>C7*D7</f>
        <v/>
      </c>
    </row>
    <row r="8">
      <c r="A8" s="18" t="n"/>
      <c r="B8" s="19" t="n"/>
      <c r="C8" s="19" t="n"/>
      <c r="D8" s="20" t="n"/>
      <c r="E8" s="21" t="n"/>
    </row>
    <row r="9">
      <c r="A9" s="22" t="inlineStr">
        <is>
          <t>2. SDTM Standardization</t>
        </is>
      </c>
      <c r="B9" s="23" t="n"/>
      <c r="C9" s="24" t="n"/>
      <c r="D9" s="25" t="n"/>
      <c r="E9" s="149">
        <f>SUM(E12:E13)</f>
        <v/>
      </c>
    </row>
    <row r="10">
      <c r="A10" s="28" t="inlineStr">
        <is>
          <t>SDTM Trial Design</t>
        </is>
      </c>
      <c r="B10" s="30" t="inlineStr">
        <is>
          <t>Domain</t>
        </is>
      </c>
      <c r="C10" s="15">
        <f>sdtm_tdd</f>
        <v/>
      </c>
      <c r="D10" s="150" t="n">
        <v>650</v>
      </c>
      <c r="E10" s="148">
        <f>C10*D10</f>
        <v/>
      </c>
    </row>
    <row r="11">
      <c r="A11" s="28" t="inlineStr">
        <is>
          <t>SDTM Subject Level</t>
        </is>
      </c>
      <c r="B11" s="30" t="inlineStr">
        <is>
          <t>Domain</t>
        </is>
      </c>
      <c r="C11" s="15">
        <f>sdtm_sd</f>
        <v/>
      </c>
      <c r="D11" s="150" t="n">
        <v>1300</v>
      </c>
      <c r="E11" s="148">
        <f>C11*D11</f>
        <v/>
      </c>
    </row>
    <row r="12">
      <c r="A12" s="34" t="inlineStr">
        <is>
          <t>Subtotal of SDTM Base</t>
        </is>
      </c>
      <c r="B12" s="35" t="n"/>
      <c r="C12" s="144">
        <f>SUM(C10:C11)</f>
        <v/>
      </c>
      <c r="D12" s="37" t="n"/>
      <c r="E12" s="151">
        <f>SUM(E10:E11)</f>
        <v/>
      </c>
    </row>
    <row r="13">
      <c r="A13" s="39" t="inlineStr">
        <is>
          <t xml:space="preserve">Per Data Refresh </t>
        </is>
      </c>
      <c r="B13" s="40" t="inlineStr">
        <is>
          <t>Refresh</t>
        </is>
      </c>
      <c r="C13" s="41">
        <f>sdtm_fr</f>
        <v/>
      </c>
      <c r="D13" s="152" t="n">
        <v>1500</v>
      </c>
      <c r="E13" s="148">
        <f>C13*D13</f>
        <v/>
      </c>
    </row>
    <row r="14">
      <c r="A14" s="42" t="n"/>
      <c r="B14" s="43" t="n"/>
      <c r="C14" s="19" t="n"/>
      <c r="D14" s="43" t="n"/>
      <c r="E14" s="42" t="n"/>
    </row>
    <row r="15">
      <c r="A15" s="44" t="inlineStr">
        <is>
          <t>3. ADaM Creation</t>
        </is>
      </c>
      <c r="B15" s="45" t="n"/>
      <c r="C15" s="46" t="n"/>
      <c r="D15" s="47" t="n"/>
      <c r="E15" s="153">
        <f>SUM(E18:E19)</f>
        <v/>
      </c>
    </row>
    <row r="16">
      <c r="A16" s="28" t="inlineStr">
        <is>
          <t>ADaM Simple (Most of Safety)</t>
        </is>
      </c>
      <c r="B16" s="30" t="inlineStr">
        <is>
          <t>Dataset</t>
        </is>
      </c>
      <c r="C16" s="15">
        <f>adam_simp</f>
        <v/>
      </c>
      <c r="D16" s="150" t="n">
        <v>2350</v>
      </c>
      <c r="E16" s="148">
        <f>C16*D16</f>
        <v/>
      </c>
    </row>
    <row r="17">
      <c r="A17" s="28" t="inlineStr">
        <is>
          <t>ADaM Complex (ADSL, ADLB, ADEX, &amp; Efficacy)</t>
        </is>
      </c>
      <c r="B17" s="30" t="inlineStr">
        <is>
          <t>Dataset</t>
        </is>
      </c>
      <c r="C17" s="15">
        <f>adam_compl</f>
        <v/>
      </c>
      <c r="D17" s="150" t="n">
        <v>3200</v>
      </c>
      <c r="E17" s="148">
        <f>C17*D17</f>
        <v/>
      </c>
    </row>
    <row r="18">
      <c r="A18" s="34" t="inlineStr">
        <is>
          <t>Subtotal of ADaM Base</t>
        </is>
      </c>
      <c r="B18" s="35" t="n"/>
      <c r="C18" s="144">
        <f>SUM(C16:C17)</f>
        <v/>
      </c>
      <c r="D18" s="37" t="n"/>
      <c r="E18" s="151">
        <f>SUM(E16:E17)</f>
        <v/>
      </c>
    </row>
    <row r="19">
      <c r="A19" s="39" t="inlineStr">
        <is>
          <t>Per Data Refresh</t>
        </is>
      </c>
      <c r="B19" s="40" t="inlineStr">
        <is>
          <t>Refresh</t>
        </is>
      </c>
      <c r="C19" s="41">
        <f>adam_fr</f>
        <v/>
      </c>
      <c r="D19" s="152" t="n">
        <v>2000</v>
      </c>
      <c r="E19" s="148">
        <f>C19*D19</f>
        <v/>
      </c>
    </row>
    <row r="20">
      <c r="A20" s="49" t="n"/>
      <c r="B20" s="50" t="n"/>
      <c r="C20" s="51" t="n"/>
      <c r="D20" s="52" t="n"/>
      <c r="E20" s="53" t="n"/>
    </row>
    <row r="21">
      <c r="A21" s="44" t="inlineStr">
        <is>
          <t>4. TLF Base Development</t>
        </is>
      </c>
      <c r="B21" s="45" t="n"/>
      <c r="C21" s="46" t="n"/>
      <c r="D21" s="47" t="n"/>
      <c r="E21" s="153">
        <f>SUM(E28:E29)</f>
        <v/>
      </c>
    </row>
    <row r="22">
      <c r="A22" s="28" t="inlineStr">
        <is>
          <t>Unique Tables</t>
        </is>
      </c>
      <c r="B22" s="30" t="inlineStr">
        <is>
          <t>Table</t>
        </is>
      </c>
      <c r="C22" s="15">
        <f>tlf_final_unique_tables</f>
        <v/>
      </c>
      <c r="D22" s="150" t="n">
        <v>950</v>
      </c>
      <c r="E22" s="148">
        <f>C22*D22</f>
        <v/>
      </c>
    </row>
    <row r="23">
      <c r="A23" s="28" t="inlineStr">
        <is>
          <t>Repeat Tables</t>
        </is>
      </c>
      <c r="B23" s="30" t="inlineStr">
        <is>
          <t>Table</t>
        </is>
      </c>
      <c r="C23" s="15">
        <f>tlf_final_repeat_tables</f>
        <v/>
      </c>
      <c r="D23" s="150" t="n">
        <v>350</v>
      </c>
      <c r="E23" s="148">
        <f>C23*D23</f>
        <v/>
      </c>
    </row>
    <row r="24">
      <c r="A24" s="28" t="inlineStr">
        <is>
          <t>Unique Figures</t>
        </is>
      </c>
      <c r="B24" s="30" t="inlineStr">
        <is>
          <t>Figure</t>
        </is>
      </c>
      <c r="C24" s="15">
        <f>tlf_final_unique_figures</f>
        <v/>
      </c>
      <c r="D24" s="150" t="n">
        <v>1000</v>
      </c>
      <c r="E24" s="148">
        <f>C24*D24</f>
        <v/>
      </c>
    </row>
    <row r="25">
      <c r="A25" s="28" t="inlineStr">
        <is>
          <t>Repeat Figures</t>
        </is>
      </c>
      <c r="B25" s="30" t="inlineStr">
        <is>
          <t>Figure</t>
        </is>
      </c>
      <c r="C25" s="15">
        <f>tlf_final_repeat_figures</f>
        <v/>
      </c>
      <c r="D25" s="150" t="n">
        <v>375</v>
      </c>
      <c r="E25" s="148">
        <f>C25*D25</f>
        <v/>
      </c>
    </row>
    <row r="26">
      <c r="A26" s="28" t="inlineStr">
        <is>
          <t>Unique Listings</t>
        </is>
      </c>
      <c r="B26" s="30" t="inlineStr">
        <is>
          <t>Listing</t>
        </is>
      </c>
      <c r="C26" s="15">
        <f>tlf_final_unique_listings</f>
        <v/>
      </c>
      <c r="D26" s="150" t="n">
        <v>690</v>
      </c>
      <c r="E26" s="148">
        <f>C26*D26</f>
        <v/>
      </c>
    </row>
    <row r="27">
      <c r="A27" s="28" t="inlineStr">
        <is>
          <t>Repeat Listings</t>
        </is>
      </c>
      <c r="B27" s="30" t="inlineStr">
        <is>
          <t>Listing</t>
        </is>
      </c>
      <c r="C27" s="15">
        <f>tlf_final_repeat_listings</f>
        <v/>
      </c>
      <c r="D27" s="150" t="n">
        <v>250</v>
      </c>
      <c r="E27" s="148">
        <f>C27*D27</f>
        <v/>
      </c>
    </row>
    <row r="28">
      <c r="A28" s="34" t="inlineStr">
        <is>
          <t>Subtotal of TLF Base</t>
        </is>
      </c>
      <c r="B28" s="35" t="n"/>
      <c r="C28" s="36">
        <f>SUM(C22:C27)</f>
        <v/>
      </c>
      <c r="D28" s="37" t="n"/>
      <c r="E28" s="151">
        <f>SUM(E22:E27)</f>
        <v/>
      </c>
    </row>
    <row r="29">
      <c r="A29" s="55" t="inlineStr">
        <is>
          <t>Per TLF refresh (fully validated)</t>
        </is>
      </c>
      <c r="B29" s="56" t="inlineStr">
        <is>
          <t>Refresh</t>
        </is>
      </c>
      <c r="C29" s="57" t="n"/>
      <c r="D29" s="154" t="n">
        <v>5000</v>
      </c>
      <c r="E29" s="148">
        <f>C29*D29</f>
        <v/>
      </c>
    </row>
    <row r="30">
      <c r="A30" s="59" t="n"/>
      <c r="B30" s="60" t="n"/>
      <c r="C30" s="61" t="n"/>
      <c r="D30" s="62" t="n"/>
      <c r="E30" s="63" t="n"/>
    </row>
    <row r="31">
      <c r="A31" s="44" t="inlineStr">
        <is>
          <t>5. DMC</t>
        </is>
      </c>
      <c r="B31" s="45" t="n"/>
      <c r="C31" s="46" t="n"/>
      <c r="D31" s="47" t="n"/>
      <c r="E31" s="153">
        <f>SUM(E32:E34)</f>
        <v/>
      </c>
    </row>
    <row r="32">
      <c r="A32" s="64" t="inlineStr">
        <is>
          <t>SDTM Refresh (DMC)</t>
        </is>
      </c>
      <c r="B32" s="41" t="inlineStr">
        <is>
          <t>Refresh</t>
        </is>
      </c>
      <c r="C32" s="41">
        <f>sdtm_dmc_fr</f>
        <v/>
      </c>
      <c r="D32" s="155" t="n">
        <v>1500</v>
      </c>
      <c r="E32" s="148">
        <f>C32*D32</f>
        <v/>
      </c>
    </row>
    <row r="33">
      <c r="A33" s="64" t="inlineStr">
        <is>
          <t>ADaM Refresh (DMC)</t>
        </is>
      </c>
      <c r="B33" s="78" t="inlineStr">
        <is>
          <t>Refresh</t>
        </is>
      </c>
      <c r="C33" s="41">
        <f>adam_dmc_fr</f>
        <v/>
      </c>
      <c r="D33" s="155" t="n">
        <v>2000</v>
      </c>
      <c r="E33" s="148">
        <f>C33*D33</f>
        <v/>
      </c>
    </row>
    <row r="34">
      <c r="A34" s="64" t="inlineStr">
        <is>
          <t>TLF Refresh (DMC)</t>
        </is>
      </c>
      <c r="B34" s="5" t="inlineStr">
        <is>
          <t>Refresh</t>
        </is>
      </c>
      <c r="C34" s="41">
        <f>tlf_dmc_fr</f>
        <v/>
      </c>
      <c r="D34" s="155" t="n">
        <v>5000</v>
      </c>
      <c r="E34" s="148">
        <f>C34*D34</f>
        <v/>
      </c>
    </row>
    <row r="35">
      <c r="A35" s="66" t="n"/>
      <c r="B35" s="67" t="n"/>
      <c r="C35" s="68" t="n"/>
      <c r="D35" s="67" t="n"/>
      <c r="E35" s="66" t="n"/>
    </row>
    <row r="36">
      <c r="A36" s="44" t="inlineStr">
        <is>
          <t>6. Project Meetings and Communications</t>
        </is>
      </c>
      <c r="B36" s="69" t="n"/>
      <c r="C36" s="70" t="n"/>
      <c r="D36" s="71" t="n"/>
      <c r="E36" s="153">
        <f>E37</f>
        <v/>
      </c>
    </row>
    <row r="37" ht="86.40000000000001" customHeight="1">
      <c r="A37" s="13" t="inlineStr">
        <is>
          <t>Project Meetings &amp; Status Reporting (as needed)</t>
        </is>
      </c>
      <c r="B37" s="40" t="inlineStr">
        <is>
          <t>Meeting</t>
        </is>
      </c>
      <c r="C37" s="15" t="n"/>
      <c r="D37" s="152" t="n">
        <v>500</v>
      </c>
      <c r="E37" s="148">
        <f>C37*D37</f>
        <v/>
      </c>
    </row>
    <row r="38" ht="14.4" customHeight="1">
      <c r="A38" s="81" t="n"/>
      <c r="B38" s="43" t="n"/>
      <c r="C38" s="82" t="n"/>
      <c r="D38" s="156" t="n"/>
      <c r="E38" s="157" t="n"/>
    </row>
    <row r="39">
      <c r="A39" s="44" t="inlineStr">
        <is>
          <t>7. Annual DSUR (if needed)</t>
        </is>
      </c>
      <c r="B39" s="69" t="n"/>
      <c r="C39" s="70" t="n"/>
      <c r="D39" s="71" t="n"/>
      <c r="E39" s="153">
        <f>SUM(E40:E41)</f>
        <v/>
      </c>
    </row>
    <row r="40" ht="43.2" customHeight="1">
      <c r="A40" s="13" t="inlineStr">
        <is>
          <t>DSUR Data Refresh (SDTM and ADaM)</t>
        </is>
      </c>
      <c r="B40" s="40" t="inlineStr">
        <is>
          <t>Refresh</t>
        </is>
      </c>
      <c r="C40" s="15">
        <f>dsur_years</f>
        <v/>
      </c>
      <c r="D40" s="152" t="n">
        <v>3000</v>
      </c>
      <c r="E40" s="148">
        <f>C40*D40</f>
        <v/>
      </c>
    </row>
    <row r="41" ht="28.8" customHeight="1">
      <c r="A41" s="13" t="inlineStr">
        <is>
          <t>DSUR Data Refresh (TLFs)</t>
        </is>
      </c>
      <c r="B41" s="40" t="inlineStr">
        <is>
          <t>Refresh</t>
        </is>
      </c>
      <c r="C41" s="15">
        <f>dsur_years</f>
        <v/>
      </c>
      <c r="D41" s="152" t="n">
        <v>5000</v>
      </c>
      <c r="E41" s="148">
        <f>C41*D41</f>
        <v/>
      </c>
    </row>
    <row r="42">
      <c r="A42" s="81" t="n"/>
      <c r="B42" s="43" t="n"/>
      <c r="C42" s="82" t="n"/>
      <c r="D42" s="156" t="n"/>
      <c r="E42" s="157" t="n"/>
    </row>
    <row r="43">
      <c r="A43" s="44" t="inlineStr">
        <is>
          <t>8. Annual Investigator's Brochure (if needed)</t>
        </is>
      </c>
      <c r="B43" s="69" t="n"/>
      <c r="C43" s="70" t="n"/>
      <c r="D43" s="71" t="n"/>
      <c r="E43" s="153">
        <f>SUM(E44:E45)</f>
        <v/>
      </c>
    </row>
    <row r="44">
      <c r="A44" s="27" t="inlineStr">
        <is>
          <t>IB Data Refresh (SDTM and ADaM)</t>
        </is>
      </c>
      <c r="B44" s="29" t="inlineStr">
        <is>
          <t>Refresh</t>
        </is>
      </c>
      <c r="C44" s="79">
        <f>investigator_years</f>
        <v/>
      </c>
      <c r="D44" s="158" t="n">
        <v>5000</v>
      </c>
      <c r="E44" s="148">
        <f>C44*D44</f>
        <v/>
      </c>
    </row>
    <row r="45">
      <c r="A45" s="27" t="inlineStr">
        <is>
          <t>IB Refresh (TLF)</t>
        </is>
      </c>
      <c r="B45" s="29" t="inlineStr">
        <is>
          <t>Refresh</t>
        </is>
      </c>
      <c r="C45" s="79">
        <f>investigator_years</f>
        <v/>
      </c>
      <c r="D45" s="158" t="n">
        <v>5000</v>
      </c>
      <c r="E45" s="148">
        <f>C45*D45</f>
        <v/>
      </c>
    </row>
    <row r="46">
      <c r="A46" s="84" t="n"/>
      <c r="B46" s="85" t="n"/>
      <c r="C46" s="86" t="n"/>
      <c r="D46" s="159" t="n"/>
      <c r="E46" s="160" t="n"/>
    </row>
    <row r="47">
      <c r="A47" s="91" t="inlineStr">
        <is>
          <t>9. Patient Profile</t>
        </is>
      </c>
      <c r="B47" s="92" t="n"/>
      <c r="C47" s="93" t="n"/>
      <c r="D47" s="161" t="n"/>
      <c r="E47" s="162">
        <f>SUM(E48:E50)</f>
        <v/>
      </c>
    </row>
    <row r="48" ht="28.8" customHeight="1">
      <c r="A48" s="12" t="inlineStr">
        <is>
          <t>Patient Profile Spec</t>
        </is>
      </c>
      <c r="B48" s="54" t="inlineStr">
        <is>
          <t>Panel</t>
        </is>
      </c>
      <c r="C48" s="89">
        <f>'[1]Study Information'!B69</f>
        <v/>
      </c>
      <c r="D48" s="163" t="n">
        <v>100</v>
      </c>
      <c r="E48" s="148">
        <f>C48*D48</f>
        <v/>
      </c>
    </row>
    <row r="49" ht="28.8" customHeight="1">
      <c r="A49" s="12" t="inlineStr">
        <is>
          <t>Patient Profile Development</t>
        </is>
      </c>
      <c r="B49" s="54" t="inlineStr">
        <is>
          <t>Panel</t>
        </is>
      </c>
      <c r="C49" s="89">
        <f>'[1]Study Information'!B69</f>
        <v/>
      </c>
      <c r="D49" s="163" t="n">
        <v>500</v>
      </c>
      <c r="E49" s="148">
        <f>C49*D49</f>
        <v/>
      </c>
    </row>
    <row r="50" ht="28.8" customHeight="1">
      <c r="A50" s="12" t="inlineStr">
        <is>
          <t>Patient Profile Refresh</t>
        </is>
      </c>
      <c r="B50" s="54" t="inlineStr">
        <is>
          <t>Month</t>
        </is>
      </c>
      <c r="C50" s="89" t="n">
        <v>0</v>
      </c>
      <c r="D50" s="163" t="n">
        <v>500</v>
      </c>
      <c r="E50" s="148">
        <f>C50*D50</f>
        <v/>
      </c>
    </row>
    <row r="51">
      <c r="A51" s="84" t="n"/>
      <c r="B51" s="85" t="n"/>
      <c r="C51" s="86" t="n"/>
      <c r="D51" s="159" t="n"/>
      <c r="E51" s="160" t="n"/>
    </row>
    <row r="52">
      <c r="A52" s="73" t="inlineStr">
        <is>
          <t>Total</t>
        </is>
      </c>
      <c r="B52" s="74" t="n"/>
      <c r="C52" s="75" t="n"/>
      <c r="D52" s="74" t="n"/>
      <c r="E52" s="164">
        <f>SUM(E4, E9, E15, E21, E31, E36, E39, E43, E47)</f>
        <v/>
      </c>
    </row>
  </sheetData>
  <mergeCells count="1">
    <mergeCell ref="C2:E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Michael Chen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2025-07-08T17:05:24Z</dcterms:modified>
  <cp:lastModifiedBy>Michael Chen</cp:lastModifiedBy>
</cp:coreProperties>
</file>