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MichaelChen\AppData\Local\Programs\Python\Python312\budget_proposal\templates_xlsx\"/>
    </mc:Choice>
  </mc:AlternateContent>
  <xr:revisionPtr revIDLastSave="0" documentId="13_ncr:1_{A3BFC6D1-32E2-4887-96CB-36545B288AC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udy Information Biostats" sheetId="2" r:id="rId1"/>
    <sheet name="Biostatistics and Programming" sheetId="1" r:id="rId2"/>
  </sheets>
  <externalReferences>
    <externalReference r:id="rId3"/>
  </externalReferences>
  <definedNames>
    <definedName name="adam_compl">'Study Information Biostats'!$B$31</definedName>
    <definedName name="adam_dmc_fr">'Study Information Biostats'!$B$32</definedName>
    <definedName name="adam_fr">'Study Information Biostats'!$B$33</definedName>
    <definedName name="adam_simp">'Study Information Biostats'!$B$30</definedName>
    <definedName name="dsur_report_listings">'Study Information Biostats'!$B$47</definedName>
    <definedName name="dsur_report_tables">'Study Information Biostats'!$B$46</definedName>
    <definedName name="dsur_years">'Study Information Biostats'!$B$48</definedName>
    <definedName name="enroll_dur">'Study Information Biostats'!$B$15</definedName>
    <definedName name="investigator_listings">'Study Information Biostats'!$B$51</definedName>
    <definedName name="investigator_tables">'Study Information Biostats'!$B$50</definedName>
    <definedName name="investigator_years">'Study Information Biostats'!$B$52</definedName>
    <definedName name="num_complete">'Study Information Biostats'!$B$12</definedName>
    <definedName name="num_dmc_meet">'Study Information Biostats'!$B$21</definedName>
    <definedName name="num_subj">'Study Information Biostats'!$B$11</definedName>
    <definedName name="num_withdrawn">'Study Information Biostats'!$B$13</definedName>
    <definedName name="patient_profile">'Study Information Biostats'!$B$54</definedName>
    <definedName name="prog_support_requests">'Study Information Biostats'!$B$57</definedName>
    <definedName name="sdtm_dmc_fr">'Study Information Biostats'!$B$26</definedName>
    <definedName name="sdtm_fr">'Study Information Biostats'!$B$27</definedName>
    <definedName name="sdtm_sd">'Study Information Biostats'!$B$25</definedName>
    <definedName name="sdtm_tdd">'Study Information Biostats'!$B$24</definedName>
    <definedName name="stat_support_requests">'Study Information Biostats'!$B$56</definedName>
    <definedName name="subj_dur">'Study Information Biostats'!$B$16</definedName>
    <definedName name="tlf_dmc_fr">'Study Information Biostats'!$B$43</definedName>
    <definedName name="tlf_final_fr">'Study Information Biostats'!$B$44</definedName>
    <definedName name="tlf_final_repeat_figures">'Study Information Biostats'!$B$40</definedName>
    <definedName name="tlf_final_repeat_listings">'Study Information Biostats'!$B$42</definedName>
    <definedName name="tlf_final_repeat_tables">'Study Information Biostats'!$B$38</definedName>
    <definedName name="tlf_final_unique_figures">'Study Information Biostats'!$B$39</definedName>
    <definedName name="tlf_final_unique_listings">'Study Information Biostats'!$B$41</definedName>
    <definedName name="tlf_final_unique_tables">'Study Information Biostats'!$B$37</definedName>
    <definedName name="total_dur">'Study Information Biostats'!$B$17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1" l="1"/>
  <c r="E39" i="1"/>
  <c r="E36" i="1"/>
  <c r="E31" i="1"/>
  <c r="E21" i="1"/>
  <c r="E15" i="1"/>
  <c r="E9" i="1"/>
  <c r="E4" i="1"/>
  <c r="E33" i="1"/>
  <c r="C28" i="1"/>
  <c r="E28" i="1"/>
  <c r="C18" i="1"/>
  <c r="E18" i="1"/>
  <c r="C12" i="1"/>
  <c r="E12" i="1"/>
  <c r="E50" i="1"/>
  <c r="E45" i="1"/>
  <c r="E44" i="1"/>
  <c r="E41" i="1"/>
  <c r="E40" i="1"/>
  <c r="E37" i="1"/>
  <c r="E34" i="1"/>
  <c r="E32" i="1"/>
  <c r="E29" i="1"/>
  <c r="E27" i="1"/>
  <c r="E26" i="1"/>
  <c r="E25" i="1"/>
  <c r="E24" i="1"/>
  <c r="E23" i="1"/>
  <c r="E22" i="1"/>
  <c r="E19" i="1"/>
  <c r="E17" i="1"/>
  <c r="E16" i="1"/>
  <c r="E13" i="1"/>
  <c r="E11" i="1"/>
  <c r="E10" i="1"/>
  <c r="E7" i="1"/>
  <c r="E6" i="1"/>
  <c r="E5" i="1"/>
  <c r="C45" i="1"/>
  <c r="C44" i="1"/>
  <c r="C41" i="1"/>
  <c r="C40" i="1"/>
  <c r="C34" i="1"/>
  <c r="C33" i="1"/>
  <c r="C32" i="1"/>
  <c r="C27" i="1"/>
  <c r="C26" i="1"/>
  <c r="C25" i="1"/>
  <c r="C24" i="1"/>
  <c r="C23" i="1"/>
  <c r="C22" i="1"/>
  <c r="C19" i="1"/>
  <c r="C17" i="1"/>
  <c r="C16" i="1"/>
  <c r="C13" i="1"/>
  <c r="C11" i="1"/>
  <c r="C10" i="1"/>
  <c r="C7" i="1"/>
  <c r="C6" i="1"/>
  <c r="C49" i="1"/>
  <c r="E49" i="1" s="1"/>
  <c r="C48" i="1"/>
  <c r="E48" i="1" s="1"/>
  <c r="E47" i="1" s="1"/>
  <c r="E52" i="1" s="1"/>
</calcChain>
</file>

<file path=xl/sharedStrings.xml><?xml version="1.0" encoding="utf-8"?>
<sst xmlns="http://schemas.openxmlformats.org/spreadsheetml/2006/main" count="153" uniqueCount="107">
  <si>
    <t>Biostatistics and Programming Service</t>
  </si>
  <si>
    <t>Item</t>
  </si>
  <si>
    <t>Unit</t>
  </si>
  <si>
    <t>Count</t>
  </si>
  <si>
    <t>Unit Price</t>
  </si>
  <si>
    <t>Item Total</t>
  </si>
  <si>
    <t xml:space="preserve">1. Statistician Support                            </t>
  </si>
  <si>
    <t>SAP Review</t>
  </si>
  <si>
    <t>Hour</t>
  </si>
  <si>
    <t>Statistician Support</t>
  </si>
  <si>
    <t>2. SDTM Standardization</t>
  </si>
  <si>
    <t>Domain</t>
  </si>
  <si>
    <t>SDTM Trial Design</t>
  </si>
  <si>
    <t>SDTM Subject Level</t>
  </si>
  <si>
    <t>Subtotal of SDTM Base</t>
  </si>
  <si>
    <t>Refresh</t>
  </si>
  <si>
    <t>SDTM Data Transfer</t>
  </si>
  <si>
    <t>3. ADaM Creation</t>
  </si>
  <si>
    <t>Dataset</t>
  </si>
  <si>
    <t>ADaM Simple (Most of Safety)</t>
  </si>
  <si>
    <t>ADaM Complex (ADSL, ADLB, ADEX, &amp; Efficacy)</t>
  </si>
  <si>
    <t>Subtotal of ADaM Base</t>
  </si>
  <si>
    <t>ADaM Data Transfer</t>
  </si>
  <si>
    <t>4. TLF Base Development</t>
  </si>
  <si>
    <t>Unique Tables</t>
  </si>
  <si>
    <t>Table</t>
  </si>
  <si>
    <t>Repeat Tables</t>
  </si>
  <si>
    <t>Unique Figures</t>
  </si>
  <si>
    <t>Figure</t>
  </si>
  <si>
    <t>Repeat Figures</t>
  </si>
  <si>
    <t>Unique Listings</t>
  </si>
  <si>
    <t>Listing</t>
  </si>
  <si>
    <t>Repeat Listings</t>
  </si>
  <si>
    <t>Subtotal of TLF Base</t>
  </si>
  <si>
    <t>Per TLF refresh (fully validated)</t>
  </si>
  <si>
    <t>6. Project Meetings and Communications</t>
  </si>
  <si>
    <t>Project Meetings &amp; Status Reporting (as needed)</t>
  </si>
  <si>
    <t>Meeting</t>
  </si>
  <si>
    <t>Total</t>
  </si>
  <si>
    <t xml:space="preserve">Per Data Refresh </t>
  </si>
  <si>
    <t>5. DMC</t>
  </si>
  <si>
    <t>SDTM Refresh (DMC)</t>
  </si>
  <si>
    <t>ADaM Refresh (DMC)</t>
  </si>
  <si>
    <t>Per Data Refresh</t>
  </si>
  <si>
    <t>7. Annual DSUR (if needed)</t>
  </si>
  <si>
    <t>DSUR Data Refresh (SDTM and ADaM)</t>
  </si>
  <si>
    <t>DSUR Data Refresh (TLFs)</t>
  </si>
  <si>
    <t>IB Data Refresh (SDTM and ADaM)</t>
  </si>
  <si>
    <t>IB Refresh (TLF)</t>
  </si>
  <si>
    <t>8. Annual Investigator's Brochure (if needed)</t>
  </si>
  <si>
    <t>Patient Profile Spec</t>
  </si>
  <si>
    <t>Panel</t>
  </si>
  <si>
    <t>Patient Profile Development</t>
  </si>
  <si>
    <t>Patient Profile Refresh</t>
  </si>
  <si>
    <t>Month</t>
  </si>
  <si>
    <t>9. Patient Profile</t>
  </si>
  <si>
    <t>Programming Support</t>
  </si>
  <si>
    <t>Study Assumptions</t>
  </si>
  <si>
    <t>Sponsor:</t>
  </si>
  <si>
    <t>Protocol:</t>
  </si>
  <si>
    <t>Assumptions:</t>
  </si>
  <si>
    <t>Dropout Rate</t>
  </si>
  <si>
    <t>Please derive this from protocol or we will assume a percentage</t>
  </si>
  <si>
    <t>Study Conduct Activity</t>
  </si>
  <si>
    <t>Comments</t>
  </si>
  <si>
    <t>Number of Subjects</t>
  </si>
  <si>
    <t>Number of enrolled subjects</t>
  </si>
  <si>
    <t>Provided based on protocol</t>
  </si>
  <si>
    <t>Number of completed subjects</t>
  </si>
  <si>
    <t>Derived based on dropout rate</t>
  </si>
  <si>
    <t>Number of withdrawn subjects</t>
  </si>
  <si>
    <t>Enrolled * Dropout Rate</t>
  </si>
  <si>
    <t>Protocol Amendment</t>
  </si>
  <si>
    <t>Number of Protocol Amendments</t>
  </si>
  <si>
    <t>Anticipated</t>
  </si>
  <si>
    <t>DMC Coordination and Support</t>
  </si>
  <si>
    <t>Number of DMC Meetings</t>
  </si>
  <si>
    <t>Provided</t>
  </si>
  <si>
    <t>Biostats &amp; Programming</t>
  </si>
  <si>
    <t>SDTM</t>
  </si>
  <si>
    <t>Trial Design Domains</t>
  </si>
  <si>
    <t>Subject Domains</t>
  </si>
  <si>
    <t>Full Refreshes (DMC)</t>
  </si>
  <si>
    <t>Full Refreshes</t>
  </si>
  <si>
    <t>ADaM</t>
  </si>
  <si>
    <t>Full refreshes (DMC)</t>
  </si>
  <si>
    <t>TLF (CSR)</t>
  </si>
  <si>
    <t>TLF Shells (Unique TLFs)</t>
  </si>
  <si>
    <t>Assumed</t>
  </si>
  <si>
    <t>Full refreshes</t>
  </si>
  <si>
    <t>Meetings</t>
  </si>
  <si>
    <t>Total number of biostats &amp; programming meetings</t>
  </si>
  <si>
    <t>Study Duration (months)</t>
  </si>
  <si>
    <t xml:space="preserve">Total study duration </t>
  </si>
  <si>
    <t xml:space="preserve">Enrollment duration </t>
  </si>
  <si>
    <t>Subject Participation</t>
  </si>
  <si>
    <t xml:space="preserve">Full refreshes </t>
  </si>
  <si>
    <t>TLF Refresh (DMC)</t>
  </si>
  <si>
    <t>Annual DSUR Reporting</t>
  </si>
  <si>
    <t>Standard Tables</t>
  </si>
  <si>
    <t>Standard Listings</t>
  </si>
  <si>
    <t>Annual Refresh</t>
  </si>
  <si>
    <t>Annual Investigator's Brochure</t>
  </si>
  <si>
    <t>Patient Profile</t>
  </si>
  <si>
    <t>Patient Profile Panels</t>
  </si>
  <si>
    <t>Ad-hoc Request Support (pre-allocated)</t>
  </si>
  <si>
    <t>Statistical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</si>
</sst>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Aptos Narrow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FFFF"/>
      <name val="Aptos Narrow"/>
      <family val="2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  <font>
      <sz val="11"/>
      <name val="Aptos Narrow"/>
      <family val="2"/>
    </font>
    <font>
      <b/>
      <sz val="11"/>
      <name val="Aptos Narrow"/>
      <family val="2"/>
    </font>
    <font>
      <b/>
      <sz val="11"/>
      <color theme="1"/>
      <name val="Calibri"/>
      <scheme val="minor"/>
    </font>
    <font>
      <b/>
      <sz val="16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name val="Calibri"/>
      <family val="2"/>
      <scheme val="minor"/>
    </font>
    <font>
      <b/>
      <sz val="16"/>
      <color rgb="FFBE501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2D7DCE"/>
        <bgColor rgb="FF000000"/>
      </patternFill>
    </fill>
    <fill>
      <patternFill patternType="solid">
        <fgColor rgb="FFB8D3EF"/>
        <bgColor rgb="FF000000"/>
      </patternFill>
    </fill>
    <fill>
      <patternFill patternType="solid">
        <fgColor rgb="FFCAEDFB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5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right" vertical="center"/>
    </xf>
    <xf numFmtId="0" fontId="0" fillId="0" borderId="2" xfId="0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6" fontId="7" fillId="0" borderId="5" xfId="0" applyNumberFormat="1" applyFont="1" applyBorder="1" applyAlignment="1">
      <alignment horizontal="center" vertical="center" wrapText="1"/>
    </xf>
    <xf numFmtId="6" fontId="7" fillId="0" borderId="2" xfId="0" applyNumberFormat="1" applyFont="1" applyBorder="1" applyAlignment="1">
      <alignment horizontal="righ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right" vertical="center" wrapText="1"/>
    </xf>
    <xf numFmtId="0" fontId="9" fillId="3" borderId="3" xfId="0" applyFont="1" applyFill="1" applyBorder="1" applyAlignment="1">
      <alignment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/>
    </xf>
    <xf numFmtId="6" fontId="9" fillId="3" borderId="2" xfId="0" applyNumberFormat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6" fontId="7" fillId="0" borderId="2" xfId="0" applyNumberFormat="1" applyFont="1" applyBorder="1" applyAlignment="1">
      <alignment horizontal="center" vertical="center"/>
    </xf>
    <xf numFmtId="6" fontId="3" fillId="0" borderId="2" xfId="0" applyNumberFormat="1" applyFont="1" applyBorder="1" applyAlignment="1">
      <alignment horizontal="center" vertical="center"/>
    </xf>
    <xf numFmtId="6" fontId="3" fillId="0" borderId="2" xfId="0" applyNumberFormat="1" applyFont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6" fontId="6" fillId="4" borderId="2" xfId="0" applyNumberFormat="1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6" fontId="6" fillId="3" borderId="2" xfId="0" applyNumberFormat="1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7" fillId="0" borderId="8" xfId="0" applyFont="1" applyBorder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6" fontId="7" fillId="0" borderId="8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7" fillId="0" borderId="2" xfId="0" applyFont="1" applyBorder="1" applyAlignment="1">
      <alignment horizontal="left" vertical="center"/>
    </xf>
    <xf numFmtId="6" fontId="3" fillId="0" borderId="10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6" fontId="5" fillId="2" borderId="0" xfId="0" applyNumberFormat="1" applyFont="1" applyFill="1" applyAlignment="1">
      <alignment vertical="center"/>
    </xf>
    <xf numFmtId="0" fontId="7" fillId="0" borderId="0" xfId="0" applyFont="1" applyAlignment="1">
      <alignment horizontal="center" vertical="center" wrapText="1"/>
    </xf>
    <xf numFmtId="1" fontId="0" fillId="0" borderId="2" xfId="2" applyNumberFormat="1" applyFont="1" applyBorder="1" applyAlignment="1">
      <alignment horizontal="center" vertical="center" wrapText="1"/>
    </xf>
    <xf numFmtId="164" fontId="0" fillId="0" borderId="2" xfId="2" applyNumberFormat="1" applyFont="1" applyBorder="1" applyAlignment="1">
      <alignment horizontal="center" vertical="center"/>
    </xf>
    <xf numFmtId="0" fontId="7" fillId="0" borderId="3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6" fontId="7" fillId="0" borderId="5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" fontId="0" fillId="0" borderId="0" xfId="2" applyNumberFormat="1" applyFont="1" applyBorder="1" applyAlignment="1">
      <alignment horizontal="center" vertical="center" wrapText="1"/>
    </xf>
    <xf numFmtId="164" fontId="0" fillId="0" borderId="0" xfId="2" applyNumberFormat="1" applyFont="1" applyBorder="1" applyAlignment="1">
      <alignment horizontal="center" vertical="center"/>
    </xf>
    <xf numFmtId="164" fontId="0" fillId="0" borderId="0" xfId="2" applyNumberFormat="1" applyFont="1" applyBorder="1" applyAlignment="1">
      <alignment vertical="center"/>
    </xf>
    <xf numFmtId="3" fontId="0" fillId="0" borderId="2" xfId="0" applyNumberFormat="1" applyBorder="1" applyAlignment="1">
      <alignment horizontal="center" vertical="center" wrapText="1"/>
    </xf>
    <xf numFmtId="164" fontId="0" fillId="0" borderId="3" xfId="2" applyNumberFormat="1" applyFont="1" applyBorder="1" applyAlignment="1">
      <alignment horizontal="center" vertical="center" wrapText="1"/>
    </xf>
    <xf numFmtId="0" fontId="10" fillId="5" borderId="3" xfId="0" applyFont="1" applyFill="1" applyBorder="1" applyAlignment="1">
      <alignment vertical="center"/>
    </xf>
    <xf numFmtId="0" fontId="10" fillId="5" borderId="4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 wrapText="1"/>
    </xf>
    <xf numFmtId="164" fontId="10" fillId="5" borderId="5" xfId="2" applyNumberFormat="1" applyFont="1" applyFill="1" applyBorder="1" applyAlignment="1">
      <alignment horizontal="center" vertical="center"/>
    </xf>
    <xf numFmtId="164" fontId="10" fillId="5" borderId="2" xfId="2" applyNumberFormat="1" applyFont="1" applyFill="1" applyBorder="1" applyAlignment="1">
      <alignment vertical="center"/>
    </xf>
    <xf numFmtId="0" fontId="6" fillId="6" borderId="3" xfId="0" applyFont="1" applyFill="1" applyBorder="1" applyAlignment="1">
      <alignment vertical="center"/>
    </xf>
    <xf numFmtId="0" fontId="6" fillId="6" borderId="4" xfId="0" applyFont="1" applyFill="1" applyBorder="1" applyAlignment="1">
      <alignment horizontal="center" vertical="center" wrapText="1"/>
    </xf>
    <xf numFmtId="6" fontId="6" fillId="6" borderId="5" xfId="0" applyNumberFormat="1" applyFont="1" applyFill="1" applyBorder="1" applyAlignment="1">
      <alignment horizontal="right" vertical="center" wrapText="1"/>
    </xf>
    <xf numFmtId="0" fontId="11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right"/>
    </xf>
    <xf numFmtId="0" fontId="12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3" fillId="0" borderId="0" xfId="0" applyFont="1" applyAlignment="1">
      <alignment horizontal="left" wrapText="1" indent="3"/>
    </xf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13" fillId="2" borderId="2" xfId="0" applyFont="1" applyFill="1" applyBorder="1" applyAlignment="1">
      <alignment wrapText="1"/>
    </xf>
    <xf numFmtId="0" fontId="13" fillId="2" borderId="2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left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wrapText="1"/>
    </xf>
    <xf numFmtId="0" fontId="3" fillId="7" borderId="2" xfId="0" applyFont="1" applyFill="1" applyBorder="1" applyAlignment="1">
      <alignment horizontal="left" vertical="center" wrapText="1" indent="3"/>
    </xf>
    <xf numFmtId="0" fontId="16" fillId="8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3" fillId="0" borderId="2" xfId="0" applyFont="1" applyBorder="1" applyAlignment="1">
      <alignment wrapText="1"/>
    </xf>
    <xf numFmtId="0" fontId="15" fillId="0" borderId="2" xfId="0" applyFont="1" applyBorder="1" applyAlignment="1">
      <alignment horizontal="center" vertical="center" wrapText="1"/>
    </xf>
    <xf numFmtId="0" fontId="3" fillId="7" borderId="2" xfId="0" applyFont="1" applyFill="1" applyBorder="1" applyAlignment="1">
      <alignment horizontal="left" vertical="center" wrapText="1" indent="2"/>
    </xf>
    <xf numFmtId="0" fontId="4" fillId="3" borderId="3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vertical="center" wrapText="1"/>
    </xf>
    <xf numFmtId="0" fontId="15" fillId="0" borderId="2" xfId="0" applyFont="1" applyBorder="1" applyAlignment="1">
      <alignment horizontal="left" vertical="center" wrapText="1" indent="2"/>
    </xf>
    <xf numFmtId="0" fontId="15" fillId="0" borderId="2" xfId="0" applyFont="1" applyBorder="1" applyAlignment="1">
      <alignment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wrapText="1"/>
    </xf>
    <xf numFmtId="0" fontId="14" fillId="2" borderId="2" xfId="0" applyFont="1" applyFill="1" applyBorder="1" applyAlignment="1">
      <alignment wrapText="1"/>
    </xf>
    <xf numFmtId="0" fontId="14" fillId="2" borderId="2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wrapText="1"/>
    </xf>
    <xf numFmtId="0" fontId="17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left" wrapText="1" indent="3"/>
    </xf>
    <xf numFmtId="0" fontId="3" fillId="0" borderId="2" xfId="0" applyFont="1" applyBorder="1"/>
    <xf numFmtId="0" fontId="17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left" indent="3"/>
    </xf>
    <xf numFmtId="0" fontId="14" fillId="2" borderId="2" xfId="0" applyFont="1" applyFill="1" applyBorder="1" applyAlignment="1">
      <alignment horizontal="left" wrapText="1"/>
    </xf>
    <xf numFmtId="0" fontId="14" fillId="2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left" vertical="center" wrapText="1" indent="2"/>
    </xf>
    <xf numFmtId="0" fontId="15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wrapText="1"/>
    </xf>
    <xf numFmtId="0" fontId="18" fillId="9" borderId="2" xfId="0" applyFont="1" applyFill="1" applyBorder="1" applyAlignment="1">
      <alignment horizontal="left" vertical="center" wrapText="1"/>
    </xf>
    <xf numFmtId="37" fontId="19" fillId="0" borderId="2" xfId="1" applyNumberFormat="1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left" vertical="center" wrapText="1" indent="3"/>
    </xf>
    <xf numFmtId="0" fontId="6" fillId="4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ichaelChen\Downloads\EDETEK%20Proposal%20for%20Olema%20OP-1250-301_17Jul2024%20783531.xlsx" TargetMode="External"/><Relationship Id="rId1" Type="http://schemas.openxmlformats.org/officeDocument/2006/relationships/externalLinkPath" Target="/Users/MichaelChen/Downloads/EDETEK%20Proposal%20for%20Olema%20OP-1250-301_17Jul2024%207835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udy Information"/>
      <sheetName val="Budget Summary"/>
      <sheetName val="Biostatistics and Programming"/>
      <sheetName val="DMC Coordination"/>
      <sheetName val="DMC Biostats &amp; Prog.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6F508-D676-43D2-8857-8261BB484057}">
  <dimension ref="A1:C59"/>
  <sheetViews>
    <sheetView tabSelected="1" topLeftCell="A2" workbookViewId="0">
      <selection activeCell="F20" sqref="F20"/>
    </sheetView>
  </sheetViews>
  <sheetFormatPr defaultRowHeight="14.4" x14ac:dyDescent="0.3"/>
  <cols>
    <col min="1" max="3" width="31.44140625" customWidth="1"/>
  </cols>
  <sheetData>
    <row r="1" spans="1:3" ht="21" x14ac:dyDescent="0.4">
      <c r="A1" s="98" t="s">
        <v>57</v>
      </c>
      <c r="B1" s="72"/>
      <c r="C1" s="99"/>
    </row>
    <row r="2" spans="1:3" x14ac:dyDescent="0.3">
      <c r="A2" s="3"/>
      <c r="B2" s="72"/>
      <c r="C2" s="100"/>
    </row>
    <row r="3" spans="1:3" x14ac:dyDescent="0.3">
      <c r="A3" s="101" t="s">
        <v>58</v>
      </c>
      <c r="B3" s="102"/>
      <c r="C3" s="99"/>
    </row>
    <row r="4" spans="1:3" x14ac:dyDescent="0.3">
      <c r="A4" s="101" t="s">
        <v>59</v>
      </c>
      <c r="B4" s="3"/>
      <c r="C4" s="3"/>
    </row>
    <row r="5" spans="1:3" x14ac:dyDescent="0.3">
      <c r="A5" s="99"/>
      <c r="B5" s="72"/>
      <c r="C5" s="99"/>
    </row>
    <row r="6" spans="1:3" ht="16.2" customHeight="1" x14ac:dyDescent="0.3">
      <c r="A6" s="103" t="s">
        <v>60</v>
      </c>
      <c r="B6" s="72"/>
      <c r="C6" s="99"/>
    </row>
    <row r="7" spans="1:3" ht="41.4" customHeight="1" x14ac:dyDescent="0.3">
      <c r="A7" s="104" t="s">
        <v>61</v>
      </c>
      <c r="B7" s="105"/>
      <c r="C7" s="99" t="s">
        <v>62</v>
      </c>
    </row>
    <row r="8" spans="1:3" x14ac:dyDescent="0.3">
      <c r="A8" s="99"/>
      <c r="B8" s="106"/>
      <c r="C8" s="99"/>
    </row>
    <row r="9" spans="1:3" ht="14.4" customHeight="1" x14ac:dyDescent="0.3">
      <c r="A9" s="107" t="s">
        <v>63</v>
      </c>
      <c r="B9" s="108" t="s">
        <v>3</v>
      </c>
      <c r="C9" s="109" t="s">
        <v>64</v>
      </c>
    </row>
    <row r="10" spans="1:3" ht="14.4" customHeight="1" x14ac:dyDescent="0.3">
      <c r="A10" s="110" t="s">
        <v>65</v>
      </c>
      <c r="B10" s="111"/>
      <c r="C10" s="112"/>
    </row>
    <row r="11" spans="1:3" ht="14.4" customHeight="1" x14ac:dyDescent="0.3">
      <c r="A11" s="113" t="s">
        <v>66</v>
      </c>
      <c r="B11" s="114"/>
      <c r="C11" s="116" t="s">
        <v>67</v>
      </c>
    </row>
    <row r="12" spans="1:3" ht="14.4" customHeight="1" x14ac:dyDescent="0.3">
      <c r="A12" s="113" t="s">
        <v>68</v>
      </c>
      <c r="B12" s="117"/>
      <c r="C12" s="116" t="s">
        <v>69</v>
      </c>
    </row>
    <row r="13" spans="1:3" ht="14.4" customHeight="1" x14ac:dyDescent="0.3">
      <c r="A13" s="113" t="s">
        <v>70</v>
      </c>
      <c r="B13" s="117"/>
      <c r="C13" s="116" t="s">
        <v>71</v>
      </c>
    </row>
    <row r="14" spans="1:3" ht="14.4" customHeight="1" x14ac:dyDescent="0.3">
      <c r="A14" s="110" t="s">
        <v>92</v>
      </c>
      <c r="B14" s="111"/>
      <c r="C14" s="112"/>
    </row>
    <row r="15" spans="1:3" ht="14.4" customHeight="1" x14ac:dyDescent="0.3">
      <c r="A15" s="137" t="s">
        <v>94</v>
      </c>
      <c r="B15" s="138"/>
      <c r="C15" s="139"/>
    </row>
    <row r="16" spans="1:3" ht="14.4" customHeight="1" x14ac:dyDescent="0.3">
      <c r="A16" s="137" t="s">
        <v>95</v>
      </c>
      <c r="B16" s="138"/>
      <c r="C16" s="139"/>
    </row>
    <row r="17" spans="1:3" ht="14.4" customHeight="1" x14ac:dyDescent="0.3">
      <c r="A17" s="118" t="s">
        <v>93</v>
      </c>
      <c r="B17" s="117"/>
      <c r="C17" s="116"/>
    </row>
    <row r="18" spans="1:3" ht="14.4" customHeight="1" x14ac:dyDescent="0.3">
      <c r="A18" s="119" t="s">
        <v>72</v>
      </c>
      <c r="B18" s="120"/>
      <c r="C18" s="121"/>
    </row>
    <row r="19" spans="1:3" ht="14.4" customHeight="1" x14ac:dyDescent="0.3">
      <c r="A19" s="122" t="s">
        <v>73</v>
      </c>
      <c r="B19" s="117"/>
      <c r="C19" s="123" t="s">
        <v>74</v>
      </c>
    </row>
    <row r="20" spans="1:3" ht="14.4" customHeight="1" x14ac:dyDescent="0.3">
      <c r="A20" s="124" t="s">
        <v>75</v>
      </c>
      <c r="B20" s="125"/>
      <c r="C20" s="126"/>
    </row>
    <row r="21" spans="1:3" ht="14.4" customHeight="1" x14ac:dyDescent="0.3">
      <c r="A21" s="113" t="s">
        <v>76</v>
      </c>
      <c r="B21" s="117"/>
      <c r="C21" s="116" t="s">
        <v>77</v>
      </c>
    </row>
    <row r="22" spans="1:3" ht="14.4" customHeight="1" x14ac:dyDescent="0.3">
      <c r="A22" s="127" t="s">
        <v>78</v>
      </c>
      <c r="B22" s="128" t="s">
        <v>3</v>
      </c>
      <c r="C22" s="109" t="s">
        <v>64</v>
      </c>
    </row>
    <row r="23" spans="1:3" ht="14.4" customHeight="1" x14ac:dyDescent="0.3">
      <c r="A23" s="129" t="s">
        <v>79</v>
      </c>
      <c r="B23" s="130">
        <v>0</v>
      </c>
      <c r="C23" s="116" t="s">
        <v>77</v>
      </c>
    </row>
    <row r="24" spans="1:3" ht="14.4" customHeight="1" x14ac:dyDescent="0.3">
      <c r="A24" s="131" t="s">
        <v>80</v>
      </c>
      <c r="B24" s="117"/>
      <c r="C24" s="132"/>
    </row>
    <row r="25" spans="1:3" ht="14.4" customHeight="1" x14ac:dyDescent="0.3">
      <c r="A25" s="131" t="s">
        <v>81</v>
      </c>
      <c r="B25" s="117"/>
      <c r="C25" s="132"/>
    </row>
    <row r="26" spans="1:3" ht="14.4" customHeight="1" x14ac:dyDescent="0.3">
      <c r="A26" s="131" t="s">
        <v>82</v>
      </c>
      <c r="B26" s="117"/>
      <c r="C26" s="116"/>
    </row>
    <row r="27" spans="1:3" ht="14.4" customHeight="1" x14ac:dyDescent="0.3">
      <c r="A27" s="131" t="s">
        <v>83</v>
      </c>
      <c r="B27" s="117"/>
      <c r="C27" s="116"/>
    </row>
    <row r="28" spans="1:3" ht="14.4" customHeight="1" x14ac:dyDescent="0.3">
      <c r="A28" s="131" t="s">
        <v>16</v>
      </c>
      <c r="B28" s="117"/>
      <c r="C28" s="132" t="s">
        <v>77</v>
      </c>
    </row>
    <row r="29" spans="1:3" ht="14.4" customHeight="1" x14ac:dyDescent="0.3">
      <c r="A29" s="129" t="s">
        <v>84</v>
      </c>
      <c r="B29" s="130">
        <v>0</v>
      </c>
      <c r="C29" s="132"/>
    </row>
    <row r="30" spans="1:3" ht="14.4" customHeight="1" x14ac:dyDescent="0.3">
      <c r="A30" s="131" t="s">
        <v>19</v>
      </c>
      <c r="B30" s="117"/>
      <c r="C30" s="132" t="s">
        <v>77</v>
      </c>
    </row>
    <row r="31" spans="1:3" ht="14.4" customHeight="1" x14ac:dyDescent="0.3">
      <c r="A31" s="131" t="s">
        <v>20</v>
      </c>
      <c r="B31" s="117"/>
      <c r="C31" s="132" t="s">
        <v>77</v>
      </c>
    </row>
    <row r="32" spans="1:3" ht="14.4" customHeight="1" x14ac:dyDescent="0.3">
      <c r="A32" s="131" t="s">
        <v>85</v>
      </c>
      <c r="B32" s="117"/>
      <c r="C32" s="116"/>
    </row>
    <row r="33" spans="1:3" ht="14.4" customHeight="1" x14ac:dyDescent="0.3">
      <c r="A33" s="131" t="s">
        <v>96</v>
      </c>
      <c r="B33" s="117"/>
      <c r="C33" s="116"/>
    </row>
    <row r="34" spans="1:3" ht="14.4" customHeight="1" x14ac:dyDescent="0.3">
      <c r="A34" s="131" t="s">
        <v>22</v>
      </c>
      <c r="B34" s="117"/>
      <c r="C34" s="132" t="s">
        <v>77</v>
      </c>
    </row>
    <row r="35" spans="1:3" ht="14.4" customHeight="1" x14ac:dyDescent="0.3">
      <c r="A35" s="133" t="s">
        <v>86</v>
      </c>
      <c r="B35" s="130">
        <v>0</v>
      </c>
      <c r="C35" s="116"/>
    </row>
    <row r="36" spans="1:3" ht="14.4" customHeight="1" x14ac:dyDescent="0.3">
      <c r="A36" s="131" t="s">
        <v>87</v>
      </c>
      <c r="B36" s="117"/>
      <c r="C36" s="116"/>
    </row>
    <row r="37" spans="1:3" ht="14.4" customHeight="1" x14ac:dyDescent="0.3">
      <c r="A37" s="131" t="s">
        <v>24</v>
      </c>
      <c r="B37" s="41"/>
      <c r="C37" s="132" t="s">
        <v>77</v>
      </c>
    </row>
    <row r="38" spans="1:3" ht="14.4" customHeight="1" x14ac:dyDescent="0.3">
      <c r="A38" s="134" t="s">
        <v>26</v>
      </c>
      <c r="B38" s="41"/>
      <c r="C38" s="132" t="s">
        <v>77</v>
      </c>
    </row>
    <row r="39" spans="1:3" ht="14.4" customHeight="1" x14ac:dyDescent="0.3">
      <c r="A39" s="134" t="s">
        <v>27</v>
      </c>
      <c r="B39" s="41"/>
      <c r="C39" s="132" t="s">
        <v>77</v>
      </c>
    </row>
    <row r="40" spans="1:3" ht="14.4" customHeight="1" x14ac:dyDescent="0.3">
      <c r="A40" s="134" t="s">
        <v>29</v>
      </c>
      <c r="B40" s="41"/>
      <c r="C40" s="132" t="s">
        <v>77</v>
      </c>
    </row>
    <row r="41" spans="1:3" ht="14.4" customHeight="1" x14ac:dyDescent="0.3">
      <c r="A41" s="134" t="s">
        <v>30</v>
      </c>
      <c r="B41" s="41"/>
      <c r="C41" s="132" t="s">
        <v>77</v>
      </c>
    </row>
    <row r="42" spans="1:3" ht="14.4" customHeight="1" x14ac:dyDescent="0.3">
      <c r="A42" s="134" t="s">
        <v>32</v>
      </c>
      <c r="B42" s="41"/>
      <c r="C42" s="132" t="s">
        <v>77</v>
      </c>
    </row>
    <row r="43" spans="1:3" ht="14.4" customHeight="1" x14ac:dyDescent="0.3">
      <c r="A43" s="134" t="s">
        <v>85</v>
      </c>
      <c r="B43" s="41"/>
      <c r="C43" s="132" t="s">
        <v>88</v>
      </c>
    </row>
    <row r="44" spans="1:3" ht="14.4" customHeight="1" x14ac:dyDescent="0.3">
      <c r="A44" s="134" t="s">
        <v>89</v>
      </c>
      <c r="B44" s="41"/>
      <c r="C44" s="116"/>
    </row>
    <row r="45" spans="1:3" ht="14.4" customHeight="1" x14ac:dyDescent="0.3">
      <c r="A45" s="140" t="s">
        <v>98</v>
      </c>
      <c r="B45" s="141"/>
      <c r="C45" s="115"/>
    </row>
    <row r="46" spans="1:3" ht="14.4" customHeight="1" x14ac:dyDescent="0.3">
      <c r="A46" s="142" t="s">
        <v>99</v>
      </c>
      <c r="B46" s="141"/>
      <c r="C46" s="115"/>
    </row>
    <row r="47" spans="1:3" ht="14.4" customHeight="1" x14ac:dyDescent="0.3">
      <c r="A47" s="142" t="s">
        <v>100</v>
      </c>
      <c r="B47" s="141"/>
      <c r="C47" s="115"/>
    </row>
    <row r="48" spans="1:3" ht="14.4" customHeight="1" x14ac:dyDescent="0.3">
      <c r="A48" s="142" t="s">
        <v>101</v>
      </c>
      <c r="B48" s="141"/>
      <c r="C48" s="115"/>
    </row>
    <row r="49" spans="1:3" ht="14.4" customHeight="1" x14ac:dyDescent="0.3">
      <c r="A49" s="140" t="s">
        <v>102</v>
      </c>
      <c r="B49" s="141"/>
      <c r="C49" s="115"/>
    </row>
    <row r="50" spans="1:3" ht="14.4" customHeight="1" x14ac:dyDescent="0.3">
      <c r="A50" s="142" t="s">
        <v>99</v>
      </c>
      <c r="B50" s="141"/>
      <c r="C50" s="115"/>
    </row>
    <row r="51" spans="1:3" ht="14.4" customHeight="1" x14ac:dyDescent="0.3">
      <c r="A51" s="142" t="s">
        <v>100</v>
      </c>
      <c r="B51" s="141"/>
      <c r="C51" s="115"/>
    </row>
    <row r="52" spans="1:3" ht="14.4" customHeight="1" x14ac:dyDescent="0.3">
      <c r="A52" s="142" t="s">
        <v>101</v>
      </c>
      <c r="B52" s="141"/>
      <c r="C52" s="115"/>
    </row>
    <row r="53" spans="1:3" ht="14.4" customHeight="1" x14ac:dyDescent="0.3">
      <c r="A53" s="140" t="s">
        <v>103</v>
      </c>
      <c r="B53" s="141"/>
      <c r="C53" s="115"/>
    </row>
    <row r="54" spans="1:3" ht="14.4" customHeight="1" x14ac:dyDescent="0.3">
      <c r="A54" s="142" t="s">
        <v>104</v>
      </c>
      <c r="B54" s="141"/>
      <c r="C54" s="115"/>
    </row>
    <row r="55" spans="1:3" ht="14.4" customHeight="1" x14ac:dyDescent="0.3">
      <c r="A55" s="140" t="s">
        <v>105</v>
      </c>
      <c r="B55" s="141"/>
      <c r="C55" s="115"/>
    </row>
    <row r="56" spans="1:3" ht="14.4" customHeight="1" x14ac:dyDescent="0.3">
      <c r="A56" s="142" t="s">
        <v>106</v>
      </c>
      <c r="B56" s="141"/>
      <c r="C56" s="115"/>
    </row>
    <row r="57" spans="1:3" ht="14.4" customHeight="1" x14ac:dyDescent="0.3">
      <c r="A57" s="142" t="s">
        <v>56</v>
      </c>
      <c r="B57" s="141"/>
      <c r="C57" s="115"/>
    </row>
    <row r="58" spans="1:3" ht="14.4" customHeight="1" x14ac:dyDescent="0.3">
      <c r="A58" s="135" t="s">
        <v>90</v>
      </c>
      <c r="B58" s="136" t="s">
        <v>3</v>
      </c>
      <c r="C58" s="109" t="s">
        <v>64</v>
      </c>
    </row>
    <row r="59" spans="1:3" ht="14.4" customHeight="1" x14ac:dyDescent="0.3">
      <c r="A59" s="116" t="s">
        <v>91</v>
      </c>
      <c r="B59" s="105"/>
      <c r="C59" s="1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zoomScale="95" workbookViewId="0">
      <selection activeCell="J49" sqref="J49"/>
    </sheetView>
  </sheetViews>
  <sheetFormatPr defaultRowHeight="14.4" x14ac:dyDescent="0.3"/>
  <cols>
    <col min="1" max="5" width="15.33203125" customWidth="1"/>
  </cols>
  <sheetData>
    <row r="1" spans="1:5" ht="18" x14ac:dyDescent="0.3">
      <c r="A1" s="1" t="s">
        <v>0</v>
      </c>
      <c r="B1" s="2"/>
      <c r="C1" s="4"/>
      <c r="D1" s="5"/>
      <c r="E1" s="6"/>
    </row>
    <row r="2" spans="1:5" x14ac:dyDescent="0.3">
      <c r="A2" s="7"/>
      <c r="B2" s="5"/>
      <c r="C2" s="144"/>
      <c r="D2" s="144"/>
      <c r="E2" s="144"/>
    </row>
    <row r="3" spans="1:5" x14ac:dyDescent="0.3">
      <c r="A3" s="8" t="s">
        <v>1</v>
      </c>
      <c r="B3" s="9" t="s">
        <v>2</v>
      </c>
      <c r="C3" s="10" t="s">
        <v>3</v>
      </c>
      <c r="D3" s="9" t="s">
        <v>4</v>
      </c>
      <c r="E3" s="11" t="s">
        <v>5</v>
      </c>
    </row>
    <row r="4" spans="1:5" x14ac:dyDescent="0.3">
      <c r="A4" s="95" t="s">
        <v>6</v>
      </c>
      <c r="B4" s="96"/>
      <c r="C4" s="96"/>
      <c r="D4" s="96"/>
      <c r="E4" s="97">
        <f>SUM(E5:E7)</f>
        <v>0</v>
      </c>
    </row>
    <row r="5" spans="1:5" x14ac:dyDescent="0.3">
      <c r="A5" s="13" t="s">
        <v>7</v>
      </c>
      <c r="B5" s="14" t="s">
        <v>8</v>
      </c>
      <c r="C5" s="15"/>
      <c r="D5" s="16">
        <v>180</v>
      </c>
      <c r="E5" s="17">
        <f>C5*D5</f>
        <v>0</v>
      </c>
    </row>
    <row r="6" spans="1:5" ht="28.8" x14ac:dyDescent="0.3">
      <c r="A6" s="13" t="s">
        <v>56</v>
      </c>
      <c r="B6" s="14" t="s">
        <v>8</v>
      </c>
      <c r="C6" s="15">
        <f>prog_support_requests</f>
        <v>0</v>
      </c>
      <c r="D6" s="16">
        <v>105</v>
      </c>
      <c r="E6" s="17">
        <f>C6*D6</f>
        <v>0</v>
      </c>
    </row>
    <row r="7" spans="1:5" ht="28.8" x14ac:dyDescent="0.3">
      <c r="A7" s="13" t="s">
        <v>9</v>
      </c>
      <c r="B7" s="14" t="s">
        <v>8</v>
      </c>
      <c r="C7" s="15">
        <f>stat_support_requests</f>
        <v>0</v>
      </c>
      <c r="D7" s="16">
        <v>150</v>
      </c>
      <c r="E7" s="17">
        <f>C7*D7</f>
        <v>0</v>
      </c>
    </row>
    <row r="8" spans="1:5" x14ac:dyDescent="0.3">
      <c r="A8" s="18"/>
      <c r="B8" s="19"/>
      <c r="C8" s="19"/>
      <c r="D8" s="20"/>
      <c r="E8" s="21"/>
    </row>
    <row r="9" spans="1:5" x14ac:dyDescent="0.3">
      <c r="A9" s="22" t="s">
        <v>10</v>
      </c>
      <c r="B9" s="23"/>
      <c r="C9" s="24"/>
      <c r="D9" s="25"/>
      <c r="E9" s="26">
        <f>SUM(E12:E13)</f>
        <v>0</v>
      </c>
    </row>
    <row r="10" spans="1:5" x14ac:dyDescent="0.3">
      <c r="A10" s="28" t="s">
        <v>12</v>
      </c>
      <c r="B10" s="30" t="s">
        <v>11</v>
      </c>
      <c r="C10" s="15">
        <f>sdtm_tdd</f>
        <v>0</v>
      </c>
      <c r="D10" s="32">
        <v>650</v>
      </c>
      <c r="E10" s="17">
        <f t="shared" ref="E10:E11" si="0">C10*D10</f>
        <v>0</v>
      </c>
    </row>
    <row r="11" spans="1:5" x14ac:dyDescent="0.3">
      <c r="A11" s="28" t="s">
        <v>13</v>
      </c>
      <c r="B11" s="30" t="s">
        <v>11</v>
      </c>
      <c r="C11" s="15">
        <f>sdtm_sd</f>
        <v>0</v>
      </c>
      <c r="D11" s="32">
        <v>1300</v>
      </c>
      <c r="E11" s="17">
        <f t="shared" si="0"/>
        <v>0</v>
      </c>
    </row>
    <row r="12" spans="1:5" x14ac:dyDescent="0.3">
      <c r="A12" s="34" t="s">
        <v>14</v>
      </c>
      <c r="B12" s="35"/>
      <c r="C12" s="143">
        <f>SUM(C10:C11)</f>
        <v>0</v>
      </c>
      <c r="D12" s="37"/>
      <c r="E12" s="38">
        <f>SUM(E10:E11)</f>
        <v>0</v>
      </c>
    </row>
    <row r="13" spans="1:5" x14ac:dyDescent="0.3">
      <c r="A13" s="39" t="s">
        <v>39</v>
      </c>
      <c r="B13" s="40" t="s">
        <v>15</v>
      </c>
      <c r="C13" s="41">
        <f>sdtm_fr</f>
        <v>0</v>
      </c>
      <c r="D13" s="31">
        <v>1500</v>
      </c>
      <c r="E13" s="17">
        <f>C13*D13</f>
        <v>0</v>
      </c>
    </row>
    <row r="14" spans="1:5" x14ac:dyDescent="0.3">
      <c r="A14" s="42"/>
      <c r="B14" s="43"/>
      <c r="C14" s="19"/>
      <c r="D14" s="43"/>
      <c r="E14" s="42"/>
    </row>
    <row r="15" spans="1:5" x14ac:dyDescent="0.3">
      <c r="A15" s="44" t="s">
        <v>17</v>
      </c>
      <c r="B15" s="45"/>
      <c r="C15" s="46"/>
      <c r="D15" s="47"/>
      <c r="E15" s="48">
        <f>SUM(E18:E19)</f>
        <v>0</v>
      </c>
    </row>
    <row r="16" spans="1:5" x14ac:dyDescent="0.3">
      <c r="A16" s="28" t="s">
        <v>19</v>
      </c>
      <c r="B16" s="30" t="s">
        <v>18</v>
      </c>
      <c r="C16" s="15">
        <f>adam_simp</f>
        <v>0</v>
      </c>
      <c r="D16" s="32">
        <v>2350</v>
      </c>
      <c r="E16" s="17">
        <f>C16*D16</f>
        <v>0</v>
      </c>
    </row>
    <row r="17" spans="1:5" x14ac:dyDescent="0.3">
      <c r="A17" s="28" t="s">
        <v>20</v>
      </c>
      <c r="B17" s="30" t="s">
        <v>18</v>
      </c>
      <c r="C17" s="15">
        <f>adam_compl</f>
        <v>0</v>
      </c>
      <c r="D17" s="32">
        <v>3200</v>
      </c>
      <c r="E17" s="17">
        <f>C17*D17</f>
        <v>0</v>
      </c>
    </row>
    <row r="18" spans="1:5" x14ac:dyDescent="0.3">
      <c r="A18" s="34" t="s">
        <v>21</v>
      </c>
      <c r="B18" s="35"/>
      <c r="C18" s="143">
        <f>SUM(C16:C17)</f>
        <v>0</v>
      </c>
      <c r="D18" s="37"/>
      <c r="E18" s="38">
        <f>SUM(E16:E17)</f>
        <v>0</v>
      </c>
    </row>
    <row r="19" spans="1:5" x14ac:dyDescent="0.3">
      <c r="A19" s="39" t="s">
        <v>43</v>
      </c>
      <c r="B19" s="40" t="s">
        <v>15</v>
      </c>
      <c r="C19" s="41">
        <f>adam_fr</f>
        <v>0</v>
      </c>
      <c r="D19" s="31">
        <v>2000</v>
      </c>
      <c r="E19" s="17">
        <f>C19*D19</f>
        <v>0</v>
      </c>
    </row>
    <row r="20" spans="1:5" x14ac:dyDescent="0.3">
      <c r="A20" s="49"/>
      <c r="B20" s="50"/>
      <c r="C20" s="51"/>
      <c r="D20" s="52"/>
      <c r="E20" s="53"/>
    </row>
    <row r="21" spans="1:5" x14ac:dyDescent="0.3">
      <c r="A21" s="44" t="s">
        <v>23</v>
      </c>
      <c r="B21" s="45"/>
      <c r="C21" s="46"/>
      <c r="D21" s="47"/>
      <c r="E21" s="48">
        <f>SUM(E28:E29)</f>
        <v>0</v>
      </c>
    </row>
    <row r="22" spans="1:5" x14ac:dyDescent="0.3">
      <c r="A22" s="28" t="s">
        <v>24</v>
      </c>
      <c r="B22" s="30" t="s">
        <v>25</v>
      </c>
      <c r="C22" s="15">
        <f>tlf_final_unique_tables</f>
        <v>0</v>
      </c>
      <c r="D22" s="32">
        <v>950</v>
      </c>
      <c r="E22" s="17">
        <f>C22*D22</f>
        <v>0</v>
      </c>
    </row>
    <row r="23" spans="1:5" x14ac:dyDescent="0.3">
      <c r="A23" s="28" t="s">
        <v>26</v>
      </c>
      <c r="B23" s="30" t="s">
        <v>25</v>
      </c>
      <c r="C23" s="15">
        <f>tlf_final_repeat_tables</f>
        <v>0</v>
      </c>
      <c r="D23" s="32">
        <v>350</v>
      </c>
      <c r="E23" s="17">
        <f>C23*D23</f>
        <v>0</v>
      </c>
    </row>
    <row r="24" spans="1:5" x14ac:dyDescent="0.3">
      <c r="A24" s="28" t="s">
        <v>27</v>
      </c>
      <c r="B24" s="30" t="s">
        <v>28</v>
      </c>
      <c r="C24" s="15">
        <f>tlf_final_unique_figures</f>
        <v>0</v>
      </c>
      <c r="D24" s="32">
        <v>1000</v>
      </c>
      <c r="E24" s="17">
        <f t="shared" ref="E24:E27" si="1">C24*D24</f>
        <v>0</v>
      </c>
    </row>
    <row r="25" spans="1:5" x14ac:dyDescent="0.3">
      <c r="A25" s="28" t="s">
        <v>29</v>
      </c>
      <c r="B25" s="30" t="s">
        <v>28</v>
      </c>
      <c r="C25" s="15">
        <f>tlf_final_repeat_figures</f>
        <v>0</v>
      </c>
      <c r="D25" s="32">
        <v>375</v>
      </c>
      <c r="E25" s="17">
        <f t="shared" si="1"/>
        <v>0</v>
      </c>
    </row>
    <row r="26" spans="1:5" x14ac:dyDescent="0.3">
      <c r="A26" s="28" t="s">
        <v>30</v>
      </c>
      <c r="B26" s="30" t="s">
        <v>31</v>
      </c>
      <c r="C26" s="15">
        <f>tlf_final_unique_listings</f>
        <v>0</v>
      </c>
      <c r="D26" s="32">
        <v>690</v>
      </c>
      <c r="E26" s="17">
        <f t="shared" si="1"/>
        <v>0</v>
      </c>
    </row>
    <row r="27" spans="1:5" x14ac:dyDescent="0.3">
      <c r="A27" s="28" t="s">
        <v>32</v>
      </c>
      <c r="B27" s="30" t="s">
        <v>31</v>
      </c>
      <c r="C27" s="15">
        <f>tlf_final_repeat_listings</f>
        <v>0</v>
      </c>
      <c r="D27" s="32">
        <v>250</v>
      </c>
      <c r="E27" s="17">
        <f t="shared" si="1"/>
        <v>0</v>
      </c>
    </row>
    <row r="28" spans="1:5" x14ac:dyDescent="0.3">
      <c r="A28" s="34" t="s">
        <v>33</v>
      </c>
      <c r="B28" s="35"/>
      <c r="C28" s="36">
        <f>SUM(C22:C27)</f>
        <v>0</v>
      </c>
      <c r="D28" s="37"/>
      <c r="E28" s="38">
        <f>SUM(E22:E27)</f>
        <v>0</v>
      </c>
    </row>
    <row r="29" spans="1:5" x14ac:dyDescent="0.3">
      <c r="A29" s="55" t="s">
        <v>34</v>
      </c>
      <c r="B29" s="56" t="s">
        <v>15</v>
      </c>
      <c r="C29" s="57"/>
      <c r="D29" s="58">
        <v>5000</v>
      </c>
      <c r="E29" s="17">
        <f>C29*D29</f>
        <v>0</v>
      </c>
    </row>
    <row r="30" spans="1:5" x14ac:dyDescent="0.3">
      <c r="A30" s="59"/>
      <c r="B30" s="60"/>
      <c r="C30" s="61"/>
      <c r="D30" s="62"/>
      <c r="E30" s="63"/>
    </row>
    <row r="31" spans="1:5" x14ac:dyDescent="0.3">
      <c r="A31" s="44" t="s">
        <v>40</v>
      </c>
      <c r="B31" s="45"/>
      <c r="C31" s="46"/>
      <c r="D31" s="47"/>
      <c r="E31" s="48">
        <f>SUM(E32:E34)</f>
        <v>0</v>
      </c>
    </row>
    <row r="32" spans="1:5" x14ac:dyDescent="0.3">
      <c r="A32" s="64" t="s">
        <v>41</v>
      </c>
      <c r="B32" s="41" t="s">
        <v>15</v>
      </c>
      <c r="C32" s="41">
        <f>sdtm_dmc_fr</f>
        <v>0</v>
      </c>
      <c r="D32" s="65">
        <v>1500</v>
      </c>
      <c r="E32" s="17">
        <f>C32*D32</f>
        <v>0</v>
      </c>
    </row>
    <row r="33" spans="1:5" x14ac:dyDescent="0.3">
      <c r="A33" s="64" t="s">
        <v>42</v>
      </c>
      <c r="B33" s="77" t="s">
        <v>15</v>
      </c>
      <c r="C33" s="41">
        <f>adam_dmc_fr</f>
        <v>0</v>
      </c>
      <c r="D33" s="65">
        <v>2000</v>
      </c>
      <c r="E33" s="17">
        <f>C33*D33</f>
        <v>0</v>
      </c>
    </row>
    <row r="34" spans="1:5" x14ac:dyDescent="0.3">
      <c r="A34" s="64" t="s">
        <v>97</v>
      </c>
      <c r="B34" s="5" t="s">
        <v>15</v>
      </c>
      <c r="C34" s="41">
        <f>tlf_dmc_fr</f>
        <v>0</v>
      </c>
      <c r="D34" s="65">
        <v>5000</v>
      </c>
      <c r="E34" s="17">
        <f>C34*D34</f>
        <v>0</v>
      </c>
    </row>
    <row r="35" spans="1:5" x14ac:dyDescent="0.3">
      <c r="A35" s="66"/>
      <c r="B35" s="67"/>
      <c r="C35" s="68"/>
      <c r="D35" s="67"/>
      <c r="E35" s="66"/>
    </row>
    <row r="36" spans="1:5" x14ac:dyDescent="0.3">
      <c r="A36" s="44" t="s">
        <v>35</v>
      </c>
      <c r="B36" s="69"/>
      <c r="C36" s="70"/>
      <c r="D36" s="71"/>
      <c r="E36" s="48">
        <f>E37</f>
        <v>0</v>
      </c>
    </row>
    <row r="37" spans="1:5" ht="86.4" customHeight="1" x14ac:dyDescent="0.3">
      <c r="A37" s="13" t="s">
        <v>36</v>
      </c>
      <c r="B37" s="40" t="s">
        <v>37</v>
      </c>
      <c r="C37" s="15"/>
      <c r="D37" s="31">
        <v>500</v>
      </c>
      <c r="E37" s="17">
        <f>C37*D37</f>
        <v>0</v>
      </c>
    </row>
    <row r="38" spans="1:5" ht="14.4" customHeight="1" x14ac:dyDescent="0.3">
      <c r="A38" s="80"/>
      <c r="B38" s="43"/>
      <c r="C38" s="81"/>
      <c r="D38" s="82"/>
      <c r="E38" s="33"/>
    </row>
    <row r="39" spans="1:5" x14ac:dyDescent="0.3">
      <c r="A39" s="44" t="s">
        <v>44</v>
      </c>
      <c r="B39" s="69"/>
      <c r="C39" s="70"/>
      <c r="D39" s="71"/>
      <c r="E39" s="48">
        <f>SUM(E40:E41)</f>
        <v>0</v>
      </c>
    </row>
    <row r="40" spans="1:5" ht="43.2" x14ac:dyDescent="0.3">
      <c r="A40" s="13" t="s">
        <v>45</v>
      </c>
      <c r="B40" s="40" t="s">
        <v>15</v>
      </c>
      <c r="C40" s="15">
        <f>dsur_years</f>
        <v>0</v>
      </c>
      <c r="D40" s="31">
        <v>3000</v>
      </c>
      <c r="E40" s="17">
        <f>C40*D40</f>
        <v>0</v>
      </c>
    </row>
    <row r="41" spans="1:5" ht="28.8" x14ac:dyDescent="0.3">
      <c r="A41" s="13" t="s">
        <v>46</v>
      </c>
      <c r="B41" s="40" t="s">
        <v>15</v>
      </c>
      <c r="C41" s="15">
        <f>dsur_years</f>
        <v>0</v>
      </c>
      <c r="D41" s="31">
        <v>5000</v>
      </c>
      <c r="E41" s="17">
        <f>C41*D41</f>
        <v>0</v>
      </c>
    </row>
    <row r="42" spans="1:5" x14ac:dyDescent="0.3">
      <c r="A42" s="80"/>
      <c r="B42" s="43"/>
      <c r="C42" s="81"/>
      <c r="D42" s="82"/>
      <c r="E42" s="33"/>
    </row>
    <row r="43" spans="1:5" x14ac:dyDescent="0.3">
      <c r="A43" s="44" t="s">
        <v>49</v>
      </c>
      <c r="B43" s="69"/>
      <c r="C43" s="70"/>
      <c r="D43" s="71"/>
      <c r="E43" s="48">
        <f>SUM(E44:E45)</f>
        <v>0</v>
      </c>
    </row>
    <row r="44" spans="1:5" x14ac:dyDescent="0.3">
      <c r="A44" s="27" t="s">
        <v>47</v>
      </c>
      <c r="B44" s="29" t="s">
        <v>15</v>
      </c>
      <c r="C44" s="78">
        <f>investigator_years</f>
        <v>0</v>
      </c>
      <c r="D44" s="79">
        <v>5000</v>
      </c>
      <c r="E44" s="17">
        <f>C44*D44</f>
        <v>0</v>
      </c>
    </row>
    <row r="45" spans="1:5" x14ac:dyDescent="0.3">
      <c r="A45" s="27" t="s">
        <v>48</v>
      </c>
      <c r="B45" s="29" t="s">
        <v>15</v>
      </c>
      <c r="C45" s="78">
        <f>investigator_years</f>
        <v>0</v>
      </c>
      <c r="D45" s="79">
        <v>5000</v>
      </c>
      <c r="E45" s="17">
        <f>C45*D45</f>
        <v>0</v>
      </c>
    </row>
    <row r="46" spans="1:5" x14ac:dyDescent="0.3">
      <c r="A46" s="83"/>
      <c r="B46" s="84"/>
      <c r="C46" s="85"/>
      <c r="D46" s="86"/>
      <c r="E46" s="87"/>
    </row>
    <row r="47" spans="1:5" x14ac:dyDescent="0.3">
      <c r="A47" s="90" t="s">
        <v>55</v>
      </c>
      <c r="B47" s="91"/>
      <c r="C47" s="92"/>
      <c r="D47" s="93"/>
      <c r="E47" s="94">
        <f>SUM(E48:E50)</f>
        <v>0</v>
      </c>
    </row>
    <row r="48" spans="1:5" ht="28.8" x14ac:dyDescent="0.3">
      <c r="A48" s="12" t="s">
        <v>50</v>
      </c>
      <c r="B48" s="54" t="s">
        <v>51</v>
      </c>
      <c r="C48" s="88">
        <f>'[1]Study Information'!B69</f>
        <v>0</v>
      </c>
      <c r="D48" s="89">
        <v>100</v>
      </c>
      <c r="E48" s="17">
        <f t="shared" ref="E48:E50" si="2">C48*D48</f>
        <v>0</v>
      </c>
    </row>
    <row r="49" spans="1:5" ht="28.8" x14ac:dyDescent="0.3">
      <c r="A49" s="12" t="s">
        <v>52</v>
      </c>
      <c r="B49" s="54" t="s">
        <v>51</v>
      </c>
      <c r="C49" s="88">
        <f>'[1]Study Information'!B69</f>
        <v>0</v>
      </c>
      <c r="D49" s="89">
        <v>500</v>
      </c>
      <c r="E49" s="17">
        <f t="shared" si="2"/>
        <v>0</v>
      </c>
    </row>
    <row r="50" spans="1:5" ht="28.8" x14ac:dyDescent="0.3">
      <c r="A50" s="12" t="s">
        <v>53</v>
      </c>
      <c r="B50" s="54" t="s">
        <v>54</v>
      </c>
      <c r="C50" s="88">
        <v>0</v>
      </c>
      <c r="D50" s="89">
        <v>500</v>
      </c>
      <c r="E50" s="17">
        <f t="shared" si="2"/>
        <v>0</v>
      </c>
    </row>
    <row r="51" spans="1:5" x14ac:dyDescent="0.3">
      <c r="A51" s="83"/>
      <c r="B51" s="84"/>
      <c r="C51" s="85"/>
      <c r="D51" s="86"/>
      <c r="E51" s="87"/>
    </row>
    <row r="52" spans="1:5" x14ac:dyDescent="0.3">
      <c r="A52" s="73" t="s">
        <v>38</v>
      </c>
      <c r="B52" s="74"/>
      <c r="C52" s="75"/>
      <c r="D52" s="74"/>
      <c r="E52" s="76">
        <f>SUM(E4, E9, E15, E21, E31, E36, E39, E43, E47)</f>
        <v>0</v>
      </c>
    </row>
  </sheetData>
  <mergeCells count="1">
    <mergeCell ref="C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size="34" baseType="lpstr">
      <vt:lpstr>Study Information Biostats</vt:lpstr>
      <vt:lpstr>Biostatistics and Programming</vt:lpstr>
      <vt:lpstr>adam_compl</vt:lpstr>
      <vt:lpstr>adam_dmc_fr</vt:lpstr>
      <vt:lpstr>adam_fr</vt:lpstr>
      <vt:lpstr>adam_simp</vt:lpstr>
      <vt:lpstr>dsur_report_listings</vt:lpstr>
      <vt:lpstr>dsur_report_tables</vt:lpstr>
      <vt:lpstr>dsur_years</vt:lpstr>
      <vt:lpstr>enroll_dur</vt:lpstr>
      <vt:lpstr>investigator_listings</vt:lpstr>
      <vt:lpstr>investigator_tables</vt:lpstr>
      <vt:lpstr>investigator_years</vt:lpstr>
      <vt:lpstr>num_complete</vt:lpstr>
      <vt:lpstr>num_dmc_meet</vt:lpstr>
      <vt:lpstr>num_subj</vt:lpstr>
      <vt:lpstr>num_withdrawn</vt:lpstr>
      <vt:lpstr>patient_profile</vt:lpstr>
      <vt:lpstr>prog_support_requests</vt:lpstr>
      <vt:lpstr>sdtm_dmc_fr</vt:lpstr>
      <vt:lpstr>sdtm_fr</vt:lpstr>
      <vt:lpstr>sdtm_sd</vt:lpstr>
      <vt:lpstr>sdtm_tdd</vt:lpstr>
      <vt:lpstr>stat_support_requests</vt:lpstr>
      <vt:lpstr>subj_dur</vt:lpstr>
      <vt:lpstr>tlf_dmc_fr</vt:lpstr>
      <vt:lpstr>tlf_final_fr</vt:lpstr>
      <vt:lpstr>tlf_final_repeat_figures</vt:lpstr>
      <vt:lpstr>tlf_final_repeat_listings</vt:lpstr>
      <vt:lpstr>tlf_final_repeat_tables</vt:lpstr>
      <vt:lpstr>tlf_final_unique_figures</vt:lpstr>
      <vt:lpstr>tlf_final_unique_listings</vt:lpstr>
      <vt:lpstr>tlf_final_unique_tables</vt:lpstr>
      <vt:lpstr>total_dur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2015-06-05T18:17:20Z</dcterms:created>
  <dcterms:modified xsi:type="dcterms:W3CDTF">2025-07-10T21:05:05Z</dcterms:modified>
</cp:coreProperties>
</file>