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8_{3320F917-5EDE-400C-9D2D-630F9B7D68FF}" xr6:coauthVersionLast="47" xr6:coauthVersionMax="47" xr10:uidLastSave="{00000000-0000-0000-0000-000000000000}"/>
  <bookViews>
    <workbookView xWindow="-120" yWindow="-120" windowWidth="20730" windowHeight="11310" tabRatio="791" firstSheet="1" activeTab="1" xr2:uid="{5716A995-1552-4F5D-8632-81191D615510}"/>
  </bookViews>
  <sheets>
    <sheet name="TOTAL RESÚMEN" sheetId="8" r:id="rId1"/>
    <sheet name="Semana 01 al 07 de Agosto" sheetId="1" r:id="rId2"/>
    <sheet name="Semana 08 al 14 de Agosto" sheetId="4" r:id="rId3"/>
    <sheet name="Semana 15 al 21 de Agosto" sheetId="5" r:id="rId4"/>
    <sheet name="Semana 22 al 28 de Agosto" sheetId="6" r:id="rId5"/>
    <sheet name="Semana 29 al 31 de Agosto" sheetId="7" r:id="rId6"/>
  </sheets>
  <definedNames>
    <definedName name="_xlnm._FilterDatabase" localSheetId="1" hidden="1">'Semana 01 al 07 de Agosto'!$AK$3:$AW$70</definedName>
    <definedName name="_xlnm._FilterDatabase" localSheetId="2" hidden="1">'Semana 08 al 14 de Agosto'!$AK$3:$AW$70</definedName>
    <definedName name="_xlnm._FilterDatabase" localSheetId="3" hidden="1">'Semana 15 al 21 de Agosto'!$AK$3:$AW$70</definedName>
    <definedName name="_xlnm._FilterDatabase" localSheetId="4" hidden="1">'Semana 22 al 28 de Agosto'!$AK$3:$AW$70</definedName>
    <definedName name="_xlnm._FilterDatabase" localSheetId="5" hidden="1">'Semana 29 al 31 de Agosto'!$AK$3:$AW$70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G13" i="1"/>
  <c r="G23" i="4"/>
  <c r="G13" i="4"/>
  <c r="G14" i="4"/>
  <c r="G15" i="4"/>
  <c r="D32" i="8"/>
  <c r="E32" i="8"/>
  <c r="F32" i="8"/>
  <c r="G32" i="8"/>
  <c r="H32" i="8"/>
  <c r="D33" i="8"/>
  <c r="E33" i="8"/>
  <c r="F33" i="8"/>
  <c r="G33" i="8"/>
  <c r="H33" i="8"/>
  <c r="C32" i="8"/>
  <c r="C33" i="8"/>
  <c r="E31" i="8"/>
  <c r="F31" i="8"/>
  <c r="G31" i="8"/>
  <c r="H31" i="8"/>
  <c r="D31" i="8"/>
  <c r="C31" i="8"/>
  <c r="G34" i="8"/>
  <c r="E34" i="8"/>
  <c r="C34" i="8"/>
  <c r="G27" i="8"/>
  <c r="E27" i="8"/>
  <c r="C27" i="8"/>
  <c r="G20" i="8"/>
  <c r="E20" i="8"/>
  <c r="C20" i="8"/>
  <c r="AW70" i="7"/>
  <c r="AW69" i="7"/>
  <c r="AW68" i="7"/>
  <c r="AW67" i="7"/>
  <c r="AW66" i="7"/>
  <c r="AW65" i="7"/>
  <c r="AW64" i="7"/>
  <c r="AW63" i="7"/>
  <c r="AW62" i="7"/>
  <c r="AW61" i="7"/>
  <c r="AW60" i="7"/>
  <c r="AW59" i="7"/>
  <c r="AW58" i="7"/>
  <c r="AW57" i="7"/>
  <c r="AW56" i="7"/>
  <c r="AW55" i="7"/>
  <c r="AW54" i="7"/>
  <c r="AW53" i="7"/>
  <c r="AW52" i="7"/>
  <c r="AW51" i="7"/>
  <c r="AW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AW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AW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AW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AW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AW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AW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AW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AW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E44" i="7" s="1"/>
  <c r="N42" i="7"/>
  <c r="D44" i="7" s="1"/>
  <c r="M42" i="7"/>
  <c r="C44" i="7" s="1"/>
  <c r="AW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E43" i="7" s="1"/>
  <c r="N41" i="7"/>
  <c r="D43" i="7" s="1"/>
  <c r="M41" i="7"/>
  <c r="C43" i="7" s="1"/>
  <c r="AW40" i="7"/>
  <c r="U40" i="7"/>
  <c r="T40" i="7"/>
  <c r="S40" i="7"/>
  <c r="R40" i="7"/>
  <c r="Q40" i="7"/>
  <c r="P40" i="7"/>
  <c r="O40" i="7"/>
  <c r="N40" i="7"/>
  <c r="M40" i="7"/>
  <c r="AW39" i="7"/>
  <c r="AW38" i="7"/>
  <c r="AW37" i="7"/>
  <c r="AW36" i="7"/>
  <c r="G36" i="7"/>
  <c r="AW35" i="7"/>
  <c r="G35" i="7"/>
  <c r="AW34" i="7"/>
  <c r="G34" i="7"/>
  <c r="G37" i="7" s="1"/>
  <c r="AW33" i="7"/>
  <c r="D33" i="7"/>
  <c r="AW32" i="7"/>
  <c r="G32" i="7"/>
  <c r="D32" i="7"/>
  <c r="AW31" i="7"/>
  <c r="D31" i="7"/>
  <c r="AW30" i="7"/>
  <c r="AW29" i="7"/>
  <c r="AW28" i="7"/>
  <c r="AW27" i="7"/>
  <c r="AW26" i="7"/>
  <c r="G26" i="7"/>
  <c r="D26" i="7"/>
  <c r="AW25" i="7"/>
  <c r="G25" i="7"/>
  <c r="D25" i="7"/>
  <c r="AW24" i="7"/>
  <c r="G24" i="7"/>
  <c r="G27" i="7" s="1"/>
  <c r="D27" i="7" s="1"/>
  <c r="D24" i="7"/>
  <c r="AW23" i="7"/>
  <c r="AW22" i="7"/>
  <c r="G22" i="7"/>
  <c r="D22" i="7"/>
  <c r="AW21" i="7"/>
  <c r="D21" i="7"/>
  <c r="AW20" i="7"/>
  <c r="AW19" i="7"/>
  <c r="AW18" i="7"/>
  <c r="AW17" i="7"/>
  <c r="AW16" i="7"/>
  <c r="G16" i="7"/>
  <c r="D16" i="7"/>
  <c r="AW15" i="7"/>
  <c r="G15" i="7"/>
  <c r="D15" i="7"/>
  <c r="AW14" i="7"/>
  <c r="G14" i="7"/>
  <c r="G17" i="7" s="1"/>
  <c r="D17" i="7" s="1"/>
  <c r="D14" i="7"/>
  <c r="AW13" i="7"/>
  <c r="AW12" i="7"/>
  <c r="G12" i="7"/>
  <c r="D12" i="7"/>
  <c r="AW11" i="7"/>
  <c r="D11" i="7"/>
  <c r="AW10" i="7"/>
  <c r="AW9" i="7"/>
  <c r="AW8" i="7"/>
  <c r="G8" i="7"/>
  <c r="AW7" i="7"/>
  <c r="G7" i="7"/>
  <c r="AW6" i="7"/>
  <c r="G6" i="7"/>
  <c r="AW5" i="7"/>
  <c r="AW4" i="7"/>
  <c r="AW70" i="6"/>
  <c r="AW69" i="6"/>
  <c r="AW68" i="6"/>
  <c r="AW67" i="6"/>
  <c r="AW66" i="6"/>
  <c r="AW65" i="6"/>
  <c r="AW64" i="6"/>
  <c r="AW63" i="6"/>
  <c r="AW62" i="6"/>
  <c r="AW61" i="6"/>
  <c r="AW60" i="6"/>
  <c r="AW59" i="6"/>
  <c r="AW58" i="6"/>
  <c r="AW57" i="6"/>
  <c r="AW56" i="6"/>
  <c r="AW55" i="6"/>
  <c r="AW54" i="6"/>
  <c r="AW53" i="6"/>
  <c r="AW52" i="6"/>
  <c r="AW51" i="6"/>
  <c r="AW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AW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AW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AW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AW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AW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AW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AW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AW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E44" i="6" s="1"/>
  <c r="N42" i="6"/>
  <c r="D44" i="6" s="1"/>
  <c r="M42" i="6"/>
  <c r="C44" i="6" s="1"/>
  <c r="AW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E43" i="6" s="1"/>
  <c r="N41" i="6"/>
  <c r="D43" i="6" s="1"/>
  <c r="M41" i="6"/>
  <c r="C43" i="6" s="1"/>
  <c r="AW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AW39" i="6"/>
  <c r="AW38" i="6"/>
  <c r="AW37" i="6"/>
  <c r="AW36" i="6"/>
  <c r="G36" i="6"/>
  <c r="AW35" i="6"/>
  <c r="G35" i="6"/>
  <c r="AW34" i="6"/>
  <c r="G34" i="6"/>
  <c r="G37" i="6" s="1"/>
  <c r="AW33" i="6"/>
  <c r="D33" i="6"/>
  <c r="AW32" i="6"/>
  <c r="G32" i="6"/>
  <c r="D32" i="6"/>
  <c r="AW31" i="6"/>
  <c r="D31" i="6"/>
  <c r="AW30" i="6"/>
  <c r="AW29" i="6"/>
  <c r="AW28" i="6"/>
  <c r="AW27" i="6"/>
  <c r="AW26" i="6"/>
  <c r="G26" i="6"/>
  <c r="D26" i="6"/>
  <c r="AW25" i="6"/>
  <c r="G25" i="6"/>
  <c r="D25" i="6"/>
  <c r="AW24" i="6"/>
  <c r="G24" i="6"/>
  <c r="G27" i="6" s="1"/>
  <c r="D27" i="6" s="1"/>
  <c r="D24" i="6"/>
  <c r="AW23" i="6"/>
  <c r="AW22" i="6"/>
  <c r="G22" i="6"/>
  <c r="D22" i="6"/>
  <c r="AW21" i="6"/>
  <c r="D21" i="6"/>
  <c r="AW20" i="6"/>
  <c r="AW19" i="6"/>
  <c r="AW18" i="6"/>
  <c r="AW17" i="6"/>
  <c r="AW16" i="6"/>
  <c r="G16" i="6"/>
  <c r="D16" i="6"/>
  <c r="AW15" i="6"/>
  <c r="G15" i="6"/>
  <c r="D15" i="6"/>
  <c r="AW14" i="6"/>
  <c r="G14" i="6"/>
  <c r="G17" i="6" s="1"/>
  <c r="D17" i="6" s="1"/>
  <c r="D14" i="6"/>
  <c r="AW13" i="6"/>
  <c r="AW12" i="6"/>
  <c r="G12" i="6"/>
  <c r="D12" i="6"/>
  <c r="AW11" i="6"/>
  <c r="D11" i="6"/>
  <c r="AW10" i="6"/>
  <c r="AW9" i="6"/>
  <c r="AW8" i="6"/>
  <c r="G8" i="6"/>
  <c r="AW7" i="6"/>
  <c r="G7" i="6"/>
  <c r="AW6" i="6"/>
  <c r="G6" i="6"/>
  <c r="AW5" i="6"/>
  <c r="AW4" i="6"/>
  <c r="AW70" i="5"/>
  <c r="AW69" i="5"/>
  <c r="AW68" i="5"/>
  <c r="AW67" i="5"/>
  <c r="AW66" i="5"/>
  <c r="AW65" i="5"/>
  <c r="AW64" i="5"/>
  <c r="AW63" i="5"/>
  <c r="AW62" i="5"/>
  <c r="AW61" i="5"/>
  <c r="AW60" i="5"/>
  <c r="AW59" i="5"/>
  <c r="AW58" i="5"/>
  <c r="AW57" i="5"/>
  <c r="AW56" i="5"/>
  <c r="AW55" i="5"/>
  <c r="AW54" i="5"/>
  <c r="AW53" i="5"/>
  <c r="AW52" i="5"/>
  <c r="AW51" i="5"/>
  <c r="AW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AW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AW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AW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AW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AW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AW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AW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AW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E44" i="5" s="1"/>
  <c r="N42" i="5"/>
  <c r="D44" i="5" s="1"/>
  <c r="M42" i="5"/>
  <c r="C44" i="5" s="1"/>
  <c r="AW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3" i="5" s="1"/>
  <c r="N41" i="5"/>
  <c r="D43" i="5" s="1"/>
  <c r="M41" i="5"/>
  <c r="C43" i="5" s="1"/>
  <c r="AW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AW39" i="5"/>
  <c r="AW38" i="5"/>
  <c r="AW37" i="5"/>
  <c r="AW36" i="5"/>
  <c r="G36" i="5"/>
  <c r="AW35" i="5"/>
  <c r="G35" i="5"/>
  <c r="AW34" i="5"/>
  <c r="G34" i="5"/>
  <c r="G37" i="5" s="1"/>
  <c r="AW33" i="5"/>
  <c r="D33" i="5"/>
  <c r="AW32" i="5"/>
  <c r="G32" i="5"/>
  <c r="D32" i="5"/>
  <c r="AW31" i="5"/>
  <c r="D31" i="5"/>
  <c r="AW30" i="5"/>
  <c r="AW29" i="5"/>
  <c r="AW28" i="5"/>
  <c r="AW27" i="5"/>
  <c r="AW26" i="5"/>
  <c r="G26" i="5"/>
  <c r="D26" i="5"/>
  <c r="AW25" i="5"/>
  <c r="G25" i="5"/>
  <c r="D25" i="5"/>
  <c r="AW24" i="5"/>
  <c r="G24" i="5"/>
  <c r="G27" i="5" s="1"/>
  <c r="D27" i="5" s="1"/>
  <c r="D24" i="5"/>
  <c r="AW23" i="5"/>
  <c r="AW22" i="5"/>
  <c r="G22" i="5"/>
  <c r="D22" i="5"/>
  <c r="AW21" i="5"/>
  <c r="D21" i="5"/>
  <c r="AW20" i="5"/>
  <c r="AW19" i="5"/>
  <c r="AW18" i="5"/>
  <c r="AW17" i="5"/>
  <c r="AW16" i="5"/>
  <c r="G16" i="5"/>
  <c r="D16" i="5"/>
  <c r="AW15" i="5"/>
  <c r="G15" i="5"/>
  <c r="D15" i="5"/>
  <c r="AW14" i="5"/>
  <c r="G14" i="5"/>
  <c r="G17" i="5" s="1"/>
  <c r="D17" i="5" s="1"/>
  <c r="D14" i="5"/>
  <c r="AW13" i="5"/>
  <c r="AW12" i="5"/>
  <c r="G12" i="5"/>
  <c r="D12" i="5"/>
  <c r="AW11" i="5"/>
  <c r="D11" i="5"/>
  <c r="AW10" i="5"/>
  <c r="AW9" i="5"/>
  <c r="AW8" i="5"/>
  <c r="G8" i="5"/>
  <c r="AW7" i="5"/>
  <c r="G7" i="5"/>
  <c r="AW6" i="5"/>
  <c r="G6" i="5"/>
  <c r="AW5" i="5"/>
  <c r="AW4" i="5"/>
  <c r="AW70" i="4"/>
  <c r="AW69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AW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AW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AW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AW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AW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AW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AW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AW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E44" i="4" s="1"/>
  <c r="N42" i="4"/>
  <c r="D44" i="4" s="1"/>
  <c r="M42" i="4"/>
  <c r="C44" i="4" s="1"/>
  <c r="AW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E43" i="4" s="1"/>
  <c r="N41" i="4"/>
  <c r="D43" i="4" s="1"/>
  <c r="M41" i="4"/>
  <c r="C43" i="4" s="1"/>
  <c r="AW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AW39" i="4"/>
  <c r="AW38" i="4"/>
  <c r="AW37" i="4"/>
  <c r="AW36" i="4"/>
  <c r="G36" i="4"/>
  <c r="AW35" i="4"/>
  <c r="G35" i="4"/>
  <c r="AW34" i="4"/>
  <c r="G34" i="4"/>
  <c r="G37" i="4" s="1"/>
  <c r="AW33" i="4"/>
  <c r="D33" i="4"/>
  <c r="AW32" i="4"/>
  <c r="G32" i="4"/>
  <c r="D32" i="4"/>
  <c r="AW31" i="4"/>
  <c r="D31" i="4"/>
  <c r="AW30" i="4"/>
  <c r="AW29" i="4"/>
  <c r="AW28" i="4"/>
  <c r="AW27" i="4"/>
  <c r="AW26" i="4"/>
  <c r="G26" i="4"/>
  <c r="D26" i="4"/>
  <c r="AW25" i="4"/>
  <c r="G25" i="4"/>
  <c r="D25" i="4"/>
  <c r="AW24" i="4"/>
  <c r="G24" i="4"/>
  <c r="G27" i="4" s="1"/>
  <c r="D27" i="4" s="1"/>
  <c r="D24" i="4"/>
  <c r="AW23" i="4"/>
  <c r="AW22" i="4"/>
  <c r="G22" i="4"/>
  <c r="D22" i="4"/>
  <c r="AW21" i="4"/>
  <c r="D21" i="4"/>
  <c r="AW20" i="4"/>
  <c r="AW19" i="4"/>
  <c r="AW18" i="4"/>
  <c r="AW17" i="4"/>
  <c r="AW16" i="4"/>
  <c r="G16" i="4"/>
  <c r="D16" i="4"/>
  <c r="AW15" i="4"/>
  <c r="D15" i="4"/>
  <c r="AW14" i="4"/>
  <c r="G17" i="4"/>
  <c r="D17" i="4" s="1"/>
  <c r="D14" i="4"/>
  <c r="AW13" i="4"/>
  <c r="AW12" i="4"/>
  <c r="G12" i="4"/>
  <c r="D12" i="4"/>
  <c r="AW11" i="4"/>
  <c r="D11" i="4"/>
  <c r="AW10" i="4"/>
  <c r="AW9" i="4"/>
  <c r="AW8" i="4"/>
  <c r="G8" i="4"/>
  <c r="AW7" i="4"/>
  <c r="G7" i="4"/>
  <c r="AW6" i="4"/>
  <c r="G6" i="4"/>
  <c r="AW5" i="4"/>
  <c r="AW4" i="4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M50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M49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5" i="1"/>
  <c r="AW6" i="1"/>
  <c r="AW4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M48" i="1"/>
  <c r="G6" i="1" s="1"/>
  <c r="AC46" i="1"/>
  <c r="AD46" i="1"/>
  <c r="AE46" i="1"/>
  <c r="AF46" i="1"/>
  <c r="AG46" i="1"/>
  <c r="AB46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M47" i="1"/>
  <c r="D33" i="1" s="1"/>
  <c r="L6" i="8" s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M46" i="1"/>
  <c r="D32" i="1" s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M45" i="1"/>
  <c r="D31" i="1" s="1"/>
  <c r="L4" i="8" s="1"/>
  <c r="D21" i="1"/>
  <c r="D11" i="1" s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M42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M41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M44" i="1"/>
  <c r="M43" i="1"/>
  <c r="G16" i="1" s="1"/>
  <c r="G15" i="1"/>
  <c r="D6" i="8" s="1"/>
  <c r="J17" i="8" s="1"/>
  <c r="G25" i="1"/>
  <c r="F6" i="8" s="1"/>
  <c r="J18" i="8" s="1"/>
  <c r="G14" i="1"/>
  <c r="C6" i="8" s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M40" i="1"/>
  <c r="G12" i="1" s="1"/>
  <c r="I17" i="8" l="1"/>
  <c r="E43" i="1"/>
  <c r="G7" i="8" s="1"/>
  <c r="E44" i="1"/>
  <c r="H7" i="8" s="1"/>
  <c r="J26" i="8" s="1"/>
  <c r="J33" i="8" s="1"/>
  <c r="L5" i="8"/>
  <c r="D43" i="1"/>
  <c r="E7" i="8" s="1"/>
  <c r="C43" i="1"/>
  <c r="C7" i="8" s="1"/>
  <c r="D44" i="1"/>
  <c r="F7" i="8" s="1"/>
  <c r="J25" i="8" s="1"/>
  <c r="J32" i="8" s="1"/>
  <c r="G18" i="7"/>
  <c r="G13" i="7"/>
  <c r="G28" i="7"/>
  <c r="G23" i="7"/>
  <c r="G38" i="7"/>
  <c r="G33" i="7"/>
  <c r="G18" i="6"/>
  <c r="G13" i="6"/>
  <c r="G28" i="6"/>
  <c r="G23" i="6"/>
  <c r="G38" i="6"/>
  <c r="G33" i="6"/>
  <c r="G18" i="5"/>
  <c r="G13" i="5"/>
  <c r="G28" i="5"/>
  <c r="G23" i="5"/>
  <c r="G38" i="5"/>
  <c r="G33" i="5"/>
  <c r="G18" i="4"/>
  <c r="G28" i="4"/>
  <c r="G38" i="4"/>
  <c r="G33" i="4"/>
  <c r="C44" i="1"/>
  <c r="D7" i="8" s="1"/>
  <c r="J24" i="8" s="1"/>
  <c r="J31" i="8" s="1"/>
  <c r="G22" i="1"/>
  <c r="G23" i="1" s="1"/>
  <c r="G7" i="1"/>
  <c r="G8" i="1"/>
  <c r="G17" i="1"/>
  <c r="G32" i="1"/>
  <c r="G34" i="1"/>
  <c r="G6" i="8" s="1"/>
  <c r="I19" i="8" s="1"/>
  <c r="G36" i="1"/>
  <c r="G35" i="1"/>
  <c r="D22" i="1"/>
  <c r="D12" i="1" s="1"/>
  <c r="G24" i="1"/>
  <c r="G28" i="1"/>
  <c r="G26" i="1"/>
  <c r="G18" i="1"/>
  <c r="I24" i="8" l="1"/>
  <c r="C11" i="8"/>
  <c r="I25" i="8"/>
  <c r="C12" i="8"/>
  <c r="I26" i="8"/>
  <c r="C13" i="8"/>
  <c r="K17" i="8"/>
  <c r="I7" i="8"/>
  <c r="D8" i="8"/>
  <c r="D24" i="1"/>
  <c r="D14" i="1" s="1"/>
  <c r="E6" i="8"/>
  <c r="D25" i="1"/>
  <c r="D15" i="1" s="1"/>
  <c r="H6" i="8"/>
  <c r="J19" i="8" s="1"/>
  <c r="K19" i="8" s="1"/>
  <c r="D23" i="7"/>
  <c r="D28" i="7"/>
  <c r="D13" i="7"/>
  <c r="D18" i="7"/>
  <c r="D23" i="6"/>
  <c r="D28" i="6"/>
  <c r="D13" i="6"/>
  <c r="D18" i="6"/>
  <c r="D23" i="5"/>
  <c r="D28" i="5"/>
  <c r="D13" i="5"/>
  <c r="D18" i="5"/>
  <c r="D23" i="4"/>
  <c r="D28" i="4"/>
  <c r="D13" i="4"/>
  <c r="D18" i="4"/>
  <c r="G27" i="1"/>
  <c r="D26" i="1"/>
  <c r="D16" i="1" s="1"/>
  <c r="L7" i="8" s="1"/>
  <c r="L8" i="8" s="1"/>
  <c r="G37" i="1"/>
  <c r="G38" i="1"/>
  <c r="D28" i="1" s="1"/>
  <c r="D18" i="1" s="1"/>
  <c r="D23" i="1"/>
  <c r="D13" i="1" s="1"/>
  <c r="I18" i="8" l="1"/>
  <c r="I6" i="8"/>
  <c r="I33" i="8"/>
  <c r="K33" i="8" s="1"/>
  <c r="K26" i="8"/>
  <c r="I32" i="8"/>
  <c r="K32" i="8" s="1"/>
  <c r="K25" i="8"/>
  <c r="I31" i="8"/>
  <c r="I27" i="8"/>
  <c r="K27" i="8" s="1"/>
  <c r="K24" i="8"/>
  <c r="E8" i="8"/>
  <c r="F8" i="8"/>
  <c r="G8" i="8"/>
  <c r="H8" i="8"/>
  <c r="I8" i="8"/>
  <c r="C8" i="8"/>
  <c r="D27" i="1"/>
  <c r="D17" i="1" s="1"/>
  <c r="I34" i="8" l="1"/>
  <c r="K34" i="8" s="1"/>
  <c r="K31" i="8"/>
  <c r="K18" i="8"/>
  <c r="I20" i="8"/>
  <c r="K20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Cari Zerpa - Vacilandia</author>
  </authors>
  <commentList>
    <comment ref="AF8" authorId="0" shapeId="0" xr:uid="{3D666306-20A8-4C37-81E4-272CD1880ADF}">
      <text>
        <r>
          <rPr>
            <sz val="11"/>
            <color theme="1"/>
            <rFont val="Calibri"/>
            <family val="2"/>
            <scheme val="minor"/>
          </rPr>
          <t>PABLO COARITA
TRANSFERENCIA S/50.00
PAGO EFECTIVO S/110.00
BOL14722</t>
        </r>
      </text>
    </comment>
    <comment ref="AG8" authorId="0" shapeId="0" xr:uid="{0F753E01-3900-4237-AEAE-D4F03BF1C11E}">
      <text>
        <r>
          <rPr>
            <sz val="11"/>
            <color theme="1"/>
            <rFont val="Calibri"/>
            <family val="2"/>
            <scheme val="minor"/>
          </rPr>
          <t>JONATHAN ASTO
EFECTIVO S/80.00
BOL14725</t>
        </r>
      </text>
    </comment>
    <comment ref="AF9" authorId="0" shapeId="0" xr:uid="{BA61FF2D-5A98-412E-A657-0C17FD1EF41D}">
      <text>
        <r>
          <rPr>
            <sz val="11"/>
            <color theme="1"/>
            <rFont val="Calibri"/>
            <family val="2"/>
            <scheme val="minor"/>
          </rPr>
          <t>PABLO COARITA
TRANSFERENCIA S/50.00
PAGO EFECTIVO S/110.00
BOL14722</t>
        </r>
      </text>
    </comment>
    <comment ref="AG9" authorId="0" shapeId="0" xr:uid="{AD702601-6152-4FF0-BA01-5CF4DC8865C1}">
      <text>
        <r>
          <rPr>
            <sz val="11"/>
            <color theme="1"/>
            <rFont val="Calibri"/>
            <family val="2"/>
            <scheme val="minor"/>
          </rPr>
          <t>JONATHAN ASTO
EFECTIVO S/80.00
BOL14725</t>
        </r>
      </text>
    </comment>
    <comment ref="AC18" authorId="0" shapeId="0" xr:uid="{539EDBBF-3716-4C45-AA07-9A8B4A102502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AC19" authorId="0" shapeId="0" xr:uid="{CB30851F-EF6C-4CD9-BF8F-4B5F3439B969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AC20" authorId="0" shapeId="0" xr:uid="{1090FE7C-BB03-4035-A1F5-D3912F56CF79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AC21" authorId="0" shapeId="0" xr:uid="{019194F4-E0B8-43A8-AD77-FBD89F09DB34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2" authorId="0" shapeId="0" xr:uid="{B4327DD8-9435-41CC-BDA8-7E138C82764E}">
      <text>
        <r>
          <rPr>
            <sz val="11"/>
            <color theme="1"/>
            <rFont val="Calibri"/>
            <family val="2"/>
            <scheme val="minor"/>
          </rPr>
          <t xml:space="preserve">Cari Zerpa - Vacilandia:
ACADEMIA EL ZURDO </t>
        </r>
      </text>
    </comment>
    <comment ref="AC22" authorId="0" shapeId="0" xr:uid="{C32C745B-6A90-4BDE-B73F-09297CEE6978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3" authorId="0" shapeId="0" xr:uid="{B1FA724F-15C0-431D-8D1F-5831CE0058F0}">
      <text>
        <r>
          <rPr>
            <sz val="11"/>
            <color theme="1"/>
            <rFont val="Calibri"/>
            <family val="2"/>
            <scheme val="minor"/>
          </rPr>
          <t xml:space="preserve">Cari Zerpa - Vacilandia:
ACADEMIA EL ZURDO </t>
        </r>
      </text>
    </comment>
    <comment ref="AC23" authorId="0" shapeId="0" xr:uid="{F9FC45B7-AFFC-484A-9E89-7E5A17EAAA62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4" authorId="0" shapeId="0" xr:uid="{05F00807-A81E-4F06-A6DD-37235CDA0124}">
      <text>
        <r>
          <rPr>
            <sz val="11"/>
            <color theme="1"/>
            <rFont val="Calibri"/>
            <family val="2"/>
            <scheme val="minor"/>
          </rPr>
          <t xml:space="preserve">Cari Zerpa - Vacilandia:
ACADEMIA EL ZURDO </t>
        </r>
      </text>
    </comment>
    <comment ref="AC24" authorId="0" shapeId="0" xr:uid="{3C7D8A13-EAB2-4314-AA35-2DCC6A22BEE7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5" authorId="0" shapeId="0" xr:uid="{CCF40A91-D604-4995-8345-30907E11D707}">
      <text>
        <r>
          <rPr>
            <sz val="11"/>
            <color theme="1"/>
            <rFont val="Calibri"/>
            <family val="2"/>
            <scheme val="minor"/>
          </rPr>
          <t xml:space="preserve">Cari Zerpa - Vacilandia:
ACADEMIA EL ZURDO </t>
        </r>
      </text>
    </comment>
    <comment ref="AC25" authorId="0" shapeId="0" xr:uid="{A3EE1A63-F609-499D-9881-176BE63926A3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6" authorId="0" shapeId="0" xr:uid="{A9B46506-8045-42CD-890E-F8DB66F552F2}">
      <text>
        <r>
          <rPr>
            <sz val="11"/>
            <color theme="1"/>
            <rFont val="Calibri"/>
            <family val="2"/>
            <scheme val="minor"/>
          </rPr>
          <t xml:space="preserve">Cari Zerpa - Vacilandia:
ACADEMIA EL ZURDO </t>
        </r>
      </text>
    </comment>
    <comment ref="AC26" authorId="0" shapeId="0" xr:uid="{CCF2E418-1BEB-490E-9525-EB7B09A45E12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7" authorId="0" shapeId="0" xr:uid="{AD40D687-912A-4F0F-80BF-B74D56037444}">
      <text>
        <r>
          <rPr>
            <sz val="11"/>
            <color theme="1"/>
            <rFont val="Calibri"/>
            <family val="2"/>
            <scheme val="minor"/>
          </rPr>
          <t xml:space="preserve">Cari Zerpa - Vacilandia:
ACADEMIA EL ZURDO </t>
        </r>
      </text>
    </comment>
    <comment ref="AC27" authorId="0" shapeId="0" xr:uid="{A847FAA1-A19A-4B0F-9A79-1C1DBE5C9055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AC28" authorId="0" shapeId="0" xr:uid="{074BAAEE-6A1B-41CA-90DD-985360C4C03C}">
      <text>
        <r>
          <rPr>
            <sz val="11"/>
            <color theme="1"/>
            <rFont val="Calibri"/>
            <family val="2"/>
            <scheme val="minor"/>
          </rPr>
          <t>Cari Zerpa - Vacilandia:
JANZ</t>
        </r>
      </text>
    </comment>
    <comment ref="Z32" authorId="0" shapeId="0" xr:uid="{779D99C4-EAFC-40C3-9481-E54DA7A5F575}">
      <text>
        <r>
          <rPr>
            <sz val="11"/>
            <color theme="1"/>
            <rFont val="Calibri"/>
            <family val="2"/>
            <scheme val="minor"/>
          </rPr>
          <t>Cari Zerpa - Vacilandia:
ALEX GALA 
EFECTIVO S/60.00
FALTA BOLETA</t>
        </r>
      </text>
    </comment>
    <comment ref="Z33" authorId="0" shapeId="0" xr:uid="{57FC63F0-D1C5-4629-8ACF-0891D981D943}">
      <text>
        <r>
          <rPr>
            <sz val="11"/>
            <color theme="1"/>
            <rFont val="Calibri"/>
            <family val="2"/>
            <scheme val="minor"/>
          </rPr>
          <t>Cari Zerpa - Vacilandia:
ALEX GALA 
EFECTIVO S/60.00
FALTA BOLETA</t>
        </r>
      </text>
    </comment>
    <comment ref="Q34" authorId="0" shapeId="0" xr:uid="{E509BBB4-214B-4B5E-A6A6-64D6E8CADEFD}">
      <text>
        <r>
          <rPr>
            <sz val="11"/>
            <color theme="1"/>
            <rFont val="Calibri"/>
            <family val="2"/>
            <scheme val="minor"/>
          </rPr>
          <t>JUAN AGUIRRE 
EFECTIVO S/120.00
BOL16476</t>
        </r>
      </text>
    </comment>
    <comment ref="W34" authorId="0" shapeId="0" xr:uid="{54E16AD9-9DBB-437C-9EC7-B5BC4F591E2C}">
      <text>
        <r>
          <rPr>
            <sz val="11"/>
            <color theme="1"/>
            <rFont val="Calibri"/>
            <family val="2"/>
            <scheme val="minor"/>
          </rPr>
          <t>Cari Zerpa - Vacilandia:
LENIN MARTIN 
EFECTIVO S/120.00
FALTA BOL</t>
        </r>
      </text>
    </comment>
    <comment ref="Z34" authorId="0" shapeId="0" xr:uid="{BB08E714-51BB-4D85-A689-E1653D483B71}">
      <text>
        <r>
          <rPr>
            <sz val="11"/>
            <color theme="1"/>
            <rFont val="Calibri"/>
            <family val="2"/>
            <scheme val="minor"/>
          </rPr>
          <t xml:space="preserve">JUAN TAPIA 
EFECTIVO S/60.00
FALTA BOLETA </t>
        </r>
      </text>
    </comment>
    <comment ref="AA34" authorId="0" shapeId="0" xr:uid="{BC3B01C1-A711-43EB-9250-C5A3CD39D76A}">
      <text>
        <r>
          <rPr>
            <sz val="11"/>
            <color theme="1"/>
            <rFont val="Calibri"/>
            <family val="2"/>
            <scheme val="minor"/>
          </rPr>
          <t xml:space="preserve">Cari Zerpa - Vacilandia:
jorge ricra 
efectivo s/60.00
falta boleta </t>
        </r>
      </text>
    </comment>
    <comment ref="Q35" authorId="0" shapeId="0" xr:uid="{B451A297-B696-4179-87D7-9A83D5B20853}">
      <text>
        <r>
          <rPr>
            <sz val="11"/>
            <color theme="1"/>
            <rFont val="Calibri"/>
            <family val="2"/>
            <scheme val="minor"/>
          </rPr>
          <t>JUAN AGUIRRE 
EFECTIVO S/120.00
BOL16476</t>
        </r>
      </text>
    </comment>
    <comment ref="W35" authorId="0" shapeId="0" xr:uid="{C0D67D6E-3D51-46B9-ADAA-C05481676691}">
      <text>
        <r>
          <rPr>
            <sz val="11"/>
            <color theme="1"/>
            <rFont val="Calibri"/>
            <family val="2"/>
            <scheme val="minor"/>
          </rPr>
          <t>Cari Zerpa - Vacilandia:
LENIN MARTIN 
EFECTIVO S/120.00
FALTA BOL</t>
        </r>
      </text>
    </comment>
    <comment ref="Z35" authorId="0" shapeId="0" xr:uid="{477B288E-FB07-437B-8466-6ECC89717EE2}">
      <text>
        <r>
          <rPr>
            <sz val="11"/>
            <color theme="1"/>
            <rFont val="Calibri"/>
            <family val="2"/>
            <scheme val="minor"/>
          </rPr>
          <t xml:space="preserve">JUAN TAPIA 
EFECTIVO S/60.00
FALTA BOLETA </t>
        </r>
      </text>
    </comment>
    <comment ref="AA35" authorId="0" shapeId="0" xr:uid="{7F07A024-40A1-43B7-B767-E7B40FF599E3}">
      <text>
        <r>
          <rPr>
            <sz val="11"/>
            <color theme="1"/>
            <rFont val="Calibri"/>
            <family val="2"/>
            <scheme val="minor"/>
          </rPr>
          <t xml:space="preserve">Cari Zerpa - Vacilandia:
jorge ricra 
efectivo s/60.00
falta boleta </t>
        </r>
      </text>
    </comment>
    <comment ref="Z36" authorId="0" shapeId="0" xr:uid="{5C612B9C-2F8E-49EB-B30E-53EC7EC6741C}">
      <text>
        <r>
          <rPr>
            <sz val="11"/>
            <color theme="1"/>
            <rFont val="Calibri"/>
            <family val="2"/>
            <scheme val="minor"/>
          </rPr>
          <t xml:space="preserve">Cari Zerpa - Vacilandia:
ANYELO UMASI 
EFECTIVO S/120.00
FALTA BOLETA </t>
        </r>
      </text>
    </comment>
    <comment ref="AA36" authorId="0" shapeId="0" xr:uid="{04C32912-F27A-476F-943D-5E814901D0FF}">
      <text>
        <r>
          <rPr>
            <sz val="11"/>
            <color theme="1"/>
            <rFont val="Calibri"/>
            <family val="2"/>
            <scheme val="minor"/>
          </rPr>
          <t xml:space="preserve">Cari Zerpa - Vacilandia:
jorge ricra 
efectivo s/60.00
falta boleta </t>
        </r>
      </text>
    </comment>
    <comment ref="Z37" authorId="0" shapeId="0" xr:uid="{86D2C122-DBD2-4BF9-BDEB-2E82E14A6C02}">
      <text>
        <r>
          <rPr>
            <sz val="11"/>
            <color theme="1"/>
            <rFont val="Calibri"/>
            <family val="2"/>
            <scheme val="minor"/>
          </rPr>
          <t xml:space="preserve">Cari Zerpa - Vacilandia:
ANYELO UMASI 
EFECTIVO S/120.00
FALTA BOLETA </t>
        </r>
      </text>
    </comment>
    <comment ref="AA37" authorId="0" shapeId="0" xr:uid="{DBACBB8B-DBF8-4778-95D0-EF1E4965CF73}">
      <text>
        <r>
          <rPr>
            <sz val="11"/>
            <color theme="1"/>
            <rFont val="Calibri"/>
            <family val="2"/>
            <scheme val="minor"/>
          </rPr>
          <t xml:space="preserve">Cari Zerpa - Vacilandia:
jorge ricra 
efectivo s/60.00
falta boleta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Cari Zerpa - Vacilandia</author>
  </authors>
  <commentList>
    <comment ref="AC18" authorId="0" shapeId="0" xr:uid="{C60A56ED-8709-4184-BA9D-6B65AF154DA6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AC19" authorId="0" shapeId="0" xr:uid="{D266ED7D-D725-4BB4-B297-3FF878EF9FE4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AC20" authorId="0" shapeId="0" xr:uid="{E77D7D8D-AFDE-433D-B5B1-AF207A4A5847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AC21" authorId="0" shapeId="0" xr:uid="{671D58D9-F9D1-4A2E-AB4A-C6B72DDB75AB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2" authorId="0" shapeId="0" xr:uid="{9D77ABDC-9672-4A94-B035-26633791ADD8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2" authorId="0" shapeId="0" xr:uid="{B9E4C3C8-F6B0-487E-A9BC-AAFEF4463EF2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2" authorId="0" shapeId="0" xr:uid="{9786E596-343C-4E2A-AB9B-9FD33FF41306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2" authorId="0" shapeId="0" xr:uid="{7870A97D-B00E-4A53-9212-98D78FB0C056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3" authorId="0" shapeId="0" xr:uid="{AB0B6CD0-D547-4BB3-B72C-1BFC5C80D2BD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3" authorId="0" shapeId="0" xr:uid="{CF8025A5-6C45-4688-8159-9BE4BD731D7A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3" authorId="0" shapeId="0" xr:uid="{21D02B96-C833-4097-A9C8-495C5117D94E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3" authorId="0" shapeId="0" xr:uid="{B18CADE9-D69D-48D3-9AEB-A811BE4DB0A7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4" authorId="0" shapeId="0" xr:uid="{8DE7A096-5A34-46B6-A060-5F27685F9352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4" authorId="0" shapeId="0" xr:uid="{C9F3AEED-486B-4778-8CD7-97701088165B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4" authorId="0" shapeId="0" xr:uid="{F3BCA74B-8FFD-4A8C-910E-944EA3950931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4" authorId="0" shapeId="0" xr:uid="{25327176-1C5F-4D09-80A5-334AA780A5A9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5" authorId="0" shapeId="0" xr:uid="{CA1DA56C-8E06-4106-B31D-39EDD64A7D40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5" authorId="0" shapeId="0" xr:uid="{6818B32F-F6E6-4A13-A3F6-20A821123D97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5" authorId="0" shapeId="0" xr:uid="{A7D010B6-0365-4131-B136-D33FAE68C47A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5" authorId="0" shapeId="0" xr:uid="{D59C92E2-E72B-4522-BFC9-58B9662BC062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6" authorId="0" shapeId="0" xr:uid="{AF716BD0-55FD-45C9-A467-F59071EFB544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6" authorId="0" shapeId="0" xr:uid="{F284E346-93A7-4857-8FF5-9CEC777EA131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6" authorId="0" shapeId="0" xr:uid="{DF3C36C9-D304-4813-8326-093E22D92D1E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6" authorId="0" shapeId="0" xr:uid="{09C4CD1E-C3AA-43B7-BF84-8FC4CA6EE1FE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7" authorId="0" shapeId="0" xr:uid="{C77C6808-C56F-47F1-97FB-951DA162F917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7" authorId="0" shapeId="0" xr:uid="{F46FFB77-6A26-45FB-92AC-CA9508EBABFF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7" authorId="0" shapeId="0" xr:uid="{22D8D685-19C6-41F4-83D7-EDA5E7C7873D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7" authorId="0" shapeId="0" xr:uid="{5A544D7E-91C2-49DF-8441-083922D9054B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Cari Zerpa - Vacilandia</author>
  </authors>
  <commentList>
    <comment ref="AC18" authorId="0" shapeId="0" xr:uid="{B9C52102-F9E8-42A8-9136-9C6F3E94B88D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AC19" authorId="0" shapeId="0" xr:uid="{91EA9755-FC6F-4ADD-82FB-DB70E81F1EEA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AC20" authorId="0" shapeId="0" xr:uid="{10713324-0239-4927-9F78-3097B6611A27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AC21" authorId="0" shapeId="0" xr:uid="{CF8162AF-FB9E-444B-81A8-70825A49380A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2" authorId="0" shapeId="0" xr:uid="{BBAC3943-5AAF-4986-AC0F-DEFC29D1EEDD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2" authorId="0" shapeId="0" xr:uid="{A851411F-08C9-4D12-AD04-C34FF31AB4B3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2" authorId="0" shapeId="0" xr:uid="{952364DE-67D9-4490-99E2-9C43B49F5D1D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2" authorId="0" shapeId="0" xr:uid="{D4E36B28-4F7A-4035-9F8B-FC362DA19B6A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3" authorId="0" shapeId="0" xr:uid="{E2981096-4F20-4F04-AE13-C940EC20BC94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3" authorId="0" shapeId="0" xr:uid="{6BC2BDCA-1033-42C9-98D8-1529A68E4050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3" authorId="0" shapeId="0" xr:uid="{248507F7-7306-4EF6-9B14-0D33C3352188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3" authorId="0" shapeId="0" xr:uid="{579B37FF-A27C-4715-A084-3183B8C4C980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4" authorId="0" shapeId="0" xr:uid="{66D9263A-D447-4DDE-ACEA-9D248EA67362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4" authorId="0" shapeId="0" xr:uid="{95A6A72E-FED8-4D8B-9B90-1CD9E83BFE01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4" authorId="0" shapeId="0" xr:uid="{F83016BC-4070-4640-8D36-F1228C9E5AB4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4" authorId="0" shapeId="0" xr:uid="{3677F3CB-F1D7-4A19-952E-53B8D9A57C4D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5" authorId="0" shapeId="0" xr:uid="{601B2965-F386-40FD-A9CB-F07B88852C0E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5" authorId="0" shapeId="0" xr:uid="{DDB9E897-3AD8-44CC-AE94-5CD7756BA4E7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5" authorId="0" shapeId="0" xr:uid="{56896A4E-C362-46E0-A4B9-927A130B3C87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5" authorId="0" shapeId="0" xr:uid="{A03261D2-67CB-4090-BBBF-6AD65D848D53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6" authorId="0" shapeId="0" xr:uid="{4C895C1E-7654-4F7E-8FDB-2C97035BBBB8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6" authorId="0" shapeId="0" xr:uid="{0120A169-052A-4521-8E8A-BF7AF55E05D5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6" authorId="0" shapeId="0" xr:uid="{F7FD35A4-036F-4815-B096-6D1122FB4FAD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6" authorId="0" shapeId="0" xr:uid="{3E8C7FB9-2DAD-4FD3-A5CB-3555510D9506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7" authorId="0" shapeId="0" xr:uid="{17C0CC20-43F2-4A4F-BA1D-3BA68A07F0F1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7" authorId="0" shapeId="0" xr:uid="{738D5A87-AF92-420F-8E4C-A856D95104AB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7" authorId="0" shapeId="0" xr:uid="{8741477E-69E0-4431-8452-EBB8EE353596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7" authorId="0" shapeId="0" xr:uid="{69A8946C-4828-4E4F-9C54-E0C34ED8B8F6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Cari Zerpa - Vacilandia</author>
  </authors>
  <commentList>
    <comment ref="AC18" authorId="0" shapeId="0" xr:uid="{83CA58E5-9BA7-40B8-B4C1-447D1D0FBE4D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AC19" authorId="0" shapeId="0" xr:uid="{F0F71123-0744-4A69-AD63-7B9CA3B3DAF7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AC20" authorId="0" shapeId="0" xr:uid="{907DD716-A72F-4F21-9CE8-F4924A352227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AC21" authorId="0" shapeId="0" xr:uid="{36EF3C88-0659-42D5-AE08-0FFA95518EED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2" authorId="0" shapeId="0" xr:uid="{249B4082-89DD-4C23-B684-83CD8A53DE06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2" authorId="0" shapeId="0" xr:uid="{F7C03030-58F4-44A9-8C5F-9DA220E7F459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2" authorId="0" shapeId="0" xr:uid="{867100DC-AF22-4D0B-8CEF-F544DDE7DC77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2" authorId="0" shapeId="0" xr:uid="{0F59C830-422F-41AB-A007-C8CAD056685C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3" authorId="0" shapeId="0" xr:uid="{E72DD934-CEE7-449C-958A-86FB85096BC1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3" authorId="0" shapeId="0" xr:uid="{FD5031B2-03E1-45E2-9310-E6E1416BE615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3" authorId="0" shapeId="0" xr:uid="{7A0EBA4E-E248-449E-9F78-F6F16EB2326B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3" authorId="0" shapeId="0" xr:uid="{2BDEC3FC-F617-4D79-98E3-C46FDC14A8E7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4" authorId="0" shapeId="0" xr:uid="{15C3941D-126B-4551-A5C4-3FDFF58E7A61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4" authorId="0" shapeId="0" xr:uid="{4681E5EA-3805-4A3C-AF92-7F34F9797DAC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4" authorId="0" shapeId="0" xr:uid="{9149F91D-A938-4AF6-A51C-782A298EFFB5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4" authorId="0" shapeId="0" xr:uid="{369E145B-CC82-4F38-9B02-930E2AA135AF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5" authorId="0" shapeId="0" xr:uid="{DF21D309-4B9A-4A05-BF07-F9C7B3CCDFDC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5" authorId="0" shapeId="0" xr:uid="{A92D41D2-71B9-4441-AB57-C478C8F45F2F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5" authorId="0" shapeId="0" xr:uid="{34D61E51-AFF5-45DD-B0A3-C08B3FEFBE6A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5" authorId="0" shapeId="0" xr:uid="{1661FEE9-B2E0-4935-8DD0-EDFB2056B066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6" authorId="0" shapeId="0" xr:uid="{AA5F95CD-BAA9-45D2-A3E6-972974033A26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6" authorId="0" shapeId="0" xr:uid="{0AAFB378-43B2-4EF2-B4FC-5376566151C8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6" authorId="0" shapeId="0" xr:uid="{13680A29-6D59-4E49-A625-43D1212B1F05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6" authorId="0" shapeId="0" xr:uid="{C656CB8E-72FC-40E0-9F25-5A12A0C49908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  <comment ref="O27" authorId="0" shapeId="0" xr:uid="{11961170-7839-4C2C-9733-64CB673E5E06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7" authorId="0" shapeId="0" xr:uid="{19332B6E-3CF5-4E75-91DB-2606E934C39B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A27" authorId="0" shapeId="0" xr:uid="{1CE4597F-FE13-465A-9F97-3BACDFDD3873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AC27" authorId="0" shapeId="0" xr:uid="{DA2A0804-C5D1-4F80-A014-BF85221978F5}">
      <text>
        <r>
          <rPr>
            <sz val="11"/>
            <color theme="1"/>
            <rFont val="Calibri"/>
            <family val="2"/>
            <scheme val="minor"/>
          </rPr>
          <t>NILTON CAJAHUARINGA DE 1 - 6 PM 
ADELANTO 150 
 FIORELLA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Cari Zerpa - Vacilandia</author>
  </authors>
  <commentList>
    <comment ref="O22" authorId="0" shapeId="0" xr:uid="{DF4FDD7F-11DA-4A29-BA57-773B8D34478C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2" authorId="0" shapeId="0" xr:uid="{5B67A7E0-BAF4-4F1C-9E07-E9C6EFFB4904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O23" authorId="0" shapeId="0" xr:uid="{8A4F6827-1A2B-42D6-9DC3-E6F1B7F60F8B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3" authorId="0" shapeId="0" xr:uid="{E077520F-2811-41EB-A379-8C60949E1C73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O24" authorId="0" shapeId="0" xr:uid="{ACDF6A1B-EC55-4F3E-A8DE-1FD11E090850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4" authorId="0" shapeId="0" xr:uid="{7A480428-D086-4E33-8A6A-0909A47BDAEC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O25" authorId="0" shapeId="0" xr:uid="{823E3172-8371-48B8-94F3-86B8855BABD5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5" authorId="0" shapeId="0" xr:uid="{41E81C22-09BE-4DB2-95E4-240EB4B4D488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O26" authorId="0" shapeId="0" xr:uid="{475B22ED-075B-4456-B0FD-65ADCD5237BF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6" authorId="0" shapeId="0" xr:uid="{27DB0023-79A1-46DB-8C24-8F6DE44B34E8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O27" authorId="0" shapeId="0" xr:uid="{847C2E13-E69E-4B7F-90DE-2295FD9919AB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  <comment ref="U27" authorId="0" shapeId="0" xr:uid="{C0FC7A0F-6E67-45B1-9C1D-93080A16AA7C}">
      <text>
        <r>
          <rPr>
            <sz val="11"/>
            <color theme="1"/>
            <rFont val="Calibri"/>
            <family val="2"/>
            <scheme val="minor"/>
          </rPr>
          <t>Cari Zerpa - Vacilandia:
ACADEMIA EL ZURDO</t>
        </r>
      </text>
    </comment>
  </commentList>
</comments>
</file>

<file path=xl/sharedStrings.xml><?xml version="1.0" encoding="utf-8"?>
<sst xmlns="http://schemas.openxmlformats.org/spreadsheetml/2006/main" count="1049" uniqueCount="108">
  <si>
    <t>DATOS</t>
  </si>
  <si>
    <t>HORARIOS</t>
  </si>
  <si>
    <t>TIPO</t>
  </si>
  <si>
    <t>VOLEY</t>
  </si>
  <si>
    <t>FÚTBOL 1</t>
  </si>
  <si>
    <t>FÚTBOL 2</t>
  </si>
  <si>
    <t>TOTAL</t>
  </si>
  <si>
    <t>MAÑANA</t>
  </si>
  <si>
    <t>DIA</t>
  </si>
  <si>
    <t>NOCHE</t>
  </si>
  <si>
    <t>ACADEMIA</t>
  </si>
  <si>
    <t>PAGO</t>
  </si>
  <si>
    <t>ALQUILERES</t>
  </si>
  <si>
    <t>HORA</t>
  </si>
  <si>
    <t>PENDIENTE DE BOLETA</t>
  </si>
  <si>
    <t>%</t>
  </si>
  <si>
    <t>USO DEL MES TOTAL</t>
  </si>
  <si>
    <t>MAYO</t>
  </si>
  <si>
    <t>JUNIO</t>
  </si>
  <si>
    <t>JULIO</t>
  </si>
  <si>
    <t>AGOSTO</t>
  </si>
  <si>
    <t>TOTAL X MES</t>
  </si>
  <si>
    <t>HORAS</t>
  </si>
  <si>
    <t>RESERVA DE CANCHA 01/08/2022 AL 07/08/2022</t>
  </si>
  <si>
    <t>INGRESO DE CANCHA 01/08/2022 AL 07/08/2022</t>
  </si>
  <si>
    <t>FECHA</t>
  </si>
  <si>
    <t>ENCARGADO</t>
  </si>
  <si>
    <t>CLIENTE</t>
  </si>
  <si>
    <t>NOMBRE DE LA RESERVA</t>
  </si>
  <si>
    <t>TIEMPO HRS</t>
  </si>
  <si>
    <t>PROMOCION</t>
  </si>
  <si>
    <t>TIPO DE CANCHA</t>
  </si>
  <si>
    <t>TOTAL S/</t>
  </si>
  <si>
    <t>MÉTODO DE PAGO</t>
  </si>
  <si>
    <t>TIPO DE BANCO</t>
  </si>
  <si>
    <t>NRO DE BOLETA</t>
  </si>
  <si>
    <t>ESTADO</t>
  </si>
  <si>
    <t>LEYENDA</t>
  </si>
  <si>
    <t>RESERVADA</t>
  </si>
  <si>
    <t>HORARIO</t>
  </si>
  <si>
    <t>LUNES</t>
  </si>
  <si>
    <t>MARTES</t>
  </si>
  <si>
    <t>MIÉRCOLES</t>
  </si>
  <si>
    <t>JUEVES</t>
  </si>
  <si>
    <t>VIERNES</t>
  </si>
  <si>
    <t>SÁBADO</t>
  </si>
  <si>
    <t>DOMINGO</t>
  </si>
  <si>
    <t>CARI</t>
  </si>
  <si>
    <t>INDEPENDIENTE</t>
  </si>
  <si>
    <t>ALEX GALA</t>
  </si>
  <si>
    <t>x</t>
  </si>
  <si>
    <t>HRS</t>
  </si>
  <si>
    <t>V</t>
  </si>
  <si>
    <t>F1</t>
  </si>
  <si>
    <t>F2</t>
  </si>
  <si>
    <t>TURNO DÍA</t>
  </si>
  <si>
    <t>07:00 a 07:30</t>
  </si>
  <si>
    <t>PAGADO</t>
  </si>
  <si>
    <t>07:30 a 08:00</t>
  </si>
  <si>
    <t>BOLETAS PENDIENTES</t>
  </si>
  <si>
    <t>o</t>
  </si>
  <si>
    <t>08:00 a 08:30</t>
  </si>
  <si>
    <t>X</t>
  </si>
  <si>
    <t>08:30 a 09:00</t>
  </si>
  <si>
    <t>TOTAL CANCHAS</t>
  </si>
  <si>
    <t>TOTAL VOLEY</t>
  </si>
  <si>
    <t>09:00 a 09:30</t>
  </si>
  <si>
    <t>Stock de Hrs</t>
  </si>
  <si>
    <t>09:30 a 10:00</t>
  </si>
  <si>
    <t>Hrs Usadas</t>
  </si>
  <si>
    <t>10:00 a 10:30</t>
  </si>
  <si>
    <t>Hrs Disponibles</t>
  </si>
  <si>
    <t>10:30 a 11:00</t>
  </si>
  <si>
    <t>Pago Día</t>
  </si>
  <si>
    <t>11:00 a 11:30</t>
  </si>
  <si>
    <t>Pago Noche</t>
  </si>
  <si>
    <t>11:30 a 12:00</t>
  </si>
  <si>
    <t>Bolestas Pendientes</t>
  </si>
  <si>
    <t>12:00 a 12:30</t>
  </si>
  <si>
    <t>Pago Total</t>
  </si>
  <si>
    <t>12:30 a 01:00</t>
  </si>
  <si>
    <t>Uso %</t>
  </si>
  <si>
    <t>01:00 a 01:30</t>
  </si>
  <si>
    <t>O</t>
  </si>
  <si>
    <t>01:30 a 02:00</t>
  </si>
  <si>
    <t>TOTAL FUTBOL</t>
  </si>
  <si>
    <t>02:00 a 02:30</t>
  </si>
  <si>
    <t>02:30 a 03:00</t>
  </si>
  <si>
    <t>03:00 a 03:30</t>
  </si>
  <si>
    <t>R</t>
  </si>
  <si>
    <t>03:30 a 04:00</t>
  </si>
  <si>
    <t>04:00 a 04:30</t>
  </si>
  <si>
    <t>04:30 a 05:00</t>
  </si>
  <si>
    <t>05:00 a 05:30</t>
  </si>
  <si>
    <t>05:30 a 06:00</t>
  </si>
  <si>
    <t>TURNO NOCHE</t>
  </si>
  <si>
    <t>06:00 a 06:30</t>
  </si>
  <si>
    <t>06:30 a 07:00</t>
  </si>
  <si>
    <t>TARIFA</t>
  </si>
  <si>
    <t>FUTBOL</t>
  </si>
  <si>
    <t>FUTBOL 1</t>
  </si>
  <si>
    <t>FUTBOL 2</t>
  </si>
  <si>
    <t>PENDIENTES D</t>
  </si>
  <si>
    <t>PENDIENTES N</t>
  </si>
  <si>
    <t>RESERVADO</t>
  </si>
  <si>
    <t>RESERVADO D</t>
  </si>
  <si>
    <t>RESERVADO N</t>
  </si>
  <si>
    <t>COMENTARIOS Y/O 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</si>
</sst>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.00_-;\-&quot;S/&quot;\ * #,##0.00_-;_-&quot;S/&quot;\ 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 vertical="center"/>
    </xf>
    <xf numFmtId="18" fontId="0" fillId="0" borderId="14" xfId="0" applyNumberFormat="1" applyBorder="1" applyAlignment="1">
      <alignment horizontal="center" vertical="center"/>
    </xf>
    <xf numFmtId="18" fontId="0" fillId="0" borderId="1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8" fontId="0" fillId="0" borderId="29" xfId="0" applyNumberFormat="1" applyBorder="1" applyAlignment="1">
      <alignment horizontal="center" vertical="center"/>
    </xf>
    <xf numFmtId="18" fontId="0" fillId="0" borderId="30" xfId="0" applyNumberFormat="1" applyBorder="1" applyAlignment="1">
      <alignment horizontal="center" vertical="center"/>
    </xf>
    <xf numFmtId="0" fontId="0" fillId="0" borderId="24" xfId="0" applyBorder="1"/>
    <xf numFmtId="0" fontId="0" fillId="0" borderId="27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164" fontId="0" fillId="0" borderId="13" xfId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9" fontId="0" fillId="0" borderId="26" xfId="2" applyFont="1" applyBorder="1" applyAlignment="1">
      <alignment horizontal="center" vertical="center"/>
    </xf>
    <xf numFmtId="164" fontId="0" fillId="0" borderId="31" xfId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4" fontId="0" fillId="0" borderId="25" xfId="1" applyFont="1" applyBorder="1" applyAlignment="1">
      <alignment horizontal="center" vertical="center"/>
    </xf>
    <xf numFmtId="164" fontId="0" fillId="0" borderId="26" xfId="1" applyFont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/>
    </xf>
    <xf numFmtId="0" fontId="1" fillId="9" borderId="49" xfId="0" applyFont="1" applyFill="1" applyBorder="1" applyAlignment="1">
      <alignment horizontal="center" vertical="center"/>
    </xf>
    <xf numFmtId="0" fontId="1" fillId="9" borderId="33" xfId="0" applyFont="1" applyFill="1" applyBorder="1" applyAlignment="1">
      <alignment horizontal="center" vertical="center"/>
    </xf>
    <xf numFmtId="164" fontId="0" fillId="0" borderId="13" xfId="0" applyNumberFormat="1" applyBorder="1" applyAlignment="1">
      <alignment horizontal="left"/>
    </xf>
    <xf numFmtId="164" fontId="0" fillId="0" borderId="26" xfId="0" applyNumberFormat="1" applyBorder="1" applyAlignment="1">
      <alignment horizontal="left"/>
    </xf>
    <xf numFmtId="0" fontId="0" fillId="9" borderId="1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37" xfId="0" applyBorder="1"/>
    <xf numFmtId="0" fontId="0" fillId="0" borderId="14" xfId="0" applyBorder="1" applyAlignment="1">
      <alignment vertical="top"/>
    </xf>
    <xf numFmtId="0" fontId="0" fillId="0" borderId="0" xfId="0" applyAlignment="1">
      <alignment vertical="top"/>
    </xf>
    <xf numFmtId="0" fontId="0" fillId="0" borderId="37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38" xfId="0" applyBorder="1" applyAlignment="1">
      <alignment vertical="top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164" fontId="0" fillId="0" borderId="40" xfId="1" applyFont="1" applyFill="1" applyBorder="1" applyAlignment="1">
      <alignment horizontal="center" vertical="center" wrapText="1"/>
    </xf>
    <xf numFmtId="164" fontId="0" fillId="0" borderId="1" xfId="1" applyFont="1" applyFill="1" applyBorder="1" applyAlignment="1">
      <alignment horizontal="center" vertical="center" wrapText="1"/>
    </xf>
    <xf numFmtId="164" fontId="0" fillId="0" borderId="0" xfId="1" applyFont="1" applyFill="1" applyBorder="1" applyAlignment="1">
      <alignment horizontal="center" vertical="center" wrapText="1"/>
    </xf>
    <xf numFmtId="0" fontId="1" fillId="0" borderId="0" xfId="0" applyFont="1"/>
    <xf numFmtId="0" fontId="0" fillId="14" borderId="0" xfId="0" applyFill="1"/>
    <xf numFmtId="0" fontId="1" fillId="0" borderId="0" xfId="0" applyFont="1" applyAlignment="1">
      <alignment horizontal="center" vertical="center"/>
    </xf>
    <xf numFmtId="164" fontId="0" fillId="0" borderId="0" xfId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9" borderId="39" xfId="0" applyFont="1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1" fillId="9" borderId="44" xfId="0" applyFont="1" applyFill="1" applyBorder="1" applyAlignment="1">
      <alignment horizontal="center" vertical="center"/>
    </xf>
    <xf numFmtId="0" fontId="1" fillId="9" borderId="50" xfId="0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0" fontId="1" fillId="9" borderId="41" xfId="0" applyFont="1" applyFill="1" applyBorder="1" applyAlignment="1">
      <alignment horizontal="center" vertical="center"/>
    </xf>
    <xf numFmtId="0" fontId="1" fillId="9" borderId="52" xfId="0" applyFont="1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0" borderId="25" xfId="0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9" fontId="0" fillId="0" borderId="1" xfId="2" applyFont="1" applyBorder="1"/>
    <xf numFmtId="0" fontId="0" fillId="0" borderId="12" xfId="0" applyBorder="1" applyAlignment="1">
      <alignment horizontal="left" vertical="center"/>
    </xf>
    <xf numFmtId="164" fontId="0" fillId="0" borderId="13" xfId="0" applyNumberFormat="1" applyBorder="1"/>
    <xf numFmtId="9" fontId="0" fillId="0" borderId="25" xfId="2" applyFont="1" applyBorder="1"/>
    <xf numFmtId="9" fontId="0" fillId="0" borderId="26" xfId="2" applyFont="1" applyBorder="1"/>
    <xf numFmtId="0" fontId="4" fillId="2" borderId="34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left" vertical="center"/>
    </xf>
    <xf numFmtId="0" fontId="0" fillId="9" borderId="24" xfId="0" applyFill="1" applyBorder="1" applyAlignment="1">
      <alignment horizontal="left" vertical="center"/>
    </xf>
    <xf numFmtId="164" fontId="0" fillId="0" borderId="26" xfId="0" applyNumberFormat="1" applyBorder="1"/>
    <xf numFmtId="0" fontId="0" fillId="9" borderId="9" xfId="0" applyFill="1" applyBorder="1" applyAlignment="1">
      <alignment horizontal="left" vertical="center"/>
    </xf>
    <xf numFmtId="164" fontId="0" fillId="0" borderId="11" xfId="0" applyNumberFormat="1" applyBorder="1"/>
    <xf numFmtId="0" fontId="0" fillId="7" borderId="12" xfId="0" applyFill="1" applyBorder="1" applyAlignment="1">
      <alignment horizontal="left" vertical="center"/>
    </xf>
    <xf numFmtId="9" fontId="0" fillId="0" borderId="13" xfId="2" applyFont="1" applyBorder="1"/>
    <xf numFmtId="164" fontId="0" fillId="0" borderId="1" xfId="1" applyFont="1" applyBorder="1"/>
    <xf numFmtId="0" fontId="4" fillId="2" borderId="24" xfId="0" applyFont="1" applyFill="1" applyBorder="1" applyAlignment="1">
      <alignment horizontal="center" vertical="center"/>
    </xf>
    <xf numFmtId="0" fontId="0" fillId="0" borderId="1" xfId="1" applyNumberFormat="1" applyFont="1" applyBorder="1"/>
    <xf numFmtId="0" fontId="0" fillId="0" borderId="26" xfId="0" applyBorder="1"/>
    <xf numFmtId="0" fontId="0" fillId="11" borderId="6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8" borderId="40" xfId="0" applyFont="1" applyFill="1" applyBorder="1" applyAlignment="1">
      <alignment horizontal="center" vertical="center"/>
    </xf>
    <xf numFmtId="14" fontId="0" fillId="0" borderId="40" xfId="0" applyNumberForma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2" applyFont="1" applyBorder="1" applyAlignment="1">
      <alignment horizontal="center" vertical="center"/>
    </xf>
    <xf numFmtId="0" fontId="4" fillId="2" borderId="5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14" fontId="1" fillId="10" borderId="3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14" fontId="1" fillId="10" borderId="4" xfId="0" applyNumberFormat="1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4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0" borderId="38" xfId="0" applyFont="1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1" fillId="3" borderId="28" xfId="0" applyFont="1" applyFill="1" applyBorder="1" applyAlignment="1">
      <alignment horizontal="center" vertical="center" textRotation="255"/>
    </xf>
    <xf numFmtId="0" fontId="1" fillId="3" borderId="29" xfId="0" applyFont="1" applyFill="1" applyBorder="1" applyAlignment="1">
      <alignment horizontal="center" vertical="center" textRotation="255"/>
    </xf>
    <xf numFmtId="0" fontId="1" fillId="3" borderId="30" xfId="0" applyFont="1" applyFill="1" applyBorder="1" applyAlignment="1">
      <alignment horizontal="center" vertical="center" textRotation="255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36" xfId="0" applyBorder="1" applyAlignment="1">
      <alignment horizontal="left"/>
    </xf>
    <xf numFmtId="0" fontId="1" fillId="4" borderId="28" xfId="0" applyFont="1" applyFill="1" applyBorder="1" applyAlignment="1">
      <alignment horizontal="center" vertical="center" textRotation="255"/>
    </xf>
    <xf numFmtId="0" fontId="1" fillId="4" borderId="29" xfId="0" applyFont="1" applyFill="1" applyBorder="1" applyAlignment="1">
      <alignment horizontal="center" vertical="center" textRotation="255"/>
    </xf>
    <xf numFmtId="0" fontId="1" fillId="4" borderId="30" xfId="0" applyFont="1" applyFill="1" applyBorder="1" applyAlignment="1">
      <alignment horizontal="center" vertical="center" textRotation="255"/>
    </xf>
    <xf numFmtId="0" fontId="4" fillId="2" borderId="57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4" fillId="2" borderId="54" xfId="0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13" borderId="3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206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3398-6D96-4280-B41A-F2725C1C2877}">
  <sheetPr>
    <tabColor theme="3"/>
  </sheetPr>
  <dimension ref="B2:L34"/>
  <sheetViews>
    <sheetView workbookViewId="0">
      <selection activeCell="N26" sqref="N26"/>
    </sheetView>
  </sheetViews>
  <sheetFormatPr defaultColWidth="11.42578125" defaultRowHeight="15"/>
  <cols>
    <col min="2" max="2" width="15.85546875" bestFit="1" customWidth="1"/>
    <col min="3" max="5" width="11.85546875" bestFit="1" customWidth="1"/>
    <col min="6" max="6" width="12.85546875" bestFit="1" customWidth="1"/>
    <col min="7" max="7" width="11.85546875" bestFit="1" customWidth="1"/>
    <col min="8" max="8" width="12.85546875" bestFit="1" customWidth="1"/>
    <col min="9" max="9" width="11.85546875" bestFit="1" customWidth="1"/>
    <col min="10" max="10" width="11.5703125" customWidth="1"/>
    <col min="11" max="11" width="20.85546875" bestFit="1" customWidth="1"/>
    <col min="12" max="12" width="11.85546875" bestFit="1" customWidth="1"/>
  </cols>
  <sheetData>
    <row r="2" spans="2:12" ht="15.75" thickBot="1"/>
    <row r="3" spans="2:12" ht="15.75" thickBot="1">
      <c r="B3" s="116" t="s">
        <v>0</v>
      </c>
      <c r="C3" s="26"/>
      <c r="D3" s="26"/>
      <c r="E3" s="1"/>
      <c r="F3" s="1"/>
      <c r="G3" s="1"/>
      <c r="K3" s="44" t="s">
        <v>1</v>
      </c>
    </row>
    <row r="4" spans="2:12">
      <c r="B4" s="146" t="s">
        <v>2</v>
      </c>
      <c r="C4" s="148" t="s">
        <v>3</v>
      </c>
      <c r="D4" s="148"/>
      <c r="E4" s="148" t="s">
        <v>4</v>
      </c>
      <c r="F4" s="148"/>
      <c r="G4" s="148" t="s">
        <v>5</v>
      </c>
      <c r="H4" s="148"/>
      <c r="I4" s="137" t="s">
        <v>6</v>
      </c>
      <c r="K4" s="120" t="s">
        <v>7</v>
      </c>
      <c r="L4" s="121">
        <f>SUM('Semana 01 al 07 de Agosto'!D31,'Semana 08 al 14 de Agosto'!D31,'Semana 15 al 21 de Agosto'!D31,'Semana 22 al 28 de Agosto'!D31,'Semana 29 al 31 de Agosto'!D31)</f>
        <v>0</v>
      </c>
    </row>
    <row r="5" spans="2:12">
      <c r="B5" s="147"/>
      <c r="C5" s="69" t="s">
        <v>8</v>
      </c>
      <c r="D5" s="69" t="s">
        <v>9</v>
      </c>
      <c r="E5" s="69" t="s">
        <v>8</v>
      </c>
      <c r="F5" s="69" t="s">
        <v>9</v>
      </c>
      <c r="G5" s="69" t="s">
        <v>8</v>
      </c>
      <c r="H5" s="69" t="s">
        <v>9</v>
      </c>
      <c r="I5" s="138"/>
      <c r="K5" s="117" t="s">
        <v>10</v>
      </c>
      <c r="L5" s="113">
        <f>SUM('Semana 01 al 07 de Agosto'!D32,'Semana 08 al 14 de Agosto'!D32,'Semana 15 al 21 de Agosto'!D32,'Semana 22 al 28 de Agosto'!D32,'Semana 29 al 31 de Agosto'!D32)</f>
        <v>0</v>
      </c>
    </row>
    <row r="6" spans="2:12">
      <c r="B6" s="112" t="s">
        <v>11</v>
      </c>
      <c r="C6" s="109">
        <f>SUM('Semana 01 al 07 de Agosto'!G14,'Semana 08 al 14 de Agosto'!G14,'Semana 15 al 21 de Agosto'!G14,'Semana 22 al 28 de Agosto'!G14,'Semana 29 al 31 de Agosto'!G14)</f>
        <v>0</v>
      </c>
      <c r="D6" s="109">
        <f>SUM('Semana 01 al 07 de Agosto'!G15,'Semana 08 al 14 de Agosto'!G15,'Semana 15 al 21 de Agosto'!G15,'Semana 22 al 28 de Agosto'!G15,'Semana 29 al 31 de Agosto'!G15)</f>
        <v>0</v>
      </c>
      <c r="E6" s="109">
        <f>SUM('Semana 01 al 07 de Agosto'!G24,'Semana 08 al 14 de Agosto'!G24,'Semana 15 al 21 de Agosto'!G24,'Semana 22 al 28 de Agosto'!G24,'Semana 29 al 31 de Agosto'!G24)</f>
        <v>80</v>
      </c>
      <c r="F6" s="109">
        <f>SUM('Semana 01 al 07 de Agosto'!G25,'Semana 08 al 14 de Agosto'!G25,'Semana 15 al 21 de Agosto'!G25,'Semana 22 al 28 de Agosto'!G25,'Semana 29 al 31 de Agosto'!G25)</f>
        <v>240</v>
      </c>
      <c r="G6" s="109">
        <f>SUM('Semana 01 al 07 de Agosto'!G34,'Semana 08 al 14 de Agosto'!G34,'Semana 15 al 21 de Agosto'!G34,'Semana 22 al 28 de Agosto'!G34,'Semana 29 al 31 de Agosto'!G34)</f>
        <v>80</v>
      </c>
      <c r="H6" s="110">
        <f>SUM('Semana 01 al 07 de Agosto'!G35,'Semana 08 al 14 de Agosto'!G35,'Semana 15 al 21 de Agosto'!G35,'Semana 22 al 28 de Agosto'!G35,'Semana 29 al 31 de Agosto'!G35)</f>
        <v>0</v>
      </c>
      <c r="I6" s="113">
        <f>SUM(C6:H6)+L7</f>
        <v>2720</v>
      </c>
      <c r="K6" s="117" t="s">
        <v>12</v>
      </c>
      <c r="L6" s="113">
        <f>SUM('Semana 01 al 07 de Agosto'!D33,'Semana 08 al 14 de Agosto'!D33,'Semana 15 al 21 de Agosto'!D33,'Semana 22 al 28 de Agosto'!D33,'Semana 29 al 31 de Agosto'!D33)</f>
        <v>2720</v>
      </c>
    </row>
    <row r="7" spans="2:12">
      <c r="B7" s="112" t="s">
        <v>13</v>
      </c>
      <c r="C7" s="2">
        <f>SUM('Semana 01 al 07 de Agosto'!C43,'Semana 08 al 14 de Agosto'!C43,'Semana 15 al 21 de Agosto'!C43,'Semana 22 al 28 de Agosto'!C43,'Semana 29 al 31 de Agosto'!C43)</f>
        <v>0</v>
      </c>
      <c r="D7" s="2">
        <f>SUM('Semana 01 al 07 de Agosto'!C44,'Semana 08 al 14 de Agosto'!C44,'Semana 15 al 21 de Agosto'!C44,'Semana 22 al 28 de Agosto'!C44,'Semana 29 al 31 de Agosto'!C44)</f>
        <v>0</v>
      </c>
      <c r="E7" s="2">
        <f>SUM('Semana 01 al 07 de Agosto'!D43,'Semana 08 al 14 de Agosto'!D43,'Semana 15 al 21 de Agosto'!D43,'Semana 22 al 28 de Agosto'!D43,'Semana 29 al 31 de Agosto'!D43)</f>
        <v>21</v>
      </c>
      <c r="F7" s="2">
        <f>SUM('Semana 01 al 07 de Agosto'!D44,'Semana 08 al 14 de Agosto'!D44,'Semana 15 al 21 de Agosto'!D44,'Semana 22 al 28 de Agosto'!D44,'Semana 29 al 31 de Agosto'!D44)</f>
        <v>6</v>
      </c>
      <c r="G7" s="2">
        <f>SUM('Semana 01 al 07 de Agosto'!E43,'Semana 08 al 14 de Agosto'!E43,'Semana 15 al 21 de Agosto'!E43,'Semana 22 al 28 de Agosto'!E43,'Semana 29 al 31 de Agosto'!E43)</f>
        <v>37</v>
      </c>
      <c r="H7" s="2">
        <f>SUM('Semana 01 al 07 de Agosto'!E44,'Semana 08 al 14 de Agosto'!E44,'Semana 15 al 21 de Agosto'!E44,'Semana 22 al 28 de Agosto'!E44,'Semana 29 al 31 de Agosto'!E44)</f>
        <v>2</v>
      </c>
      <c r="I7" s="12">
        <f>SUM(C7:H7)</f>
        <v>66</v>
      </c>
      <c r="K7" s="122" t="s">
        <v>14</v>
      </c>
      <c r="L7" s="113">
        <f>SUM('Semana 01 al 07 de Agosto'!D16,'Semana 08 al 14 de Agosto'!D16,'Semana 15 al 21 de Agosto'!D16,'Semana 22 al 28 de Agosto'!D16,'Semana 29 al 31 de Agosto'!D16)</f>
        <v>2320</v>
      </c>
    </row>
    <row r="8" spans="2:12" ht="15.75" thickBot="1">
      <c r="B8" s="43" t="s">
        <v>15</v>
      </c>
      <c r="C8" s="114">
        <f>C7/$I$7</f>
        <v>0</v>
      </c>
      <c r="D8" s="114">
        <f t="shared" ref="D8:I8" si="0">D7/$I$7</f>
        <v>0</v>
      </c>
      <c r="E8" s="114">
        <f t="shared" si="0"/>
        <v>0.31818181818181818</v>
      </c>
      <c r="F8" s="114">
        <f t="shared" si="0"/>
        <v>9.0909090909090912E-2</v>
      </c>
      <c r="G8" s="114">
        <f t="shared" si="0"/>
        <v>0.56060606060606055</v>
      </c>
      <c r="H8" s="114">
        <f t="shared" si="0"/>
        <v>3.0303030303030304E-2</v>
      </c>
      <c r="I8" s="115">
        <f t="shared" si="0"/>
        <v>1</v>
      </c>
      <c r="K8" s="118" t="s">
        <v>6</v>
      </c>
      <c r="L8" s="119">
        <f>SUM(L4:L6)-L7</f>
        <v>400</v>
      </c>
    </row>
    <row r="9" spans="2:12" ht="15.75" thickBot="1"/>
    <row r="10" spans="2:12">
      <c r="B10" s="139" t="s">
        <v>16</v>
      </c>
      <c r="C10" s="140"/>
    </row>
    <row r="11" spans="2:12">
      <c r="B11" s="112" t="s">
        <v>3</v>
      </c>
      <c r="C11" s="123">
        <f>SUM(C7:D7)/527</f>
        <v>0</v>
      </c>
    </row>
    <row r="12" spans="2:12">
      <c r="B12" s="112" t="s">
        <v>4</v>
      </c>
      <c r="C12" s="123">
        <f>SUM(E7:F7)/527</f>
        <v>5.1233396584440226E-2</v>
      </c>
    </row>
    <row r="13" spans="2:12" ht="15.75" thickBot="1">
      <c r="B13" s="43" t="s">
        <v>5</v>
      </c>
      <c r="C13" s="115">
        <f>SUM(G7:H7)/527</f>
        <v>7.4003795066413663E-2</v>
      </c>
    </row>
    <row r="14" spans="2:12" ht="15.75" thickBot="1"/>
    <row r="15" spans="2:12">
      <c r="B15" s="139" t="s">
        <v>11</v>
      </c>
      <c r="C15" s="141" t="s">
        <v>17</v>
      </c>
      <c r="D15" s="141"/>
      <c r="E15" s="142" t="s">
        <v>18</v>
      </c>
      <c r="F15" s="142"/>
      <c r="G15" s="143" t="s">
        <v>19</v>
      </c>
      <c r="H15" s="143"/>
      <c r="I15" s="144" t="s">
        <v>20</v>
      </c>
      <c r="J15" s="144"/>
      <c r="K15" s="140" t="s">
        <v>6</v>
      </c>
    </row>
    <row r="16" spans="2:12">
      <c r="B16" s="145"/>
      <c r="C16" s="2" t="s">
        <v>8</v>
      </c>
      <c r="D16" s="2" t="s">
        <v>9</v>
      </c>
      <c r="E16" s="2" t="s">
        <v>8</v>
      </c>
      <c r="F16" s="2" t="s">
        <v>9</v>
      </c>
      <c r="G16" s="2" t="s">
        <v>8</v>
      </c>
      <c r="H16" s="2" t="s">
        <v>9</v>
      </c>
      <c r="I16" s="2" t="s">
        <v>8</v>
      </c>
      <c r="J16" s="2" t="s">
        <v>9</v>
      </c>
      <c r="K16" s="149"/>
    </row>
    <row r="17" spans="2:11">
      <c r="B17" s="112" t="s">
        <v>3</v>
      </c>
      <c r="C17" s="124">
        <v>100</v>
      </c>
      <c r="D17" s="124">
        <v>140</v>
      </c>
      <c r="E17" s="124">
        <v>450</v>
      </c>
      <c r="F17" s="124">
        <v>315</v>
      </c>
      <c r="G17" s="124">
        <v>1150</v>
      </c>
      <c r="H17" s="124">
        <v>385</v>
      </c>
      <c r="I17" s="124">
        <f>C6</f>
        <v>0</v>
      </c>
      <c r="J17" s="124">
        <f>D6</f>
        <v>0</v>
      </c>
      <c r="K17" s="113">
        <f>SUM(C17:J17)</f>
        <v>2540</v>
      </c>
    </row>
    <row r="18" spans="2:11">
      <c r="B18" s="112" t="s">
        <v>4</v>
      </c>
      <c r="C18" s="124">
        <v>1140</v>
      </c>
      <c r="D18" s="124">
        <v>3720</v>
      </c>
      <c r="E18" s="124">
        <v>4400</v>
      </c>
      <c r="F18" s="124">
        <v>11940</v>
      </c>
      <c r="G18" s="124">
        <v>7840</v>
      </c>
      <c r="H18" s="124">
        <v>10800</v>
      </c>
      <c r="I18" s="124">
        <f>E6</f>
        <v>80</v>
      </c>
      <c r="J18" s="124">
        <f>F6</f>
        <v>240</v>
      </c>
      <c r="K18" s="113">
        <f>SUM(C18:J18)</f>
        <v>40160</v>
      </c>
    </row>
    <row r="19" spans="2:11">
      <c r="B19" s="112" t="s">
        <v>5</v>
      </c>
      <c r="C19" s="124">
        <v>400</v>
      </c>
      <c r="D19" s="124">
        <v>1920</v>
      </c>
      <c r="E19" s="124">
        <v>3200</v>
      </c>
      <c r="F19" s="124">
        <v>7260</v>
      </c>
      <c r="G19" s="124">
        <v>7440</v>
      </c>
      <c r="H19" s="124">
        <v>8340</v>
      </c>
      <c r="I19" s="124">
        <f>G6</f>
        <v>80</v>
      </c>
      <c r="J19" s="124">
        <f>H6</f>
        <v>0</v>
      </c>
      <c r="K19" s="113">
        <f>SUM(C19:J19)</f>
        <v>28640</v>
      </c>
    </row>
    <row r="20" spans="2:11" ht="15.75" thickBot="1">
      <c r="B20" s="125" t="s">
        <v>21</v>
      </c>
      <c r="C20" s="150">
        <f>SUM(C17:D17)+SUM(C18:D18)+SUM(C19:D19)</f>
        <v>7420</v>
      </c>
      <c r="D20" s="151"/>
      <c r="E20" s="150">
        <f t="shared" ref="E20" si="1">SUM(E17:F17)+SUM(E18:F18)+SUM(E19:F19)</f>
        <v>27565</v>
      </c>
      <c r="F20" s="151"/>
      <c r="G20" s="150">
        <f>SUM(G17:H17)+SUM(G18:H18)+SUM(G19:H19)+4330+360</f>
        <v>40645</v>
      </c>
      <c r="H20" s="151"/>
      <c r="I20" s="150">
        <f t="shared" ref="I20" si="2">SUM(I17:J17)+SUM(I18:J18)+SUM(I19:J19)</f>
        <v>400</v>
      </c>
      <c r="J20" s="151"/>
      <c r="K20" s="119">
        <f>SUM(C20:J20)</f>
        <v>76030</v>
      </c>
    </row>
    <row r="21" spans="2:11" ht="15.75" thickBot="1"/>
    <row r="22" spans="2:11">
      <c r="B22" s="139" t="s">
        <v>22</v>
      </c>
      <c r="C22" s="141" t="s">
        <v>17</v>
      </c>
      <c r="D22" s="141"/>
      <c r="E22" s="142" t="s">
        <v>18</v>
      </c>
      <c r="F22" s="142"/>
      <c r="G22" s="143" t="s">
        <v>19</v>
      </c>
      <c r="H22" s="143"/>
      <c r="I22" s="144" t="s">
        <v>20</v>
      </c>
      <c r="J22" s="144"/>
      <c r="K22" s="140" t="s">
        <v>6</v>
      </c>
    </row>
    <row r="23" spans="2:11">
      <c r="B23" s="145"/>
      <c r="C23" s="2" t="s">
        <v>8</v>
      </c>
      <c r="D23" s="2" t="s">
        <v>9</v>
      </c>
      <c r="E23" s="2" t="s">
        <v>8</v>
      </c>
      <c r="F23" s="2" t="s">
        <v>9</v>
      </c>
      <c r="G23" s="2" t="s">
        <v>8</v>
      </c>
      <c r="H23" s="2" t="s">
        <v>9</v>
      </c>
      <c r="I23" s="2" t="s">
        <v>8</v>
      </c>
      <c r="J23" s="2" t="s">
        <v>9</v>
      </c>
      <c r="K23" s="149"/>
    </row>
    <row r="24" spans="2:11">
      <c r="B24" s="112" t="s">
        <v>3</v>
      </c>
      <c r="C24" s="126">
        <v>2</v>
      </c>
      <c r="D24" s="126">
        <v>2</v>
      </c>
      <c r="E24" s="126">
        <v>9</v>
      </c>
      <c r="F24" s="126">
        <v>4.5</v>
      </c>
      <c r="G24" s="126">
        <v>23</v>
      </c>
      <c r="H24" s="126">
        <v>5.5</v>
      </c>
      <c r="I24" s="126">
        <f>C7</f>
        <v>0</v>
      </c>
      <c r="J24" s="126">
        <f>D7</f>
        <v>0</v>
      </c>
      <c r="K24" s="4">
        <f>SUM(C24:J24)</f>
        <v>46</v>
      </c>
    </row>
    <row r="25" spans="2:11">
      <c r="B25" s="112" t="s">
        <v>4</v>
      </c>
      <c r="C25" s="126">
        <v>17</v>
      </c>
      <c r="D25" s="126">
        <v>31</v>
      </c>
      <c r="E25" s="126">
        <v>55</v>
      </c>
      <c r="F25" s="126">
        <v>101.5</v>
      </c>
      <c r="G25" s="126">
        <v>98</v>
      </c>
      <c r="H25" s="126">
        <v>90</v>
      </c>
      <c r="I25" s="126">
        <f>E7</f>
        <v>21</v>
      </c>
      <c r="J25" s="126">
        <f>F7</f>
        <v>6</v>
      </c>
      <c r="K25" s="4">
        <f>SUM(C25:J25)</f>
        <v>419.5</v>
      </c>
    </row>
    <row r="26" spans="2:11">
      <c r="B26" s="112" t="s">
        <v>5</v>
      </c>
      <c r="C26" s="126">
        <v>5</v>
      </c>
      <c r="D26" s="126">
        <v>5</v>
      </c>
      <c r="E26" s="126">
        <v>41</v>
      </c>
      <c r="F26" s="126">
        <v>60.5</v>
      </c>
      <c r="G26" s="126">
        <v>93</v>
      </c>
      <c r="H26" s="126">
        <v>69.5</v>
      </c>
      <c r="I26" s="126">
        <f>G7</f>
        <v>37</v>
      </c>
      <c r="J26" s="126">
        <f>H7</f>
        <v>2</v>
      </c>
      <c r="K26" s="4">
        <f>SUM(C26:J26)</f>
        <v>313</v>
      </c>
    </row>
    <row r="27" spans="2:11" ht="15.75" thickBot="1">
      <c r="B27" s="125" t="s">
        <v>21</v>
      </c>
      <c r="C27" s="151">
        <f>SUM(C24:D24)+SUM(C25:D25)+SUM(C26:D26)</f>
        <v>62</v>
      </c>
      <c r="D27" s="151"/>
      <c r="E27" s="151">
        <f t="shared" ref="E27" si="3">SUM(E24:F24)+SUM(E25:F25)+SUM(E26:F26)</f>
        <v>271.5</v>
      </c>
      <c r="F27" s="151"/>
      <c r="G27" s="151">
        <f>SUM(G24:H24)+SUM(G25:H25)+SUM(G26:H26)</f>
        <v>379</v>
      </c>
      <c r="H27" s="151"/>
      <c r="I27" s="151">
        <f t="shared" ref="I27" si="4">SUM(I24:J24)+SUM(I25:J25)+SUM(I26:J26)</f>
        <v>66</v>
      </c>
      <c r="J27" s="151"/>
      <c r="K27" s="127">
        <f>SUM(C27:J27)</f>
        <v>778.5</v>
      </c>
    </row>
    <row r="28" spans="2:11" ht="15.75" thickBot="1"/>
    <row r="29" spans="2:11">
      <c r="B29" s="139" t="s">
        <v>22</v>
      </c>
      <c r="C29" s="141" t="s">
        <v>17</v>
      </c>
      <c r="D29" s="141"/>
      <c r="E29" s="142" t="s">
        <v>18</v>
      </c>
      <c r="F29" s="142"/>
      <c r="G29" s="143" t="s">
        <v>19</v>
      </c>
      <c r="H29" s="143"/>
      <c r="I29" s="144" t="s">
        <v>20</v>
      </c>
      <c r="J29" s="144"/>
      <c r="K29" s="140" t="s">
        <v>6</v>
      </c>
    </row>
    <row r="30" spans="2:11">
      <c r="B30" s="145"/>
      <c r="C30" s="2" t="s">
        <v>8</v>
      </c>
      <c r="D30" s="2" t="s">
        <v>9</v>
      </c>
      <c r="E30" s="2" t="s">
        <v>8</v>
      </c>
      <c r="F30" s="2" t="s">
        <v>9</v>
      </c>
      <c r="G30" s="2" t="s">
        <v>8</v>
      </c>
      <c r="H30" s="2" t="s">
        <v>9</v>
      </c>
      <c r="I30" s="2" t="s">
        <v>8</v>
      </c>
      <c r="J30" s="2" t="s">
        <v>9</v>
      </c>
      <c r="K30" s="149"/>
    </row>
    <row r="31" spans="2:11">
      <c r="B31" s="112" t="s">
        <v>3</v>
      </c>
      <c r="C31" s="111">
        <f>C24/527</f>
        <v>3.7950664136622392E-3</v>
      </c>
      <c r="D31" s="111">
        <f>D24/527</f>
        <v>3.7950664136622392E-3</v>
      </c>
      <c r="E31" s="111">
        <f t="shared" ref="E31:J31" si="5">E24/527</f>
        <v>1.7077798861480076E-2</v>
      </c>
      <c r="F31" s="111">
        <f t="shared" si="5"/>
        <v>8.5388994307400382E-3</v>
      </c>
      <c r="G31" s="111">
        <f t="shared" si="5"/>
        <v>4.3643263757115747E-2</v>
      </c>
      <c r="H31" s="111">
        <f t="shared" si="5"/>
        <v>1.0436432637571158E-2</v>
      </c>
      <c r="I31" s="111">
        <f t="shared" si="5"/>
        <v>0</v>
      </c>
      <c r="J31" s="111">
        <f t="shared" si="5"/>
        <v>0</v>
      </c>
      <c r="K31" s="123">
        <f>SUM(C31:J31)</f>
        <v>8.7286527514231493E-2</v>
      </c>
    </row>
    <row r="32" spans="2:11">
      <c r="B32" s="112" t="s">
        <v>4</v>
      </c>
      <c r="C32" s="111">
        <f t="shared" ref="C32:J33" si="6">C25/527</f>
        <v>3.2258064516129031E-2</v>
      </c>
      <c r="D32" s="111">
        <f t="shared" si="6"/>
        <v>5.8823529411764705E-2</v>
      </c>
      <c r="E32" s="111">
        <f t="shared" si="6"/>
        <v>0.10436432637571158</v>
      </c>
      <c r="F32" s="111">
        <f t="shared" si="6"/>
        <v>0.19259962049335863</v>
      </c>
      <c r="G32" s="111">
        <f t="shared" si="6"/>
        <v>0.1859582542694497</v>
      </c>
      <c r="H32" s="111">
        <f t="shared" si="6"/>
        <v>0.17077798861480076</v>
      </c>
      <c r="I32" s="111">
        <f t="shared" si="6"/>
        <v>3.9848197343453511E-2</v>
      </c>
      <c r="J32" s="111">
        <f t="shared" si="6"/>
        <v>1.1385199240986717E-2</v>
      </c>
      <c r="K32" s="123">
        <f>SUM(C32:J32)</f>
        <v>0.79601518026565454</v>
      </c>
    </row>
    <row r="33" spans="2:11">
      <c r="B33" s="112" t="s">
        <v>5</v>
      </c>
      <c r="C33" s="111">
        <f t="shared" si="6"/>
        <v>9.4876660341555973E-3</v>
      </c>
      <c r="D33" s="111">
        <f t="shared" si="6"/>
        <v>9.4876660341555973E-3</v>
      </c>
      <c r="E33" s="111">
        <f t="shared" si="6"/>
        <v>7.7798861480075907E-2</v>
      </c>
      <c r="F33" s="111">
        <f t="shared" si="6"/>
        <v>0.11480075901328274</v>
      </c>
      <c r="G33" s="111">
        <f t="shared" si="6"/>
        <v>0.17647058823529413</v>
      </c>
      <c r="H33" s="111">
        <f t="shared" si="6"/>
        <v>0.1318785578747628</v>
      </c>
      <c r="I33" s="111">
        <f t="shared" si="6"/>
        <v>7.020872865275142E-2</v>
      </c>
      <c r="J33" s="111">
        <f t="shared" si="6"/>
        <v>3.7950664136622392E-3</v>
      </c>
      <c r="K33" s="123">
        <f>SUM(C33:J33)</f>
        <v>0.59392789373814037</v>
      </c>
    </row>
    <row r="34" spans="2:11" ht="15.75" thickBot="1">
      <c r="B34" s="125" t="s">
        <v>21</v>
      </c>
      <c r="C34" s="152">
        <f>SUM(C31:D31)+SUM(C32:D32)+SUM(C33:D33)</f>
        <v>0.11764705882352941</v>
      </c>
      <c r="D34" s="152"/>
      <c r="E34" s="152">
        <f t="shared" ref="E34" si="7">SUM(E31:F31)+SUM(E32:F32)+SUM(E33:F33)</f>
        <v>0.51518026565464903</v>
      </c>
      <c r="F34" s="152"/>
      <c r="G34" s="152">
        <f>SUM(G31:H31)+SUM(G32:H32)+SUM(G33:H33)</f>
        <v>0.71916508538899426</v>
      </c>
      <c r="H34" s="152"/>
      <c r="I34" s="152">
        <f t="shared" ref="I34" si="8">SUM(I31:J31)+SUM(I32:J32)+SUM(I33:J33)</f>
        <v>0.1252371916508539</v>
      </c>
      <c r="J34" s="152"/>
      <c r="K34" s="115">
        <f>SUM(C34:J34)</f>
        <v>1.4772296015180266</v>
      </c>
    </row>
  </sheetData>
  <mergeCells count="36">
    <mergeCell ref="K29:K30"/>
    <mergeCell ref="C34:D34"/>
    <mergeCell ref="E34:F34"/>
    <mergeCell ref="G34:H34"/>
    <mergeCell ref="I34:J34"/>
    <mergeCell ref="C27:D27"/>
    <mergeCell ref="E27:F27"/>
    <mergeCell ref="G27:H27"/>
    <mergeCell ref="I27:J27"/>
    <mergeCell ref="B29:B30"/>
    <mergeCell ref="C29:D29"/>
    <mergeCell ref="E29:F29"/>
    <mergeCell ref="G29:H29"/>
    <mergeCell ref="I29:J29"/>
    <mergeCell ref="B22:B23"/>
    <mergeCell ref="C22:D22"/>
    <mergeCell ref="E22:F22"/>
    <mergeCell ref="G22:H22"/>
    <mergeCell ref="I22:J22"/>
    <mergeCell ref="K22:K23"/>
    <mergeCell ref="K15:K16"/>
    <mergeCell ref="C20:D20"/>
    <mergeCell ref="E20:F20"/>
    <mergeCell ref="G20:H20"/>
    <mergeCell ref="I20:J20"/>
    <mergeCell ref="I4:I5"/>
    <mergeCell ref="B10:C10"/>
    <mergeCell ref="C15:D15"/>
    <mergeCell ref="E15:F15"/>
    <mergeCell ref="G15:H15"/>
    <mergeCell ref="I15:J15"/>
    <mergeCell ref="B15:B16"/>
    <mergeCell ref="B4:B5"/>
    <mergeCell ref="C4:D4"/>
    <mergeCell ref="E4:F4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EB58B-7786-4520-8B41-EE7D37862FC7}">
  <sheetPr>
    <pageSetUpPr fitToPage="1"/>
  </sheetPr>
  <dimension ref="B1:AY75"/>
  <sheetViews>
    <sheetView showGridLines="0" tabSelected="1" zoomScale="85" zoomScaleNormal="85" workbookViewId="0">
      <pane ySplit="5" topLeftCell="F23" activePane="bottomLeft" state="frozen"/>
      <selection pane="bottomLeft" activeCell="AC28" sqref="AC28"/>
    </sheetView>
  </sheetViews>
  <sheetFormatPr defaultColWidth="11.42578125" defaultRowHeight="15"/>
  <cols>
    <col min="1" max="1" width="1.7109375" customWidth="1"/>
    <col min="2" max="3" width="9.85546875" customWidth="1"/>
    <col min="4" max="4" width="11.85546875" bestFit="1" customWidth="1"/>
    <col min="5" max="5" width="2.7109375" customWidth="1"/>
    <col min="6" max="6" width="20.28515625" bestFit="1" customWidth="1"/>
    <col min="7" max="7" width="11.42578125" style="1" customWidth="1"/>
    <col min="8" max="8" width="2" style="1" customWidth="1"/>
    <col min="9" max="9" width="8" customWidth="1"/>
    <col min="10" max="10" width="2.42578125" customWidth="1"/>
    <col min="11" max="11" width="4.140625" customWidth="1"/>
    <col min="12" max="12" width="12.42578125" style="1" bestFit="1" customWidth="1"/>
    <col min="13" max="33" width="5.28515625" style="1" customWidth="1"/>
    <col min="34" max="34" width="2" style="1" customWidth="1"/>
    <col min="35" max="35" width="7.42578125" customWidth="1"/>
    <col min="36" max="36" width="2" customWidth="1"/>
    <col min="37" max="37" width="12.140625" style="22" bestFit="1" customWidth="1"/>
    <col min="38" max="38" width="15" style="22" bestFit="1" customWidth="1"/>
    <col min="39" max="39" width="29.7109375" style="22" customWidth="1"/>
    <col min="40" max="40" width="26.42578125" style="22" customWidth="1"/>
    <col min="41" max="41" width="14.42578125" style="22" customWidth="1"/>
    <col min="42" max="42" width="14" style="22" customWidth="1"/>
    <col min="43" max="43" width="15.85546875" style="22" customWidth="1"/>
    <col min="44" max="44" width="2.5703125" style="22" customWidth="1"/>
    <col min="45" max="45" width="13.28515625" style="86" customWidth="1"/>
    <col min="46" max="46" width="37.28515625" style="22" customWidth="1"/>
    <col min="47" max="47" width="16.42578125" style="22" customWidth="1"/>
    <col min="48" max="48" width="17" style="22" customWidth="1"/>
    <col min="49" max="49" width="16.7109375" style="22" customWidth="1"/>
    <col min="50" max="50" width="11.42578125" style="21" customWidth="1"/>
    <col min="51" max="51" width="12.140625" style="21" hidden="1" customWidth="1"/>
    <col min="52" max="52" width="17.42578125" customWidth="1"/>
  </cols>
  <sheetData>
    <row r="1" spans="2:51">
      <c r="I1" s="88"/>
      <c r="AI1" s="88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/>
      <c r="AY1"/>
    </row>
    <row r="2" spans="2:51">
      <c r="B2" s="191" t="s">
        <v>0</v>
      </c>
      <c r="C2" s="192"/>
      <c r="D2" s="192"/>
      <c r="E2" s="192"/>
      <c r="F2" s="192"/>
      <c r="G2" s="193"/>
      <c r="H2" s="26"/>
      <c r="I2" s="88"/>
      <c r="L2" s="87"/>
      <c r="M2" s="154" t="s">
        <v>23</v>
      </c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6"/>
      <c r="AH2" s="26"/>
      <c r="AI2" s="88"/>
      <c r="AK2" s="139" t="s">
        <v>24</v>
      </c>
      <c r="AL2" s="153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/>
      <c r="AY2"/>
    </row>
    <row r="3" spans="2:51">
      <c r="I3" s="88"/>
      <c r="K3" s="87"/>
      <c r="L3" s="87"/>
      <c r="M3" s="159">
        <v>44774</v>
      </c>
      <c r="N3" s="160"/>
      <c r="O3" s="161"/>
      <c r="P3" s="159">
        <v>44775</v>
      </c>
      <c r="Q3" s="160"/>
      <c r="R3" s="161"/>
      <c r="S3" s="159">
        <v>44776</v>
      </c>
      <c r="T3" s="160"/>
      <c r="U3" s="161"/>
      <c r="V3" s="162">
        <v>44777</v>
      </c>
      <c r="W3" s="160"/>
      <c r="X3" s="161"/>
      <c r="Y3" s="162">
        <v>44778</v>
      </c>
      <c r="Z3" s="160"/>
      <c r="AA3" s="160"/>
      <c r="AB3" s="159">
        <v>44779</v>
      </c>
      <c r="AC3" s="160"/>
      <c r="AD3" s="161"/>
      <c r="AE3" s="162">
        <v>44780</v>
      </c>
      <c r="AF3" s="160"/>
      <c r="AG3" s="161"/>
      <c r="AH3" s="89"/>
      <c r="AI3" s="88"/>
      <c r="AK3" s="38" t="s">
        <v>25</v>
      </c>
      <c r="AL3" s="135" t="s">
        <v>26</v>
      </c>
      <c r="AM3" s="35" t="s">
        <v>27</v>
      </c>
      <c r="AN3" s="35" t="s">
        <v>28</v>
      </c>
      <c r="AO3" s="35" t="s">
        <v>29</v>
      </c>
      <c r="AP3" s="35" t="s">
        <v>30</v>
      </c>
      <c r="AQ3" s="164" t="s">
        <v>31</v>
      </c>
      <c r="AR3" s="164"/>
      <c r="AS3" s="35" t="s">
        <v>32</v>
      </c>
      <c r="AT3" s="35" t="s">
        <v>33</v>
      </c>
      <c r="AU3" s="35" t="s">
        <v>34</v>
      </c>
      <c r="AV3" s="35" t="s">
        <v>35</v>
      </c>
      <c r="AW3" s="35" t="s">
        <v>36</v>
      </c>
      <c r="AX3"/>
      <c r="AY3" s="1" t="s">
        <v>3</v>
      </c>
    </row>
    <row r="4" spans="2:51">
      <c r="B4" s="139" t="s">
        <v>37</v>
      </c>
      <c r="C4" s="148"/>
      <c r="D4" s="140"/>
      <c r="F4" s="171" t="s">
        <v>38</v>
      </c>
      <c r="G4" s="172"/>
      <c r="H4" s="89"/>
      <c r="I4" s="88"/>
      <c r="K4" s="173" t="s">
        <v>39</v>
      </c>
      <c r="L4" s="174"/>
      <c r="M4" s="163" t="s">
        <v>40</v>
      </c>
      <c r="N4" s="157"/>
      <c r="O4" s="158"/>
      <c r="P4" s="163" t="s">
        <v>41</v>
      </c>
      <c r="Q4" s="157"/>
      <c r="R4" s="158"/>
      <c r="S4" s="163" t="s">
        <v>42</v>
      </c>
      <c r="T4" s="157"/>
      <c r="U4" s="158"/>
      <c r="V4" s="157" t="s">
        <v>43</v>
      </c>
      <c r="W4" s="157"/>
      <c r="X4" s="158"/>
      <c r="Y4" s="157" t="s">
        <v>44</v>
      </c>
      <c r="Z4" s="157"/>
      <c r="AA4" s="157"/>
      <c r="AB4" s="163" t="s">
        <v>45</v>
      </c>
      <c r="AC4" s="157"/>
      <c r="AD4" s="158"/>
      <c r="AE4" s="157" t="s">
        <v>46</v>
      </c>
      <c r="AF4" s="157"/>
      <c r="AG4" s="158"/>
      <c r="AH4" s="89"/>
      <c r="AI4" s="88"/>
      <c r="AK4" s="39">
        <v>44778</v>
      </c>
      <c r="AL4" s="136" t="s">
        <v>47</v>
      </c>
      <c r="AM4" s="37" t="s">
        <v>48</v>
      </c>
      <c r="AN4" s="37" t="s">
        <v>49</v>
      </c>
      <c r="AO4" s="37"/>
      <c r="AP4" s="82"/>
      <c r="AQ4" s="82" t="s">
        <v>4</v>
      </c>
      <c r="AR4" s="83"/>
      <c r="AS4" s="84"/>
      <c r="AT4" s="37"/>
      <c r="AU4" s="37"/>
      <c r="AV4" s="37"/>
      <c r="AW4" s="37" t="str">
        <f>IF(AV4&gt;0,"PAGADO",IF(AQ4="","",IF(AQ4=$AY$3,"FALTA BOLETA",IF(AQ4=$AY$4,"FALTA BOLETA",IF(AQ4=$AY$5,"FALTA BOLETA")))))</f>
        <v>FALTA BOLETA</v>
      </c>
      <c r="AY4" s="22" t="s">
        <v>4</v>
      </c>
    </row>
    <row r="5" spans="2:51">
      <c r="B5" s="169" t="s">
        <v>3</v>
      </c>
      <c r="C5" s="170"/>
      <c r="D5" s="40" t="s">
        <v>50</v>
      </c>
      <c r="F5" s="72" t="s">
        <v>2</v>
      </c>
      <c r="G5" s="73" t="s">
        <v>51</v>
      </c>
      <c r="H5" s="26"/>
      <c r="I5" s="88"/>
      <c r="K5" s="175"/>
      <c r="L5" s="176"/>
      <c r="M5" s="130" t="s">
        <v>52</v>
      </c>
      <c r="N5" s="131" t="s">
        <v>53</v>
      </c>
      <c r="O5" s="132" t="s">
        <v>54</v>
      </c>
      <c r="P5" s="130" t="s">
        <v>52</v>
      </c>
      <c r="Q5" s="131" t="s">
        <v>53</v>
      </c>
      <c r="R5" s="132" t="s">
        <v>54</v>
      </c>
      <c r="S5" s="130" t="s">
        <v>52</v>
      </c>
      <c r="T5" s="131" t="s">
        <v>53</v>
      </c>
      <c r="U5" s="132" t="s">
        <v>54</v>
      </c>
      <c r="V5" s="130" t="s">
        <v>52</v>
      </c>
      <c r="W5" s="131" t="s">
        <v>53</v>
      </c>
      <c r="X5" s="132" t="s">
        <v>54</v>
      </c>
      <c r="Y5" s="130" t="s">
        <v>52</v>
      </c>
      <c r="Z5" s="131" t="s">
        <v>53</v>
      </c>
      <c r="AA5" s="132" t="s">
        <v>54</v>
      </c>
      <c r="AB5" s="130" t="s">
        <v>52</v>
      </c>
      <c r="AC5" s="131" t="s">
        <v>53</v>
      </c>
      <c r="AD5" s="132" t="s">
        <v>54</v>
      </c>
      <c r="AE5" s="130" t="s">
        <v>52</v>
      </c>
      <c r="AF5" s="131" t="s">
        <v>53</v>
      </c>
      <c r="AG5" s="132" t="s">
        <v>54</v>
      </c>
      <c r="AH5" s="89"/>
      <c r="AI5" s="88"/>
      <c r="AK5" s="36"/>
      <c r="AL5" s="36"/>
      <c r="AM5" s="37"/>
      <c r="AN5" s="37"/>
      <c r="AO5" s="37"/>
      <c r="AP5" s="37"/>
      <c r="AQ5" s="82"/>
      <c r="AR5" s="83"/>
      <c r="AS5" s="85"/>
      <c r="AT5" s="37"/>
      <c r="AU5" s="37"/>
      <c r="AV5" s="37"/>
      <c r="AW5" s="37" t="str">
        <f t="shared" ref="AW5:AW68" si="0">IF(AV5&gt;0,"PAGADO",IF(AQ5="","",IF(AQ5=$AY$3,"FALTA BOLETA",IF(AQ5=$AY$4,"FALTA BOLETA",IF(AQ5=$AY$5,"FALTA BOLETA")))))</f>
        <v/>
      </c>
      <c r="AY5" s="22" t="s">
        <v>5</v>
      </c>
    </row>
    <row r="6" spans="2:51">
      <c r="B6" s="169" t="s">
        <v>4</v>
      </c>
      <c r="C6" s="170"/>
      <c r="D6" s="41" t="s">
        <v>50</v>
      </c>
      <c r="F6" s="3" t="s">
        <v>3</v>
      </c>
      <c r="G6" s="12">
        <f>SUM(M48,P48,S48,V48,Y48,AB48,AE48)</f>
        <v>0</v>
      </c>
      <c r="I6" s="88"/>
      <c r="K6" s="179" t="s">
        <v>55</v>
      </c>
      <c r="L6" s="128" t="s">
        <v>56</v>
      </c>
      <c r="M6" s="8"/>
      <c r="N6" s="9"/>
      <c r="O6" s="10"/>
      <c r="P6" s="8"/>
      <c r="Q6" s="9"/>
      <c r="R6" s="10"/>
      <c r="S6" s="8"/>
      <c r="T6" s="9"/>
      <c r="U6" s="10"/>
      <c r="V6" s="8"/>
      <c r="W6" s="9"/>
      <c r="X6" s="10"/>
      <c r="Y6" s="8"/>
      <c r="Z6" s="9"/>
      <c r="AA6" s="10"/>
      <c r="AB6" s="8"/>
      <c r="AC6" s="9"/>
      <c r="AD6" s="10"/>
      <c r="AE6" s="8"/>
      <c r="AF6" s="9"/>
      <c r="AG6" s="10"/>
      <c r="AI6" s="88"/>
      <c r="AK6" s="39"/>
      <c r="AL6" s="136"/>
      <c r="AM6" s="37"/>
      <c r="AN6" s="37"/>
      <c r="AO6" s="37"/>
      <c r="AP6" s="37"/>
      <c r="AQ6" s="82"/>
      <c r="AR6" s="83"/>
      <c r="AS6" s="85"/>
      <c r="AT6" s="37"/>
      <c r="AU6" s="37"/>
      <c r="AV6" s="37"/>
      <c r="AW6" s="37" t="str">
        <f t="shared" si="0"/>
        <v/>
      </c>
      <c r="AY6" s="22" t="s">
        <v>57</v>
      </c>
    </row>
    <row r="7" spans="2:51">
      <c r="B7" s="169" t="s">
        <v>5</v>
      </c>
      <c r="C7" s="170"/>
      <c r="D7" s="34" t="s">
        <v>50</v>
      </c>
      <c r="F7" s="3" t="s">
        <v>4</v>
      </c>
      <c r="G7" s="12">
        <f>SUM(N48,Q48,T48,W48,Z48,AC48,AF48)</f>
        <v>0</v>
      </c>
      <c r="I7" s="88"/>
      <c r="K7" s="180"/>
      <c r="L7" s="5" t="s">
        <v>58</v>
      </c>
      <c r="M7" s="11"/>
      <c r="N7" s="2"/>
      <c r="O7" s="12"/>
      <c r="P7" s="11"/>
      <c r="Q7" s="2"/>
      <c r="R7" s="12"/>
      <c r="S7" s="11"/>
      <c r="T7" s="2"/>
      <c r="U7" s="12"/>
      <c r="V7" s="11"/>
      <c r="W7" s="2"/>
      <c r="X7" s="12"/>
      <c r="Y7" s="11"/>
      <c r="Z7" s="2"/>
      <c r="AA7" s="12"/>
      <c r="AB7" s="11"/>
      <c r="AC7" s="2"/>
      <c r="AD7" s="12"/>
      <c r="AE7" s="11"/>
      <c r="AF7" s="2"/>
      <c r="AG7" s="12"/>
      <c r="AI7" s="88"/>
      <c r="AK7" s="39"/>
      <c r="AL7" s="136"/>
      <c r="AM7" s="37"/>
      <c r="AN7" s="37"/>
      <c r="AO7" s="37"/>
      <c r="AP7" s="37"/>
      <c r="AQ7" s="82"/>
      <c r="AR7" s="83"/>
      <c r="AS7" s="85"/>
      <c r="AT7" s="37"/>
      <c r="AU7" s="37"/>
      <c r="AV7" s="37"/>
      <c r="AW7" s="37" t="str">
        <f t="shared" si="0"/>
        <v/>
      </c>
    </row>
    <row r="8" spans="2:51">
      <c r="B8" s="177" t="s">
        <v>59</v>
      </c>
      <c r="C8" s="178"/>
      <c r="D8" s="42" t="s">
        <v>60</v>
      </c>
      <c r="F8" s="19" t="s">
        <v>5</v>
      </c>
      <c r="G8" s="15">
        <f>SUM(O48,R48,U48,X48,AA48,AD48,AG48)</f>
        <v>3</v>
      </c>
      <c r="I8" s="88"/>
      <c r="K8" s="180"/>
      <c r="L8" s="129" t="s">
        <v>61</v>
      </c>
      <c r="M8" s="11"/>
      <c r="N8" s="2"/>
      <c r="O8" s="12"/>
      <c r="P8" s="11"/>
      <c r="Q8" s="2"/>
      <c r="R8" s="12"/>
      <c r="S8" s="11"/>
      <c r="T8" s="2"/>
      <c r="U8" s="12"/>
      <c r="V8" s="11"/>
      <c r="W8" s="2"/>
      <c r="X8" s="12"/>
      <c r="Y8" s="11"/>
      <c r="Z8" s="2"/>
      <c r="AA8" s="12"/>
      <c r="AB8" s="11"/>
      <c r="AC8" s="2"/>
      <c r="AD8" s="12"/>
      <c r="AE8" s="11"/>
      <c r="AF8" s="2" t="s">
        <v>62</v>
      </c>
      <c r="AG8" s="12" t="s">
        <v>50</v>
      </c>
      <c r="AI8" s="88"/>
      <c r="AK8" s="39"/>
      <c r="AL8" s="136"/>
      <c r="AM8" s="37"/>
      <c r="AN8" s="37"/>
      <c r="AO8" s="37"/>
      <c r="AP8" s="37"/>
      <c r="AQ8" s="82"/>
      <c r="AR8" s="83"/>
      <c r="AS8" s="85"/>
      <c r="AT8" s="37"/>
      <c r="AU8" s="37"/>
      <c r="AV8" s="37"/>
      <c r="AW8" s="37" t="str">
        <f t="shared" si="0"/>
        <v/>
      </c>
    </row>
    <row r="9" spans="2:51">
      <c r="I9" s="88"/>
      <c r="K9" s="180"/>
      <c r="L9" s="5" t="s">
        <v>63</v>
      </c>
      <c r="M9" s="11"/>
      <c r="N9" s="2"/>
      <c r="O9" s="12"/>
      <c r="P9" s="11"/>
      <c r="Q9" s="2"/>
      <c r="R9" s="12"/>
      <c r="S9" s="11"/>
      <c r="T9" s="2"/>
      <c r="U9" s="12"/>
      <c r="V9" s="11"/>
      <c r="W9" s="2"/>
      <c r="X9" s="12"/>
      <c r="Y9" s="11"/>
      <c r="Z9" s="2"/>
      <c r="AA9" s="12"/>
      <c r="AB9" s="11"/>
      <c r="AC9" s="2"/>
      <c r="AD9" s="12"/>
      <c r="AE9" s="11"/>
      <c r="AF9" s="2" t="s">
        <v>62</v>
      </c>
      <c r="AG9" s="12" t="s">
        <v>50</v>
      </c>
      <c r="AI9" s="88"/>
      <c r="AK9" s="39"/>
      <c r="AL9" s="136"/>
      <c r="AM9" s="37"/>
      <c r="AN9" s="37"/>
      <c r="AO9" s="37"/>
      <c r="AP9" s="37"/>
      <c r="AQ9" s="82"/>
      <c r="AR9" s="83"/>
      <c r="AS9" s="85"/>
      <c r="AT9" s="37"/>
      <c r="AU9" s="37"/>
      <c r="AV9" s="37"/>
      <c r="AW9" s="37" t="str">
        <f t="shared" si="0"/>
        <v/>
      </c>
    </row>
    <row r="10" spans="2:51">
      <c r="B10" s="139" t="s">
        <v>64</v>
      </c>
      <c r="C10" s="148"/>
      <c r="D10" s="140"/>
      <c r="F10" s="165" t="s">
        <v>65</v>
      </c>
      <c r="G10" s="166"/>
      <c r="H10" s="89"/>
      <c r="I10" s="88"/>
      <c r="K10" s="180"/>
      <c r="L10" s="129" t="s">
        <v>66</v>
      </c>
      <c r="M10" s="11"/>
      <c r="N10" s="2"/>
      <c r="O10" s="12"/>
      <c r="P10" s="11"/>
      <c r="Q10" s="2"/>
      <c r="R10" s="12"/>
      <c r="S10" s="11"/>
      <c r="T10" s="2"/>
      <c r="U10" s="12"/>
      <c r="V10" s="11"/>
      <c r="W10" s="2"/>
      <c r="X10" s="12"/>
      <c r="Y10" s="11"/>
      <c r="Z10" s="2"/>
      <c r="AA10" s="12"/>
      <c r="AB10" s="11"/>
      <c r="AC10" s="2"/>
      <c r="AD10" s="12"/>
      <c r="AE10" s="11"/>
      <c r="AF10" s="2"/>
      <c r="AG10" s="12"/>
      <c r="AI10" s="88"/>
      <c r="AK10" s="39"/>
      <c r="AL10" s="136"/>
      <c r="AM10" s="37"/>
      <c r="AN10" s="37"/>
      <c r="AO10" s="37"/>
      <c r="AP10" s="37"/>
      <c r="AQ10" s="82"/>
      <c r="AR10" s="83"/>
      <c r="AS10" s="85"/>
      <c r="AT10" s="37"/>
      <c r="AU10" s="37"/>
      <c r="AV10" s="37"/>
      <c r="AW10" s="37" t="str">
        <f t="shared" si="0"/>
        <v/>
      </c>
    </row>
    <row r="11" spans="2:51">
      <c r="B11" s="169" t="s">
        <v>67</v>
      </c>
      <c r="C11" s="170"/>
      <c r="D11" s="12">
        <f>G11+D21</f>
        <v>357</v>
      </c>
      <c r="F11" s="20" t="s">
        <v>67</v>
      </c>
      <c r="G11" s="24">
        <v>119</v>
      </c>
      <c r="I11" s="88"/>
      <c r="K11" s="180"/>
      <c r="L11" s="5" t="s">
        <v>68</v>
      </c>
      <c r="M11" s="11"/>
      <c r="N11" s="2"/>
      <c r="O11" s="12"/>
      <c r="P11" s="11"/>
      <c r="Q11" s="2"/>
      <c r="R11" s="12"/>
      <c r="S11" s="11"/>
      <c r="T11" s="2"/>
      <c r="U11" s="12"/>
      <c r="V11" s="11"/>
      <c r="W11" s="2"/>
      <c r="X11" s="12"/>
      <c r="Y11" s="11"/>
      <c r="Z11" s="2"/>
      <c r="AA11" s="12"/>
      <c r="AB11" s="11"/>
      <c r="AC11" s="2"/>
      <c r="AD11" s="12"/>
      <c r="AE11" s="11"/>
      <c r="AF11" s="2"/>
      <c r="AG11" s="12"/>
      <c r="AI11" s="88"/>
      <c r="AK11" s="39"/>
      <c r="AL11" s="136"/>
      <c r="AM11" s="37"/>
      <c r="AN11" s="37"/>
      <c r="AO11" s="37"/>
      <c r="AP11" s="37"/>
      <c r="AQ11" s="82"/>
      <c r="AR11" s="83"/>
      <c r="AS11" s="85"/>
      <c r="AT11" s="37"/>
      <c r="AU11" s="37"/>
      <c r="AV11" s="37"/>
      <c r="AW11" s="37" t="str">
        <f t="shared" si="0"/>
        <v/>
      </c>
    </row>
    <row r="12" spans="2:51">
      <c r="B12" s="169" t="s">
        <v>69</v>
      </c>
      <c r="C12" s="170"/>
      <c r="D12" s="12">
        <f t="shared" ref="D12:D18" si="1">G12+D22</f>
        <v>18</v>
      </c>
      <c r="F12" s="3" t="s">
        <v>69</v>
      </c>
      <c r="G12" s="12">
        <f>SUM(M40,P40,S40,V40,Y40,AB40,AE40)</f>
        <v>0</v>
      </c>
      <c r="I12" s="88"/>
      <c r="K12" s="180"/>
      <c r="L12" s="129" t="s">
        <v>70</v>
      </c>
      <c r="M12" s="11"/>
      <c r="N12" s="2"/>
      <c r="O12" s="12"/>
      <c r="P12" s="11"/>
      <c r="Q12" s="2"/>
      <c r="R12" s="12"/>
      <c r="S12" s="11"/>
      <c r="T12" s="2"/>
      <c r="U12" s="12"/>
      <c r="V12" s="11"/>
      <c r="W12" s="2"/>
      <c r="X12" s="12"/>
      <c r="Y12" s="11"/>
      <c r="Z12" s="2"/>
      <c r="AA12" s="12"/>
      <c r="AB12" s="11"/>
      <c r="AC12" s="2"/>
      <c r="AD12" s="12"/>
      <c r="AE12" s="11"/>
      <c r="AF12" s="2"/>
      <c r="AG12" s="12"/>
      <c r="AI12" s="88"/>
      <c r="AK12" s="39"/>
      <c r="AL12" s="136"/>
      <c r="AM12" s="37"/>
      <c r="AN12" s="37"/>
      <c r="AO12" s="37"/>
      <c r="AP12" s="37"/>
      <c r="AQ12" s="82"/>
      <c r="AR12" s="83"/>
      <c r="AS12" s="85"/>
      <c r="AT12" s="37"/>
      <c r="AU12" s="37"/>
      <c r="AV12" s="37"/>
      <c r="AW12" s="37" t="str">
        <f t="shared" si="0"/>
        <v/>
      </c>
    </row>
    <row r="13" spans="2:51">
      <c r="B13" s="169" t="s">
        <v>71</v>
      </c>
      <c r="C13" s="170"/>
      <c r="D13" s="12">
        <f t="shared" si="1"/>
        <v>339</v>
      </c>
      <c r="F13" s="3" t="s">
        <v>71</v>
      </c>
      <c r="G13" s="12">
        <f>G11-G12</f>
        <v>119</v>
      </c>
      <c r="I13" s="88"/>
      <c r="K13" s="180"/>
      <c r="L13" s="5" t="s">
        <v>72</v>
      </c>
      <c r="M13" s="11"/>
      <c r="N13" s="2"/>
      <c r="O13" s="12"/>
      <c r="P13" s="11"/>
      <c r="Q13" s="2"/>
      <c r="R13" s="12"/>
      <c r="S13" s="11"/>
      <c r="T13" s="2"/>
      <c r="U13" s="12"/>
      <c r="V13" s="11"/>
      <c r="W13" s="2"/>
      <c r="X13" s="12"/>
      <c r="Y13" s="11"/>
      <c r="Z13" s="2"/>
      <c r="AA13" s="12"/>
      <c r="AB13" s="11"/>
      <c r="AC13" s="2"/>
      <c r="AD13" s="12"/>
      <c r="AE13" s="11"/>
      <c r="AF13" s="2"/>
      <c r="AG13" s="12"/>
      <c r="AI13" s="88"/>
      <c r="AK13" s="39"/>
      <c r="AL13" s="136"/>
      <c r="AM13" s="37"/>
      <c r="AN13" s="37"/>
      <c r="AO13" s="37"/>
      <c r="AP13" s="37"/>
      <c r="AQ13" s="82"/>
      <c r="AR13" s="83"/>
      <c r="AS13" s="85"/>
      <c r="AT13" s="37"/>
      <c r="AU13" s="37"/>
      <c r="AV13" s="37"/>
      <c r="AW13" s="37" t="str">
        <f t="shared" si="0"/>
        <v/>
      </c>
    </row>
    <row r="14" spans="2:51">
      <c r="B14" s="169" t="s">
        <v>73</v>
      </c>
      <c r="C14" s="170"/>
      <c r="D14" s="45">
        <f t="shared" si="1"/>
        <v>160</v>
      </c>
      <c r="F14" s="3" t="s">
        <v>73</v>
      </c>
      <c r="G14" s="45">
        <f>SUM(M41,P41,S41,V41,Y41,AB41,AE41)*C37</f>
        <v>0</v>
      </c>
      <c r="H14" s="90"/>
      <c r="I14" s="88"/>
      <c r="K14" s="180"/>
      <c r="L14" s="129" t="s">
        <v>74</v>
      </c>
      <c r="M14" s="11"/>
      <c r="N14" s="2"/>
      <c r="O14" s="12"/>
      <c r="P14" s="11"/>
      <c r="Q14" s="2"/>
      <c r="R14" s="12"/>
      <c r="S14" s="11"/>
      <c r="T14" s="2"/>
      <c r="U14" s="12"/>
      <c r="V14" s="11"/>
      <c r="W14" s="2"/>
      <c r="X14" s="12"/>
      <c r="Y14" s="11"/>
      <c r="Z14" s="2"/>
      <c r="AA14" s="12"/>
      <c r="AB14" s="11"/>
      <c r="AC14" s="2"/>
      <c r="AD14" s="12"/>
      <c r="AE14" s="11"/>
      <c r="AF14" s="2"/>
      <c r="AG14" s="12"/>
      <c r="AI14" s="88"/>
      <c r="AK14" s="39"/>
      <c r="AL14" s="136"/>
      <c r="AM14" s="37"/>
      <c r="AN14" s="37"/>
      <c r="AO14" s="37"/>
      <c r="AP14" s="37"/>
      <c r="AQ14" s="82"/>
      <c r="AR14" s="83"/>
      <c r="AS14" s="85"/>
      <c r="AT14" s="37"/>
      <c r="AU14" s="37"/>
      <c r="AV14" s="37"/>
      <c r="AW14" s="37" t="str">
        <f t="shared" si="0"/>
        <v/>
      </c>
    </row>
    <row r="15" spans="2:51">
      <c r="B15" s="169" t="s">
        <v>75</v>
      </c>
      <c r="C15" s="170"/>
      <c r="D15" s="45">
        <f t="shared" si="1"/>
        <v>240</v>
      </c>
      <c r="F15" s="3" t="s">
        <v>75</v>
      </c>
      <c r="G15" s="45">
        <f>SUM(M42,P42,S42,V42,Y42,AB42,AE42)*C38</f>
        <v>0</v>
      </c>
      <c r="H15" s="90"/>
      <c r="I15" s="88"/>
      <c r="K15" s="180"/>
      <c r="L15" s="5" t="s">
        <v>76</v>
      </c>
      <c r="M15" s="11"/>
      <c r="N15" s="2"/>
      <c r="O15" s="12"/>
      <c r="P15" s="11"/>
      <c r="Q15" s="2"/>
      <c r="R15" s="12"/>
      <c r="S15" s="11"/>
      <c r="T15" s="2"/>
      <c r="U15" s="12"/>
      <c r="V15" s="11"/>
      <c r="W15" s="2"/>
      <c r="X15" s="12"/>
      <c r="Y15" s="11"/>
      <c r="Z15" s="2"/>
      <c r="AA15" s="12"/>
      <c r="AB15" s="11"/>
      <c r="AC15" s="2"/>
      <c r="AD15" s="12"/>
      <c r="AE15" s="11"/>
      <c r="AF15" s="2"/>
      <c r="AG15" s="12"/>
      <c r="AI15" s="88"/>
      <c r="AK15" s="39"/>
      <c r="AL15" s="136"/>
      <c r="AM15" s="37"/>
      <c r="AN15" s="37"/>
      <c r="AO15" s="37"/>
      <c r="AP15" s="37"/>
      <c r="AQ15" s="82"/>
      <c r="AR15" s="83"/>
      <c r="AS15" s="85"/>
      <c r="AT15" s="37"/>
      <c r="AU15" s="37"/>
      <c r="AV15" s="37"/>
      <c r="AW15" s="37" t="str">
        <f t="shared" si="0"/>
        <v/>
      </c>
    </row>
    <row r="16" spans="2:51">
      <c r="B16" s="169" t="s">
        <v>77</v>
      </c>
      <c r="C16" s="170"/>
      <c r="D16" s="45">
        <f t="shared" si="1"/>
        <v>1120</v>
      </c>
      <c r="F16" s="3" t="s">
        <v>77</v>
      </c>
      <c r="G16" s="45">
        <f>SUM(M43,P43,S43,V43,Y43,AB43,AE43)*C37+SUM(M44,P44,S44,V44,Y44,AB44,AE44)*C38</f>
        <v>0</v>
      </c>
      <c r="H16" s="90"/>
      <c r="I16" s="88"/>
      <c r="K16" s="180"/>
      <c r="L16" s="129" t="s">
        <v>78</v>
      </c>
      <c r="M16" s="11"/>
      <c r="N16" s="2"/>
      <c r="O16" s="12"/>
      <c r="P16" s="11"/>
      <c r="Q16" s="2"/>
      <c r="R16" s="12"/>
      <c r="S16" s="11"/>
      <c r="T16" s="2"/>
      <c r="U16" s="12"/>
      <c r="V16" s="11"/>
      <c r="W16" s="2"/>
      <c r="X16" s="12"/>
      <c r="Y16" s="11"/>
      <c r="Z16" s="2"/>
      <c r="AA16" s="12"/>
      <c r="AB16" s="11"/>
      <c r="AC16" s="2"/>
      <c r="AD16" s="12"/>
      <c r="AE16" s="11"/>
      <c r="AF16" s="2"/>
      <c r="AG16" s="12"/>
      <c r="AI16" s="88"/>
      <c r="AK16" s="39"/>
      <c r="AL16" s="136"/>
      <c r="AM16" s="37"/>
      <c r="AN16" s="37"/>
      <c r="AO16" s="37"/>
      <c r="AP16" s="37"/>
      <c r="AQ16" s="82"/>
      <c r="AR16" s="83"/>
      <c r="AS16" s="85"/>
      <c r="AT16" s="37"/>
      <c r="AU16" s="37"/>
      <c r="AV16" s="37"/>
      <c r="AW16" s="37" t="str">
        <f t="shared" si="0"/>
        <v/>
      </c>
    </row>
    <row r="17" spans="2:49">
      <c r="B17" s="169" t="s">
        <v>79</v>
      </c>
      <c r="C17" s="170"/>
      <c r="D17" s="45">
        <f t="shared" si="1"/>
        <v>1520</v>
      </c>
      <c r="F17" s="3" t="s">
        <v>79</v>
      </c>
      <c r="G17" s="46">
        <f>SUM(G14:G16)</f>
        <v>0</v>
      </c>
      <c r="H17" s="91"/>
      <c r="I17" s="88"/>
      <c r="K17" s="180"/>
      <c r="L17" s="6" t="s">
        <v>80</v>
      </c>
      <c r="M17" s="11"/>
      <c r="N17" s="2"/>
      <c r="O17" s="12"/>
      <c r="P17" s="11"/>
      <c r="Q17" s="2"/>
      <c r="R17" s="12"/>
      <c r="S17" s="11"/>
      <c r="T17" s="2"/>
      <c r="U17" s="12"/>
      <c r="V17" s="11"/>
      <c r="W17" s="2"/>
      <c r="X17" s="12"/>
      <c r="Y17" s="11"/>
      <c r="Z17" s="2"/>
      <c r="AA17" s="12"/>
      <c r="AB17" s="11"/>
      <c r="AC17" s="2"/>
      <c r="AD17" s="12"/>
      <c r="AE17" s="11"/>
      <c r="AF17" s="2"/>
      <c r="AG17" s="12"/>
      <c r="AI17" s="88"/>
      <c r="AK17" s="39"/>
      <c r="AL17" s="136"/>
      <c r="AM17" s="37"/>
      <c r="AN17" s="37"/>
      <c r="AO17" s="37"/>
      <c r="AP17" s="37"/>
      <c r="AQ17" s="82"/>
      <c r="AR17" s="83"/>
      <c r="AS17" s="85"/>
      <c r="AT17" s="37"/>
      <c r="AU17" s="37"/>
      <c r="AV17" s="37"/>
      <c r="AW17" s="37" t="str">
        <f t="shared" si="0"/>
        <v/>
      </c>
    </row>
    <row r="18" spans="2:49">
      <c r="B18" s="177" t="s">
        <v>81</v>
      </c>
      <c r="C18" s="178"/>
      <c r="D18" s="47">
        <f t="shared" si="1"/>
        <v>0.15126050420168069</v>
      </c>
      <c r="F18" s="19" t="s">
        <v>81</v>
      </c>
      <c r="G18" s="47">
        <f>G12/G11</f>
        <v>0</v>
      </c>
      <c r="H18" s="92"/>
      <c r="I18" s="88"/>
      <c r="K18" s="180"/>
      <c r="L18" s="129" t="s">
        <v>82</v>
      </c>
      <c r="M18" s="11"/>
      <c r="N18" s="2"/>
      <c r="O18" s="12"/>
      <c r="P18" s="11"/>
      <c r="Q18" s="2"/>
      <c r="R18" s="12"/>
      <c r="S18" s="11"/>
      <c r="T18" s="2"/>
      <c r="U18" s="12"/>
      <c r="V18" s="11"/>
      <c r="W18" s="2"/>
      <c r="X18" s="12"/>
      <c r="Y18" s="11"/>
      <c r="Z18" s="2"/>
      <c r="AA18" s="12"/>
      <c r="AB18" s="11"/>
      <c r="AC18" s="2" t="s">
        <v>83</v>
      </c>
      <c r="AD18" s="12"/>
      <c r="AE18" s="11"/>
      <c r="AF18" s="2"/>
      <c r="AG18" s="12"/>
      <c r="AI18" s="88"/>
      <c r="AK18" s="39"/>
      <c r="AL18" s="136"/>
      <c r="AM18" s="37"/>
      <c r="AN18" s="37"/>
      <c r="AO18" s="37"/>
      <c r="AP18" s="37"/>
      <c r="AQ18" s="82"/>
      <c r="AR18" s="83"/>
      <c r="AS18" s="85"/>
      <c r="AT18" s="37"/>
      <c r="AU18" s="37"/>
      <c r="AV18" s="37"/>
      <c r="AW18" s="37" t="str">
        <f t="shared" si="0"/>
        <v/>
      </c>
    </row>
    <row r="19" spans="2:49">
      <c r="I19" s="88"/>
      <c r="K19" s="180"/>
      <c r="L19" s="6" t="s">
        <v>84</v>
      </c>
      <c r="M19" s="11"/>
      <c r="N19" s="2"/>
      <c r="O19" s="12"/>
      <c r="P19" s="11"/>
      <c r="Q19" s="2"/>
      <c r="R19" s="12"/>
      <c r="S19" s="11"/>
      <c r="T19" s="2"/>
      <c r="U19" s="12"/>
      <c r="V19" s="11"/>
      <c r="W19" s="2"/>
      <c r="X19" s="12"/>
      <c r="Y19" s="11"/>
      <c r="Z19" s="2"/>
      <c r="AA19" s="12"/>
      <c r="AB19" s="11"/>
      <c r="AC19" s="2" t="s">
        <v>83</v>
      </c>
      <c r="AD19" s="12"/>
      <c r="AE19" s="11"/>
      <c r="AF19" s="2"/>
      <c r="AG19" s="12"/>
      <c r="AI19" s="88"/>
      <c r="AK19" s="39"/>
      <c r="AL19" s="136"/>
      <c r="AM19" s="37"/>
      <c r="AN19" s="37"/>
      <c r="AO19" s="37"/>
      <c r="AP19" s="37"/>
      <c r="AQ19" s="82"/>
      <c r="AR19" s="83"/>
      <c r="AS19" s="85"/>
      <c r="AT19" s="37"/>
      <c r="AU19" s="37"/>
      <c r="AV19" s="37"/>
      <c r="AW19" s="37" t="str">
        <f t="shared" si="0"/>
        <v/>
      </c>
    </row>
    <row r="20" spans="2:49">
      <c r="B20" s="154" t="s">
        <v>85</v>
      </c>
      <c r="C20" s="155"/>
      <c r="D20" s="156"/>
      <c r="F20" s="167" t="s">
        <v>4</v>
      </c>
      <c r="G20" s="168"/>
      <c r="H20" s="93"/>
      <c r="I20" s="88"/>
      <c r="K20" s="180"/>
      <c r="L20" s="129" t="s">
        <v>86</v>
      </c>
      <c r="M20" s="11"/>
      <c r="N20" s="2"/>
      <c r="O20" s="12"/>
      <c r="P20" s="11"/>
      <c r="Q20" s="2"/>
      <c r="R20" s="12"/>
      <c r="S20" s="11"/>
      <c r="T20" s="2"/>
      <c r="U20" s="12"/>
      <c r="V20" s="11"/>
      <c r="W20" s="2"/>
      <c r="X20" s="12"/>
      <c r="Y20" s="11"/>
      <c r="Z20" s="2"/>
      <c r="AA20" s="12"/>
      <c r="AB20" s="11"/>
      <c r="AC20" s="2" t="s">
        <v>83</v>
      </c>
      <c r="AD20" s="12"/>
      <c r="AE20" s="11"/>
      <c r="AF20" s="2"/>
      <c r="AG20" s="12"/>
      <c r="AI20" s="88"/>
      <c r="AK20" s="39"/>
      <c r="AL20" s="136"/>
      <c r="AM20" s="37"/>
      <c r="AN20" s="37"/>
      <c r="AO20" s="37"/>
      <c r="AP20" s="37"/>
      <c r="AQ20" s="82"/>
      <c r="AR20" s="83"/>
      <c r="AS20" s="85"/>
      <c r="AT20" s="37"/>
      <c r="AU20" s="37"/>
      <c r="AV20" s="37"/>
      <c r="AW20" s="37" t="str">
        <f t="shared" si="0"/>
        <v/>
      </c>
    </row>
    <row r="21" spans="2:49">
      <c r="B21" s="186" t="s">
        <v>67</v>
      </c>
      <c r="C21" s="187"/>
      <c r="D21" s="24">
        <f>G21+G31</f>
        <v>238</v>
      </c>
      <c r="F21" s="20" t="s">
        <v>67</v>
      </c>
      <c r="G21" s="24">
        <v>119</v>
      </c>
      <c r="I21" s="88"/>
      <c r="K21" s="180"/>
      <c r="L21" s="6" t="s">
        <v>87</v>
      </c>
      <c r="M21" s="11"/>
      <c r="N21" s="2"/>
      <c r="O21" s="12"/>
      <c r="P21" s="11"/>
      <c r="Q21" s="2"/>
      <c r="R21" s="12"/>
      <c r="S21" s="11"/>
      <c r="T21" s="2"/>
      <c r="U21" s="12"/>
      <c r="V21" s="11"/>
      <c r="W21" s="2"/>
      <c r="X21" s="12"/>
      <c r="Y21" s="11"/>
      <c r="Z21" s="2"/>
      <c r="AA21" s="12"/>
      <c r="AB21" s="11"/>
      <c r="AC21" s="2" t="s">
        <v>83</v>
      </c>
      <c r="AD21" s="12"/>
      <c r="AE21" s="11"/>
      <c r="AF21" s="2"/>
      <c r="AG21" s="12"/>
      <c r="AI21" s="88"/>
      <c r="AK21" s="39"/>
      <c r="AL21" s="136"/>
      <c r="AM21" s="37"/>
      <c r="AN21" s="37"/>
      <c r="AO21" s="37"/>
      <c r="AP21" s="37"/>
      <c r="AQ21" s="82"/>
      <c r="AR21" s="83"/>
      <c r="AS21" s="85"/>
      <c r="AT21" s="37"/>
      <c r="AU21" s="37"/>
      <c r="AV21" s="37"/>
      <c r="AW21" s="37" t="str">
        <f t="shared" si="0"/>
        <v/>
      </c>
    </row>
    <row r="22" spans="2:49">
      <c r="B22" s="169" t="s">
        <v>69</v>
      </c>
      <c r="C22" s="170"/>
      <c r="D22" s="24">
        <f t="shared" ref="D22:D27" si="2">G22+G32</f>
        <v>18</v>
      </c>
      <c r="F22" s="3" t="s">
        <v>69</v>
      </c>
      <c r="G22" s="12">
        <f>SUM(N40,Q40,T40,W40,Z40,AC40,AF40)</f>
        <v>12</v>
      </c>
      <c r="I22" s="88"/>
      <c r="K22" s="180"/>
      <c r="L22" s="129" t="s">
        <v>88</v>
      </c>
      <c r="M22" s="11"/>
      <c r="N22" s="2"/>
      <c r="O22" s="12" t="s">
        <v>89</v>
      </c>
      <c r="P22" s="11"/>
      <c r="Q22" s="2"/>
      <c r="R22" s="12"/>
      <c r="S22" s="11"/>
      <c r="T22" s="2"/>
      <c r="U22" s="12"/>
      <c r="V22" s="11"/>
      <c r="W22" s="2"/>
      <c r="X22" s="12"/>
      <c r="Y22" s="11"/>
      <c r="Z22" s="2"/>
      <c r="AA22" s="12"/>
      <c r="AB22" s="11"/>
      <c r="AC22" s="2" t="s">
        <v>83</v>
      </c>
      <c r="AD22" s="12"/>
      <c r="AE22" s="11"/>
      <c r="AF22" s="2"/>
      <c r="AG22" s="12"/>
      <c r="AI22" s="88"/>
      <c r="AK22" s="39"/>
      <c r="AL22" s="136"/>
      <c r="AM22" s="37"/>
      <c r="AN22" s="37"/>
      <c r="AO22" s="37"/>
      <c r="AP22" s="37"/>
      <c r="AQ22" s="82"/>
      <c r="AR22" s="83"/>
      <c r="AS22" s="85"/>
      <c r="AT22" s="37"/>
      <c r="AU22" s="37"/>
      <c r="AV22" s="37"/>
      <c r="AW22" s="37" t="str">
        <f t="shared" si="0"/>
        <v/>
      </c>
    </row>
    <row r="23" spans="2:49">
      <c r="B23" s="169" t="s">
        <v>71</v>
      </c>
      <c r="C23" s="170"/>
      <c r="D23" s="24">
        <f t="shared" si="2"/>
        <v>220</v>
      </c>
      <c r="F23" s="3" t="s">
        <v>71</v>
      </c>
      <c r="G23" s="12">
        <f>G21-G22</f>
        <v>107</v>
      </c>
      <c r="I23" s="88"/>
      <c r="K23" s="180"/>
      <c r="L23" s="6" t="s">
        <v>90</v>
      </c>
      <c r="M23" s="11"/>
      <c r="N23" s="2"/>
      <c r="O23" s="12" t="s">
        <v>89</v>
      </c>
      <c r="P23" s="11"/>
      <c r="Q23" s="2"/>
      <c r="R23" s="12"/>
      <c r="S23" s="11"/>
      <c r="T23" s="2"/>
      <c r="U23" s="12"/>
      <c r="V23" s="11"/>
      <c r="W23" s="2"/>
      <c r="X23" s="12"/>
      <c r="Y23" s="11"/>
      <c r="Z23" s="2"/>
      <c r="AA23" s="12"/>
      <c r="AB23" s="11"/>
      <c r="AC23" s="2" t="s">
        <v>83</v>
      </c>
      <c r="AD23" s="12"/>
      <c r="AE23" s="11"/>
      <c r="AF23" s="2"/>
      <c r="AG23" s="12"/>
      <c r="AI23" s="88"/>
      <c r="AK23" s="39"/>
      <c r="AL23" s="136"/>
      <c r="AM23" s="37"/>
      <c r="AN23" s="37"/>
      <c r="AO23" s="37"/>
      <c r="AP23" s="37"/>
      <c r="AQ23" s="82"/>
      <c r="AR23" s="83"/>
      <c r="AS23" s="85"/>
      <c r="AT23" s="37"/>
      <c r="AU23" s="37"/>
      <c r="AV23" s="37"/>
      <c r="AW23" s="37" t="str">
        <f t="shared" si="0"/>
        <v/>
      </c>
    </row>
    <row r="24" spans="2:49">
      <c r="B24" s="169" t="s">
        <v>73</v>
      </c>
      <c r="C24" s="170"/>
      <c r="D24" s="48">
        <f t="shared" si="2"/>
        <v>160</v>
      </c>
      <c r="F24" s="3" t="s">
        <v>73</v>
      </c>
      <c r="G24" s="45">
        <f>SUM(N41,Q41,T41,W41,Z41,AC41,AF41)*D37</f>
        <v>80</v>
      </c>
      <c r="H24" s="90"/>
      <c r="I24" s="88"/>
      <c r="K24" s="180"/>
      <c r="L24" s="129" t="s">
        <v>91</v>
      </c>
      <c r="M24" s="11"/>
      <c r="N24" s="2"/>
      <c r="O24" s="12" t="s">
        <v>89</v>
      </c>
      <c r="P24" s="11"/>
      <c r="Q24" s="2"/>
      <c r="R24" s="12"/>
      <c r="S24" s="11"/>
      <c r="T24" s="2"/>
      <c r="U24" s="12"/>
      <c r="V24" s="11"/>
      <c r="W24" s="2"/>
      <c r="X24" s="12"/>
      <c r="Y24" s="11"/>
      <c r="Z24" s="2"/>
      <c r="AA24" s="12"/>
      <c r="AB24" s="11"/>
      <c r="AC24" s="2" t="s">
        <v>83</v>
      </c>
      <c r="AD24" s="12"/>
      <c r="AE24" s="11"/>
      <c r="AF24" s="2"/>
      <c r="AG24" s="12"/>
      <c r="AI24" s="88"/>
      <c r="AK24" s="39"/>
      <c r="AL24" s="136"/>
      <c r="AM24" s="37"/>
      <c r="AN24" s="37"/>
      <c r="AO24" s="37"/>
      <c r="AP24" s="37"/>
      <c r="AQ24" s="82"/>
      <c r="AR24" s="83"/>
      <c r="AS24" s="85"/>
      <c r="AT24" s="37"/>
      <c r="AU24" s="37"/>
      <c r="AV24" s="37"/>
      <c r="AW24" s="37" t="str">
        <f t="shared" si="0"/>
        <v/>
      </c>
    </row>
    <row r="25" spans="2:49">
      <c r="B25" s="169" t="s">
        <v>75</v>
      </c>
      <c r="C25" s="170"/>
      <c r="D25" s="48">
        <f t="shared" si="2"/>
        <v>240</v>
      </c>
      <c r="F25" s="3" t="s">
        <v>75</v>
      </c>
      <c r="G25" s="45">
        <f>SUM(N42,Q42,T42,W42,Z42,AC42,AF42)*D38</f>
        <v>240</v>
      </c>
      <c r="H25" s="90"/>
      <c r="I25" s="88"/>
      <c r="K25" s="180"/>
      <c r="L25" s="6" t="s">
        <v>92</v>
      </c>
      <c r="M25" s="11"/>
      <c r="N25" s="2"/>
      <c r="O25" s="12" t="s">
        <v>89</v>
      </c>
      <c r="P25" s="11"/>
      <c r="Q25" s="2"/>
      <c r="R25" s="12"/>
      <c r="S25" s="11"/>
      <c r="T25" s="2"/>
      <c r="U25" s="12"/>
      <c r="V25" s="11"/>
      <c r="W25" s="2"/>
      <c r="X25" s="12"/>
      <c r="Y25" s="11"/>
      <c r="Z25" s="2"/>
      <c r="AA25" s="12"/>
      <c r="AB25" s="11"/>
      <c r="AC25" s="2" t="s">
        <v>83</v>
      </c>
      <c r="AD25" s="12"/>
      <c r="AE25" s="11"/>
      <c r="AF25" s="2"/>
      <c r="AG25" s="12"/>
      <c r="AI25" s="88"/>
      <c r="AK25" s="39"/>
      <c r="AL25" s="136"/>
      <c r="AM25" s="37"/>
      <c r="AN25" s="37"/>
      <c r="AO25" s="37"/>
      <c r="AP25" s="37"/>
      <c r="AQ25" s="82"/>
      <c r="AR25" s="83"/>
      <c r="AS25" s="85"/>
      <c r="AT25" s="37"/>
      <c r="AU25" s="37"/>
      <c r="AV25" s="37"/>
      <c r="AW25" s="37" t="str">
        <f t="shared" si="0"/>
        <v/>
      </c>
    </row>
    <row r="26" spans="2:49">
      <c r="B26" s="169" t="s">
        <v>77</v>
      </c>
      <c r="C26" s="170"/>
      <c r="D26" s="48">
        <f t="shared" si="2"/>
        <v>1120</v>
      </c>
      <c r="F26" s="3" t="s">
        <v>77</v>
      </c>
      <c r="G26" s="45">
        <f>SUM(N43,Q43,T43,W43,Z43,AC43,AF43)*D37+SUM(N44,Q44,T44,W44,Z44,AC44,AF44)*D38</f>
        <v>880</v>
      </c>
      <c r="H26" s="90"/>
      <c r="I26" s="88"/>
      <c r="K26" s="180"/>
      <c r="L26" s="129" t="s">
        <v>93</v>
      </c>
      <c r="M26" s="11"/>
      <c r="N26" s="2"/>
      <c r="O26" s="12" t="s">
        <v>89</v>
      </c>
      <c r="P26" s="11"/>
      <c r="Q26" s="2"/>
      <c r="R26" s="12"/>
      <c r="S26" s="11"/>
      <c r="T26" s="2"/>
      <c r="U26" s="12"/>
      <c r="V26" s="11"/>
      <c r="W26" s="2"/>
      <c r="X26" s="12"/>
      <c r="Y26" s="11"/>
      <c r="Z26" s="2"/>
      <c r="AA26" s="12"/>
      <c r="AB26" s="11"/>
      <c r="AC26" s="2" t="s">
        <v>83</v>
      </c>
      <c r="AD26" s="12"/>
      <c r="AE26" s="11"/>
      <c r="AF26" s="2"/>
      <c r="AG26" s="12"/>
      <c r="AI26" s="88"/>
      <c r="AK26" s="39"/>
      <c r="AL26" s="136"/>
      <c r="AM26" s="37"/>
      <c r="AN26" s="37"/>
      <c r="AO26" s="37"/>
      <c r="AP26" s="37"/>
      <c r="AQ26" s="82"/>
      <c r="AR26" s="83"/>
      <c r="AS26" s="85"/>
      <c r="AT26" s="37"/>
      <c r="AU26" s="37"/>
      <c r="AV26" s="37"/>
      <c r="AW26" s="37" t="str">
        <f t="shared" si="0"/>
        <v/>
      </c>
    </row>
    <row r="27" spans="2:49">
      <c r="B27" s="169" t="s">
        <v>79</v>
      </c>
      <c r="C27" s="170"/>
      <c r="D27" s="48">
        <f t="shared" si="2"/>
        <v>1520</v>
      </c>
      <c r="F27" s="3" t="s">
        <v>79</v>
      </c>
      <c r="G27" s="46">
        <f>SUM(G24:G26)</f>
        <v>1200</v>
      </c>
      <c r="H27" s="91"/>
      <c r="I27" s="88"/>
      <c r="K27" s="181"/>
      <c r="L27" s="7" t="s">
        <v>94</v>
      </c>
      <c r="M27" s="13"/>
      <c r="N27" s="14"/>
      <c r="O27" s="12" t="s">
        <v>89</v>
      </c>
      <c r="P27" s="13"/>
      <c r="Q27" s="14"/>
      <c r="R27" s="15"/>
      <c r="S27" s="13"/>
      <c r="T27" s="14"/>
      <c r="U27" s="15"/>
      <c r="V27" s="13"/>
      <c r="W27" s="14"/>
      <c r="X27" s="15"/>
      <c r="Y27" s="13"/>
      <c r="Z27" s="14"/>
      <c r="AA27" s="15"/>
      <c r="AB27" s="13"/>
      <c r="AC27" s="14" t="s">
        <v>83</v>
      </c>
      <c r="AD27" s="15"/>
      <c r="AE27" s="13"/>
      <c r="AF27" s="14"/>
      <c r="AG27" s="15"/>
      <c r="AI27" s="88"/>
      <c r="AK27" s="39"/>
      <c r="AL27" s="136"/>
      <c r="AM27" s="37"/>
      <c r="AN27" s="37"/>
      <c r="AO27" s="37"/>
      <c r="AP27" s="37"/>
      <c r="AQ27" s="82"/>
      <c r="AR27" s="83"/>
      <c r="AS27" s="85"/>
      <c r="AT27" s="37"/>
      <c r="AU27" s="37"/>
      <c r="AV27" s="37"/>
      <c r="AW27" s="37" t="str">
        <f t="shared" si="0"/>
        <v/>
      </c>
    </row>
    <row r="28" spans="2:49">
      <c r="B28" s="177" t="s">
        <v>81</v>
      </c>
      <c r="C28" s="178"/>
      <c r="D28" s="49">
        <f>G28+G38</f>
        <v>0.15126050420168069</v>
      </c>
      <c r="F28" s="19" t="s">
        <v>81</v>
      </c>
      <c r="G28" s="47">
        <f>G22/G21</f>
        <v>0.10084033613445378</v>
      </c>
      <c r="H28" s="92"/>
      <c r="I28" s="88"/>
      <c r="K28" s="188" t="s">
        <v>95</v>
      </c>
      <c r="L28" s="128" t="s">
        <v>96</v>
      </c>
      <c r="M28" s="8"/>
      <c r="N28" s="9"/>
      <c r="O28" s="10"/>
      <c r="P28" s="8"/>
      <c r="Q28" s="9"/>
      <c r="R28" s="10"/>
      <c r="S28" s="8"/>
      <c r="T28" s="9"/>
      <c r="U28" s="10"/>
      <c r="V28" s="8"/>
      <c r="W28" s="9"/>
      <c r="X28" s="10"/>
      <c r="Y28" s="8"/>
      <c r="Z28" s="9"/>
      <c r="AA28" s="10"/>
      <c r="AB28" s="8"/>
      <c r="AC28" s="9" t="s">
        <v>60</v>
      </c>
      <c r="AD28" s="10"/>
      <c r="AE28" s="8"/>
      <c r="AF28" s="9"/>
      <c r="AG28" s="10"/>
      <c r="AI28" s="88"/>
      <c r="AK28" s="39"/>
      <c r="AL28" s="136"/>
      <c r="AM28" s="37"/>
      <c r="AN28" s="37"/>
      <c r="AO28" s="37"/>
      <c r="AP28" s="37"/>
      <c r="AQ28" s="82"/>
      <c r="AR28" s="83"/>
      <c r="AS28" s="85"/>
      <c r="AT28" s="37"/>
      <c r="AU28" s="37"/>
      <c r="AV28" s="37"/>
      <c r="AW28" s="37" t="str">
        <f t="shared" si="0"/>
        <v/>
      </c>
    </row>
    <row r="29" spans="2:49">
      <c r="I29" s="88"/>
      <c r="K29" s="189"/>
      <c r="L29" s="6" t="s">
        <v>97</v>
      </c>
      <c r="M29" s="11"/>
      <c r="N29" s="2"/>
      <c r="O29" s="12"/>
      <c r="P29" s="11"/>
      <c r="Q29" s="2"/>
      <c r="R29" s="12"/>
      <c r="S29" s="11"/>
      <c r="T29" s="2"/>
      <c r="U29" s="12"/>
      <c r="V29" s="11"/>
      <c r="W29" s="2"/>
      <c r="X29" s="12"/>
      <c r="Y29" s="11"/>
      <c r="Z29" s="2"/>
      <c r="AA29" s="12"/>
      <c r="AB29" s="11"/>
      <c r="AC29" s="2" t="s">
        <v>60</v>
      </c>
      <c r="AD29" s="12"/>
      <c r="AE29" s="11"/>
      <c r="AF29" s="2"/>
      <c r="AG29" s="12"/>
      <c r="AI29" s="88"/>
      <c r="AK29" s="39"/>
      <c r="AL29" s="136"/>
      <c r="AM29" s="37"/>
      <c r="AN29" s="37"/>
      <c r="AO29" s="37"/>
      <c r="AP29" s="37"/>
      <c r="AQ29" s="82"/>
      <c r="AR29" s="83"/>
      <c r="AS29" s="85"/>
      <c r="AT29" s="37"/>
      <c r="AU29" s="37"/>
      <c r="AV29" s="37"/>
      <c r="AW29" s="37" t="str">
        <f t="shared" si="0"/>
        <v/>
      </c>
    </row>
    <row r="30" spans="2:49">
      <c r="B30" s="139" t="s">
        <v>1</v>
      </c>
      <c r="C30" s="148"/>
      <c r="D30" s="140"/>
      <c r="F30" s="184" t="s">
        <v>5</v>
      </c>
      <c r="G30" s="185"/>
      <c r="H30" s="93"/>
      <c r="I30" s="88"/>
      <c r="K30" s="189"/>
      <c r="L30" s="129" t="s">
        <v>56</v>
      </c>
      <c r="M30" s="11"/>
      <c r="N30" s="2"/>
      <c r="O30" s="12"/>
      <c r="P30" s="11"/>
      <c r="Q30" s="2"/>
      <c r="R30" s="12"/>
      <c r="S30" s="11"/>
      <c r="T30" s="2"/>
      <c r="U30" s="12"/>
      <c r="V30" s="11"/>
      <c r="W30" s="2"/>
      <c r="X30" s="12"/>
      <c r="Y30" s="11"/>
      <c r="Z30" s="2"/>
      <c r="AA30" s="12"/>
      <c r="AB30" s="11"/>
      <c r="AC30" s="2"/>
      <c r="AD30" s="12"/>
      <c r="AE30" s="11"/>
      <c r="AF30" s="2"/>
      <c r="AG30" s="12"/>
      <c r="AI30" s="88"/>
      <c r="AK30" s="39"/>
      <c r="AL30" s="136"/>
      <c r="AM30" s="37"/>
      <c r="AN30" s="37"/>
      <c r="AO30" s="37"/>
      <c r="AP30" s="37"/>
      <c r="AQ30" s="82"/>
      <c r="AR30" s="83"/>
      <c r="AS30" s="85"/>
      <c r="AT30" s="37"/>
      <c r="AU30" s="37"/>
      <c r="AV30" s="37"/>
      <c r="AW30" s="37" t="str">
        <f t="shared" si="0"/>
        <v/>
      </c>
    </row>
    <row r="31" spans="2:49">
      <c r="B31" s="194" t="s">
        <v>7</v>
      </c>
      <c r="C31" s="195"/>
      <c r="D31" s="67">
        <f>SUM(M45,P45,S45,V45,Y45)*C37+SUM(N45,Q45,T45,W45,Z45)*D37+SUM(O45,R45,U45,X45,AA45)*D37</f>
        <v>0</v>
      </c>
      <c r="F31" s="20" t="s">
        <v>67</v>
      </c>
      <c r="G31" s="24">
        <v>119</v>
      </c>
      <c r="I31" s="88"/>
      <c r="K31" s="189"/>
      <c r="L31" s="6" t="s">
        <v>58</v>
      </c>
      <c r="M31" s="11"/>
      <c r="N31" s="2"/>
      <c r="O31" s="12"/>
      <c r="P31" s="11"/>
      <c r="Q31" s="2"/>
      <c r="R31" s="12"/>
      <c r="S31" s="11"/>
      <c r="T31" s="2"/>
      <c r="U31" s="12"/>
      <c r="V31" s="11"/>
      <c r="W31" s="2"/>
      <c r="X31" s="12"/>
      <c r="Y31" s="11"/>
      <c r="Z31" s="2"/>
      <c r="AA31" s="12"/>
      <c r="AB31" s="11"/>
      <c r="AC31" s="2"/>
      <c r="AD31" s="12"/>
      <c r="AE31" s="11"/>
      <c r="AF31" s="2"/>
      <c r="AG31" s="12"/>
      <c r="AI31" s="88"/>
      <c r="AK31" s="39"/>
      <c r="AL31" s="136"/>
      <c r="AM31" s="37"/>
      <c r="AN31" s="37"/>
      <c r="AO31" s="37"/>
      <c r="AP31" s="37"/>
      <c r="AQ31" s="82"/>
      <c r="AR31" s="83"/>
      <c r="AS31" s="85"/>
      <c r="AT31" s="37"/>
      <c r="AU31" s="37"/>
      <c r="AV31" s="37"/>
      <c r="AW31" s="37" t="str">
        <f t="shared" si="0"/>
        <v/>
      </c>
    </row>
    <row r="32" spans="2:49">
      <c r="B32" s="194" t="s">
        <v>10</v>
      </c>
      <c r="C32" s="195"/>
      <c r="D32" s="67">
        <f>SUM(M46,P46,S46,V46,Y46)*C37+SUM(N46,Q46,T46,W46,Z46)*D37+SUM(O46,R46,U46,X46,AA46)*D37</f>
        <v>0</v>
      </c>
      <c r="F32" s="3" t="s">
        <v>69</v>
      </c>
      <c r="G32" s="12">
        <f>SUM(O40,R40,U40,X40,AA40,AD40,AG40)</f>
        <v>6</v>
      </c>
      <c r="I32" s="88"/>
      <c r="K32" s="189"/>
      <c r="L32" s="129" t="s">
        <v>61</v>
      </c>
      <c r="M32" s="11"/>
      <c r="N32" s="2"/>
      <c r="O32" s="12"/>
      <c r="P32" s="11"/>
      <c r="Q32" s="2"/>
      <c r="R32" s="12"/>
      <c r="S32" s="11"/>
      <c r="T32" s="2"/>
      <c r="U32" s="12"/>
      <c r="V32" s="11"/>
      <c r="W32" s="2"/>
      <c r="X32" s="12"/>
      <c r="Y32" s="11"/>
      <c r="Z32" s="2" t="s">
        <v>83</v>
      </c>
      <c r="AA32" s="12"/>
      <c r="AB32" s="11"/>
      <c r="AC32" s="2"/>
      <c r="AD32" s="12"/>
      <c r="AE32" s="11"/>
      <c r="AF32" s="2"/>
      <c r="AG32" s="12"/>
      <c r="AI32" s="88"/>
      <c r="AK32" s="39"/>
      <c r="AL32" s="136"/>
      <c r="AM32" s="37"/>
      <c r="AN32" s="37"/>
      <c r="AO32" s="37"/>
      <c r="AP32" s="37"/>
      <c r="AQ32" s="82"/>
      <c r="AR32" s="83"/>
      <c r="AS32" s="85"/>
      <c r="AT32" s="37"/>
      <c r="AU32" s="37"/>
      <c r="AV32" s="37"/>
      <c r="AW32" s="37" t="str">
        <f t="shared" si="0"/>
        <v/>
      </c>
    </row>
    <row r="33" spans="2:49">
      <c r="B33" s="196" t="s">
        <v>12</v>
      </c>
      <c r="C33" s="197"/>
      <c r="D33" s="68">
        <f>SUM(AB46,AE46)*C37+SUM(AC46,AF46)*D37+SUM(AD46,AG46)*D37+SUM(M47,P47,S47,V47,Y47,AB47,AE47)*C38+SUM(N47,Q47,T47,W47,Z47,AC47,AF47)*D38+SUM(O47,R47,U47,X47,AA47,AD47,AG47)*D38</f>
        <v>1520</v>
      </c>
      <c r="F33" s="3" t="s">
        <v>71</v>
      </c>
      <c r="G33" s="12">
        <f>G31-G32</f>
        <v>113</v>
      </c>
      <c r="I33" s="88"/>
      <c r="K33" s="189"/>
      <c r="L33" s="6" t="s">
        <v>63</v>
      </c>
      <c r="M33" s="11"/>
      <c r="N33" s="2"/>
      <c r="O33" s="12"/>
      <c r="P33" s="11"/>
      <c r="Q33" s="2"/>
      <c r="R33" s="12"/>
      <c r="S33" s="11"/>
      <c r="T33" s="2"/>
      <c r="U33" s="12"/>
      <c r="V33" s="11"/>
      <c r="W33" s="2"/>
      <c r="X33" s="12"/>
      <c r="Y33" s="11"/>
      <c r="Z33" s="2" t="s">
        <v>83</v>
      </c>
      <c r="AA33" s="12"/>
      <c r="AB33" s="11"/>
      <c r="AC33" s="2"/>
      <c r="AD33" s="12"/>
      <c r="AE33" s="11"/>
      <c r="AF33" s="2"/>
      <c r="AG33" s="12"/>
      <c r="AI33" s="88"/>
      <c r="AK33" s="39"/>
      <c r="AL33" s="136"/>
      <c r="AM33" s="37"/>
      <c r="AN33" s="37"/>
      <c r="AO33" s="37"/>
      <c r="AP33" s="37"/>
      <c r="AQ33" s="82"/>
      <c r="AR33" s="83"/>
      <c r="AS33" s="85"/>
      <c r="AT33" s="37"/>
      <c r="AU33" s="37"/>
      <c r="AV33" s="37"/>
      <c r="AW33" s="37" t="str">
        <f t="shared" si="0"/>
        <v/>
      </c>
    </row>
    <row r="34" spans="2:49">
      <c r="F34" s="3" t="s">
        <v>73</v>
      </c>
      <c r="G34" s="45">
        <f>SUM(O41,R41,U41,X41,AA41,AD41,AG41)*D37</f>
        <v>80</v>
      </c>
      <c r="H34" s="90"/>
      <c r="I34" s="88"/>
      <c r="K34" s="189"/>
      <c r="L34" s="129" t="s">
        <v>66</v>
      </c>
      <c r="M34" s="11"/>
      <c r="N34" s="2"/>
      <c r="O34" s="12"/>
      <c r="P34" s="11"/>
      <c r="Q34" s="2" t="s">
        <v>50</v>
      </c>
      <c r="R34" s="12"/>
      <c r="S34" s="11"/>
      <c r="T34" s="2"/>
      <c r="U34" s="12"/>
      <c r="V34" s="11"/>
      <c r="W34" s="2" t="s">
        <v>62</v>
      </c>
      <c r="X34" s="12"/>
      <c r="Y34" s="11"/>
      <c r="Z34" s="2" t="s">
        <v>83</v>
      </c>
      <c r="AA34" s="12" t="s">
        <v>60</v>
      </c>
      <c r="AB34" s="11"/>
      <c r="AC34" s="2"/>
      <c r="AD34" s="12"/>
      <c r="AE34" s="11"/>
      <c r="AF34" s="2"/>
      <c r="AG34" s="12"/>
      <c r="AI34" s="88"/>
      <c r="AK34" s="39"/>
      <c r="AL34" s="136"/>
      <c r="AM34" s="37"/>
      <c r="AN34" s="37"/>
      <c r="AO34" s="37"/>
      <c r="AP34" s="37"/>
      <c r="AQ34" s="82"/>
      <c r="AR34" s="83"/>
      <c r="AS34" s="85"/>
      <c r="AT34" s="37"/>
      <c r="AU34" s="37"/>
      <c r="AV34" s="37"/>
      <c r="AW34" s="37" t="str">
        <f t="shared" si="0"/>
        <v/>
      </c>
    </row>
    <row r="35" spans="2:49">
      <c r="B35" s="139" t="s">
        <v>98</v>
      </c>
      <c r="C35" s="148"/>
      <c r="D35" s="140"/>
      <c r="F35" s="3" t="s">
        <v>75</v>
      </c>
      <c r="G35" s="45">
        <f>SUM(O42,R42,U42,X42,AA42,AD42,AG42)*D38</f>
        <v>0</v>
      </c>
      <c r="H35" s="90"/>
      <c r="I35" s="88"/>
      <c r="K35" s="189"/>
      <c r="L35" s="6" t="s">
        <v>68</v>
      </c>
      <c r="M35" s="11"/>
      <c r="N35" s="2"/>
      <c r="O35" s="12"/>
      <c r="P35" s="11"/>
      <c r="Q35" s="2" t="s">
        <v>50</v>
      </c>
      <c r="R35" s="12"/>
      <c r="S35" s="11"/>
      <c r="T35" s="2"/>
      <c r="U35" s="12"/>
      <c r="V35" s="11"/>
      <c r="W35" s="2" t="s">
        <v>62</v>
      </c>
      <c r="X35" s="12"/>
      <c r="Y35" s="11"/>
      <c r="Z35" s="2" t="s">
        <v>83</v>
      </c>
      <c r="AA35" s="12" t="s">
        <v>60</v>
      </c>
      <c r="AB35" s="11"/>
      <c r="AC35" s="2"/>
      <c r="AD35" s="12"/>
      <c r="AE35" s="11"/>
      <c r="AF35" s="2"/>
      <c r="AG35" s="12"/>
      <c r="AI35" s="88"/>
      <c r="AK35" s="39"/>
      <c r="AL35" s="136"/>
      <c r="AM35" s="37"/>
      <c r="AN35" s="37"/>
      <c r="AO35" s="37"/>
      <c r="AP35" s="37"/>
      <c r="AQ35" s="82"/>
      <c r="AR35" s="83"/>
      <c r="AS35" s="85"/>
      <c r="AT35" s="37"/>
      <c r="AU35" s="37"/>
      <c r="AV35" s="37"/>
      <c r="AW35" s="37" t="str">
        <f t="shared" si="0"/>
        <v/>
      </c>
    </row>
    <row r="36" spans="2:49">
      <c r="B36" s="11"/>
      <c r="C36" s="2" t="s">
        <v>3</v>
      </c>
      <c r="D36" s="12" t="s">
        <v>99</v>
      </c>
      <c r="F36" s="3" t="s">
        <v>77</v>
      </c>
      <c r="G36" s="45">
        <f>SUM(O43,R43,U43,X43,AA43,AD43,AG43)*D37+SUM(O44,R44,U44,X44,AA44,AD44,AG44)*D38</f>
        <v>240</v>
      </c>
      <c r="H36" s="90"/>
      <c r="I36" s="88"/>
      <c r="K36" s="189"/>
      <c r="L36" s="129" t="s">
        <v>70</v>
      </c>
      <c r="M36" s="11"/>
      <c r="N36" s="2"/>
      <c r="O36" s="12"/>
      <c r="P36" s="11"/>
      <c r="Q36" s="2"/>
      <c r="R36" s="12"/>
      <c r="S36" s="11"/>
      <c r="T36" s="2"/>
      <c r="U36" s="12"/>
      <c r="V36" s="11"/>
      <c r="W36" s="2"/>
      <c r="X36" s="12"/>
      <c r="Y36" s="11"/>
      <c r="Z36" s="2" t="s">
        <v>83</v>
      </c>
      <c r="AA36" s="12" t="s">
        <v>60</v>
      </c>
      <c r="AB36" s="11"/>
      <c r="AC36" s="2"/>
      <c r="AD36" s="12"/>
      <c r="AE36" s="11"/>
      <c r="AF36" s="2"/>
      <c r="AG36" s="12"/>
      <c r="AI36" s="88"/>
      <c r="AK36" s="39"/>
      <c r="AL36" s="136"/>
      <c r="AM36" s="37"/>
      <c r="AN36" s="37"/>
      <c r="AO36" s="37"/>
      <c r="AP36" s="37"/>
      <c r="AQ36" s="82"/>
      <c r="AR36" s="83"/>
      <c r="AS36" s="85"/>
      <c r="AT36" s="37"/>
      <c r="AU36" s="37"/>
      <c r="AV36" s="37"/>
      <c r="AW36" s="37" t="str">
        <f t="shared" si="0"/>
        <v/>
      </c>
    </row>
    <row r="37" spans="2:49">
      <c r="B37" s="11" t="s">
        <v>8</v>
      </c>
      <c r="C37" s="50">
        <v>50</v>
      </c>
      <c r="D37" s="45">
        <v>80</v>
      </c>
      <c r="F37" s="3" t="s">
        <v>79</v>
      </c>
      <c r="G37" s="46">
        <f>SUM(G34:G36)</f>
        <v>320</v>
      </c>
      <c r="H37" s="91"/>
      <c r="I37" s="88"/>
      <c r="K37" s="189"/>
      <c r="L37" s="6" t="s">
        <v>72</v>
      </c>
      <c r="M37" s="11"/>
      <c r="N37" s="2"/>
      <c r="O37" s="12"/>
      <c r="P37" s="11"/>
      <c r="Q37" s="2"/>
      <c r="R37" s="12"/>
      <c r="S37" s="11"/>
      <c r="T37" s="2"/>
      <c r="U37" s="12"/>
      <c r="V37" s="11"/>
      <c r="W37" s="2"/>
      <c r="X37" s="12"/>
      <c r="Y37" s="11"/>
      <c r="Z37" s="2" t="s">
        <v>83</v>
      </c>
      <c r="AA37" s="12" t="s">
        <v>60</v>
      </c>
      <c r="AB37" s="11"/>
      <c r="AC37" s="2"/>
      <c r="AD37" s="12"/>
      <c r="AE37" s="11"/>
      <c r="AF37" s="2"/>
      <c r="AG37" s="12"/>
      <c r="AI37" s="88"/>
      <c r="AK37" s="39"/>
      <c r="AL37" s="136"/>
      <c r="AM37" s="37"/>
      <c r="AN37" s="37"/>
      <c r="AO37" s="37"/>
      <c r="AP37" s="37"/>
      <c r="AQ37" s="82"/>
      <c r="AR37" s="83"/>
      <c r="AS37" s="85"/>
      <c r="AT37" s="37"/>
      <c r="AU37" s="37"/>
      <c r="AV37" s="37"/>
      <c r="AW37" s="37" t="str">
        <f t="shared" si="0"/>
        <v/>
      </c>
    </row>
    <row r="38" spans="2:49">
      <c r="B38" s="13" t="s">
        <v>9</v>
      </c>
      <c r="C38" s="51">
        <v>70</v>
      </c>
      <c r="D38" s="52">
        <v>120</v>
      </c>
      <c r="F38" s="19" t="s">
        <v>81</v>
      </c>
      <c r="G38" s="47">
        <f>G32/G31</f>
        <v>5.0420168067226892E-2</v>
      </c>
      <c r="H38" s="92"/>
      <c r="I38" s="88"/>
      <c r="K38" s="189"/>
      <c r="L38" s="129" t="s">
        <v>74</v>
      </c>
      <c r="M38" s="11"/>
      <c r="N38" s="2"/>
      <c r="O38" s="12"/>
      <c r="P38" s="11"/>
      <c r="Q38" s="2"/>
      <c r="R38" s="12"/>
      <c r="S38" s="11"/>
      <c r="T38" s="2"/>
      <c r="U38" s="12"/>
      <c r="V38" s="11"/>
      <c r="W38" s="2"/>
      <c r="X38" s="12"/>
      <c r="Y38" s="11"/>
      <c r="Z38" s="2"/>
      <c r="AA38" s="12"/>
      <c r="AB38" s="11"/>
      <c r="AC38" s="2"/>
      <c r="AD38" s="12"/>
      <c r="AE38" s="11"/>
      <c r="AF38" s="2"/>
      <c r="AG38" s="12"/>
      <c r="AI38" s="88"/>
      <c r="AK38" s="39"/>
      <c r="AL38" s="136"/>
      <c r="AM38" s="37"/>
      <c r="AN38" s="37"/>
      <c r="AO38" s="37"/>
      <c r="AP38" s="37"/>
      <c r="AQ38" s="82"/>
      <c r="AR38" s="83"/>
      <c r="AS38" s="85"/>
      <c r="AT38" s="37"/>
      <c r="AU38" s="37"/>
      <c r="AV38" s="37"/>
      <c r="AW38" s="37" t="str">
        <f t="shared" si="0"/>
        <v/>
      </c>
    </row>
    <row r="39" spans="2:49">
      <c r="I39" s="88"/>
      <c r="K39" s="190"/>
      <c r="L39" s="7" t="s">
        <v>76</v>
      </c>
      <c r="M39" s="60"/>
      <c r="N39" s="61"/>
      <c r="O39" s="23"/>
      <c r="P39" s="60"/>
      <c r="Q39" s="61"/>
      <c r="R39" s="23"/>
      <c r="S39" s="60"/>
      <c r="T39" s="61"/>
      <c r="U39" s="23"/>
      <c r="V39" s="60"/>
      <c r="W39" s="61"/>
      <c r="X39" s="23"/>
      <c r="Y39" s="60"/>
      <c r="Z39" s="61"/>
      <c r="AA39" s="23"/>
      <c r="AB39" s="60"/>
      <c r="AC39" s="61"/>
      <c r="AD39" s="23"/>
      <c r="AE39" s="60"/>
      <c r="AF39" s="61"/>
      <c r="AG39" s="23"/>
      <c r="AI39" s="88"/>
      <c r="AK39" s="39"/>
      <c r="AL39" s="136"/>
      <c r="AM39" s="37"/>
      <c r="AN39" s="37"/>
      <c r="AO39" s="37"/>
      <c r="AP39" s="37"/>
      <c r="AQ39" s="82"/>
      <c r="AR39" s="83"/>
      <c r="AS39" s="85"/>
      <c r="AT39" s="37"/>
      <c r="AU39" s="37"/>
      <c r="AV39" s="37"/>
      <c r="AW39" s="37" t="str">
        <f t="shared" si="0"/>
        <v/>
      </c>
    </row>
    <row r="40" spans="2:49">
      <c r="I40" s="88"/>
      <c r="K40" s="182"/>
      <c r="L40" s="183"/>
      <c r="M40" s="33">
        <f>(COUNTIF(M6:M39,"x")+COUNTIF(M6:M39,"o")+COUNTIF(M6:M39,"r"))/2</f>
        <v>0</v>
      </c>
      <c r="N40" s="133">
        <f t="shared" ref="N40:AG40" si="3">(COUNTIF(N6:N39,"x")+COUNTIF(N6:N39,"o")+COUNTIF(N6:N39,"r"))/2</f>
        <v>0</v>
      </c>
      <c r="O40" s="133">
        <f t="shared" si="3"/>
        <v>3</v>
      </c>
      <c r="P40" s="133">
        <f t="shared" si="3"/>
        <v>0</v>
      </c>
      <c r="Q40" s="133">
        <f t="shared" si="3"/>
        <v>1</v>
      </c>
      <c r="R40" s="133">
        <f t="shared" si="3"/>
        <v>0</v>
      </c>
      <c r="S40" s="133">
        <f t="shared" si="3"/>
        <v>0</v>
      </c>
      <c r="T40" s="133">
        <f t="shared" si="3"/>
        <v>0</v>
      </c>
      <c r="U40" s="133">
        <f t="shared" si="3"/>
        <v>0</v>
      </c>
      <c r="V40" s="133">
        <f t="shared" si="3"/>
        <v>0</v>
      </c>
      <c r="W40" s="133">
        <f t="shared" si="3"/>
        <v>1</v>
      </c>
      <c r="X40" s="133">
        <f t="shared" si="3"/>
        <v>0</v>
      </c>
      <c r="Y40" s="133">
        <f t="shared" si="3"/>
        <v>0</v>
      </c>
      <c r="Z40" s="133">
        <f t="shared" si="3"/>
        <v>3</v>
      </c>
      <c r="AA40" s="133">
        <f t="shared" si="3"/>
        <v>2</v>
      </c>
      <c r="AB40" s="133">
        <f t="shared" si="3"/>
        <v>0</v>
      </c>
      <c r="AC40" s="133">
        <f t="shared" si="3"/>
        <v>6</v>
      </c>
      <c r="AD40" s="133">
        <f t="shared" si="3"/>
        <v>0</v>
      </c>
      <c r="AE40" s="133">
        <f t="shared" si="3"/>
        <v>0</v>
      </c>
      <c r="AF40" s="133">
        <f t="shared" si="3"/>
        <v>1</v>
      </c>
      <c r="AG40" s="134">
        <f t="shared" si="3"/>
        <v>1</v>
      </c>
      <c r="AH40" s="89"/>
      <c r="AI40" s="88"/>
      <c r="AK40" s="39"/>
      <c r="AL40" s="136"/>
      <c r="AM40" s="37"/>
      <c r="AN40" s="37"/>
      <c r="AO40" s="37"/>
      <c r="AP40" s="37"/>
      <c r="AQ40" s="82"/>
      <c r="AR40" s="83"/>
      <c r="AS40" s="85"/>
      <c r="AT40" s="37"/>
      <c r="AU40" s="37"/>
      <c r="AV40" s="37"/>
      <c r="AW40" s="37" t="str">
        <f t="shared" si="0"/>
        <v/>
      </c>
    </row>
    <row r="41" spans="2:49" ht="15" hidden="1" customHeight="1">
      <c r="B41" s="200" t="s">
        <v>22</v>
      </c>
      <c r="C41" s="201"/>
      <c r="D41" s="201"/>
      <c r="E41" s="202"/>
      <c r="I41" s="88"/>
      <c r="K41" s="209" t="s">
        <v>8</v>
      </c>
      <c r="L41" s="210"/>
      <c r="M41" s="98">
        <f>(COUNTIF(M6:M27,"x"))/2</f>
        <v>0</v>
      </c>
      <c r="N41" s="62">
        <f t="shared" ref="N41:AG41" si="4">(COUNTIF(N6:N27,"x"))/2</f>
        <v>0</v>
      </c>
      <c r="O41" s="62">
        <f t="shared" si="4"/>
        <v>0</v>
      </c>
      <c r="P41" s="62">
        <f t="shared" si="4"/>
        <v>0</v>
      </c>
      <c r="Q41" s="62">
        <f t="shared" si="4"/>
        <v>0</v>
      </c>
      <c r="R41" s="62">
        <f t="shared" si="4"/>
        <v>0</v>
      </c>
      <c r="S41" s="62">
        <f t="shared" si="4"/>
        <v>0</v>
      </c>
      <c r="T41" s="62">
        <f t="shared" si="4"/>
        <v>0</v>
      </c>
      <c r="U41" s="62">
        <f t="shared" si="4"/>
        <v>0</v>
      </c>
      <c r="V41" s="62">
        <f t="shared" si="4"/>
        <v>0</v>
      </c>
      <c r="W41" s="62">
        <f t="shared" si="4"/>
        <v>0</v>
      </c>
      <c r="X41" s="62">
        <f t="shared" si="4"/>
        <v>0</v>
      </c>
      <c r="Y41" s="62">
        <f t="shared" si="4"/>
        <v>0</v>
      </c>
      <c r="Z41" s="62">
        <f t="shared" si="4"/>
        <v>0</v>
      </c>
      <c r="AA41" s="62">
        <f t="shared" si="4"/>
        <v>0</v>
      </c>
      <c r="AB41" s="62">
        <f t="shared" si="4"/>
        <v>0</v>
      </c>
      <c r="AC41" s="62">
        <f t="shared" si="4"/>
        <v>0</v>
      </c>
      <c r="AD41" s="62">
        <f t="shared" si="4"/>
        <v>0</v>
      </c>
      <c r="AE41" s="62">
        <f t="shared" si="4"/>
        <v>0</v>
      </c>
      <c r="AF41" s="62">
        <f t="shared" si="4"/>
        <v>1</v>
      </c>
      <c r="AG41" s="97">
        <f t="shared" si="4"/>
        <v>1</v>
      </c>
      <c r="AH41" s="89"/>
      <c r="AI41" s="88"/>
      <c r="AK41" s="39"/>
      <c r="AL41" s="136"/>
      <c r="AM41" s="37"/>
      <c r="AN41" s="37"/>
      <c r="AO41" s="37"/>
      <c r="AP41" s="37"/>
      <c r="AQ41" s="82"/>
      <c r="AR41" s="83"/>
      <c r="AS41" s="85"/>
      <c r="AT41" s="37"/>
      <c r="AU41" s="37"/>
      <c r="AV41" s="37"/>
      <c r="AW41" s="37" t="str">
        <f t="shared" si="0"/>
        <v/>
      </c>
    </row>
    <row r="42" spans="2:49" ht="15" hidden="1" customHeight="1">
      <c r="B42" s="3"/>
      <c r="C42" s="25" t="s">
        <v>3</v>
      </c>
      <c r="D42" s="25" t="s">
        <v>100</v>
      </c>
      <c r="E42" s="4" t="s">
        <v>101</v>
      </c>
      <c r="I42" s="88"/>
      <c r="K42" s="203" t="s">
        <v>9</v>
      </c>
      <c r="L42" s="208"/>
      <c r="M42" s="99">
        <f>(COUNTIF(M28:M39,"x"))/2</f>
        <v>0</v>
      </c>
      <c r="N42" s="63">
        <f t="shared" ref="N42:AG42" si="5">(COUNTIF(N28:N39,"x"))/2</f>
        <v>0</v>
      </c>
      <c r="O42" s="63">
        <f t="shared" si="5"/>
        <v>0</v>
      </c>
      <c r="P42" s="63">
        <f t="shared" si="5"/>
        <v>0</v>
      </c>
      <c r="Q42" s="63">
        <f t="shared" si="5"/>
        <v>1</v>
      </c>
      <c r="R42" s="63">
        <f t="shared" si="5"/>
        <v>0</v>
      </c>
      <c r="S42" s="63">
        <f t="shared" si="5"/>
        <v>0</v>
      </c>
      <c r="T42" s="63">
        <f t="shared" si="5"/>
        <v>0</v>
      </c>
      <c r="U42" s="63">
        <f t="shared" si="5"/>
        <v>0</v>
      </c>
      <c r="V42" s="63">
        <f t="shared" si="5"/>
        <v>0</v>
      </c>
      <c r="W42" s="63">
        <f t="shared" si="5"/>
        <v>1</v>
      </c>
      <c r="X42" s="63">
        <f t="shared" si="5"/>
        <v>0</v>
      </c>
      <c r="Y42" s="63">
        <f t="shared" si="5"/>
        <v>0</v>
      </c>
      <c r="Z42" s="63">
        <f t="shared" si="5"/>
        <v>0</v>
      </c>
      <c r="AA42" s="63">
        <f t="shared" si="5"/>
        <v>0</v>
      </c>
      <c r="AB42" s="63">
        <f t="shared" si="5"/>
        <v>0</v>
      </c>
      <c r="AC42" s="63">
        <f t="shared" si="5"/>
        <v>0</v>
      </c>
      <c r="AD42" s="63">
        <f t="shared" si="5"/>
        <v>0</v>
      </c>
      <c r="AE42" s="63">
        <f t="shared" si="5"/>
        <v>0</v>
      </c>
      <c r="AF42" s="63">
        <f t="shared" si="5"/>
        <v>0</v>
      </c>
      <c r="AG42" s="95">
        <f t="shared" si="5"/>
        <v>0</v>
      </c>
      <c r="AH42" s="89"/>
      <c r="AI42" s="88"/>
      <c r="AK42" s="39"/>
      <c r="AL42" s="136"/>
      <c r="AM42" s="37"/>
      <c r="AN42" s="37"/>
      <c r="AO42" s="37"/>
      <c r="AP42" s="37"/>
      <c r="AQ42" s="82"/>
      <c r="AR42" s="83"/>
      <c r="AS42" s="85"/>
      <c r="AT42" s="37"/>
      <c r="AU42" s="37"/>
      <c r="AV42" s="37"/>
      <c r="AW42" s="37" t="str">
        <f t="shared" si="0"/>
        <v/>
      </c>
    </row>
    <row r="43" spans="2:49" ht="15" hidden="1" customHeight="1">
      <c r="B43" s="11" t="s">
        <v>8</v>
      </c>
      <c r="C43" s="25">
        <f>SUM(M41,P41,S41,V41,Y41,AB41,AE41)+SUM(M43,P43,S43,V43,Y43,AB43,AE43)+SUM(M49,P49,S49,V49,Y49,AB49,AE49)</f>
        <v>0</v>
      </c>
      <c r="D43" s="25">
        <f t="shared" ref="D43:E43" si="6">SUM(N41,Q41,T41,W41,Z41,AC41,AF41)+SUM(N43,Q43,T43,W43,Z43,AC43,AF43)+SUM(N49,Q49,T49,W49,Z49,AC49,AF49)</f>
        <v>6</v>
      </c>
      <c r="E43" s="25">
        <f t="shared" si="6"/>
        <v>4</v>
      </c>
      <c r="I43" s="88"/>
      <c r="K43" s="203" t="s">
        <v>102</v>
      </c>
      <c r="L43" s="208"/>
      <c r="M43" s="99">
        <f>COUNTIF(M6:M27,"o")/2</f>
        <v>0</v>
      </c>
      <c r="N43" s="63">
        <f t="shared" ref="N43:AG43" si="7">COUNTIF(N6:N27,"o")/2</f>
        <v>0</v>
      </c>
      <c r="O43" s="63">
        <f t="shared" si="7"/>
        <v>0</v>
      </c>
      <c r="P43" s="63">
        <f t="shared" si="7"/>
        <v>0</v>
      </c>
      <c r="Q43" s="63">
        <f t="shared" si="7"/>
        <v>0</v>
      </c>
      <c r="R43" s="63">
        <f t="shared" si="7"/>
        <v>0</v>
      </c>
      <c r="S43" s="63">
        <f t="shared" si="7"/>
        <v>0</v>
      </c>
      <c r="T43" s="63">
        <f t="shared" si="7"/>
        <v>0</v>
      </c>
      <c r="U43" s="63">
        <f t="shared" si="7"/>
        <v>0</v>
      </c>
      <c r="V43" s="63">
        <f t="shared" si="7"/>
        <v>0</v>
      </c>
      <c r="W43" s="63">
        <f t="shared" si="7"/>
        <v>0</v>
      </c>
      <c r="X43" s="63">
        <f t="shared" si="7"/>
        <v>0</v>
      </c>
      <c r="Y43" s="63">
        <f t="shared" si="7"/>
        <v>0</v>
      </c>
      <c r="Z43" s="63">
        <f t="shared" si="7"/>
        <v>0</v>
      </c>
      <c r="AA43" s="63">
        <f t="shared" si="7"/>
        <v>0</v>
      </c>
      <c r="AB43" s="63">
        <f t="shared" si="7"/>
        <v>0</v>
      </c>
      <c r="AC43" s="63">
        <f t="shared" si="7"/>
        <v>5</v>
      </c>
      <c r="AD43" s="63">
        <f t="shared" si="7"/>
        <v>0</v>
      </c>
      <c r="AE43" s="63">
        <f t="shared" si="7"/>
        <v>0</v>
      </c>
      <c r="AF43" s="63">
        <f t="shared" si="7"/>
        <v>0</v>
      </c>
      <c r="AG43" s="95">
        <f t="shared" si="7"/>
        <v>0</v>
      </c>
      <c r="AH43" s="89"/>
      <c r="AI43" s="88"/>
      <c r="AK43" s="39"/>
      <c r="AL43" s="136"/>
      <c r="AM43" s="37"/>
      <c r="AN43" s="37"/>
      <c r="AO43" s="37"/>
      <c r="AP43" s="37"/>
      <c r="AQ43" s="82"/>
      <c r="AR43" s="83"/>
      <c r="AS43" s="85"/>
      <c r="AT43" s="37"/>
      <c r="AU43" s="37"/>
      <c r="AV43" s="37"/>
      <c r="AW43" s="37" t="str">
        <f t="shared" si="0"/>
        <v/>
      </c>
    </row>
    <row r="44" spans="2:49" ht="15.75" hidden="1" customHeight="1">
      <c r="B44" s="13" t="s">
        <v>9</v>
      </c>
      <c r="C44" s="108">
        <f>SUM(M42,P42,S42,V42,Y42,AB42,AE42)+SUM(M44,P44,S44,V44,Y44,AB44,AE44)+SUM(M50,P50,S50,V50,Y50,AB50,AE50)</f>
        <v>0</v>
      </c>
      <c r="D44" s="108">
        <f t="shared" ref="D44:E44" si="8">SUM(N42,Q42,T42,W42,Z42,AC42,AF42)+SUM(N44,Q44,T44,W44,Z44,AC44,AF44)+SUM(N50,Q50,T50,W50,Z50,AC50,AF50)</f>
        <v>6</v>
      </c>
      <c r="E44" s="108">
        <f t="shared" si="8"/>
        <v>2</v>
      </c>
      <c r="I44" s="88"/>
      <c r="K44" s="203" t="s">
        <v>103</v>
      </c>
      <c r="L44" s="208"/>
      <c r="M44" s="100">
        <f>COUNTIF(M28:M39,"o")/2</f>
        <v>0</v>
      </c>
      <c r="N44" s="59">
        <f t="shared" ref="N44:AG44" si="9">COUNTIF(N28:N39,"o")/2</f>
        <v>0</v>
      </c>
      <c r="O44" s="59">
        <f t="shared" si="9"/>
        <v>0</v>
      </c>
      <c r="P44" s="59">
        <f t="shared" si="9"/>
        <v>0</v>
      </c>
      <c r="Q44" s="59">
        <f t="shared" si="9"/>
        <v>0</v>
      </c>
      <c r="R44" s="59">
        <f t="shared" si="9"/>
        <v>0</v>
      </c>
      <c r="S44" s="59">
        <f t="shared" si="9"/>
        <v>0</v>
      </c>
      <c r="T44" s="59">
        <f t="shared" si="9"/>
        <v>0</v>
      </c>
      <c r="U44" s="59">
        <f t="shared" si="9"/>
        <v>0</v>
      </c>
      <c r="V44" s="59">
        <f t="shared" si="9"/>
        <v>0</v>
      </c>
      <c r="W44" s="59">
        <f t="shared" si="9"/>
        <v>0</v>
      </c>
      <c r="X44" s="59">
        <f t="shared" si="9"/>
        <v>0</v>
      </c>
      <c r="Y44" s="59">
        <f t="shared" si="9"/>
        <v>0</v>
      </c>
      <c r="Z44" s="59">
        <f t="shared" si="9"/>
        <v>3</v>
      </c>
      <c r="AA44" s="59">
        <f t="shared" si="9"/>
        <v>2</v>
      </c>
      <c r="AB44" s="59">
        <f t="shared" si="9"/>
        <v>0</v>
      </c>
      <c r="AC44" s="59">
        <f t="shared" si="9"/>
        <v>1</v>
      </c>
      <c r="AD44" s="59">
        <f t="shared" si="9"/>
        <v>0</v>
      </c>
      <c r="AE44" s="59">
        <f t="shared" si="9"/>
        <v>0</v>
      </c>
      <c r="AF44" s="59">
        <f t="shared" si="9"/>
        <v>0</v>
      </c>
      <c r="AG44" s="64">
        <f t="shared" si="9"/>
        <v>0</v>
      </c>
      <c r="AH44" s="89"/>
      <c r="AI44" s="88"/>
      <c r="AK44" s="39"/>
      <c r="AL44" s="136"/>
      <c r="AM44" s="37"/>
      <c r="AN44" s="37"/>
      <c r="AO44" s="37"/>
      <c r="AP44" s="37"/>
      <c r="AQ44" s="82"/>
      <c r="AR44" s="83"/>
      <c r="AS44" s="85"/>
      <c r="AT44" s="37"/>
      <c r="AU44" s="37"/>
      <c r="AV44" s="37"/>
      <c r="AW44" s="37" t="str">
        <f t="shared" si="0"/>
        <v/>
      </c>
    </row>
    <row r="45" spans="2:49" ht="15" hidden="1" customHeight="1">
      <c r="I45" s="88"/>
      <c r="K45" s="203" t="s">
        <v>7</v>
      </c>
      <c r="L45" s="208"/>
      <c r="M45" s="101">
        <f>(COUNTIF(M6:M21,"x")+COUNTIF(M6:M21,"o"))/2</f>
        <v>0</v>
      </c>
      <c r="N45" s="65">
        <f t="shared" ref="N45:AA45" si="10">(COUNTIF(N6:N21,"x")+COUNTIF(N6:N21,"o"))/2</f>
        <v>0</v>
      </c>
      <c r="O45" s="65">
        <f t="shared" si="10"/>
        <v>0</v>
      </c>
      <c r="P45" s="65">
        <f t="shared" si="10"/>
        <v>0</v>
      </c>
      <c r="Q45" s="65">
        <f t="shared" si="10"/>
        <v>0</v>
      </c>
      <c r="R45" s="65">
        <f t="shared" si="10"/>
        <v>0</v>
      </c>
      <c r="S45" s="65">
        <f t="shared" si="10"/>
        <v>0</v>
      </c>
      <c r="T45" s="65">
        <f t="shared" si="10"/>
        <v>0</v>
      </c>
      <c r="U45" s="65">
        <f t="shared" si="10"/>
        <v>0</v>
      </c>
      <c r="V45" s="65">
        <f t="shared" si="10"/>
        <v>0</v>
      </c>
      <c r="W45" s="65">
        <f t="shared" si="10"/>
        <v>0</v>
      </c>
      <c r="X45" s="65">
        <f t="shared" si="10"/>
        <v>0</v>
      </c>
      <c r="Y45" s="65">
        <f t="shared" si="10"/>
        <v>0</v>
      </c>
      <c r="Z45" s="65">
        <f t="shared" si="10"/>
        <v>0</v>
      </c>
      <c r="AA45" s="66">
        <f t="shared" si="10"/>
        <v>0</v>
      </c>
      <c r="AI45" s="88"/>
      <c r="AK45" s="39"/>
      <c r="AL45" s="136"/>
      <c r="AM45" s="37"/>
      <c r="AN45" s="37"/>
      <c r="AO45" s="37"/>
      <c r="AP45" s="37"/>
      <c r="AQ45" s="82"/>
      <c r="AR45" s="83"/>
      <c r="AS45" s="85"/>
      <c r="AT45" s="37"/>
      <c r="AU45" s="37"/>
      <c r="AV45" s="37"/>
      <c r="AW45" s="37" t="str">
        <f t="shared" si="0"/>
        <v/>
      </c>
    </row>
    <row r="46" spans="2:49" ht="15.75" hidden="1" customHeight="1">
      <c r="I46" s="88"/>
      <c r="K46" s="203" t="s">
        <v>10</v>
      </c>
      <c r="L46" s="208"/>
      <c r="M46" s="102">
        <f>(COUNTIF(M22:M27,"x")+COUNTIF(M22:M27,"o"))/2</f>
        <v>0</v>
      </c>
      <c r="N46" s="29">
        <f t="shared" ref="N46:AA46" si="11">(COUNTIF(N22:N27,"x")+COUNTIF(N22:N27,"o"))/2</f>
        <v>0</v>
      </c>
      <c r="O46" s="29">
        <f t="shared" si="11"/>
        <v>0</v>
      </c>
      <c r="P46" s="29">
        <f t="shared" si="11"/>
        <v>0</v>
      </c>
      <c r="Q46" s="29">
        <f t="shared" si="11"/>
        <v>0</v>
      </c>
      <c r="R46" s="29">
        <f t="shared" si="11"/>
        <v>0</v>
      </c>
      <c r="S46" s="29">
        <f t="shared" si="11"/>
        <v>0</v>
      </c>
      <c r="T46" s="29">
        <f t="shared" si="11"/>
        <v>0</v>
      </c>
      <c r="U46" s="29">
        <f t="shared" si="11"/>
        <v>0</v>
      </c>
      <c r="V46" s="29">
        <f t="shared" si="11"/>
        <v>0</v>
      </c>
      <c r="W46" s="29">
        <f t="shared" si="11"/>
        <v>0</v>
      </c>
      <c r="X46" s="29">
        <f t="shared" si="11"/>
        <v>0</v>
      </c>
      <c r="Y46" s="29">
        <f t="shared" si="11"/>
        <v>0</v>
      </c>
      <c r="Z46" s="29">
        <f t="shared" si="11"/>
        <v>0</v>
      </c>
      <c r="AA46" s="30">
        <f t="shared" si="11"/>
        <v>0</v>
      </c>
      <c r="AB46" s="70">
        <f>(COUNTIF(AB6:AB27,"x")+COUNTIF(AB6:AB27,"o"))/2</f>
        <v>0</v>
      </c>
      <c r="AC46" s="71">
        <f t="shared" ref="AC46:AG46" si="12">(COUNTIF(AC6:AC27,"x")+COUNTIF(AC6:AC27,"o"))/2</f>
        <v>5</v>
      </c>
      <c r="AD46" s="71">
        <f t="shared" si="12"/>
        <v>0</v>
      </c>
      <c r="AE46" s="71">
        <f t="shared" si="12"/>
        <v>0</v>
      </c>
      <c r="AF46" s="69">
        <f t="shared" si="12"/>
        <v>1</v>
      </c>
      <c r="AG46" s="96">
        <f t="shared" si="12"/>
        <v>1</v>
      </c>
      <c r="AI46" s="88"/>
      <c r="AK46" s="39"/>
      <c r="AL46" s="136"/>
      <c r="AM46" s="37"/>
      <c r="AN46" s="37"/>
      <c r="AO46" s="37"/>
      <c r="AP46" s="37"/>
      <c r="AQ46" s="82"/>
      <c r="AR46" s="83"/>
      <c r="AS46" s="85"/>
      <c r="AT46" s="37"/>
      <c r="AU46" s="37"/>
      <c r="AV46" s="37"/>
      <c r="AW46" s="37" t="str">
        <f t="shared" si="0"/>
        <v/>
      </c>
    </row>
    <row r="47" spans="2:49" ht="15" hidden="1" customHeight="1">
      <c r="I47" s="88"/>
      <c r="K47" s="203" t="s">
        <v>12</v>
      </c>
      <c r="L47" s="208"/>
      <c r="M47" s="103">
        <f>(COUNTIF(M28:M39,"x")+COUNTIF(M28:M39,"o"))/2</f>
        <v>0</v>
      </c>
      <c r="N47" s="104">
        <f t="shared" ref="N47:AG47" si="13">(COUNTIF(N28:N39,"x")+COUNTIF(N28:N39,"o"))/2</f>
        <v>0</v>
      </c>
      <c r="O47" s="104">
        <f t="shared" si="13"/>
        <v>0</v>
      </c>
      <c r="P47" s="104">
        <f t="shared" si="13"/>
        <v>0</v>
      </c>
      <c r="Q47" s="104">
        <f t="shared" si="13"/>
        <v>1</v>
      </c>
      <c r="R47" s="104">
        <f t="shared" si="13"/>
        <v>0</v>
      </c>
      <c r="S47" s="104">
        <f t="shared" si="13"/>
        <v>0</v>
      </c>
      <c r="T47" s="104">
        <f t="shared" si="13"/>
        <v>0</v>
      </c>
      <c r="U47" s="104">
        <f t="shared" si="13"/>
        <v>0</v>
      </c>
      <c r="V47" s="104">
        <f t="shared" si="13"/>
        <v>0</v>
      </c>
      <c r="W47" s="104">
        <f t="shared" si="13"/>
        <v>1</v>
      </c>
      <c r="X47" s="104">
        <f t="shared" si="13"/>
        <v>0</v>
      </c>
      <c r="Y47" s="104">
        <f t="shared" si="13"/>
        <v>0</v>
      </c>
      <c r="Z47" s="104">
        <f t="shared" si="13"/>
        <v>3</v>
      </c>
      <c r="AA47" s="104">
        <f t="shared" si="13"/>
        <v>2</v>
      </c>
      <c r="AB47" s="71">
        <f t="shared" si="13"/>
        <v>0</v>
      </c>
      <c r="AC47" s="71">
        <f t="shared" si="13"/>
        <v>1</v>
      </c>
      <c r="AD47" s="71">
        <f t="shared" si="13"/>
        <v>0</v>
      </c>
      <c r="AE47" s="71">
        <f t="shared" si="13"/>
        <v>0</v>
      </c>
      <c r="AF47" s="71">
        <f t="shared" si="13"/>
        <v>0</v>
      </c>
      <c r="AG47" s="105">
        <f t="shared" si="13"/>
        <v>0</v>
      </c>
      <c r="AI47" s="88"/>
      <c r="AK47" s="39"/>
      <c r="AL47" s="136"/>
      <c r="AM47" s="37"/>
      <c r="AN47" s="37"/>
      <c r="AO47" s="37"/>
      <c r="AP47" s="37"/>
      <c r="AQ47" s="82"/>
      <c r="AR47" s="83"/>
      <c r="AS47" s="85"/>
      <c r="AT47" s="37"/>
      <c r="AU47" s="37"/>
      <c r="AV47" s="37"/>
      <c r="AW47" s="37" t="str">
        <f t="shared" si="0"/>
        <v/>
      </c>
    </row>
    <row r="48" spans="2:49" ht="15" hidden="1" customHeight="1">
      <c r="I48" s="88"/>
      <c r="K48" s="203" t="s">
        <v>104</v>
      </c>
      <c r="L48" s="204"/>
      <c r="M48" s="53">
        <f>COUNTIF(M6:M39,"r")/2</f>
        <v>0</v>
      </c>
      <c r="N48" s="54">
        <f t="shared" ref="N48:AG48" si="14">COUNTIF(N6:N39,"r")/2</f>
        <v>0</v>
      </c>
      <c r="O48" s="54">
        <f t="shared" si="14"/>
        <v>3</v>
      </c>
      <c r="P48" s="54">
        <f t="shared" si="14"/>
        <v>0</v>
      </c>
      <c r="Q48" s="54">
        <f t="shared" si="14"/>
        <v>0</v>
      </c>
      <c r="R48" s="54">
        <f t="shared" si="14"/>
        <v>0</v>
      </c>
      <c r="S48" s="54">
        <f t="shared" si="14"/>
        <v>0</v>
      </c>
      <c r="T48" s="54">
        <f t="shared" si="14"/>
        <v>0</v>
      </c>
      <c r="U48" s="54">
        <f t="shared" si="14"/>
        <v>0</v>
      </c>
      <c r="V48" s="54">
        <f t="shared" si="14"/>
        <v>0</v>
      </c>
      <c r="W48" s="54">
        <f t="shared" si="14"/>
        <v>0</v>
      </c>
      <c r="X48" s="54">
        <f t="shared" si="14"/>
        <v>0</v>
      </c>
      <c r="Y48" s="54">
        <f t="shared" si="14"/>
        <v>0</v>
      </c>
      <c r="Z48" s="54">
        <f t="shared" si="14"/>
        <v>0</v>
      </c>
      <c r="AA48" s="54">
        <f t="shared" si="14"/>
        <v>0</v>
      </c>
      <c r="AB48" s="54">
        <f t="shared" si="14"/>
        <v>0</v>
      </c>
      <c r="AC48" s="54">
        <f t="shared" si="14"/>
        <v>0</v>
      </c>
      <c r="AD48" s="54">
        <f t="shared" si="14"/>
        <v>0</v>
      </c>
      <c r="AE48" s="54">
        <f t="shared" si="14"/>
        <v>0</v>
      </c>
      <c r="AF48" s="54">
        <f t="shared" si="14"/>
        <v>0</v>
      </c>
      <c r="AG48" s="55">
        <f t="shared" si="14"/>
        <v>0</v>
      </c>
      <c r="AI48" s="88"/>
      <c r="AK48" s="39"/>
      <c r="AL48" s="136"/>
      <c r="AM48" s="37"/>
      <c r="AN48" s="37"/>
      <c r="AO48" s="37"/>
      <c r="AP48" s="37"/>
      <c r="AQ48" s="82"/>
      <c r="AR48" s="83"/>
      <c r="AS48" s="85"/>
      <c r="AT48" s="37"/>
      <c r="AU48" s="37"/>
      <c r="AV48" s="37"/>
      <c r="AW48" s="37" t="str">
        <f t="shared" si="0"/>
        <v/>
      </c>
    </row>
    <row r="49" spans="2:49" hidden="1">
      <c r="G49"/>
      <c r="H49" s="94"/>
      <c r="I49" s="88"/>
      <c r="K49" s="203" t="s">
        <v>105</v>
      </c>
      <c r="L49" s="204"/>
      <c r="M49" s="106">
        <f>COUNTIF(M6:M27,"r")/2</f>
        <v>0</v>
      </c>
      <c r="N49" s="69">
        <f t="shared" ref="N49:AG49" si="15">COUNTIF(N6:N27,"r")/2</f>
        <v>0</v>
      </c>
      <c r="O49" s="69">
        <f t="shared" si="15"/>
        <v>3</v>
      </c>
      <c r="P49" s="69">
        <f t="shared" si="15"/>
        <v>0</v>
      </c>
      <c r="Q49" s="69">
        <f t="shared" si="15"/>
        <v>0</v>
      </c>
      <c r="R49" s="69">
        <f t="shared" si="15"/>
        <v>0</v>
      </c>
      <c r="S49" s="69">
        <f t="shared" si="15"/>
        <v>0</v>
      </c>
      <c r="T49" s="69">
        <f t="shared" si="15"/>
        <v>0</v>
      </c>
      <c r="U49" s="69">
        <f t="shared" si="15"/>
        <v>0</v>
      </c>
      <c r="V49" s="69">
        <f t="shared" si="15"/>
        <v>0</v>
      </c>
      <c r="W49" s="69">
        <f t="shared" si="15"/>
        <v>0</v>
      </c>
      <c r="X49" s="69">
        <f t="shared" si="15"/>
        <v>0</v>
      </c>
      <c r="Y49" s="69">
        <f t="shared" si="15"/>
        <v>0</v>
      </c>
      <c r="Z49" s="69">
        <f t="shared" si="15"/>
        <v>0</v>
      </c>
      <c r="AA49" s="69">
        <f t="shared" si="15"/>
        <v>0</v>
      </c>
      <c r="AB49" s="69">
        <f t="shared" si="15"/>
        <v>0</v>
      </c>
      <c r="AC49" s="69">
        <f t="shared" si="15"/>
        <v>0</v>
      </c>
      <c r="AD49" s="69">
        <f t="shared" si="15"/>
        <v>0</v>
      </c>
      <c r="AE49" s="69">
        <f t="shared" si="15"/>
        <v>0</v>
      </c>
      <c r="AF49" s="69">
        <f t="shared" si="15"/>
        <v>0</v>
      </c>
      <c r="AG49" s="107">
        <f t="shared" si="15"/>
        <v>0</v>
      </c>
      <c r="AI49" s="88"/>
      <c r="AK49" s="39"/>
      <c r="AL49" s="136"/>
      <c r="AM49" s="37"/>
      <c r="AN49" s="37"/>
      <c r="AO49" s="37"/>
      <c r="AP49" s="37"/>
      <c r="AQ49" s="82"/>
      <c r="AR49" s="83"/>
      <c r="AS49" s="85"/>
      <c r="AT49" s="37"/>
      <c r="AU49" s="37"/>
      <c r="AV49" s="37"/>
      <c r="AW49" s="37" t="str">
        <f t="shared" si="0"/>
        <v/>
      </c>
    </row>
    <row r="50" spans="2:49" hidden="1">
      <c r="G50"/>
      <c r="H50"/>
      <c r="I50" s="88"/>
      <c r="K50" s="198" t="s">
        <v>106</v>
      </c>
      <c r="L50" s="199"/>
      <c r="M50" s="56">
        <f>COUNTIF(M28:M39,"r")/2</f>
        <v>0</v>
      </c>
      <c r="N50" s="57">
        <f t="shared" ref="N50:AG50" si="16">COUNTIF(N28:N39,"r")/2</f>
        <v>0</v>
      </c>
      <c r="O50" s="57">
        <f t="shared" si="16"/>
        <v>0</v>
      </c>
      <c r="P50" s="57">
        <f t="shared" si="16"/>
        <v>0</v>
      </c>
      <c r="Q50" s="57">
        <f t="shared" si="16"/>
        <v>0</v>
      </c>
      <c r="R50" s="57">
        <f t="shared" si="16"/>
        <v>0</v>
      </c>
      <c r="S50" s="57">
        <f t="shared" si="16"/>
        <v>0</v>
      </c>
      <c r="T50" s="57">
        <f t="shared" si="16"/>
        <v>0</v>
      </c>
      <c r="U50" s="57">
        <f t="shared" si="16"/>
        <v>0</v>
      </c>
      <c r="V50" s="57">
        <f t="shared" si="16"/>
        <v>0</v>
      </c>
      <c r="W50" s="57">
        <f t="shared" si="16"/>
        <v>0</v>
      </c>
      <c r="X50" s="57">
        <f t="shared" si="16"/>
        <v>0</v>
      </c>
      <c r="Y50" s="57">
        <f t="shared" si="16"/>
        <v>0</v>
      </c>
      <c r="Z50" s="57">
        <f t="shared" si="16"/>
        <v>0</v>
      </c>
      <c r="AA50" s="57">
        <f t="shared" si="16"/>
        <v>0</v>
      </c>
      <c r="AB50" s="57">
        <f t="shared" si="16"/>
        <v>0</v>
      </c>
      <c r="AC50" s="57">
        <f t="shared" si="16"/>
        <v>0</v>
      </c>
      <c r="AD50" s="57">
        <f t="shared" si="16"/>
        <v>0</v>
      </c>
      <c r="AE50" s="57">
        <f t="shared" si="16"/>
        <v>0</v>
      </c>
      <c r="AF50" s="57">
        <f t="shared" si="16"/>
        <v>0</v>
      </c>
      <c r="AG50" s="58">
        <f t="shared" si="16"/>
        <v>0</v>
      </c>
      <c r="AI50" s="88"/>
      <c r="AK50" s="39"/>
      <c r="AL50" s="136"/>
      <c r="AM50" s="37"/>
      <c r="AN50" s="37"/>
      <c r="AO50" s="37"/>
      <c r="AP50" s="37"/>
      <c r="AQ50" s="82"/>
      <c r="AR50" s="83"/>
      <c r="AS50" s="85"/>
      <c r="AT50" s="37"/>
      <c r="AU50" s="37"/>
      <c r="AV50" s="37"/>
      <c r="AW50" s="37" t="str">
        <f t="shared" si="0"/>
        <v/>
      </c>
    </row>
    <row r="51" spans="2:49">
      <c r="B51" s="205" t="s">
        <v>107</v>
      </c>
      <c r="C51" s="206"/>
      <c r="D51" s="206"/>
      <c r="E51" s="206"/>
      <c r="F51" s="206"/>
      <c r="G51" s="207"/>
      <c r="H51"/>
      <c r="I51" s="88"/>
      <c r="AI51" s="88"/>
      <c r="AK51" s="39"/>
      <c r="AL51" s="136"/>
      <c r="AM51" s="37"/>
      <c r="AN51" s="37"/>
      <c r="AO51" s="37"/>
      <c r="AP51" s="37"/>
      <c r="AQ51" s="82"/>
      <c r="AR51" s="83"/>
      <c r="AS51" s="85"/>
      <c r="AT51" s="37"/>
      <c r="AU51" s="37"/>
      <c r="AV51" s="37"/>
      <c r="AW51" s="37" t="str">
        <f t="shared" si="0"/>
        <v/>
      </c>
    </row>
    <row r="52" spans="2:49">
      <c r="B52" s="74"/>
      <c r="G52" s="75"/>
      <c r="H52"/>
      <c r="I52" s="88"/>
      <c r="AI52" s="88"/>
      <c r="AK52" s="39"/>
      <c r="AL52" s="136"/>
      <c r="AM52" s="37"/>
      <c r="AN52" s="37"/>
      <c r="AO52" s="37"/>
      <c r="AP52" s="37"/>
      <c r="AQ52" s="82"/>
      <c r="AR52" s="83"/>
      <c r="AS52" s="85"/>
      <c r="AT52" s="37"/>
      <c r="AU52" s="37"/>
      <c r="AV52" s="37"/>
      <c r="AW52" s="37" t="str">
        <f t="shared" si="0"/>
        <v/>
      </c>
    </row>
    <row r="53" spans="2:49">
      <c r="B53" s="74"/>
      <c r="G53" s="75"/>
      <c r="H53"/>
      <c r="I53" s="88"/>
      <c r="AI53" s="88"/>
      <c r="AK53" s="39"/>
      <c r="AL53" s="136"/>
      <c r="AM53" s="37"/>
      <c r="AN53" s="37"/>
      <c r="AO53" s="37"/>
      <c r="AP53" s="37"/>
      <c r="AQ53" s="82"/>
      <c r="AR53" s="83"/>
      <c r="AS53" s="85"/>
      <c r="AT53" s="37"/>
      <c r="AU53" s="37"/>
      <c r="AV53" s="37"/>
      <c r="AW53" s="37" t="str">
        <f t="shared" si="0"/>
        <v/>
      </c>
    </row>
    <row r="54" spans="2:49">
      <c r="B54" s="74"/>
      <c r="G54" s="75"/>
      <c r="H54"/>
      <c r="I54" s="88"/>
      <c r="AI54" s="88"/>
      <c r="AK54" s="39"/>
      <c r="AL54" s="136"/>
      <c r="AM54" s="37"/>
      <c r="AN54" s="37"/>
      <c r="AO54" s="37"/>
      <c r="AP54" s="37"/>
      <c r="AQ54" s="82"/>
      <c r="AR54" s="83"/>
      <c r="AS54" s="85"/>
      <c r="AT54" s="37"/>
      <c r="AU54" s="37"/>
      <c r="AV54" s="37"/>
      <c r="AW54" s="37" t="str">
        <f t="shared" si="0"/>
        <v/>
      </c>
    </row>
    <row r="55" spans="2:49">
      <c r="B55" s="74"/>
      <c r="G55" s="75"/>
      <c r="H55"/>
      <c r="I55" s="88"/>
      <c r="AI55" s="88"/>
      <c r="AK55" s="39"/>
      <c r="AL55" s="136"/>
      <c r="AM55" s="37"/>
      <c r="AN55" s="37"/>
      <c r="AO55" s="37"/>
      <c r="AP55" s="37"/>
      <c r="AQ55" s="82"/>
      <c r="AR55" s="83"/>
      <c r="AS55" s="85"/>
      <c r="AT55" s="37"/>
      <c r="AU55" s="37"/>
      <c r="AV55" s="37"/>
      <c r="AW55" s="37" t="str">
        <f t="shared" si="0"/>
        <v/>
      </c>
    </row>
    <row r="56" spans="2:49">
      <c r="B56" s="74"/>
      <c r="G56" s="75"/>
      <c r="H56"/>
      <c r="I56" s="88"/>
      <c r="AI56" s="88"/>
      <c r="AK56" s="39"/>
      <c r="AL56" s="136"/>
      <c r="AM56" s="37"/>
      <c r="AN56" s="37"/>
      <c r="AO56" s="37"/>
      <c r="AP56" s="37"/>
      <c r="AQ56" s="82"/>
      <c r="AR56" s="83"/>
      <c r="AS56" s="85"/>
      <c r="AT56" s="37"/>
      <c r="AU56" s="37"/>
      <c r="AV56" s="37"/>
      <c r="AW56" s="37" t="str">
        <f t="shared" si="0"/>
        <v/>
      </c>
    </row>
    <row r="57" spans="2:49">
      <c r="B57" s="74"/>
      <c r="G57" s="75"/>
      <c r="H57"/>
      <c r="I57" s="88"/>
      <c r="AI57" s="88"/>
      <c r="AK57" s="39"/>
      <c r="AL57" s="136"/>
      <c r="AM57" s="37"/>
      <c r="AN57" s="37"/>
      <c r="AO57" s="37"/>
      <c r="AP57" s="37"/>
      <c r="AQ57" s="82"/>
      <c r="AR57" s="83"/>
      <c r="AS57" s="85"/>
      <c r="AT57" s="37"/>
      <c r="AU57" s="37"/>
      <c r="AV57" s="37"/>
      <c r="AW57" s="37" t="str">
        <f t="shared" si="0"/>
        <v/>
      </c>
    </row>
    <row r="58" spans="2:49">
      <c r="B58" s="74"/>
      <c r="G58" s="75"/>
      <c r="H58" s="77"/>
      <c r="I58" s="88"/>
      <c r="AI58" s="88"/>
      <c r="AK58" s="39"/>
      <c r="AL58" s="136"/>
      <c r="AM58" s="37"/>
      <c r="AN58" s="37"/>
      <c r="AO58" s="37"/>
      <c r="AP58" s="37"/>
      <c r="AQ58" s="82"/>
      <c r="AR58" s="83"/>
      <c r="AS58" s="85"/>
      <c r="AT58" s="37"/>
      <c r="AU58" s="37"/>
      <c r="AV58" s="37"/>
      <c r="AW58" s="37" t="str">
        <f t="shared" si="0"/>
        <v/>
      </c>
    </row>
    <row r="59" spans="2:49">
      <c r="B59" s="74"/>
      <c r="G59" s="75"/>
      <c r="H59" s="77"/>
      <c r="I59" s="88"/>
      <c r="AI59" s="88"/>
      <c r="AK59" s="39"/>
      <c r="AL59" s="136"/>
      <c r="AM59" s="37"/>
      <c r="AN59" s="37"/>
      <c r="AO59" s="37"/>
      <c r="AP59" s="37"/>
      <c r="AQ59" s="82"/>
      <c r="AR59" s="83"/>
      <c r="AS59" s="85"/>
      <c r="AT59" s="37"/>
      <c r="AU59" s="37"/>
      <c r="AV59" s="37"/>
      <c r="AW59" s="37" t="str">
        <f t="shared" si="0"/>
        <v/>
      </c>
    </row>
    <row r="60" spans="2:49">
      <c r="B60" s="76"/>
      <c r="C60" s="77"/>
      <c r="D60" s="77"/>
      <c r="E60" s="77"/>
      <c r="F60" s="77"/>
      <c r="G60" s="78"/>
      <c r="H60" s="77"/>
      <c r="I60" s="88"/>
      <c r="AI60" s="88"/>
      <c r="AK60" s="39"/>
      <c r="AL60" s="136"/>
      <c r="AM60" s="37"/>
      <c r="AN60" s="37"/>
      <c r="AO60" s="37"/>
      <c r="AP60" s="37"/>
      <c r="AQ60" s="82"/>
      <c r="AR60" s="83"/>
      <c r="AS60" s="85"/>
      <c r="AT60" s="37"/>
      <c r="AU60" s="37"/>
      <c r="AV60" s="37"/>
      <c r="AW60" s="37" t="str">
        <f t="shared" si="0"/>
        <v/>
      </c>
    </row>
    <row r="61" spans="2:49">
      <c r="B61" s="76"/>
      <c r="C61" s="77"/>
      <c r="D61" s="77"/>
      <c r="E61" s="77"/>
      <c r="F61" s="77"/>
      <c r="G61" s="78"/>
      <c r="H61" s="77"/>
      <c r="I61" s="88"/>
      <c r="AI61" s="88"/>
      <c r="AK61" s="39"/>
      <c r="AL61" s="136"/>
      <c r="AM61" s="37"/>
      <c r="AN61" s="37"/>
      <c r="AO61" s="37"/>
      <c r="AP61" s="37"/>
      <c r="AQ61" s="82"/>
      <c r="AR61" s="83"/>
      <c r="AS61" s="85"/>
      <c r="AT61" s="37"/>
      <c r="AU61" s="37"/>
      <c r="AV61" s="37"/>
      <c r="AW61" s="37" t="str">
        <f t="shared" si="0"/>
        <v/>
      </c>
    </row>
    <row r="62" spans="2:49">
      <c r="B62" s="76"/>
      <c r="C62" s="77"/>
      <c r="D62" s="77"/>
      <c r="E62" s="77"/>
      <c r="F62" s="77"/>
      <c r="G62" s="78"/>
      <c r="H62" s="77"/>
      <c r="I62" s="88"/>
      <c r="AI62" s="88"/>
      <c r="AK62" s="39"/>
      <c r="AL62" s="136"/>
      <c r="AM62" s="37"/>
      <c r="AN62" s="37"/>
      <c r="AO62" s="37"/>
      <c r="AP62" s="37"/>
      <c r="AQ62" s="82"/>
      <c r="AR62" s="83"/>
      <c r="AS62" s="85"/>
      <c r="AT62" s="37"/>
      <c r="AU62" s="37"/>
      <c r="AV62" s="37"/>
      <c r="AW62" s="37" t="str">
        <f t="shared" si="0"/>
        <v/>
      </c>
    </row>
    <row r="63" spans="2:49">
      <c r="B63" s="76"/>
      <c r="C63" s="77"/>
      <c r="D63" s="77"/>
      <c r="E63" s="77"/>
      <c r="F63" s="77"/>
      <c r="G63" s="78"/>
      <c r="H63" s="77"/>
      <c r="I63" s="88"/>
      <c r="AI63" s="88"/>
      <c r="AK63" s="39"/>
      <c r="AL63" s="136"/>
      <c r="AM63" s="37"/>
      <c r="AN63" s="37"/>
      <c r="AO63" s="37"/>
      <c r="AP63" s="37"/>
      <c r="AQ63" s="82"/>
      <c r="AR63" s="83"/>
      <c r="AS63" s="85"/>
      <c r="AT63" s="37"/>
      <c r="AU63" s="37"/>
      <c r="AV63" s="37"/>
      <c r="AW63" s="37" t="str">
        <f t="shared" si="0"/>
        <v/>
      </c>
    </row>
    <row r="64" spans="2:49">
      <c r="B64" s="76"/>
      <c r="C64" s="77"/>
      <c r="D64" s="77"/>
      <c r="E64" s="77"/>
      <c r="F64" s="77"/>
      <c r="G64" s="78"/>
      <c r="H64" s="77"/>
      <c r="I64" s="88"/>
      <c r="AI64" s="88"/>
      <c r="AK64" s="39"/>
      <c r="AL64" s="136"/>
      <c r="AM64" s="37"/>
      <c r="AN64" s="37"/>
      <c r="AO64" s="37"/>
      <c r="AP64" s="37"/>
      <c r="AQ64" s="82"/>
      <c r="AR64" s="83"/>
      <c r="AS64" s="85"/>
      <c r="AT64" s="37"/>
      <c r="AU64" s="37"/>
      <c r="AV64" s="37"/>
      <c r="AW64" s="37" t="str">
        <f t="shared" si="0"/>
        <v/>
      </c>
    </row>
    <row r="65" spans="2:49">
      <c r="B65" s="76"/>
      <c r="C65" s="77"/>
      <c r="D65" s="77"/>
      <c r="E65" s="77"/>
      <c r="F65" s="77"/>
      <c r="G65" s="78"/>
      <c r="H65" s="77"/>
      <c r="I65" s="88"/>
      <c r="AI65" s="88"/>
      <c r="AK65" s="39"/>
      <c r="AL65" s="136"/>
      <c r="AM65" s="37"/>
      <c r="AN65" s="37"/>
      <c r="AO65" s="37"/>
      <c r="AP65" s="37"/>
      <c r="AQ65" s="82"/>
      <c r="AR65" s="83"/>
      <c r="AS65" s="85"/>
      <c r="AT65" s="37"/>
      <c r="AU65" s="37"/>
      <c r="AV65" s="37"/>
      <c r="AW65" s="37" t="str">
        <f t="shared" si="0"/>
        <v/>
      </c>
    </row>
    <row r="66" spans="2:49">
      <c r="B66" s="76"/>
      <c r="C66" s="77"/>
      <c r="D66" s="77"/>
      <c r="E66" s="77"/>
      <c r="F66" s="77"/>
      <c r="G66" s="78"/>
      <c r="H66" s="77"/>
      <c r="I66" s="88"/>
      <c r="AI66" s="88"/>
      <c r="AK66" s="39"/>
      <c r="AL66" s="136"/>
      <c r="AM66" s="37"/>
      <c r="AN66" s="37"/>
      <c r="AO66" s="37"/>
      <c r="AP66" s="37"/>
      <c r="AQ66" s="82"/>
      <c r="AR66" s="83"/>
      <c r="AS66" s="85"/>
      <c r="AT66" s="37"/>
      <c r="AU66" s="37"/>
      <c r="AV66" s="37"/>
      <c r="AW66" s="37" t="str">
        <f t="shared" si="0"/>
        <v/>
      </c>
    </row>
    <row r="67" spans="2:49">
      <c r="B67" s="76"/>
      <c r="C67" s="77"/>
      <c r="D67" s="77"/>
      <c r="E67" s="77"/>
      <c r="F67" s="77"/>
      <c r="G67" s="78"/>
      <c r="H67" s="77"/>
      <c r="I67" s="88"/>
      <c r="AI67" s="88"/>
      <c r="AK67" s="39"/>
      <c r="AL67" s="136"/>
      <c r="AM67" s="37"/>
      <c r="AN67" s="37"/>
      <c r="AO67" s="37"/>
      <c r="AP67" s="37"/>
      <c r="AQ67" s="82"/>
      <c r="AR67" s="83"/>
      <c r="AS67" s="85"/>
      <c r="AT67" s="37"/>
      <c r="AU67" s="37"/>
      <c r="AV67" s="37"/>
      <c r="AW67" s="37" t="str">
        <f t="shared" si="0"/>
        <v/>
      </c>
    </row>
    <row r="68" spans="2:49">
      <c r="B68" s="76"/>
      <c r="C68" s="77"/>
      <c r="D68" s="77"/>
      <c r="E68" s="77"/>
      <c r="F68" s="77"/>
      <c r="G68" s="78"/>
      <c r="H68" s="77"/>
      <c r="I68" s="88"/>
      <c r="AI68" s="88"/>
      <c r="AK68" s="39"/>
      <c r="AL68" s="136"/>
      <c r="AM68" s="37"/>
      <c r="AN68" s="37"/>
      <c r="AO68" s="37"/>
      <c r="AP68" s="37"/>
      <c r="AQ68" s="82"/>
      <c r="AR68" s="83"/>
      <c r="AS68" s="85"/>
      <c r="AT68" s="37"/>
      <c r="AU68" s="37"/>
      <c r="AV68" s="37"/>
      <c r="AW68" s="37" t="str">
        <f t="shared" si="0"/>
        <v/>
      </c>
    </row>
    <row r="69" spans="2:49">
      <c r="B69" s="76"/>
      <c r="C69" s="77"/>
      <c r="D69" s="77"/>
      <c r="E69" s="77"/>
      <c r="F69" s="77"/>
      <c r="G69" s="78"/>
      <c r="H69" s="77"/>
      <c r="I69" s="88"/>
      <c r="AI69" s="88"/>
      <c r="AK69" s="39"/>
      <c r="AL69" s="136"/>
      <c r="AM69" s="37"/>
      <c r="AN69" s="37"/>
      <c r="AO69" s="37"/>
      <c r="AP69" s="37"/>
      <c r="AQ69" s="82"/>
      <c r="AR69" s="83"/>
      <c r="AS69" s="85"/>
      <c r="AT69" s="37"/>
      <c r="AU69" s="37"/>
      <c r="AV69" s="37"/>
      <c r="AW69" s="37" t="str">
        <f>IF(AV69&gt;0,"PAGADO",IF(AQ69="","",IF(AQ69=$AY$3,"FALTA BOLETA",IF(AQ69=$AY$4,"FALTA BOLETA",IF(AQ69=$AY$5,"FALTA BOLETA")))))</f>
        <v/>
      </c>
    </row>
    <row r="70" spans="2:49">
      <c r="B70" s="76"/>
      <c r="C70" s="77"/>
      <c r="D70" s="77"/>
      <c r="E70" s="77"/>
      <c r="F70" s="77"/>
      <c r="G70" s="78"/>
      <c r="H70" s="77"/>
      <c r="I70" s="88"/>
      <c r="AI70" s="88"/>
      <c r="AK70" s="39"/>
      <c r="AL70" s="136"/>
      <c r="AM70" s="37"/>
      <c r="AN70" s="37"/>
      <c r="AO70" s="37"/>
      <c r="AP70" s="37"/>
      <c r="AQ70" s="82"/>
      <c r="AR70" s="83"/>
      <c r="AS70" s="85"/>
      <c r="AT70" s="37"/>
      <c r="AU70" s="37"/>
      <c r="AV70" s="37"/>
      <c r="AW70" s="37" t="str">
        <f>IF(AV70&gt;0,"PAGADO",IF(AQ70="","",IF(AQ70=$AY$3,"FALTA BOLETA",IF(AQ70=$AY$4,"FALTA BOLETA",IF(AQ70=$AY$5,"FALTA BOLETA")))))</f>
        <v/>
      </c>
    </row>
    <row r="71" spans="2:49">
      <c r="B71" s="76"/>
      <c r="C71" s="77"/>
      <c r="D71" s="77"/>
      <c r="E71" s="77"/>
      <c r="F71" s="77"/>
      <c r="G71" s="78"/>
      <c r="H71" s="77"/>
      <c r="I71" s="88"/>
    </row>
    <row r="72" spans="2:49">
      <c r="B72" s="76"/>
      <c r="C72" s="77"/>
      <c r="D72" s="77"/>
      <c r="E72" s="77"/>
      <c r="F72" s="77"/>
      <c r="G72" s="78"/>
      <c r="H72" s="77"/>
      <c r="I72" s="88"/>
    </row>
    <row r="73" spans="2:49">
      <c r="B73" s="76"/>
      <c r="C73" s="77"/>
      <c r="D73" s="77"/>
      <c r="E73" s="77"/>
      <c r="F73" s="77"/>
      <c r="G73" s="78"/>
      <c r="H73" s="77"/>
      <c r="I73" s="88"/>
    </row>
    <row r="74" spans="2:49">
      <c r="B74" s="76"/>
      <c r="C74" s="77"/>
      <c r="D74" s="77"/>
      <c r="E74" s="77"/>
      <c r="F74" s="77"/>
      <c r="G74" s="78"/>
      <c r="I74" s="88"/>
    </row>
    <row r="75" spans="2:49">
      <c r="B75" s="79"/>
      <c r="C75" s="80"/>
      <c r="D75" s="80"/>
      <c r="E75" s="80"/>
      <c r="F75" s="80"/>
      <c r="G75" s="81"/>
      <c r="I75" s="88"/>
    </row>
  </sheetData>
  <autoFilter ref="AK3:AW70" xr:uid="{7BCEB58B-7786-4520-8B41-EE7D37862FC7}">
    <filterColumn colId="6" showButton="0"/>
  </autoFilter>
  <mergeCells count="66">
    <mergeCell ref="K50:L50"/>
    <mergeCell ref="B41:E41"/>
    <mergeCell ref="K48:L48"/>
    <mergeCell ref="B51:G51"/>
    <mergeCell ref="K49:L49"/>
    <mergeCell ref="K45:L45"/>
    <mergeCell ref="K46:L46"/>
    <mergeCell ref="K47:L47"/>
    <mergeCell ref="K43:L43"/>
    <mergeCell ref="K44:L44"/>
    <mergeCell ref="K41:L41"/>
    <mergeCell ref="K42:L42"/>
    <mergeCell ref="B2:G2"/>
    <mergeCell ref="B35:D35"/>
    <mergeCell ref="B30:D30"/>
    <mergeCell ref="B31:C31"/>
    <mergeCell ref="B32:C32"/>
    <mergeCell ref="B33:C33"/>
    <mergeCell ref="B4:D4"/>
    <mergeCell ref="B5:C5"/>
    <mergeCell ref="B6:C6"/>
    <mergeCell ref="B11:C11"/>
    <mergeCell ref="B10:D10"/>
    <mergeCell ref="K40:L40"/>
    <mergeCell ref="F30:G30"/>
    <mergeCell ref="B12:C12"/>
    <mergeCell ref="B13:C13"/>
    <mergeCell ref="B14:C14"/>
    <mergeCell ref="B15:C15"/>
    <mergeCell ref="B17:C17"/>
    <mergeCell ref="B18:C18"/>
    <mergeCell ref="B21:C21"/>
    <mergeCell ref="B16:C16"/>
    <mergeCell ref="B22:C22"/>
    <mergeCell ref="B23:C23"/>
    <mergeCell ref="B24:C24"/>
    <mergeCell ref="B28:C28"/>
    <mergeCell ref="B20:D20"/>
    <mergeCell ref="K28:K39"/>
    <mergeCell ref="AQ3:AR3"/>
    <mergeCell ref="F10:G10"/>
    <mergeCell ref="F20:G20"/>
    <mergeCell ref="B7:C7"/>
    <mergeCell ref="F4:G4"/>
    <mergeCell ref="K4:L5"/>
    <mergeCell ref="B8:C8"/>
    <mergeCell ref="K6:K27"/>
    <mergeCell ref="B25:C25"/>
    <mergeCell ref="B27:C27"/>
    <mergeCell ref="B26:C26"/>
    <mergeCell ref="AK2:AW2"/>
    <mergeCell ref="M2:AG2"/>
    <mergeCell ref="AE4:AG4"/>
    <mergeCell ref="M3:O3"/>
    <mergeCell ref="P3:R3"/>
    <mergeCell ref="S3:U3"/>
    <mergeCell ref="V3:X3"/>
    <mergeCell ref="Y3:AA3"/>
    <mergeCell ref="AB3:AD3"/>
    <mergeCell ref="AE3:AG3"/>
    <mergeCell ref="M4:O4"/>
    <mergeCell ref="P4:R4"/>
    <mergeCell ref="S4:U4"/>
    <mergeCell ref="V4:X4"/>
    <mergeCell ref="Y4:AA4"/>
    <mergeCell ref="AB4:AD4"/>
  </mergeCells>
  <phoneticPr fontId="2" type="noConversion"/>
  <conditionalFormatting sqref="AH6:AH39">
    <cfRule type="containsText" dxfId="205" priority="571" operator="containsText" text="x">
      <formula>NOT(ISERROR(SEARCH("x",AH6)))</formula>
    </cfRule>
  </conditionalFormatting>
  <conditionalFormatting sqref="AH6:AH39">
    <cfRule type="containsText" dxfId="204" priority="562" operator="containsText" text="r">
      <formula>NOT(ISERROR(SEARCH("r",AH6)))</formula>
    </cfRule>
    <cfRule type="containsText" dxfId="203" priority="570" operator="containsText" text="o">
      <formula>NOT(ISERROR(SEARCH("o",AH6)))</formula>
    </cfRule>
  </conditionalFormatting>
  <conditionalFormatting sqref="AR4:AR70">
    <cfRule type="expression" dxfId="202" priority="567">
      <formula>AQ4=$AY$5</formula>
    </cfRule>
    <cfRule type="expression" dxfId="201" priority="568">
      <formula>AQ4=$AY$4</formula>
    </cfRule>
    <cfRule type="expression" dxfId="200" priority="569">
      <formula>AQ4=$AY$3</formula>
    </cfRule>
  </conditionalFormatting>
  <conditionalFormatting sqref="AW4:AW70">
    <cfRule type="expression" dxfId="199" priority="563">
      <formula>AV4&gt;0</formula>
    </cfRule>
    <cfRule type="expression" dxfId="198" priority="564">
      <formula>AQ4=$AY$5</formula>
    </cfRule>
    <cfRule type="expression" dxfId="197" priority="565">
      <formula>AQ4=$AY$3</formula>
    </cfRule>
    <cfRule type="expression" dxfId="196" priority="566">
      <formula>AQ4=$AY$4</formula>
    </cfRule>
  </conditionalFormatting>
  <conditionalFormatting sqref="M6:M39 P6:P39 S6:S39 V6:V39 Y6:Y39 AB6:AB39 AE6:AE39">
    <cfRule type="containsText" dxfId="195" priority="5" operator="containsText" text="x">
      <formula>NOT(ISERROR(SEARCH("x",M6)))</formula>
    </cfRule>
  </conditionalFormatting>
  <conditionalFormatting sqref="N6:N39 Q6:Q39 T6:T39 W6:W39 Z6:Z39 AC6:AC39 AF6:AF39">
    <cfRule type="containsText" dxfId="194" priority="4" operator="containsText" text="x">
      <formula>NOT(ISERROR(SEARCH("x",N6)))</formula>
    </cfRule>
  </conditionalFormatting>
  <conditionalFormatting sqref="R6:R39 U6:U39 X6:X39 AA6:AA39 AD6:AD39 AG6:AG39 O6:O39">
    <cfRule type="containsText" dxfId="193" priority="3" operator="containsText" text="x">
      <formula>NOT(ISERROR(SEARCH("x",O6)))</formula>
    </cfRule>
  </conditionalFormatting>
  <conditionalFormatting sqref="M6:AG39">
    <cfRule type="containsText" dxfId="192" priority="1" operator="containsText" text="r">
      <formula>NOT(ISERROR(SEARCH("r",M6)))</formula>
    </cfRule>
    <cfRule type="containsText" dxfId="191" priority="2" operator="containsText" text="o">
      <formula>NOT(ISERROR(SEARCH("o",M6)))</formula>
    </cfRule>
  </conditionalFormatting>
  <dataValidations disablePrompts="1" count="1">
    <dataValidation type="list" allowBlank="1" showInputMessage="1" showErrorMessage="1" sqref="AQ4:AQ1048576" xr:uid="{1DDC667D-607E-44D1-95CF-6FC0CB3BC88A}">
      <formula1>$AY$3:$AY$5</formula1>
    </dataValidation>
  </dataValidations>
  <pageMargins left="0.39370078740157483" right="0" top="0" bottom="0" header="0" footer="0"/>
  <pageSetup paperSize="9" scale="31" orientation="landscape" horizontalDpi="200" verticalDpi="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61" operator="containsText" id="{AB85E823-8AE9-4AA7-A12E-CA5E9142463C}">
            <xm:f>NOT(ISERROR(SEARCH($AY$6,AW4)))</xm:f>
            <xm:f>$AY$6</xm:f>
            <x14:dxf>
              <fill>
                <patternFill>
                  <bgColor rgb="FF92D050"/>
                </patternFill>
              </fill>
            </x14:dxf>
          </x14:cfRule>
          <xm:sqref>AW4:AW70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F64F-CD2C-49D1-B91A-F0771240FA22}">
  <sheetPr>
    <pageSetUpPr fitToPage="1"/>
  </sheetPr>
  <dimension ref="B1:AY75"/>
  <sheetViews>
    <sheetView showGridLines="0" zoomScale="85" zoomScaleNormal="85" workbookViewId="0">
      <pane ySplit="5" topLeftCell="D17" activePane="bottomLeft" state="frozen"/>
      <selection pane="bottomLeft" activeCell="AA27" sqref="AA27"/>
    </sheetView>
  </sheetViews>
  <sheetFormatPr defaultColWidth="11.42578125" defaultRowHeight="15"/>
  <cols>
    <col min="1" max="1" width="1.7109375" customWidth="1"/>
    <col min="2" max="3" width="9.85546875" customWidth="1"/>
    <col min="5" max="5" width="2.7109375" customWidth="1"/>
    <col min="6" max="6" width="20.28515625" bestFit="1" customWidth="1"/>
    <col min="7" max="7" width="11.42578125" style="1" customWidth="1"/>
    <col min="8" max="8" width="2" style="1" customWidth="1"/>
    <col min="9" max="9" width="8" customWidth="1"/>
    <col min="10" max="10" width="2.42578125" customWidth="1"/>
    <col min="11" max="11" width="4.140625" customWidth="1"/>
    <col min="12" max="12" width="12.42578125" style="1" bestFit="1" customWidth="1"/>
    <col min="13" max="33" width="5.28515625" style="1" customWidth="1"/>
    <col min="34" max="34" width="2" style="1" customWidth="1"/>
    <col min="35" max="35" width="7.42578125" customWidth="1"/>
    <col min="36" max="36" width="2" customWidth="1"/>
    <col min="37" max="37" width="12.140625" style="22" bestFit="1" customWidth="1"/>
    <col min="38" max="38" width="15" style="22" bestFit="1" customWidth="1"/>
    <col min="39" max="39" width="29.7109375" style="22" customWidth="1"/>
    <col min="40" max="40" width="26.42578125" style="22" customWidth="1"/>
    <col min="41" max="41" width="14.42578125" style="22" customWidth="1"/>
    <col min="42" max="42" width="14" style="22" customWidth="1"/>
    <col min="43" max="43" width="15.85546875" style="22" customWidth="1"/>
    <col min="44" max="44" width="2.5703125" style="22" customWidth="1"/>
    <col min="45" max="45" width="13.28515625" style="86" customWidth="1"/>
    <col min="46" max="46" width="37.28515625" style="22" customWidth="1"/>
    <col min="47" max="47" width="16.42578125" style="22" customWidth="1"/>
    <col min="48" max="48" width="17" style="22" customWidth="1"/>
    <col min="49" max="49" width="16.7109375" style="22" customWidth="1"/>
    <col min="50" max="50" width="11.42578125" style="21" customWidth="1"/>
    <col min="51" max="51" width="12.140625" style="21" hidden="1" customWidth="1"/>
    <col min="52" max="52" width="17.42578125" customWidth="1"/>
  </cols>
  <sheetData>
    <row r="1" spans="2:51">
      <c r="I1" s="88"/>
      <c r="AI1" s="88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/>
      <c r="AY1"/>
    </row>
    <row r="2" spans="2:51">
      <c r="B2" s="204" t="s">
        <v>0</v>
      </c>
      <c r="C2" s="204"/>
      <c r="D2" s="204"/>
      <c r="E2" s="204"/>
      <c r="F2" s="204"/>
      <c r="G2" s="204"/>
      <c r="H2" s="26"/>
      <c r="I2" s="88"/>
      <c r="L2" s="87"/>
      <c r="M2" s="154" t="s">
        <v>23</v>
      </c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6"/>
      <c r="AH2" s="26"/>
      <c r="AI2" s="88"/>
      <c r="AK2" s="139" t="s">
        <v>24</v>
      </c>
      <c r="AL2" s="153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/>
      <c r="AY2"/>
    </row>
    <row r="3" spans="2:51">
      <c r="I3" s="88"/>
      <c r="K3" s="87"/>
      <c r="L3" s="87"/>
      <c r="M3" s="159">
        <v>44781</v>
      </c>
      <c r="N3" s="160"/>
      <c r="O3" s="161"/>
      <c r="P3" s="159">
        <v>44782</v>
      </c>
      <c r="Q3" s="160"/>
      <c r="R3" s="161"/>
      <c r="S3" s="159">
        <v>44783</v>
      </c>
      <c r="T3" s="160"/>
      <c r="U3" s="161"/>
      <c r="V3" s="159">
        <v>44784</v>
      </c>
      <c r="W3" s="160"/>
      <c r="X3" s="161"/>
      <c r="Y3" s="159">
        <v>44785</v>
      </c>
      <c r="Z3" s="160"/>
      <c r="AA3" s="161"/>
      <c r="AB3" s="159">
        <v>44786</v>
      </c>
      <c r="AC3" s="160"/>
      <c r="AD3" s="161"/>
      <c r="AE3" s="159">
        <v>44787</v>
      </c>
      <c r="AF3" s="160"/>
      <c r="AG3" s="161"/>
      <c r="AH3" s="89"/>
      <c r="AI3" s="88"/>
      <c r="AK3" s="38" t="s">
        <v>25</v>
      </c>
      <c r="AL3" s="135" t="s">
        <v>26</v>
      </c>
      <c r="AM3" s="35" t="s">
        <v>27</v>
      </c>
      <c r="AN3" s="35" t="s">
        <v>28</v>
      </c>
      <c r="AO3" s="35" t="s">
        <v>29</v>
      </c>
      <c r="AP3" s="35" t="s">
        <v>30</v>
      </c>
      <c r="AQ3" s="164" t="s">
        <v>31</v>
      </c>
      <c r="AR3" s="164"/>
      <c r="AS3" s="35" t="s">
        <v>32</v>
      </c>
      <c r="AT3" s="35" t="s">
        <v>33</v>
      </c>
      <c r="AU3" s="35" t="s">
        <v>34</v>
      </c>
      <c r="AV3" s="35" t="s">
        <v>35</v>
      </c>
      <c r="AW3" s="35" t="s">
        <v>36</v>
      </c>
      <c r="AX3"/>
      <c r="AY3" s="1" t="s">
        <v>3</v>
      </c>
    </row>
    <row r="4" spans="2:51">
      <c r="B4" s="139" t="s">
        <v>37</v>
      </c>
      <c r="C4" s="148"/>
      <c r="D4" s="140"/>
      <c r="F4" s="171" t="s">
        <v>38</v>
      </c>
      <c r="G4" s="172"/>
      <c r="H4" s="89"/>
      <c r="I4" s="88"/>
      <c r="K4" s="173" t="s">
        <v>39</v>
      </c>
      <c r="L4" s="174"/>
      <c r="M4" s="163" t="s">
        <v>40</v>
      </c>
      <c r="N4" s="157"/>
      <c r="O4" s="158"/>
      <c r="P4" s="163" t="s">
        <v>41</v>
      </c>
      <c r="Q4" s="157"/>
      <c r="R4" s="158"/>
      <c r="S4" s="163" t="s">
        <v>42</v>
      </c>
      <c r="T4" s="157"/>
      <c r="U4" s="158"/>
      <c r="V4" s="157" t="s">
        <v>43</v>
      </c>
      <c r="W4" s="157"/>
      <c r="X4" s="158"/>
      <c r="Y4" s="157" t="s">
        <v>44</v>
      </c>
      <c r="Z4" s="157"/>
      <c r="AA4" s="157"/>
      <c r="AB4" s="163" t="s">
        <v>45</v>
      </c>
      <c r="AC4" s="157"/>
      <c r="AD4" s="158"/>
      <c r="AE4" s="157" t="s">
        <v>46</v>
      </c>
      <c r="AF4" s="157"/>
      <c r="AG4" s="158"/>
      <c r="AH4" s="89"/>
      <c r="AI4" s="88"/>
      <c r="AK4" s="39"/>
      <c r="AL4" s="136"/>
      <c r="AM4" s="37"/>
      <c r="AN4" s="37"/>
      <c r="AO4" s="37"/>
      <c r="AP4" s="82"/>
      <c r="AQ4" s="82"/>
      <c r="AR4" s="83"/>
      <c r="AS4" s="84"/>
      <c r="AT4" s="37"/>
      <c r="AU4" s="37"/>
      <c r="AV4" s="37"/>
      <c r="AW4" s="37" t="str">
        <f>IF(AV4&gt;0,"PAGADO",IF(AQ4="","",IF(AQ4=$AY$3,"FALTA BOLETA",IF(AQ4=$AY$4,"FALTA BOLETA",IF(AQ4=$AY$5,"FALTA BOLETA")))))</f>
        <v/>
      </c>
      <c r="AY4" s="22" t="s">
        <v>4</v>
      </c>
    </row>
    <row r="5" spans="2:51">
      <c r="B5" s="169" t="s">
        <v>3</v>
      </c>
      <c r="C5" s="170"/>
      <c r="D5" s="40" t="s">
        <v>50</v>
      </c>
      <c r="F5" s="72" t="s">
        <v>2</v>
      </c>
      <c r="G5" s="73" t="s">
        <v>51</v>
      </c>
      <c r="H5" s="26"/>
      <c r="I5" s="88"/>
      <c r="K5" s="175"/>
      <c r="L5" s="176"/>
      <c r="M5" s="28" t="s">
        <v>52</v>
      </c>
      <c r="N5" s="29" t="s">
        <v>53</v>
      </c>
      <c r="O5" s="30" t="s">
        <v>54</v>
      </c>
      <c r="P5" s="28" t="s">
        <v>52</v>
      </c>
      <c r="Q5" s="29" t="s">
        <v>53</v>
      </c>
      <c r="R5" s="30" t="s">
        <v>54</v>
      </c>
      <c r="S5" s="28" t="s">
        <v>52</v>
      </c>
      <c r="T5" s="29" t="s">
        <v>53</v>
      </c>
      <c r="U5" s="30" t="s">
        <v>54</v>
      </c>
      <c r="V5" s="28" t="s">
        <v>52</v>
      </c>
      <c r="W5" s="29" t="s">
        <v>53</v>
      </c>
      <c r="X5" s="30" t="s">
        <v>54</v>
      </c>
      <c r="Y5" s="28" t="s">
        <v>52</v>
      </c>
      <c r="Z5" s="29" t="s">
        <v>53</v>
      </c>
      <c r="AA5" s="30" t="s">
        <v>54</v>
      </c>
      <c r="AB5" s="28" t="s">
        <v>52</v>
      </c>
      <c r="AC5" s="29" t="s">
        <v>53</v>
      </c>
      <c r="AD5" s="30" t="s">
        <v>54</v>
      </c>
      <c r="AE5" s="28" t="s">
        <v>52</v>
      </c>
      <c r="AF5" s="29" t="s">
        <v>53</v>
      </c>
      <c r="AG5" s="30" t="s">
        <v>54</v>
      </c>
      <c r="AH5" s="89"/>
      <c r="AI5" s="88"/>
      <c r="AK5" s="36"/>
      <c r="AL5" s="36"/>
      <c r="AM5" s="37"/>
      <c r="AN5" s="37"/>
      <c r="AO5" s="37"/>
      <c r="AP5" s="37"/>
      <c r="AQ5" s="82"/>
      <c r="AR5" s="83"/>
      <c r="AS5" s="85"/>
      <c r="AT5" s="37"/>
      <c r="AU5" s="37"/>
      <c r="AV5" s="37"/>
      <c r="AW5" s="37" t="str">
        <f t="shared" ref="AW5:AW68" si="0">IF(AV5&gt;0,"PAGADO",IF(AQ5="","",IF(AQ5=$AY$3,"FALTA BOLETA",IF(AQ5=$AY$4,"FALTA BOLETA",IF(AQ5=$AY$5,"FALTA BOLETA")))))</f>
        <v/>
      </c>
      <c r="AY5" s="22" t="s">
        <v>5</v>
      </c>
    </row>
    <row r="6" spans="2:51">
      <c r="B6" s="169" t="s">
        <v>4</v>
      </c>
      <c r="C6" s="170"/>
      <c r="D6" s="41" t="s">
        <v>50</v>
      </c>
      <c r="F6" s="3" t="s">
        <v>3</v>
      </c>
      <c r="G6" s="12">
        <f>SUM(M48,P48,S48,V48,Y48,AB48,AE48)</f>
        <v>0</v>
      </c>
      <c r="I6" s="88"/>
      <c r="K6" s="179" t="s">
        <v>55</v>
      </c>
      <c r="L6" s="31" t="s">
        <v>56</v>
      </c>
      <c r="M6" s="8"/>
      <c r="N6" s="9"/>
      <c r="O6" s="10"/>
      <c r="P6" s="8"/>
      <c r="Q6" s="9"/>
      <c r="R6" s="10"/>
      <c r="S6" s="8"/>
      <c r="T6" s="9"/>
      <c r="U6" s="10"/>
      <c r="V6" s="8"/>
      <c r="W6" s="9"/>
      <c r="X6" s="10"/>
      <c r="Y6" s="8"/>
      <c r="Z6" s="9"/>
      <c r="AA6" s="10"/>
      <c r="AB6" s="8"/>
      <c r="AC6" s="9"/>
      <c r="AD6" s="10"/>
      <c r="AE6" s="8"/>
      <c r="AF6" s="9"/>
      <c r="AG6" s="10"/>
      <c r="AI6" s="88"/>
      <c r="AK6" s="39"/>
      <c r="AL6" s="136"/>
      <c r="AM6" s="37"/>
      <c r="AN6" s="37"/>
      <c r="AO6" s="37"/>
      <c r="AP6" s="37"/>
      <c r="AQ6" s="82"/>
      <c r="AR6" s="83"/>
      <c r="AS6" s="85"/>
      <c r="AT6" s="37"/>
      <c r="AU6" s="37"/>
      <c r="AV6" s="37"/>
      <c r="AW6" s="37" t="str">
        <f t="shared" si="0"/>
        <v/>
      </c>
      <c r="AY6" s="22" t="s">
        <v>57</v>
      </c>
    </row>
    <row r="7" spans="2:51">
      <c r="B7" s="169" t="s">
        <v>5</v>
      </c>
      <c r="C7" s="170"/>
      <c r="D7" s="34" t="s">
        <v>50</v>
      </c>
      <c r="F7" s="3" t="s">
        <v>4</v>
      </c>
      <c r="G7" s="12">
        <f>SUM(N48,Q48,T48,W48,Z48,AC48,AF48)</f>
        <v>0</v>
      </c>
      <c r="I7" s="88"/>
      <c r="K7" s="180"/>
      <c r="L7" s="16" t="s">
        <v>58</v>
      </c>
      <c r="M7" s="11"/>
      <c r="N7" s="2"/>
      <c r="O7" s="12"/>
      <c r="P7" s="11"/>
      <c r="Q7" s="2"/>
      <c r="R7" s="12"/>
      <c r="S7" s="11"/>
      <c r="T7" s="2"/>
      <c r="U7" s="12"/>
      <c r="V7" s="11"/>
      <c r="W7" s="2"/>
      <c r="X7" s="12"/>
      <c r="Y7" s="11"/>
      <c r="Z7" s="2"/>
      <c r="AA7" s="12"/>
      <c r="AB7" s="11"/>
      <c r="AC7" s="2"/>
      <c r="AD7" s="12"/>
      <c r="AE7" s="11"/>
      <c r="AF7" s="2"/>
      <c r="AG7" s="12"/>
      <c r="AI7" s="88"/>
      <c r="AK7" s="39"/>
      <c r="AL7" s="136"/>
      <c r="AM7" s="37"/>
      <c r="AN7" s="37"/>
      <c r="AO7" s="37"/>
      <c r="AP7" s="37"/>
      <c r="AQ7" s="82"/>
      <c r="AR7" s="83"/>
      <c r="AS7" s="85"/>
      <c r="AT7" s="37"/>
      <c r="AU7" s="37"/>
      <c r="AV7" s="37"/>
      <c r="AW7" s="37" t="str">
        <f t="shared" si="0"/>
        <v/>
      </c>
    </row>
    <row r="8" spans="2:51">
      <c r="B8" s="177" t="s">
        <v>59</v>
      </c>
      <c r="C8" s="178"/>
      <c r="D8" s="42" t="s">
        <v>60</v>
      </c>
      <c r="F8" s="19" t="s">
        <v>5</v>
      </c>
      <c r="G8" s="15">
        <f>SUM(O48,R48,U48,X48,AA48,AD48,AG48)</f>
        <v>9</v>
      </c>
      <c r="I8" s="88"/>
      <c r="K8" s="180"/>
      <c r="L8" s="32" t="s">
        <v>61</v>
      </c>
      <c r="M8" s="11"/>
      <c r="N8" s="2"/>
      <c r="O8" s="12"/>
      <c r="P8" s="11"/>
      <c r="Q8" s="2"/>
      <c r="R8" s="12"/>
      <c r="S8" s="11"/>
      <c r="T8" s="2"/>
      <c r="U8" s="12"/>
      <c r="V8" s="11"/>
      <c r="W8" s="2"/>
      <c r="X8" s="12"/>
      <c r="Y8" s="11"/>
      <c r="Z8" s="2"/>
      <c r="AA8" s="12"/>
      <c r="AB8" s="11"/>
      <c r="AC8" s="2"/>
      <c r="AD8" s="12"/>
      <c r="AE8" s="11"/>
      <c r="AF8" s="2"/>
      <c r="AG8" s="12"/>
      <c r="AI8" s="88"/>
      <c r="AK8" s="39"/>
      <c r="AL8" s="136"/>
      <c r="AM8" s="37"/>
      <c r="AN8" s="37"/>
      <c r="AO8" s="37"/>
      <c r="AP8" s="37"/>
      <c r="AQ8" s="82"/>
      <c r="AR8" s="83"/>
      <c r="AS8" s="85"/>
      <c r="AT8" s="37"/>
      <c r="AU8" s="37"/>
      <c r="AV8" s="37"/>
      <c r="AW8" s="37" t="str">
        <f t="shared" si="0"/>
        <v/>
      </c>
    </row>
    <row r="9" spans="2:51">
      <c r="I9" s="88"/>
      <c r="K9" s="180"/>
      <c r="L9" s="16" t="s">
        <v>63</v>
      </c>
      <c r="M9" s="11"/>
      <c r="N9" s="2"/>
      <c r="O9" s="12"/>
      <c r="P9" s="11"/>
      <c r="Q9" s="2"/>
      <c r="R9" s="12"/>
      <c r="S9" s="11"/>
      <c r="T9" s="2"/>
      <c r="U9" s="12"/>
      <c r="V9" s="11"/>
      <c r="W9" s="2"/>
      <c r="X9" s="12"/>
      <c r="Y9" s="11"/>
      <c r="Z9" s="2"/>
      <c r="AA9" s="12"/>
      <c r="AB9" s="11"/>
      <c r="AC9" s="2"/>
      <c r="AD9" s="12"/>
      <c r="AE9" s="11"/>
      <c r="AF9" s="2"/>
      <c r="AG9" s="12"/>
      <c r="AI9" s="88"/>
      <c r="AK9" s="39"/>
      <c r="AL9" s="136"/>
      <c r="AM9" s="37"/>
      <c r="AN9" s="37"/>
      <c r="AO9" s="37"/>
      <c r="AP9" s="37"/>
      <c r="AQ9" s="82"/>
      <c r="AR9" s="83"/>
      <c r="AS9" s="85"/>
      <c r="AT9" s="37"/>
      <c r="AU9" s="37"/>
      <c r="AV9" s="37"/>
      <c r="AW9" s="37" t="str">
        <f t="shared" si="0"/>
        <v/>
      </c>
    </row>
    <row r="10" spans="2:51">
      <c r="B10" s="139" t="s">
        <v>64</v>
      </c>
      <c r="C10" s="148"/>
      <c r="D10" s="140"/>
      <c r="F10" s="165" t="s">
        <v>65</v>
      </c>
      <c r="G10" s="166"/>
      <c r="H10" s="89"/>
      <c r="I10" s="88"/>
      <c r="K10" s="180"/>
      <c r="L10" s="32" t="s">
        <v>66</v>
      </c>
      <c r="M10" s="11"/>
      <c r="N10" s="2"/>
      <c r="O10" s="12"/>
      <c r="P10" s="11"/>
      <c r="Q10" s="2"/>
      <c r="R10" s="12"/>
      <c r="S10" s="11"/>
      <c r="T10" s="2"/>
      <c r="U10" s="12"/>
      <c r="V10" s="11"/>
      <c r="W10" s="2"/>
      <c r="X10" s="12"/>
      <c r="Y10" s="11"/>
      <c r="Z10" s="2"/>
      <c r="AA10" s="12"/>
      <c r="AB10" s="11"/>
      <c r="AC10" s="2"/>
      <c r="AD10" s="12"/>
      <c r="AE10" s="11"/>
      <c r="AF10" s="2"/>
      <c r="AG10" s="12"/>
      <c r="AI10" s="88"/>
      <c r="AK10" s="39"/>
      <c r="AL10" s="136"/>
      <c r="AM10" s="37"/>
      <c r="AN10" s="37"/>
      <c r="AO10" s="37"/>
      <c r="AP10" s="37"/>
      <c r="AQ10" s="82"/>
      <c r="AR10" s="83"/>
      <c r="AS10" s="85"/>
      <c r="AT10" s="37"/>
      <c r="AU10" s="37"/>
      <c r="AV10" s="37"/>
      <c r="AW10" s="37" t="str">
        <f t="shared" si="0"/>
        <v/>
      </c>
    </row>
    <row r="11" spans="2:51">
      <c r="B11" s="169" t="s">
        <v>67</v>
      </c>
      <c r="C11" s="170"/>
      <c r="D11" s="12">
        <f>G11+D21</f>
        <v>357</v>
      </c>
      <c r="F11" s="20" t="s">
        <v>67</v>
      </c>
      <c r="G11" s="24">
        <v>119</v>
      </c>
      <c r="I11" s="88"/>
      <c r="K11" s="180"/>
      <c r="L11" s="16" t="s">
        <v>68</v>
      </c>
      <c r="M11" s="11"/>
      <c r="N11" s="2"/>
      <c r="O11" s="12"/>
      <c r="P11" s="11"/>
      <c r="Q11" s="2"/>
      <c r="R11" s="12"/>
      <c r="S11" s="11"/>
      <c r="T11" s="2"/>
      <c r="U11" s="12"/>
      <c r="V11" s="11"/>
      <c r="W11" s="2"/>
      <c r="X11" s="12"/>
      <c r="Y11" s="11"/>
      <c r="Z11" s="2"/>
      <c r="AA11" s="12"/>
      <c r="AB11" s="11"/>
      <c r="AC11" s="2"/>
      <c r="AD11" s="12"/>
      <c r="AE11" s="11"/>
      <c r="AF11" s="2"/>
      <c r="AG11" s="12"/>
      <c r="AI11" s="88"/>
      <c r="AK11" s="39"/>
      <c r="AL11" s="136"/>
      <c r="AM11" s="37"/>
      <c r="AN11" s="37"/>
      <c r="AO11" s="37"/>
      <c r="AP11" s="37"/>
      <c r="AQ11" s="82"/>
      <c r="AR11" s="83"/>
      <c r="AS11" s="85"/>
      <c r="AT11" s="37"/>
      <c r="AU11" s="37"/>
      <c r="AV11" s="37"/>
      <c r="AW11" s="37" t="str">
        <f t="shared" si="0"/>
        <v/>
      </c>
    </row>
    <row r="12" spans="2:51">
      <c r="B12" s="169" t="s">
        <v>69</v>
      </c>
      <c r="C12" s="170"/>
      <c r="D12" s="12">
        <f t="shared" ref="D12:D18" si="1">G12+D22</f>
        <v>14</v>
      </c>
      <c r="F12" s="3" t="s">
        <v>69</v>
      </c>
      <c r="G12" s="12">
        <f>SUM(M40,P40,S40,V40,Y40,AB40,AE40)</f>
        <v>0</v>
      </c>
      <c r="I12" s="88"/>
      <c r="K12" s="180"/>
      <c r="L12" s="32" t="s">
        <v>70</v>
      </c>
      <c r="M12" s="11"/>
      <c r="N12" s="2"/>
      <c r="O12" s="12"/>
      <c r="P12" s="11"/>
      <c r="Q12" s="2"/>
      <c r="R12" s="12"/>
      <c r="S12" s="11"/>
      <c r="T12" s="2"/>
      <c r="U12" s="12"/>
      <c r="V12" s="11"/>
      <c r="W12" s="2"/>
      <c r="X12" s="12"/>
      <c r="Y12" s="11"/>
      <c r="Z12" s="2"/>
      <c r="AA12" s="12"/>
      <c r="AB12" s="11"/>
      <c r="AC12" s="2"/>
      <c r="AD12" s="12"/>
      <c r="AE12" s="11"/>
      <c r="AF12" s="2"/>
      <c r="AG12" s="12"/>
      <c r="AI12" s="88"/>
      <c r="AK12" s="39"/>
      <c r="AL12" s="136"/>
      <c r="AM12" s="37"/>
      <c r="AN12" s="37"/>
      <c r="AO12" s="37"/>
      <c r="AP12" s="37"/>
      <c r="AQ12" s="82"/>
      <c r="AR12" s="83"/>
      <c r="AS12" s="85"/>
      <c r="AT12" s="37"/>
      <c r="AU12" s="37"/>
      <c r="AV12" s="37"/>
      <c r="AW12" s="37" t="str">
        <f t="shared" si="0"/>
        <v/>
      </c>
    </row>
    <row r="13" spans="2:51">
      <c r="B13" s="169" t="s">
        <v>71</v>
      </c>
      <c r="C13" s="170"/>
      <c r="D13" s="12">
        <f t="shared" si="1"/>
        <v>343</v>
      </c>
      <c r="F13" s="3" t="s">
        <v>71</v>
      </c>
      <c r="G13" s="12">
        <f>G11-G12</f>
        <v>119</v>
      </c>
      <c r="I13" s="88"/>
      <c r="K13" s="180"/>
      <c r="L13" s="16" t="s">
        <v>72</v>
      </c>
      <c r="M13" s="11"/>
      <c r="N13" s="2"/>
      <c r="O13" s="12"/>
      <c r="P13" s="11"/>
      <c r="Q13" s="2"/>
      <c r="R13" s="12"/>
      <c r="S13" s="11"/>
      <c r="T13" s="2"/>
      <c r="U13" s="12"/>
      <c r="V13" s="11"/>
      <c r="W13" s="2"/>
      <c r="X13" s="12"/>
      <c r="Y13" s="11"/>
      <c r="Z13" s="2"/>
      <c r="AA13" s="12"/>
      <c r="AB13" s="11"/>
      <c r="AC13" s="2"/>
      <c r="AD13" s="12"/>
      <c r="AE13" s="11"/>
      <c r="AF13" s="2"/>
      <c r="AG13" s="12"/>
      <c r="AI13" s="88"/>
      <c r="AK13" s="39"/>
      <c r="AL13" s="136"/>
      <c r="AM13" s="37"/>
      <c r="AN13" s="37"/>
      <c r="AO13" s="37"/>
      <c r="AP13" s="37"/>
      <c r="AQ13" s="82"/>
      <c r="AR13" s="83"/>
      <c r="AS13" s="85"/>
      <c r="AT13" s="37"/>
      <c r="AU13" s="37"/>
      <c r="AV13" s="37"/>
      <c r="AW13" s="37" t="str">
        <f t="shared" si="0"/>
        <v/>
      </c>
    </row>
    <row r="14" spans="2:51">
      <c r="B14" s="169" t="s">
        <v>73</v>
      </c>
      <c r="C14" s="170"/>
      <c r="D14" s="45">
        <f t="shared" si="1"/>
        <v>0</v>
      </c>
      <c r="F14" s="3" t="s">
        <v>73</v>
      </c>
      <c r="G14" s="45">
        <f>SUM(M41,P41,S41,V41,Y41,AB41,AE41)*C37</f>
        <v>0</v>
      </c>
      <c r="H14" s="90"/>
      <c r="I14" s="88"/>
      <c r="K14" s="180"/>
      <c r="L14" s="32" t="s">
        <v>74</v>
      </c>
      <c r="M14" s="11"/>
      <c r="N14" s="2"/>
      <c r="O14" s="12"/>
      <c r="P14" s="11"/>
      <c r="Q14" s="2"/>
      <c r="R14" s="12"/>
      <c r="S14" s="11"/>
      <c r="T14" s="2"/>
      <c r="U14" s="12"/>
      <c r="V14" s="11"/>
      <c r="W14" s="2"/>
      <c r="X14" s="12"/>
      <c r="Y14" s="11"/>
      <c r="Z14" s="2"/>
      <c r="AA14" s="12"/>
      <c r="AB14" s="11"/>
      <c r="AC14" s="2"/>
      <c r="AD14" s="12"/>
      <c r="AE14" s="11"/>
      <c r="AF14" s="2"/>
      <c r="AG14" s="12"/>
      <c r="AI14" s="88"/>
      <c r="AK14" s="39"/>
      <c r="AL14" s="136"/>
      <c r="AM14" s="37"/>
      <c r="AN14" s="37"/>
      <c r="AO14" s="37"/>
      <c r="AP14" s="37"/>
      <c r="AQ14" s="82"/>
      <c r="AR14" s="83"/>
      <c r="AS14" s="85"/>
      <c r="AT14" s="37"/>
      <c r="AU14" s="37"/>
      <c r="AV14" s="37"/>
      <c r="AW14" s="37" t="str">
        <f t="shared" si="0"/>
        <v/>
      </c>
    </row>
    <row r="15" spans="2:51">
      <c r="B15" s="169" t="s">
        <v>75</v>
      </c>
      <c r="C15" s="170"/>
      <c r="D15" s="45">
        <f t="shared" si="1"/>
        <v>0</v>
      </c>
      <c r="F15" s="3" t="s">
        <v>75</v>
      </c>
      <c r="G15" s="45">
        <f>SUM(M42,P42,S42,V42,Y42,AB42,AE42)*C38</f>
        <v>0</v>
      </c>
      <c r="H15" s="90"/>
      <c r="I15" s="88"/>
      <c r="K15" s="180"/>
      <c r="L15" s="16" t="s">
        <v>76</v>
      </c>
      <c r="M15" s="11"/>
      <c r="N15" s="2"/>
      <c r="O15" s="12"/>
      <c r="P15" s="11"/>
      <c r="Q15" s="2"/>
      <c r="R15" s="12"/>
      <c r="S15" s="11"/>
      <c r="T15" s="2"/>
      <c r="U15" s="12"/>
      <c r="V15" s="11"/>
      <c r="W15" s="2"/>
      <c r="X15" s="12"/>
      <c r="Y15" s="11"/>
      <c r="Z15" s="2"/>
      <c r="AA15" s="12"/>
      <c r="AB15" s="11"/>
      <c r="AC15" s="2"/>
      <c r="AD15" s="12"/>
      <c r="AE15" s="11"/>
      <c r="AF15" s="2"/>
      <c r="AG15" s="12"/>
      <c r="AI15" s="88"/>
      <c r="AK15" s="39"/>
      <c r="AL15" s="136"/>
      <c r="AM15" s="37"/>
      <c r="AN15" s="37"/>
      <c r="AO15" s="37"/>
      <c r="AP15" s="37"/>
      <c r="AQ15" s="82"/>
      <c r="AR15" s="83"/>
      <c r="AS15" s="85"/>
      <c r="AT15" s="37"/>
      <c r="AU15" s="37"/>
      <c r="AV15" s="37"/>
      <c r="AW15" s="37" t="str">
        <f t="shared" si="0"/>
        <v/>
      </c>
    </row>
    <row r="16" spans="2:51">
      <c r="B16" s="169" t="s">
        <v>77</v>
      </c>
      <c r="C16" s="170"/>
      <c r="D16" s="45">
        <f t="shared" si="1"/>
        <v>400</v>
      </c>
      <c r="F16" s="3" t="s">
        <v>77</v>
      </c>
      <c r="G16" s="45">
        <f>SUM(M43,P43,S43,V43,Y43,AB43,AE43)*C37+SUM(M44,P44,S44,V44,Y44,AB44,AE44)*C38</f>
        <v>0</v>
      </c>
      <c r="H16" s="90"/>
      <c r="I16" s="88"/>
      <c r="K16" s="180"/>
      <c r="L16" s="32" t="s">
        <v>78</v>
      </c>
      <c r="M16" s="11"/>
      <c r="N16" s="2"/>
      <c r="O16" s="12"/>
      <c r="P16" s="11"/>
      <c r="Q16" s="2"/>
      <c r="R16" s="12"/>
      <c r="S16" s="11"/>
      <c r="T16" s="2"/>
      <c r="U16" s="12"/>
      <c r="V16" s="11"/>
      <c r="W16" s="2"/>
      <c r="X16" s="12"/>
      <c r="Y16" s="11"/>
      <c r="Z16" s="2"/>
      <c r="AA16" s="12"/>
      <c r="AB16" s="11"/>
      <c r="AC16" s="2"/>
      <c r="AD16" s="12"/>
      <c r="AE16" s="11"/>
      <c r="AF16" s="2"/>
      <c r="AG16" s="12"/>
      <c r="AI16" s="88"/>
      <c r="AK16" s="39"/>
      <c r="AL16" s="136"/>
      <c r="AM16" s="37"/>
      <c r="AN16" s="37"/>
      <c r="AO16" s="37"/>
      <c r="AP16" s="37"/>
      <c r="AQ16" s="82"/>
      <c r="AR16" s="83"/>
      <c r="AS16" s="85"/>
      <c r="AT16" s="37"/>
      <c r="AU16" s="37"/>
      <c r="AV16" s="37"/>
      <c r="AW16" s="37" t="str">
        <f t="shared" si="0"/>
        <v/>
      </c>
    </row>
    <row r="17" spans="2:49">
      <c r="B17" s="169" t="s">
        <v>79</v>
      </c>
      <c r="C17" s="170"/>
      <c r="D17" s="45">
        <f t="shared" si="1"/>
        <v>400</v>
      </c>
      <c r="F17" s="3" t="s">
        <v>79</v>
      </c>
      <c r="G17" s="46">
        <f>SUM(G14:G16)</f>
        <v>0</v>
      </c>
      <c r="H17" s="91"/>
      <c r="I17" s="88"/>
      <c r="K17" s="180"/>
      <c r="L17" s="17" t="s">
        <v>80</v>
      </c>
      <c r="M17" s="11"/>
      <c r="N17" s="2"/>
      <c r="O17" s="12"/>
      <c r="P17" s="11"/>
      <c r="Q17" s="2"/>
      <c r="R17" s="12"/>
      <c r="S17" s="11"/>
      <c r="T17" s="2"/>
      <c r="U17" s="12"/>
      <c r="V17" s="11"/>
      <c r="W17" s="2"/>
      <c r="X17" s="12"/>
      <c r="Y17" s="11"/>
      <c r="Z17" s="2"/>
      <c r="AA17" s="12"/>
      <c r="AB17" s="11"/>
      <c r="AC17" s="2"/>
      <c r="AD17" s="12"/>
      <c r="AE17" s="11"/>
      <c r="AF17" s="2"/>
      <c r="AG17" s="12"/>
      <c r="AI17" s="88"/>
      <c r="AK17" s="39"/>
      <c r="AL17" s="136"/>
      <c r="AM17" s="37"/>
      <c r="AN17" s="37"/>
      <c r="AO17" s="37"/>
      <c r="AP17" s="37"/>
      <c r="AQ17" s="82"/>
      <c r="AR17" s="83"/>
      <c r="AS17" s="85"/>
      <c r="AT17" s="37"/>
      <c r="AU17" s="37"/>
      <c r="AV17" s="37"/>
      <c r="AW17" s="37" t="str">
        <f t="shared" si="0"/>
        <v/>
      </c>
    </row>
    <row r="18" spans="2:49">
      <c r="B18" s="177" t="s">
        <v>81</v>
      </c>
      <c r="C18" s="178"/>
      <c r="D18" s="47">
        <f t="shared" si="1"/>
        <v>0.11764705882352941</v>
      </c>
      <c r="F18" s="19" t="s">
        <v>81</v>
      </c>
      <c r="G18" s="47">
        <f>G12/G11</f>
        <v>0</v>
      </c>
      <c r="H18" s="92"/>
      <c r="I18" s="88"/>
      <c r="K18" s="180"/>
      <c r="L18" s="32" t="s">
        <v>82</v>
      </c>
      <c r="M18" s="11"/>
      <c r="N18" s="2"/>
      <c r="O18" s="12"/>
      <c r="P18" s="11"/>
      <c r="Q18" s="2"/>
      <c r="R18" s="12"/>
      <c r="S18" s="11"/>
      <c r="T18" s="2"/>
      <c r="U18" s="12"/>
      <c r="V18" s="11"/>
      <c r="W18" s="2"/>
      <c r="X18" s="12"/>
      <c r="Y18" s="11"/>
      <c r="Z18" s="2"/>
      <c r="AA18" s="12"/>
      <c r="AB18" s="11"/>
      <c r="AC18" s="2" t="s">
        <v>83</v>
      </c>
      <c r="AD18" s="12"/>
      <c r="AE18" s="11"/>
      <c r="AF18" s="2"/>
      <c r="AG18" s="12"/>
      <c r="AI18" s="88"/>
      <c r="AK18" s="39"/>
      <c r="AL18" s="136"/>
      <c r="AM18" s="37"/>
      <c r="AN18" s="37"/>
      <c r="AO18" s="37"/>
      <c r="AP18" s="37"/>
      <c r="AQ18" s="82"/>
      <c r="AR18" s="83"/>
      <c r="AS18" s="85"/>
      <c r="AT18" s="37"/>
      <c r="AU18" s="37"/>
      <c r="AV18" s="37"/>
      <c r="AW18" s="37" t="str">
        <f t="shared" si="0"/>
        <v/>
      </c>
    </row>
    <row r="19" spans="2:49">
      <c r="I19" s="88"/>
      <c r="K19" s="180"/>
      <c r="L19" s="17" t="s">
        <v>84</v>
      </c>
      <c r="M19" s="11"/>
      <c r="N19" s="2"/>
      <c r="O19" s="12"/>
      <c r="P19" s="11"/>
      <c r="Q19" s="2"/>
      <c r="R19" s="12"/>
      <c r="S19" s="11"/>
      <c r="T19" s="2"/>
      <c r="U19" s="12"/>
      <c r="V19" s="11"/>
      <c r="W19" s="2"/>
      <c r="X19" s="12"/>
      <c r="Y19" s="11"/>
      <c r="Z19" s="2"/>
      <c r="AA19" s="12"/>
      <c r="AB19" s="11"/>
      <c r="AC19" s="2" t="s">
        <v>83</v>
      </c>
      <c r="AD19" s="12"/>
      <c r="AE19" s="11"/>
      <c r="AF19" s="2"/>
      <c r="AG19" s="12"/>
      <c r="AI19" s="88"/>
      <c r="AK19" s="39"/>
      <c r="AL19" s="136"/>
      <c r="AM19" s="37"/>
      <c r="AN19" s="37"/>
      <c r="AO19" s="37"/>
      <c r="AP19" s="37"/>
      <c r="AQ19" s="82"/>
      <c r="AR19" s="83"/>
      <c r="AS19" s="85"/>
      <c r="AT19" s="37"/>
      <c r="AU19" s="37"/>
      <c r="AV19" s="37"/>
      <c r="AW19" s="37" t="str">
        <f t="shared" si="0"/>
        <v/>
      </c>
    </row>
    <row r="20" spans="2:49">
      <c r="B20" s="154" t="s">
        <v>85</v>
      </c>
      <c r="C20" s="155"/>
      <c r="D20" s="156"/>
      <c r="F20" s="167" t="s">
        <v>4</v>
      </c>
      <c r="G20" s="168"/>
      <c r="H20" s="93"/>
      <c r="I20" s="88"/>
      <c r="K20" s="180"/>
      <c r="L20" s="32" t="s">
        <v>86</v>
      </c>
      <c r="M20" s="11"/>
      <c r="N20" s="2"/>
      <c r="O20" s="12"/>
      <c r="P20" s="11"/>
      <c r="Q20" s="2"/>
      <c r="R20" s="12"/>
      <c r="S20" s="11"/>
      <c r="T20" s="2"/>
      <c r="U20" s="12"/>
      <c r="V20" s="11"/>
      <c r="W20" s="2"/>
      <c r="X20" s="12"/>
      <c r="Y20" s="11"/>
      <c r="Z20" s="2"/>
      <c r="AA20" s="12"/>
      <c r="AB20" s="11"/>
      <c r="AC20" s="2" t="s">
        <v>83</v>
      </c>
      <c r="AD20" s="12"/>
      <c r="AE20" s="11"/>
      <c r="AF20" s="2"/>
      <c r="AG20" s="12"/>
      <c r="AI20" s="88"/>
      <c r="AK20" s="39"/>
      <c r="AL20" s="136"/>
      <c r="AM20" s="37"/>
      <c r="AN20" s="37"/>
      <c r="AO20" s="37"/>
      <c r="AP20" s="37"/>
      <c r="AQ20" s="82"/>
      <c r="AR20" s="83"/>
      <c r="AS20" s="85"/>
      <c r="AT20" s="37"/>
      <c r="AU20" s="37"/>
      <c r="AV20" s="37"/>
      <c r="AW20" s="37" t="str">
        <f t="shared" si="0"/>
        <v/>
      </c>
    </row>
    <row r="21" spans="2:49">
      <c r="B21" s="186" t="s">
        <v>67</v>
      </c>
      <c r="C21" s="187"/>
      <c r="D21" s="24">
        <f>G21+G31</f>
        <v>238</v>
      </c>
      <c r="F21" s="20" t="s">
        <v>67</v>
      </c>
      <c r="G21" s="24">
        <v>119</v>
      </c>
      <c r="I21" s="88"/>
      <c r="K21" s="180"/>
      <c r="L21" s="17" t="s">
        <v>87</v>
      </c>
      <c r="M21" s="11"/>
      <c r="N21" s="2"/>
      <c r="O21" s="12"/>
      <c r="P21" s="11"/>
      <c r="Q21" s="2"/>
      <c r="R21" s="12"/>
      <c r="S21" s="11"/>
      <c r="T21" s="2"/>
      <c r="U21" s="12"/>
      <c r="V21" s="11"/>
      <c r="W21" s="2"/>
      <c r="X21" s="12"/>
      <c r="Y21" s="11"/>
      <c r="Z21" s="2"/>
      <c r="AA21" s="12"/>
      <c r="AB21" s="11"/>
      <c r="AC21" s="2" t="s">
        <v>83</v>
      </c>
      <c r="AD21" s="12"/>
      <c r="AE21" s="11"/>
      <c r="AF21" s="2"/>
      <c r="AG21" s="12"/>
      <c r="AI21" s="88"/>
      <c r="AK21" s="39"/>
      <c r="AL21" s="136"/>
      <c r="AM21" s="37"/>
      <c r="AN21" s="37"/>
      <c r="AO21" s="37"/>
      <c r="AP21" s="37"/>
      <c r="AQ21" s="82"/>
      <c r="AR21" s="83"/>
      <c r="AS21" s="85"/>
      <c r="AT21" s="37"/>
      <c r="AU21" s="37"/>
      <c r="AV21" s="37"/>
      <c r="AW21" s="37" t="str">
        <f t="shared" si="0"/>
        <v/>
      </c>
    </row>
    <row r="22" spans="2:49">
      <c r="B22" s="169" t="s">
        <v>69</v>
      </c>
      <c r="C22" s="170"/>
      <c r="D22" s="24">
        <f t="shared" ref="D22:D27" si="2">G22+G32</f>
        <v>14</v>
      </c>
      <c r="F22" s="3" t="s">
        <v>69</v>
      </c>
      <c r="G22" s="12">
        <f>SUM(N40,Q40,T40,W40,Z40,AC40,AF40)</f>
        <v>5</v>
      </c>
      <c r="I22" s="88"/>
      <c r="K22" s="180"/>
      <c r="L22" s="32" t="s">
        <v>88</v>
      </c>
      <c r="M22" s="11"/>
      <c r="N22" s="2"/>
      <c r="O22" s="12" t="s">
        <v>89</v>
      </c>
      <c r="P22" s="11"/>
      <c r="Q22" s="2"/>
      <c r="R22" s="12"/>
      <c r="S22" s="11"/>
      <c r="T22" s="2"/>
      <c r="U22" s="12" t="s">
        <v>89</v>
      </c>
      <c r="V22" s="11"/>
      <c r="W22" s="2"/>
      <c r="X22" s="12"/>
      <c r="Y22" s="11"/>
      <c r="Z22" s="2"/>
      <c r="AA22" s="12" t="s">
        <v>89</v>
      </c>
      <c r="AB22" s="11"/>
      <c r="AC22" s="2" t="s">
        <v>83</v>
      </c>
      <c r="AD22" s="12"/>
      <c r="AE22" s="11"/>
      <c r="AF22" s="2"/>
      <c r="AG22" s="12"/>
      <c r="AI22" s="88"/>
      <c r="AK22" s="39"/>
      <c r="AL22" s="136"/>
      <c r="AM22" s="37"/>
      <c r="AN22" s="37"/>
      <c r="AO22" s="37"/>
      <c r="AP22" s="37"/>
      <c r="AQ22" s="82"/>
      <c r="AR22" s="83"/>
      <c r="AS22" s="85"/>
      <c r="AT22" s="37"/>
      <c r="AU22" s="37"/>
      <c r="AV22" s="37"/>
      <c r="AW22" s="37" t="str">
        <f t="shared" si="0"/>
        <v/>
      </c>
    </row>
    <row r="23" spans="2:49">
      <c r="B23" s="169" t="s">
        <v>71</v>
      </c>
      <c r="C23" s="170"/>
      <c r="D23" s="24">
        <f t="shared" si="2"/>
        <v>224</v>
      </c>
      <c r="F23" s="3" t="s">
        <v>71</v>
      </c>
      <c r="G23" s="12">
        <f>G21-G22</f>
        <v>114</v>
      </c>
      <c r="I23" s="88"/>
      <c r="K23" s="180"/>
      <c r="L23" s="17" t="s">
        <v>90</v>
      </c>
      <c r="M23" s="11"/>
      <c r="N23" s="2"/>
      <c r="O23" s="12" t="s">
        <v>89</v>
      </c>
      <c r="P23" s="11"/>
      <c r="Q23" s="2"/>
      <c r="R23" s="12"/>
      <c r="S23" s="11"/>
      <c r="T23" s="2"/>
      <c r="U23" s="12" t="s">
        <v>89</v>
      </c>
      <c r="V23" s="11"/>
      <c r="W23" s="2"/>
      <c r="X23" s="12"/>
      <c r="Y23" s="11"/>
      <c r="Z23" s="2"/>
      <c r="AA23" s="12" t="s">
        <v>89</v>
      </c>
      <c r="AB23" s="11"/>
      <c r="AC23" s="2" t="s">
        <v>83</v>
      </c>
      <c r="AD23" s="12"/>
      <c r="AE23" s="11"/>
      <c r="AF23" s="2"/>
      <c r="AG23" s="12"/>
      <c r="AI23" s="88"/>
      <c r="AK23" s="39"/>
      <c r="AL23" s="136"/>
      <c r="AM23" s="37"/>
      <c r="AN23" s="37"/>
      <c r="AO23" s="37"/>
      <c r="AP23" s="37"/>
      <c r="AQ23" s="82"/>
      <c r="AR23" s="83"/>
      <c r="AS23" s="85"/>
      <c r="AT23" s="37"/>
      <c r="AU23" s="37"/>
      <c r="AV23" s="37"/>
      <c r="AW23" s="37" t="str">
        <f t="shared" si="0"/>
        <v/>
      </c>
    </row>
    <row r="24" spans="2:49">
      <c r="B24" s="169" t="s">
        <v>73</v>
      </c>
      <c r="C24" s="170"/>
      <c r="D24" s="48">
        <f t="shared" si="2"/>
        <v>0</v>
      </c>
      <c r="F24" s="3" t="s">
        <v>73</v>
      </c>
      <c r="G24" s="45">
        <f>SUM(N41,Q41,T41,W41,Z41,AC41,AF41)*D37</f>
        <v>0</v>
      </c>
      <c r="H24" s="90"/>
      <c r="I24" s="88"/>
      <c r="K24" s="180"/>
      <c r="L24" s="32" t="s">
        <v>91</v>
      </c>
      <c r="M24" s="11"/>
      <c r="N24" s="2"/>
      <c r="O24" s="12" t="s">
        <v>89</v>
      </c>
      <c r="P24" s="11"/>
      <c r="Q24" s="2"/>
      <c r="R24" s="12"/>
      <c r="S24" s="11"/>
      <c r="T24" s="2"/>
      <c r="U24" s="12" t="s">
        <v>89</v>
      </c>
      <c r="V24" s="11"/>
      <c r="W24" s="2"/>
      <c r="X24" s="12"/>
      <c r="Y24" s="11"/>
      <c r="Z24" s="2"/>
      <c r="AA24" s="12" t="s">
        <v>89</v>
      </c>
      <c r="AB24" s="11"/>
      <c r="AC24" s="2" t="s">
        <v>83</v>
      </c>
      <c r="AD24" s="12"/>
      <c r="AE24" s="11"/>
      <c r="AF24" s="2"/>
      <c r="AG24" s="12"/>
      <c r="AI24" s="88"/>
      <c r="AK24" s="39"/>
      <c r="AL24" s="136"/>
      <c r="AM24" s="37"/>
      <c r="AN24" s="37"/>
      <c r="AO24" s="37"/>
      <c r="AP24" s="37"/>
      <c r="AQ24" s="82"/>
      <c r="AR24" s="83"/>
      <c r="AS24" s="85"/>
      <c r="AT24" s="37"/>
      <c r="AU24" s="37"/>
      <c r="AV24" s="37"/>
      <c r="AW24" s="37" t="str">
        <f t="shared" si="0"/>
        <v/>
      </c>
    </row>
    <row r="25" spans="2:49">
      <c r="B25" s="169" t="s">
        <v>75</v>
      </c>
      <c r="C25" s="170"/>
      <c r="D25" s="48">
        <f t="shared" si="2"/>
        <v>0</v>
      </c>
      <c r="F25" s="3" t="s">
        <v>75</v>
      </c>
      <c r="G25" s="45">
        <f>SUM(N42,Q42,T42,W42,Z42,AC42,AF42)*D38</f>
        <v>0</v>
      </c>
      <c r="H25" s="90"/>
      <c r="I25" s="88"/>
      <c r="K25" s="180"/>
      <c r="L25" s="17" t="s">
        <v>92</v>
      </c>
      <c r="M25" s="11"/>
      <c r="N25" s="2"/>
      <c r="O25" s="12" t="s">
        <v>89</v>
      </c>
      <c r="P25" s="11"/>
      <c r="Q25" s="2"/>
      <c r="R25" s="12"/>
      <c r="S25" s="11"/>
      <c r="T25" s="2"/>
      <c r="U25" s="12" t="s">
        <v>89</v>
      </c>
      <c r="V25" s="11"/>
      <c r="W25" s="2"/>
      <c r="X25" s="12"/>
      <c r="Y25" s="11"/>
      <c r="Z25" s="2"/>
      <c r="AA25" s="12" t="s">
        <v>89</v>
      </c>
      <c r="AB25" s="11"/>
      <c r="AC25" s="2" t="s">
        <v>83</v>
      </c>
      <c r="AD25" s="12"/>
      <c r="AE25" s="11"/>
      <c r="AF25" s="2"/>
      <c r="AG25" s="12"/>
      <c r="AI25" s="88"/>
      <c r="AK25" s="39"/>
      <c r="AL25" s="136"/>
      <c r="AM25" s="37"/>
      <c r="AN25" s="37"/>
      <c r="AO25" s="37"/>
      <c r="AP25" s="37"/>
      <c r="AQ25" s="82"/>
      <c r="AR25" s="83"/>
      <c r="AS25" s="85"/>
      <c r="AT25" s="37"/>
      <c r="AU25" s="37"/>
      <c r="AV25" s="37"/>
      <c r="AW25" s="37" t="str">
        <f t="shared" si="0"/>
        <v/>
      </c>
    </row>
    <row r="26" spans="2:49">
      <c r="B26" s="169" t="s">
        <v>77</v>
      </c>
      <c r="C26" s="170"/>
      <c r="D26" s="48">
        <f t="shared" si="2"/>
        <v>400</v>
      </c>
      <c r="F26" s="3" t="s">
        <v>77</v>
      </c>
      <c r="G26" s="45">
        <f>SUM(N43,Q43,T43,W43,Z43,AC43,AF43)*D37+SUM(N44,Q44,T44,W44,Z44,AC44,AF44)*D38</f>
        <v>400</v>
      </c>
      <c r="H26" s="90"/>
      <c r="I26" s="88"/>
      <c r="K26" s="180"/>
      <c r="L26" s="32" t="s">
        <v>93</v>
      </c>
      <c r="M26" s="11"/>
      <c r="N26" s="2"/>
      <c r="O26" s="12" t="s">
        <v>89</v>
      </c>
      <c r="P26" s="11"/>
      <c r="Q26" s="2"/>
      <c r="R26" s="12"/>
      <c r="S26" s="11"/>
      <c r="T26" s="2"/>
      <c r="U26" s="12" t="s">
        <v>89</v>
      </c>
      <c r="V26" s="11"/>
      <c r="W26" s="2"/>
      <c r="X26" s="12"/>
      <c r="Y26" s="11"/>
      <c r="Z26" s="2"/>
      <c r="AA26" s="12" t="s">
        <v>89</v>
      </c>
      <c r="AB26" s="11"/>
      <c r="AC26" s="2" t="s">
        <v>83</v>
      </c>
      <c r="AD26" s="12"/>
      <c r="AE26" s="11"/>
      <c r="AF26" s="2"/>
      <c r="AG26" s="12"/>
      <c r="AI26" s="88"/>
      <c r="AK26" s="39"/>
      <c r="AL26" s="136"/>
      <c r="AM26" s="37"/>
      <c r="AN26" s="37"/>
      <c r="AO26" s="37"/>
      <c r="AP26" s="37"/>
      <c r="AQ26" s="82"/>
      <c r="AR26" s="83"/>
      <c r="AS26" s="85"/>
      <c r="AT26" s="37"/>
      <c r="AU26" s="37"/>
      <c r="AV26" s="37"/>
      <c r="AW26" s="37" t="str">
        <f t="shared" si="0"/>
        <v/>
      </c>
    </row>
    <row r="27" spans="2:49">
      <c r="B27" s="169" t="s">
        <v>79</v>
      </c>
      <c r="C27" s="170"/>
      <c r="D27" s="48">
        <f t="shared" si="2"/>
        <v>400</v>
      </c>
      <c r="F27" s="3" t="s">
        <v>79</v>
      </c>
      <c r="G27" s="46">
        <f>SUM(G24:G26)</f>
        <v>400</v>
      </c>
      <c r="H27" s="91"/>
      <c r="I27" s="88"/>
      <c r="K27" s="181"/>
      <c r="L27" s="18" t="s">
        <v>94</v>
      </c>
      <c r="M27" s="13"/>
      <c r="N27" s="14"/>
      <c r="O27" s="12" t="s">
        <v>89</v>
      </c>
      <c r="P27" s="13"/>
      <c r="Q27" s="14"/>
      <c r="R27" s="15"/>
      <c r="S27" s="13"/>
      <c r="T27" s="14"/>
      <c r="U27" s="12" t="s">
        <v>89</v>
      </c>
      <c r="V27" s="13"/>
      <c r="W27" s="14"/>
      <c r="X27" s="15"/>
      <c r="Y27" s="13"/>
      <c r="Z27" s="14"/>
      <c r="AA27" s="12" t="s">
        <v>89</v>
      </c>
      <c r="AB27" s="13"/>
      <c r="AC27" s="14" t="s">
        <v>83</v>
      </c>
      <c r="AD27" s="15"/>
      <c r="AE27" s="13"/>
      <c r="AF27" s="14"/>
      <c r="AG27" s="15"/>
      <c r="AI27" s="88"/>
      <c r="AK27" s="39"/>
      <c r="AL27" s="136"/>
      <c r="AM27" s="37"/>
      <c r="AN27" s="37"/>
      <c r="AO27" s="37"/>
      <c r="AP27" s="37"/>
      <c r="AQ27" s="82"/>
      <c r="AR27" s="83"/>
      <c r="AS27" s="85"/>
      <c r="AT27" s="37"/>
      <c r="AU27" s="37"/>
      <c r="AV27" s="37"/>
      <c r="AW27" s="37" t="str">
        <f t="shared" si="0"/>
        <v/>
      </c>
    </row>
    <row r="28" spans="2:49">
      <c r="B28" s="177" t="s">
        <v>81</v>
      </c>
      <c r="C28" s="178"/>
      <c r="D28" s="49">
        <f>G28+G38</f>
        <v>0.11764705882352941</v>
      </c>
      <c r="F28" s="19" t="s">
        <v>81</v>
      </c>
      <c r="G28" s="47">
        <f>G22/G21</f>
        <v>4.2016806722689079E-2</v>
      </c>
      <c r="H28" s="92"/>
      <c r="I28" s="88"/>
      <c r="K28" s="188" t="s">
        <v>95</v>
      </c>
      <c r="L28" s="31" t="s">
        <v>96</v>
      </c>
      <c r="M28" s="8"/>
      <c r="N28" s="9"/>
      <c r="O28" s="10"/>
      <c r="P28" s="8"/>
      <c r="Q28" s="9"/>
      <c r="R28" s="10"/>
      <c r="S28" s="8"/>
      <c r="T28" s="9"/>
      <c r="U28" s="10"/>
      <c r="V28" s="8"/>
      <c r="W28" s="9"/>
      <c r="X28" s="10"/>
      <c r="Y28" s="8"/>
      <c r="Z28" s="9"/>
      <c r="AA28" s="10"/>
      <c r="AB28" s="8"/>
      <c r="AC28" s="9"/>
      <c r="AD28" s="10"/>
      <c r="AE28" s="8"/>
      <c r="AF28" s="9"/>
      <c r="AG28" s="10"/>
      <c r="AI28" s="88"/>
      <c r="AK28" s="39"/>
      <c r="AL28" s="136"/>
      <c r="AM28" s="37"/>
      <c r="AN28" s="37"/>
      <c r="AO28" s="37"/>
      <c r="AP28" s="37"/>
      <c r="AQ28" s="82"/>
      <c r="AR28" s="83"/>
      <c r="AS28" s="85"/>
      <c r="AT28" s="37"/>
      <c r="AU28" s="37"/>
      <c r="AV28" s="37"/>
      <c r="AW28" s="37" t="str">
        <f t="shared" si="0"/>
        <v/>
      </c>
    </row>
    <row r="29" spans="2:49">
      <c r="I29" s="88"/>
      <c r="K29" s="189"/>
      <c r="L29" s="17" t="s">
        <v>97</v>
      </c>
      <c r="M29" s="11"/>
      <c r="N29" s="2"/>
      <c r="O29" s="12"/>
      <c r="P29" s="11"/>
      <c r="Q29" s="2"/>
      <c r="R29" s="12"/>
      <c r="S29" s="11"/>
      <c r="T29" s="2"/>
      <c r="U29" s="12"/>
      <c r="V29" s="11"/>
      <c r="W29" s="2"/>
      <c r="X29" s="12"/>
      <c r="Y29" s="11"/>
      <c r="Z29" s="2"/>
      <c r="AA29" s="12"/>
      <c r="AB29" s="11"/>
      <c r="AC29" s="2"/>
      <c r="AD29" s="12"/>
      <c r="AE29" s="11"/>
      <c r="AF29" s="2"/>
      <c r="AG29" s="12"/>
      <c r="AI29" s="88"/>
      <c r="AK29" s="39"/>
      <c r="AL29" s="136"/>
      <c r="AM29" s="37"/>
      <c r="AN29" s="37"/>
      <c r="AO29" s="37"/>
      <c r="AP29" s="37"/>
      <c r="AQ29" s="82"/>
      <c r="AR29" s="83"/>
      <c r="AS29" s="85"/>
      <c r="AT29" s="37"/>
      <c r="AU29" s="37"/>
      <c r="AV29" s="37"/>
      <c r="AW29" s="37" t="str">
        <f t="shared" si="0"/>
        <v/>
      </c>
    </row>
    <row r="30" spans="2:49">
      <c r="B30" s="139" t="s">
        <v>1</v>
      </c>
      <c r="C30" s="148"/>
      <c r="D30" s="140"/>
      <c r="F30" s="184" t="s">
        <v>5</v>
      </c>
      <c r="G30" s="185"/>
      <c r="H30" s="93"/>
      <c r="I30" s="88"/>
      <c r="K30" s="189"/>
      <c r="L30" s="32" t="s">
        <v>56</v>
      </c>
      <c r="M30" s="11"/>
      <c r="N30" s="2"/>
      <c r="O30" s="12"/>
      <c r="P30" s="11"/>
      <c r="Q30" s="2"/>
      <c r="R30" s="12"/>
      <c r="S30" s="11"/>
      <c r="T30" s="2"/>
      <c r="U30" s="12"/>
      <c r="V30" s="11"/>
      <c r="W30" s="2"/>
      <c r="X30" s="12"/>
      <c r="Y30" s="11"/>
      <c r="Z30" s="2"/>
      <c r="AA30" s="12"/>
      <c r="AB30" s="11"/>
      <c r="AC30" s="2"/>
      <c r="AD30" s="12"/>
      <c r="AE30" s="11"/>
      <c r="AF30" s="2"/>
      <c r="AG30" s="12"/>
      <c r="AI30" s="88"/>
      <c r="AK30" s="39"/>
      <c r="AL30" s="136"/>
      <c r="AM30" s="37"/>
      <c r="AN30" s="37"/>
      <c r="AO30" s="37"/>
      <c r="AP30" s="37"/>
      <c r="AQ30" s="82"/>
      <c r="AR30" s="83"/>
      <c r="AS30" s="85"/>
      <c r="AT30" s="37"/>
      <c r="AU30" s="37"/>
      <c r="AV30" s="37"/>
      <c r="AW30" s="37" t="str">
        <f t="shared" si="0"/>
        <v/>
      </c>
    </row>
    <row r="31" spans="2:49">
      <c r="B31" s="194" t="s">
        <v>7</v>
      </c>
      <c r="C31" s="195"/>
      <c r="D31" s="67">
        <f>SUM(M45,P45,S45,V45,Y45)*C37+SUM(N45,Q45,T45,W45,Z45)*D37+SUM(O45,R45,U45,X45,AA45)*D37</f>
        <v>0</v>
      </c>
      <c r="F31" s="20" t="s">
        <v>67</v>
      </c>
      <c r="G31" s="24">
        <v>119</v>
      </c>
      <c r="I31" s="88"/>
      <c r="K31" s="189"/>
      <c r="L31" s="17" t="s">
        <v>58</v>
      </c>
      <c r="M31" s="11"/>
      <c r="N31" s="2"/>
      <c r="O31" s="12"/>
      <c r="P31" s="11"/>
      <c r="Q31" s="2"/>
      <c r="R31" s="12"/>
      <c r="S31" s="11"/>
      <c r="T31" s="2"/>
      <c r="U31" s="12"/>
      <c r="V31" s="11"/>
      <c r="W31" s="2"/>
      <c r="X31" s="12"/>
      <c r="Y31" s="11"/>
      <c r="Z31" s="2"/>
      <c r="AA31" s="12"/>
      <c r="AB31" s="11"/>
      <c r="AC31" s="2"/>
      <c r="AD31" s="12"/>
      <c r="AE31" s="11"/>
      <c r="AF31" s="2"/>
      <c r="AG31" s="12"/>
      <c r="AI31" s="88"/>
      <c r="AK31" s="39"/>
      <c r="AL31" s="136"/>
      <c r="AM31" s="37"/>
      <c r="AN31" s="37"/>
      <c r="AO31" s="37"/>
      <c r="AP31" s="37"/>
      <c r="AQ31" s="82"/>
      <c r="AR31" s="83"/>
      <c r="AS31" s="85"/>
      <c r="AT31" s="37"/>
      <c r="AU31" s="37"/>
      <c r="AV31" s="37"/>
      <c r="AW31" s="37" t="str">
        <f t="shared" si="0"/>
        <v/>
      </c>
    </row>
    <row r="32" spans="2:49">
      <c r="B32" s="194" t="s">
        <v>10</v>
      </c>
      <c r="C32" s="195"/>
      <c r="D32" s="67">
        <f>SUM(M46,P46,S46,V46,Y46)*C37+SUM(N46,Q46,T46,W46,Z46)*D37+SUM(O46,R46,U46,X46,AA46)*D37</f>
        <v>0</v>
      </c>
      <c r="F32" s="3" t="s">
        <v>69</v>
      </c>
      <c r="G32" s="12">
        <f>SUM(O40,R40,U40,X40,AA40,AD40,AG40)</f>
        <v>9</v>
      </c>
      <c r="I32" s="88"/>
      <c r="K32" s="189"/>
      <c r="L32" s="32" t="s">
        <v>61</v>
      </c>
      <c r="M32" s="11"/>
      <c r="N32" s="2"/>
      <c r="O32" s="12"/>
      <c r="P32" s="11"/>
      <c r="Q32" s="2"/>
      <c r="R32" s="12"/>
      <c r="S32" s="11"/>
      <c r="T32" s="2"/>
      <c r="U32" s="12"/>
      <c r="V32" s="11"/>
      <c r="W32" s="2"/>
      <c r="X32" s="12"/>
      <c r="Y32" s="11"/>
      <c r="Z32" s="2"/>
      <c r="AA32" s="12"/>
      <c r="AB32" s="11"/>
      <c r="AC32" s="2"/>
      <c r="AD32" s="12"/>
      <c r="AE32" s="11"/>
      <c r="AF32" s="2"/>
      <c r="AG32" s="12"/>
      <c r="AI32" s="88"/>
      <c r="AK32" s="39"/>
      <c r="AL32" s="136"/>
      <c r="AM32" s="37"/>
      <c r="AN32" s="37"/>
      <c r="AO32" s="37"/>
      <c r="AP32" s="37"/>
      <c r="AQ32" s="82"/>
      <c r="AR32" s="83"/>
      <c r="AS32" s="85"/>
      <c r="AT32" s="37"/>
      <c r="AU32" s="37"/>
      <c r="AV32" s="37"/>
      <c r="AW32" s="37" t="str">
        <f t="shared" si="0"/>
        <v/>
      </c>
    </row>
    <row r="33" spans="2:49">
      <c r="B33" s="196" t="s">
        <v>12</v>
      </c>
      <c r="C33" s="197"/>
      <c r="D33" s="68">
        <f>SUM(AB46,AE46)*C37+SUM(AC46,AF46)*D37+SUM(AD46,AG46)*D37+SUM(M47,P47,S47,V47,Y47,AB47,AE47)*C38+SUM(N47,Q47,T47,W47,Z47,AC47,AF47)*D38+SUM(O47,R47,U47,X47,AA47,AD47,AG47)*D38</f>
        <v>400</v>
      </c>
      <c r="F33" s="3" t="s">
        <v>71</v>
      </c>
      <c r="G33" s="12">
        <f>G31-G32</f>
        <v>110</v>
      </c>
      <c r="I33" s="88"/>
      <c r="K33" s="189"/>
      <c r="L33" s="17" t="s">
        <v>63</v>
      </c>
      <c r="M33" s="11"/>
      <c r="N33" s="2"/>
      <c r="O33" s="12"/>
      <c r="P33" s="11"/>
      <c r="Q33" s="2"/>
      <c r="R33" s="12"/>
      <c r="S33" s="11"/>
      <c r="T33" s="2"/>
      <c r="U33" s="12"/>
      <c r="V33" s="11"/>
      <c r="W33" s="2"/>
      <c r="X33" s="12"/>
      <c r="Y33" s="11"/>
      <c r="Z33" s="2"/>
      <c r="AA33" s="12"/>
      <c r="AB33" s="11"/>
      <c r="AC33" s="2"/>
      <c r="AD33" s="12"/>
      <c r="AE33" s="11"/>
      <c r="AF33" s="2"/>
      <c r="AG33" s="12"/>
      <c r="AI33" s="88"/>
      <c r="AK33" s="39"/>
      <c r="AL33" s="136"/>
      <c r="AM33" s="37"/>
      <c r="AN33" s="37"/>
      <c r="AO33" s="37"/>
      <c r="AP33" s="37"/>
      <c r="AQ33" s="82"/>
      <c r="AR33" s="83"/>
      <c r="AS33" s="85"/>
      <c r="AT33" s="37"/>
      <c r="AU33" s="37"/>
      <c r="AV33" s="37"/>
      <c r="AW33" s="37" t="str">
        <f t="shared" si="0"/>
        <v/>
      </c>
    </row>
    <row r="34" spans="2:49">
      <c r="F34" s="3" t="s">
        <v>73</v>
      </c>
      <c r="G34" s="45">
        <f>SUM(O41,R41,U41,X41,AA41,AD41,AG41)*D37</f>
        <v>0</v>
      </c>
      <c r="H34" s="90"/>
      <c r="I34" s="88"/>
      <c r="K34" s="189"/>
      <c r="L34" s="32" t="s">
        <v>66</v>
      </c>
      <c r="M34" s="11"/>
      <c r="N34" s="2"/>
      <c r="O34" s="12"/>
      <c r="P34" s="11"/>
      <c r="Q34" s="2"/>
      <c r="R34" s="12"/>
      <c r="S34" s="11"/>
      <c r="T34" s="2"/>
      <c r="U34" s="12"/>
      <c r="V34" s="11"/>
      <c r="W34" s="2"/>
      <c r="X34" s="12"/>
      <c r="Y34" s="11"/>
      <c r="Z34" s="2"/>
      <c r="AA34" s="12"/>
      <c r="AB34" s="11"/>
      <c r="AC34" s="2"/>
      <c r="AD34" s="12"/>
      <c r="AE34" s="11"/>
      <c r="AF34" s="2"/>
      <c r="AG34" s="12"/>
      <c r="AI34" s="88"/>
      <c r="AK34" s="39"/>
      <c r="AL34" s="136"/>
      <c r="AM34" s="37"/>
      <c r="AN34" s="37"/>
      <c r="AO34" s="37"/>
      <c r="AP34" s="37"/>
      <c r="AQ34" s="82"/>
      <c r="AR34" s="83"/>
      <c r="AS34" s="85"/>
      <c r="AT34" s="37"/>
      <c r="AU34" s="37"/>
      <c r="AV34" s="37"/>
      <c r="AW34" s="37" t="str">
        <f t="shared" si="0"/>
        <v/>
      </c>
    </row>
    <row r="35" spans="2:49">
      <c r="B35" s="139" t="s">
        <v>98</v>
      </c>
      <c r="C35" s="148"/>
      <c r="D35" s="140"/>
      <c r="F35" s="3" t="s">
        <v>75</v>
      </c>
      <c r="G35" s="45">
        <f>SUM(O42,R42,U42,X42,AA42,AD42,AG42)*D38</f>
        <v>0</v>
      </c>
      <c r="H35" s="90"/>
      <c r="I35" s="88"/>
      <c r="K35" s="189"/>
      <c r="L35" s="17" t="s">
        <v>68</v>
      </c>
      <c r="M35" s="11"/>
      <c r="N35" s="2"/>
      <c r="O35" s="12"/>
      <c r="P35" s="11"/>
      <c r="Q35" s="2"/>
      <c r="R35" s="12"/>
      <c r="S35" s="11"/>
      <c r="T35" s="2"/>
      <c r="U35" s="12"/>
      <c r="V35" s="11"/>
      <c r="W35" s="2"/>
      <c r="X35" s="12"/>
      <c r="Y35" s="11"/>
      <c r="Z35" s="2"/>
      <c r="AA35" s="12"/>
      <c r="AB35" s="11"/>
      <c r="AC35" s="2"/>
      <c r="AD35" s="12"/>
      <c r="AE35" s="11"/>
      <c r="AF35" s="2"/>
      <c r="AG35" s="12"/>
      <c r="AI35" s="88"/>
      <c r="AK35" s="39"/>
      <c r="AL35" s="136"/>
      <c r="AM35" s="37"/>
      <c r="AN35" s="37"/>
      <c r="AO35" s="37"/>
      <c r="AP35" s="37"/>
      <c r="AQ35" s="82"/>
      <c r="AR35" s="83"/>
      <c r="AS35" s="85"/>
      <c r="AT35" s="37"/>
      <c r="AU35" s="37"/>
      <c r="AV35" s="37"/>
      <c r="AW35" s="37" t="str">
        <f t="shared" si="0"/>
        <v/>
      </c>
    </row>
    <row r="36" spans="2:49">
      <c r="B36" s="11"/>
      <c r="C36" s="2" t="s">
        <v>3</v>
      </c>
      <c r="D36" s="12" t="s">
        <v>99</v>
      </c>
      <c r="F36" s="3" t="s">
        <v>77</v>
      </c>
      <c r="G36" s="45">
        <f>SUM(O43,R43,U43,X43,AA43,AD43,AG43)*D37+SUM(O44,R44,U44,X44,AA44,AD44,AG44)*D38</f>
        <v>0</v>
      </c>
      <c r="H36" s="90"/>
      <c r="I36" s="88"/>
      <c r="K36" s="189"/>
      <c r="L36" s="32" t="s">
        <v>70</v>
      </c>
      <c r="M36" s="11"/>
      <c r="N36" s="2"/>
      <c r="O36" s="12"/>
      <c r="P36" s="11"/>
      <c r="Q36" s="2"/>
      <c r="R36" s="12"/>
      <c r="S36" s="11"/>
      <c r="T36" s="2"/>
      <c r="U36" s="12"/>
      <c r="V36" s="11"/>
      <c r="W36" s="2"/>
      <c r="X36" s="12"/>
      <c r="Y36" s="11"/>
      <c r="Z36" s="2"/>
      <c r="AA36" s="12"/>
      <c r="AB36" s="11"/>
      <c r="AC36" s="2"/>
      <c r="AD36" s="12"/>
      <c r="AE36" s="11"/>
      <c r="AF36" s="2"/>
      <c r="AG36" s="12"/>
      <c r="AI36" s="88"/>
      <c r="AK36" s="39"/>
      <c r="AL36" s="136"/>
      <c r="AM36" s="37"/>
      <c r="AN36" s="37"/>
      <c r="AO36" s="37"/>
      <c r="AP36" s="37"/>
      <c r="AQ36" s="82"/>
      <c r="AR36" s="83"/>
      <c r="AS36" s="85"/>
      <c r="AT36" s="37"/>
      <c r="AU36" s="37"/>
      <c r="AV36" s="37"/>
      <c r="AW36" s="37" t="str">
        <f t="shared" si="0"/>
        <v/>
      </c>
    </row>
    <row r="37" spans="2:49">
      <c r="B37" s="11" t="s">
        <v>8</v>
      </c>
      <c r="C37" s="50">
        <v>50</v>
      </c>
      <c r="D37" s="45">
        <v>80</v>
      </c>
      <c r="F37" s="3" t="s">
        <v>79</v>
      </c>
      <c r="G37" s="46">
        <f>SUM(G34:G36)</f>
        <v>0</v>
      </c>
      <c r="H37" s="91"/>
      <c r="I37" s="88"/>
      <c r="K37" s="189"/>
      <c r="L37" s="17" t="s">
        <v>72</v>
      </c>
      <c r="M37" s="11"/>
      <c r="N37" s="2"/>
      <c r="O37" s="12"/>
      <c r="P37" s="11"/>
      <c r="Q37" s="2"/>
      <c r="R37" s="12"/>
      <c r="S37" s="11"/>
      <c r="T37" s="2"/>
      <c r="U37" s="12"/>
      <c r="V37" s="11"/>
      <c r="W37" s="2"/>
      <c r="X37" s="12"/>
      <c r="Y37" s="11"/>
      <c r="Z37" s="2"/>
      <c r="AA37" s="12"/>
      <c r="AB37" s="11"/>
      <c r="AC37" s="2"/>
      <c r="AD37" s="12"/>
      <c r="AE37" s="11"/>
      <c r="AF37" s="2"/>
      <c r="AG37" s="12"/>
      <c r="AI37" s="88"/>
      <c r="AK37" s="39"/>
      <c r="AL37" s="136"/>
      <c r="AM37" s="37"/>
      <c r="AN37" s="37"/>
      <c r="AO37" s="37"/>
      <c r="AP37" s="37"/>
      <c r="AQ37" s="82"/>
      <c r="AR37" s="83"/>
      <c r="AS37" s="85"/>
      <c r="AT37" s="37"/>
      <c r="AU37" s="37"/>
      <c r="AV37" s="37"/>
      <c r="AW37" s="37" t="str">
        <f t="shared" si="0"/>
        <v/>
      </c>
    </row>
    <row r="38" spans="2:49">
      <c r="B38" s="13" t="s">
        <v>9</v>
      </c>
      <c r="C38" s="51">
        <v>70</v>
      </c>
      <c r="D38" s="52">
        <v>120</v>
      </c>
      <c r="F38" s="19" t="s">
        <v>81</v>
      </c>
      <c r="G38" s="47">
        <f>G32/G31</f>
        <v>7.5630252100840331E-2</v>
      </c>
      <c r="H38" s="92"/>
      <c r="I38" s="88"/>
      <c r="K38" s="189"/>
      <c r="L38" s="32" t="s">
        <v>74</v>
      </c>
      <c r="M38" s="11"/>
      <c r="N38" s="2"/>
      <c r="O38" s="12"/>
      <c r="P38" s="11"/>
      <c r="Q38" s="2"/>
      <c r="R38" s="12"/>
      <c r="S38" s="11"/>
      <c r="T38" s="2"/>
      <c r="U38" s="12"/>
      <c r="V38" s="11"/>
      <c r="W38" s="2"/>
      <c r="X38" s="12"/>
      <c r="Y38" s="11"/>
      <c r="Z38" s="2"/>
      <c r="AA38" s="12"/>
      <c r="AB38" s="11"/>
      <c r="AC38" s="2"/>
      <c r="AD38" s="12"/>
      <c r="AE38" s="11"/>
      <c r="AF38" s="2"/>
      <c r="AG38" s="12"/>
      <c r="AI38" s="88"/>
      <c r="AK38" s="39"/>
      <c r="AL38" s="136"/>
      <c r="AM38" s="37"/>
      <c r="AN38" s="37"/>
      <c r="AO38" s="37"/>
      <c r="AP38" s="37"/>
      <c r="AQ38" s="82"/>
      <c r="AR38" s="83"/>
      <c r="AS38" s="85"/>
      <c r="AT38" s="37"/>
      <c r="AU38" s="37"/>
      <c r="AV38" s="37"/>
      <c r="AW38" s="37" t="str">
        <f t="shared" si="0"/>
        <v/>
      </c>
    </row>
    <row r="39" spans="2:49">
      <c r="I39" s="88"/>
      <c r="K39" s="190"/>
      <c r="L39" s="18" t="s">
        <v>76</v>
      </c>
      <c r="M39" s="60"/>
      <c r="N39" s="61"/>
      <c r="O39" s="23"/>
      <c r="P39" s="60"/>
      <c r="Q39" s="61"/>
      <c r="R39" s="23"/>
      <c r="S39" s="60"/>
      <c r="T39" s="61"/>
      <c r="U39" s="23"/>
      <c r="V39" s="60"/>
      <c r="W39" s="61"/>
      <c r="X39" s="23"/>
      <c r="Y39" s="60"/>
      <c r="Z39" s="61"/>
      <c r="AA39" s="23"/>
      <c r="AB39" s="60"/>
      <c r="AC39" s="61"/>
      <c r="AD39" s="23"/>
      <c r="AE39" s="60"/>
      <c r="AF39" s="61"/>
      <c r="AG39" s="23"/>
      <c r="AI39" s="88"/>
      <c r="AK39" s="39"/>
      <c r="AL39" s="136"/>
      <c r="AM39" s="37"/>
      <c r="AN39" s="37"/>
      <c r="AO39" s="37"/>
      <c r="AP39" s="37"/>
      <c r="AQ39" s="82"/>
      <c r="AR39" s="83"/>
      <c r="AS39" s="85"/>
      <c r="AT39" s="37"/>
      <c r="AU39" s="37"/>
      <c r="AV39" s="37"/>
      <c r="AW39" s="37" t="str">
        <f t="shared" si="0"/>
        <v/>
      </c>
    </row>
    <row r="40" spans="2:49">
      <c r="I40" s="88"/>
      <c r="K40" s="182"/>
      <c r="L40" s="183"/>
      <c r="M40" s="28">
        <f>(COUNTIF(M6:M39,"x")+COUNTIF(M6:M39,"o")+COUNTIF(M6:M39,"r"))/2</f>
        <v>0</v>
      </c>
      <c r="N40" s="29">
        <f t="shared" ref="N40:AG40" si="3">(COUNTIF(N6:N39,"x")+COUNTIF(N6:N39,"o")+COUNTIF(N6:N39,"r"))/2</f>
        <v>0</v>
      </c>
      <c r="O40" s="29">
        <f t="shared" si="3"/>
        <v>3</v>
      </c>
      <c r="P40" s="29">
        <f t="shared" si="3"/>
        <v>0</v>
      </c>
      <c r="Q40" s="29">
        <f t="shared" si="3"/>
        <v>0</v>
      </c>
      <c r="R40" s="29">
        <f t="shared" si="3"/>
        <v>0</v>
      </c>
      <c r="S40" s="29">
        <f t="shared" si="3"/>
        <v>0</v>
      </c>
      <c r="T40" s="29">
        <f t="shared" si="3"/>
        <v>0</v>
      </c>
      <c r="U40" s="29">
        <f t="shared" si="3"/>
        <v>3</v>
      </c>
      <c r="V40" s="29">
        <f t="shared" si="3"/>
        <v>0</v>
      </c>
      <c r="W40" s="29">
        <f t="shared" si="3"/>
        <v>0</v>
      </c>
      <c r="X40" s="29">
        <f t="shared" si="3"/>
        <v>0</v>
      </c>
      <c r="Y40" s="29">
        <f t="shared" si="3"/>
        <v>0</v>
      </c>
      <c r="Z40" s="29">
        <f t="shared" si="3"/>
        <v>0</v>
      </c>
      <c r="AA40" s="29">
        <f t="shared" si="3"/>
        <v>3</v>
      </c>
      <c r="AB40" s="29">
        <f t="shared" si="3"/>
        <v>0</v>
      </c>
      <c r="AC40" s="29">
        <f t="shared" si="3"/>
        <v>5</v>
      </c>
      <c r="AD40" s="29">
        <f t="shared" si="3"/>
        <v>0</v>
      </c>
      <c r="AE40" s="29">
        <f t="shared" si="3"/>
        <v>0</v>
      </c>
      <c r="AF40" s="29">
        <f t="shared" si="3"/>
        <v>0</v>
      </c>
      <c r="AG40" s="30">
        <f t="shared" si="3"/>
        <v>0</v>
      </c>
      <c r="AH40" s="89"/>
      <c r="AI40" s="88"/>
      <c r="AK40" s="39"/>
      <c r="AL40" s="136"/>
      <c r="AM40" s="37"/>
      <c r="AN40" s="37"/>
      <c r="AO40" s="37"/>
      <c r="AP40" s="37"/>
      <c r="AQ40" s="82"/>
      <c r="AR40" s="83"/>
      <c r="AS40" s="85"/>
      <c r="AT40" s="37"/>
      <c r="AU40" s="37"/>
      <c r="AV40" s="37"/>
      <c r="AW40" s="37" t="str">
        <f t="shared" si="0"/>
        <v/>
      </c>
    </row>
    <row r="41" spans="2:49" ht="15" hidden="1" customHeight="1">
      <c r="B41" s="200" t="s">
        <v>22</v>
      </c>
      <c r="C41" s="201"/>
      <c r="D41" s="201"/>
      <c r="E41" s="202"/>
      <c r="I41" s="88"/>
      <c r="K41" s="209" t="s">
        <v>8</v>
      </c>
      <c r="L41" s="210"/>
      <c r="M41" s="98">
        <f>(COUNTIF(M6:M27,"x"))/2</f>
        <v>0</v>
      </c>
      <c r="N41" s="62">
        <f t="shared" ref="N41:AG41" si="4">(COUNTIF(N6:N27,"x"))/2</f>
        <v>0</v>
      </c>
      <c r="O41" s="62">
        <f t="shared" si="4"/>
        <v>0</v>
      </c>
      <c r="P41" s="62">
        <f t="shared" si="4"/>
        <v>0</v>
      </c>
      <c r="Q41" s="62">
        <f t="shared" si="4"/>
        <v>0</v>
      </c>
      <c r="R41" s="62">
        <f t="shared" si="4"/>
        <v>0</v>
      </c>
      <c r="S41" s="62">
        <f t="shared" si="4"/>
        <v>0</v>
      </c>
      <c r="T41" s="62">
        <f t="shared" si="4"/>
        <v>0</v>
      </c>
      <c r="U41" s="62">
        <f t="shared" si="4"/>
        <v>0</v>
      </c>
      <c r="V41" s="62">
        <f t="shared" si="4"/>
        <v>0</v>
      </c>
      <c r="W41" s="62">
        <f t="shared" si="4"/>
        <v>0</v>
      </c>
      <c r="X41" s="62">
        <f t="shared" si="4"/>
        <v>0</v>
      </c>
      <c r="Y41" s="62">
        <f t="shared" si="4"/>
        <v>0</v>
      </c>
      <c r="Z41" s="62">
        <f t="shared" si="4"/>
        <v>0</v>
      </c>
      <c r="AA41" s="62">
        <f t="shared" si="4"/>
        <v>0</v>
      </c>
      <c r="AB41" s="62">
        <f t="shared" si="4"/>
        <v>0</v>
      </c>
      <c r="AC41" s="62">
        <f t="shared" si="4"/>
        <v>0</v>
      </c>
      <c r="AD41" s="62">
        <f t="shared" si="4"/>
        <v>0</v>
      </c>
      <c r="AE41" s="62">
        <f t="shared" si="4"/>
        <v>0</v>
      </c>
      <c r="AF41" s="62">
        <f t="shared" si="4"/>
        <v>0</v>
      </c>
      <c r="AG41" s="97">
        <f t="shared" si="4"/>
        <v>0</v>
      </c>
      <c r="AH41" s="89"/>
      <c r="AI41" s="88"/>
      <c r="AK41" s="39"/>
      <c r="AL41" s="136"/>
      <c r="AM41" s="37"/>
      <c r="AN41" s="37"/>
      <c r="AO41" s="37"/>
      <c r="AP41" s="37"/>
      <c r="AQ41" s="82"/>
      <c r="AR41" s="83"/>
      <c r="AS41" s="85"/>
      <c r="AT41" s="37"/>
      <c r="AU41" s="37"/>
      <c r="AV41" s="37"/>
      <c r="AW41" s="37" t="str">
        <f t="shared" si="0"/>
        <v/>
      </c>
    </row>
    <row r="42" spans="2:49" ht="15" hidden="1" customHeight="1">
      <c r="B42" s="3"/>
      <c r="C42" s="25" t="s">
        <v>3</v>
      </c>
      <c r="D42" s="25" t="s">
        <v>100</v>
      </c>
      <c r="E42" s="4" t="s">
        <v>101</v>
      </c>
      <c r="I42" s="88"/>
      <c r="K42" s="203" t="s">
        <v>9</v>
      </c>
      <c r="L42" s="208"/>
      <c r="M42" s="99">
        <f>(COUNTIF(M28:M39,"x"))/2</f>
        <v>0</v>
      </c>
      <c r="N42" s="63">
        <f t="shared" ref="N42:AG42" si="5">(COUNTIF(N28:N39,"x"))/2</f>
        <v>0</v>
      </c>
      <c r="O42" s="63">
        <f t="shared" si="5"/>
        <v>0</v>
      </c>
      <c r="P42" s="63">
        <f t="shared" si="5"/>
        <v>0</v>
      </c>
      <c r="Q42" s="63">
        <f t="shared" si="5"/>
        <v>0</v>
      </c>
      <c r="R42" s="63">
        <f t="shared" si="5"/>
        <v>0</v>
      </c>
      <c r="S42" s="63">
        <f t="shared" si="5"/>
        <v>0</v>
      </c>
      <c r="T42" s="63">
        <f t="shared" si="5"/>
        <v>0</v>
      </c>
      <c r="U42" s="63">
        <f t="shared" si="5"/>
        <v>0</v>
      </c>
      <c r="V42" s="63">
        <f t="shared" si="5"/>
        <v>0</v>
      </c>
      <c r="W42" s="63">
        <f t="shared" si="5"/>
        <v>0</v>
      </c>
      <c r="X42" s="63">
        <f t="shared" si="5"/>
        <v>0</v>
      </c>
      <c r="Y42" s="63">
        <f t="shared" si="5"/>
        <v>0</v>
      </c>
      <c r="Z42" s="63">
        <f t="shared" si="5"/>
        <v>0</v>
      </c>
      <c r="AA42" s="63">
        <f t="shared" si="5"/>
        <v>0</v>
      </c>
      <c r="AB42" s="63">
        <f t="shared" si="5"/>
        <v>0</v>
      </c>
      <c r="AC42" s="63">
        <f t="shared" si="5"/>
        <v>0</v>
      </c>
      <c r="AD42" s="63">
        <f t="shared" si="5"/>
        <v>0</v>
      </c>
      <c r="AE42" s="63">
        <f t="shared" si="5"/>
        <v>0</v>
      </c>
      <c r="AF42" s="63">
        <f t="shared" si="5"/>
        <v>0</v>
      </c>
      <c r="AG42" s="95">
        <f t="shared" si="5"/>
        <v>0</v>
      </c>
      <c r="AH42" s="89"/>
      <c r="AI42" s="88"/>
      <c r="AK42" s="39"/>
      <c r="AL42" s="136"/>
      <c r="AM42" s="37"/>
      <c r="AN42" s="37"/>
      <c r="AO42" s="37"/>
      <c r="AP42" s="37"/>
      <c r="AQ42" s="82"/>
      <c r="AR42" s="83"/>
      <c r="AS42" s="85"/>
      <c r="AT42" s="37"/>
      <c r="AU42" s="37"/>
      <c r="AV42" s="37"/>
      <c r="AW42" s="37" t="str">
        <f t="shared" si="0"/>
        <v/>
      </c>
    </row>
    <row r="43" spans="2:49" ht="15" hidden="1" customHeight="1">
      <c r="B43" s="11" t="s">
        <v>8</v>
      </c>
      <c r="C43" s="25">
        <f>SUM(M41,P41,S41,V41,Y41,AB41,AE41)+SUM(M43,P43,S43,V43,Y43,AB43,AE43)+SUM(M49,P49,S49,V49,Y49,AB49,AE49)</f>
        <v>0</v>
      </c>
      <c r="D43" s="25">
        <f t="shared" ref="D43:E44" si="6">SUM(N41,Q41,T41,W41,Z41,AC41,AF41)+SUM(N43,Q43,T43,W43,Z43,AC43,AF43)+SUM(N49,Q49,T49,W49,Z49,AC49,AF49)</f>
        <v>5</v>
      </c>
      <c r="E43" s="25">
        <f t="shared" si="6"/>
        <v>9</v>
      </c>
      <c r="I43" s="88"/>
      <c r="K43" s="203" t="s">
        <v>102</v>
      </c>
      <c r="L43" s="208"/>
      <c r="M43" s="99">
        <f>COUNTIF(M6:M27,"o")/2</f>
        <v>0</v>
      </c>
      <c r="N43" s="63">
        <f t="shared" ref="N43:AG43" si="7">COUNTIF(N6:N27,"o")/2</f>
        <v>0</v>
      </c>
      <c r="O43" s="63">
        <f t="shared" si="7"/>
        <v>0</v>
      </c>
      <c r="P43" s="63">
        <f t="shared" si="7"/>
        <v>0</v>
      </c>
      <c r="Q43" s="63">
        <f t="shared" si="7"/>
        <v>0</v>
      </c>
      <c r="R43" s="63">
        <f t="shared" si="7"/>
        <v>0</v>
      </c>
      <c r="S43" s="63">
        <f t="shared" si="7"/>
        <v>0</v>
      </c>
      <c r="T43" s="63">
        <f t="shared" si="7"/>
        <v>0</v>
      </c>
      <c r="U43" s="63">
        <f t="shared" si="7"/>
        <v>0</v>
      </c>
      <c r="V43" s="63">
        <f t="shared" si="7"/>
        <v>0</v>
      </c>
      <c r="W43" s="63">
        <f t="shared" si="7"/>
        <v>0</v>
      </c>
      <c r="X43" s="63">
        <f t="shared" si="7"/>
        <v>0</v>
      </c>
      <c r="Y43" s="63">
        <f t="shared" si="7"/>
        <v>0</v>
      </c>
      <c r="Z43" s="63">
        <f t="shared" si="7"/>
        <v>0</v>
      </c>
      <c r="AA43" s="63">
        <f t="shared" si="7"/>
        <v>0</v>
      </c>
      <c r="AB43" s="63">
        <f t="shared" si="7"/>
        <v>0</v>
      </c>
      <c r="AC43" s="63">
        <f t="shared" si="7"/>
        <v>5</v>
      </c>
      <c r="AD43" s="63">
        <f t="shared" si="7"/>
        <v>0</v>
      </c>
      <c r="AE43" s="63">
        <f t="shared" si="7"/>
        <v>0</v>
      </c>
      <c r="AF43" s="63">
        <f t="shared" si="7"/>
        <v>0</v>
      </c>
      <c r="AG43" s="95">
        <f t="shared" si="7"/>
        <v>0</v>
      </c>
      <c r="AH43" s="89"/>
      <c r="AI43" s="88"/>
      <c r="AK43" s="39"/>
      <c r="AL43" s="136"/>
      <c r="AM43" s="37"/>
      <c r="AN43" s="37"/>
      <c r="AO43" s="37"/>
      <c r="AP43" s="37"/>
      <c r="AQ43" s="82"/>
      <c r="AR43" s="83"/>
      <c r="AS43" s="85"/>
      <c r="AT43" s="37"/>
      <c r="AU43" s="37"/>
      <c r="AV43" s="37"/>
      <c r="AW43" s="37" t="str">
        <f t="shared" si="0"/>
        <v/>
      </c>
    </row>
    <row r="44" spans="2:49" ht="15.75" hidden="1" customHeight="1">
      <c r="B44" s="13" t="s">
        <v>9</v>
      </c>
      <c r="C44" s="108">
        <f>SUM(M42,P42,S42,V42,Y42,AB42,AE42)+SUM(M44,P44,S44,V44,Y44,AB44,AE44)+SUM(M50,P50,S50,V50,Y50,AB50,AE50)</f>
        <v>0</v>
      </c>
      <c r="D44" s="108">
        <f t="shared" si="6"/>
        <v>0</v>
      </c>
      <c r="E44" s="108">
        <f t="shared" si="6"/>
        <v>0</v>
      </c>
      <c r="I44" s="88"/>
      <c r="K44" s="203" t="s">
        <v>103</v>
      </c>
      <c r="L44" s="208"/>
      <c r="M44" s="100">
        <f>COUNTIF(M28:M39,"o")/2</f>
        <v>0</v>
      </c>
      <c r="N44" s="59">
        <f t="shared" ref="N44:AG44" si="8">COUNTIF(N28:N39,"o")/2</f>
        <v>0</v>
      </c>
      <c r="O44" s="59">
        <f t="shared" si="8"/>
        <v>0</v>
      </c>
      <c r="P44" s="59">
        <f t="shared" si="8"/>
        <v>0</v>
      </c>
      <c r="Q44" s="59">
        <f t="shared" si="8"/>
        <v>0</v>
      </c>
      <c r="R44" s="59">
        <f t="shared" si="8"/>
        <v>0</v>
      </c>
      <c r="S44" s="59">
        <f t="shared" si="8"/>
        <v>0</v>
      </c>
      <c r="T44" s="59">
        <f t="shared" si="8"/>
        <v>0</v>
      </c>
      <c r="U44" s="59">
        <f t="shared" si="8"/>
        <v>0</v>
      </c>
      <c r="V44" s="59">
        <f t="shared" si="8"/>
        <v>0</v>
      </c>
      <c r="W44" s="59">
        <f t="shared" si="8"/>
        <v>0</v>
      </c>
      <c r="X44" s="59">
        <f t="shared" si="8"/>
        <v>0</v>
      </c>
      <c r="Y44" s="59">
        <f t="shared" si="8"/>
        <v>0</v>
      </c>
      <c r="Z44" s="59">
        <f t="shared" si="8"/>
        <v>0</v>
      </c>
      <c r="AA44" s="59">
        <f t="shared" si="8"/>
        <v>0</v>
      </c>
      <c r="AB44" s="59">
        <f t="shared" si="8"/>
        <v>0</v>
      </c>
      <c r="AC44" s="59">
        <f t="shared" si="8"/>
        <v>0</v>
      </c>
      <c r="AD44" s="59">
        <f t="shared" si="8"/>
        <v>0</v>
      </c>
      <c r="AE44" s="59">
        <f t="shared" si="8"/>
        <v>0</v>
      </c>
      <c r="AF44" s="59">
        <f t="shared" si="8"/>
        <v>0</v>
      </c>
      <c r="AG44" s="64">
        <f t="shared" si="8"/>
        <v>0</v>
      </c>
      <c r="AH44" s="89"/>
      <c r="AI44" s="88"/>
      <c r="AK44" s="39"/>
      <c r="AL44" s="136"/>
      <c r="AM44" s="37"/>
      <c r="AN44" s="37"/>
      <c r="AO44" s="37"/>
      <c r="AP44" s="37"/>
      <c r="AQ44" s="82"/>
      <c r="AR44" s="83"/>
      <c r="AS44" s="85"/>
      <c r="AT44" s="37"/>
      <c r="AU44" s="37"/>
      <c r="AV44" s="37"/>
      <c r="AW44" s="37" t="str">
        <f t="shared" si="0"/>
        <v/>
      </c>
    </row>
    <row r="45" spans="2:49" ht="15" hidden="1" customHeight="1">
      <c r="I45" s="88"/>
      <c r="K45" s="203" t="s">
        <v>7</v>
      </c>
      <c r="L45" s="208"/>
      <c r="M45" s="101">
        <f>(COUNTIF(M6:M21,"x")+COUNTIF(M6:M21,"o"))/2</f>
        <v>0</v>
      </c>
      <c r="N45" s="65">
        <f t="shared" ref="N45:AA45" si="9">(COUNTIF(N6:N21,"x")+COUNTIF(N6:N21,"o"))/2</f>
        <v>0</v>
      </c>
      <c r="O45" s="65">
        <f t="shared" si="9"/>
        <v>0</v>
      </c>
      <c r="P45" s="65">
        <f t="shared" si="9"/>
        <v>0</v>
      </c>
      <c r="Q45" s="65">
        <f t="shared" si="9"/>
        <v>0</v>
      </c>
      <c r="R45" s="65">
        <f t="shared" si="9"/>
        <v>0</v>
      </c>
      <c r="S45" s="65">
        <f t="shared" si="9"/>
        <v>0</v>
      </c>
      <c r="T45" s="65">
        <f t="shared" si="9"/>
        <v>0</v>
      </c>
      <c r="U45" s="65">
        <f t="shared" si="9"/>
        <v>0</v>
      </c>
      <c r="V45" s="65">
        <f t="shared" si="9"/>
        <v>0</v>
      </c>
      <c r="W45" s="65">
        <f t="shared" si="9"/>
        <v>0</v>
      </c>
      <c r="X45" s="65">
        <f t="shared" si="9"/>
        <v>0</v>
      </c>
      <c r="Y45" s="65">
        <f t="shared" si="9"/>
        <v>0</v>
      </c>
      <c r="Z45" s="65">
        <f t="shared" si="9"/>
        <v>0</v>
      </c>
      <c r="AA45" s="66">
        <f t="shared" si="9"/>
        <v>0</v>
      </c>
      <c r="AI45" s="88"/>
      <c r="AK45" s="39"/>
      <c r="AL45" s="136"/>
      <c r="AM45" s="37"/>
      <c r="AN45" s="37"/>
      <c r="AO45" s="37"/>
      <c r="AP45" s="37"/>
      <c r="AQ45" s="82"/>
      <c r="AR45" s="83"/>
      <c r="AS45" s="85"/>
      <c r="AT45" s="37"/>
      <c r="AU45" s="37"/>
      <c r="AV45" s="37"/>
      <c r="AW45" s="37" t="str">
        <f t="shared" si="0"/>
        <v/>
      </c>
    </row>
    <row r="46" spans="2:49" ht="15.75" hidden="1" customHeight="1">
      <c r="I46" s="88"/>
      <c r="K46" s="203" t="s">
        <v>10</v>
      </c>
      <c r="L46" s="208"/>
      <c r="M46" s="102">
        <f>(COUNTIF(M22:M27,"x")+COUNTIF(M22:M27,"o"))/2</f>
        <v>0</v>
      </c>
      <c r="N46" s="29">
        <f t="shared" ref="N46:AA46" si="10">(COUNTIF(N22:N27,"x")+COUNTIF(N22:N27,"o"))/2</f>
        <v>0</v>
      </c>
      <c r="O46" s="29">
        <f t="shared" si="10"/>
        <v>0</v>
      </c>
      <c r="P46" s="29">
        <f t="shared" si="10"/>
        <v>0</v>
      </c>
      <c r="Q46" s="29">
        <f t="shared" si="10"/>
        <v>0</v>
      </c>
      <c r="R46" s="29">
        <f t="shared" si="10"/>
        <v>0</v>
      </c>
      <c r="S46" s="29">
        <f t="shared" si="10"/>
        <v>0</v>
      </c>
      <c r="T46" s="29">
        <f t="shared" si="10"/>
        <v>0</v>
      </c>
      <c r="U46" s="29">
        <f t="shared" si="10"/>
        <v>0</v>
      </c>
      <c r="V46" s="29">
        <f t="shared" si="10"/>
        <v>0</v>
      </c>
      <c r="W46" s="29">
        <f t="shared" si="10"/>
        <v>0</v>
      </c>
      <c r="X46" s="29">
        <f t="shared" si="10"/>
        <v>0</v>
      </c>
      <c r="Y46" s="29">
        <f t="shared" si="10"/>
        <v>0</v>
      </c>
      <c r="Z46" s="29">
        <f t="shared" si="10"/>
        <v>0</v>
      </c>
      <c r="AA46" s="30">
        <f t="shared" si="10"/>
        <v>0</v>
      </c>
      <c r="AB46" s="70">
        <f>(COUNTIF(AB6:AB27,"x")+COUNTIF(AB6:AB27,"o"))/2</f>
        <v>0</v>
      </c>
      <c r="AC46" s="71">
        <f t="shared" ref="AC46:AG46" si="11">(COUNTIF(AC6:AC27,"x")+COUNTIF(AC6:AC27,"o"))/2</f>
        <v>5</v>
      </c>
      <c r="AD46" s="71">
        <f t="shared" si="11"/>
        <v>0</v>
      </c>
      <c r="AE46" s="71">
        <f t="shared" si="11"/>
        <v>0</v>
      </c>
      <c r="AF46" s="69">
        <f t="shared" si="11"/>
        <v>0</v>
      </c>
      <c r="AG46" s="96">
        <f t="shared" si="11"/>
        <v>0</v>
      </c>
      <c r="AI46" s="88"/>
      <c r="AK46" s="39"/>
      <c r="AL46" s="136"/>
      <c r="AM46" s="37"/>
      <c r="AN46" s="37"/>
      <c r="AO46" s="37"/>
      <c r="AP46" s="37"/>
      <c r="AQ46" s="82"/>
      <c r="AR46" s="83"/>
      <c r="AS46" s="85"/>
      <c r="AT46" s="37"/>
      <c r="AU46" s="37"/>
      <c r="AV46" s="37"/>
      <c r="AW46" s="37" t="str">
        <f t="shared" si="0"/>
        <v/>
      </c>
    </row>
    <row r="47" spans="2:49" ht="15" hidden="1" customHeight="1">
      <c r="I47" s="88"/>
      <c r="K47" s="203" t="s">
        <v>12</v>
      </c>
      <c r="L47" s="208"/>
      <c r="M47" s="103">
        <f>(COUNTIF(M28:M39,"x")+COUNTIF(M28:M39,"o"))/2</f>
        <v>0</v>
      </c>
      <c r="N47" s="104">
        <f t="shared" ref="N47:AG47" si="12">(COUNTIF(N28:N39,"x")+COUNTIF(N28:N39,"o"))/2</f>
        <v>0</v>
      </c>
      <c r="O47" s="104">
        <f t="shared" si="12"/>
        <v>0</v>
      </c>
      <c r="P47" s="104">
        <f t="shared" si="12"/>
        <v>0</v>
      </c>
      <c r="Q47" s="104">
        <f t="shared" si="12"/>
        <v>0</v>
      </c>
      <c r="R47" s="104">
        <f t="shared" si="12"/>
        <v>0</v>
      </c>
      <c r="S47" s="104">
        <f t="shared" si="12"/>
        <v>0</v>
      </c>
      <c r="T47" s="104">
        <f t="shared" si="12"/>
        <v>0</v>
      </c>
      <c r="U47" s="104">
        <f t="shared" si="12"/>
        <v>0</v>
      </c>
      <c r="V47" s="104">
        <f t="shared" si="12"/>
        <v>0</v>
      </c>
      <c r="W47" s="104">
        <f t="shared" si="12"/>
        <v>0</v>
      </c>
      <c r="X47" s="104">
        <f t="shared" si="12"/>
        <v>0</v>
      </c>
      <c r="Y47" s="104">
        <f t="shared" si="12"/>
        <v>0</v>
      </c>
      <c r="Z47" s="104">
        <f t="shared" si="12"/>
        <v>0</v>
      </c>
      <c r="AA47" s="104">
        <f t="shared" si="12"/>
        <v>0</v>
      </c>
      <c r="AB47" s="71">
        <f t="shared" si="12"/>
        <v>0</v>
      </c>
      <c r="AC47" s="71">
        <f t="shared" si="12"/>
        <v>0</v>
      </c>
      <c r="AD47" s="71">
        <f t="shared" si="12"/>
        <v>0</v>
      </c>
      <c r="AE47" s="71">
        <f t="shared" si="12"/>
        <v>0</v>
      </c>
      <c r="AF47" s="71">
        <f t="shared" si="12"/>
        <v>0</v>
      </c>
      <c r="AG47" s="105">
        <f t="shared" si="12"/>
        <v>0</v>
      </c>
      <c r="AI47" s="88"/>
      <c r="AK47" s="39"/>
      <c r="AL47" s="136"/>
      <c r="AM47" s="37"/>
      <c r="AN47" s="37"/>
      <c r="AO47" s="37"/>
      <c r="AP47" s="37"/>
      <c r="AQ47" s="82"/>
      <c r="AR47" s="83"/>
      <c r="AS47" s="85"/>
      <c r="AT47" s="37"/>
      <c r="AU47" s="37"/>
      <c r="AV47" s="37"/>
      <c r="AW47" s="37" t="str">
        <f t="shared" si="0"/>
        <v/>
      </c>
    </row>
    <row r="48" spans="2:49" ht="15" hidden="1" customHeight="1">
      <c r="I48" s="88"/>
      <c r="K48" s="203" t="s">
        <v>104</v>
      </c>
      <c r="L48" s="204"/>
      <c r="M48" s="53">
        <f>COUNTIF(M6:M39,"r")/2</f>
        <v>0</v>
      </c>
      <c r="N48" s="54">
        <f t="shared" ref="N48:AG48" si="13">COUNTIF(N6:N39,"r")/2</f>
        <v>0</v>
      </c>
      <c r="O48" s="54">
        <f t="shared" si="13"/>
        <v>3</v>
      </c>
      <c r="P48" s="54">
        <f t="shared" si="13"/>
        <v>0</v>
      </c>
      <c r="Q48" s="54">
        <f t="shared" si="13"/>
        <v>0</v>
      </c>
      <c r="R48" s="54">
        <f t="shared" si="13"/>
        <v>0</v>
      </c>
      <c r="S48" s="54">
        <f t="shared" si="13"/>
        <v>0</v>
      </c>
      <c r="T48" s="54">
        <f t="shared" si="13"/>
        <v>0</v>
      </c>
      <c r="U48" s="54">
        <f t="shared" si="13"/>
        <v>3</v>
      </c>
      <c r="V48" s="54">
        <f t="shared" si="13"/>
        <v>0</v>
      </c>
      <c r="W48" s="54">
        <f t="shared" si="13"/>
        <v>0</v>
      </c>
      <c r="X48" s="54">
        <f t="shared" si="13"/>
        <v>0</v>
      </c>
      <c r="Y48" s="54">
        <f t="shared" si="13"/>
        <v>0</v>
      </c>
      <c r="Z48" s="54">
        <f t="shared" si="13"/>
        <v>0</v>
      </c>
      <c r="AA48" s="54">
        <f t="shared" si="13"/>
        <v>3</v>
      </c>
      <c r="AB48" s="54">
        <f t="shared" si="13"/>
        <v>0</v>
      </c>
      <c r="AC48" s="54">
        <f t="shared" si="13"/>
        <v>0</v>
      </c>
      <c r="AD48" s="54">
        <f t="shared" si="13"/>
        <v>0</v>
      </c>
      <c r="AE48" s="54">
        <f t="shared" si="13"/>
        <v>0</v>
      </c>
      <c r="AF48" s="54">
        <f t="shared" si="13"/>
        <v>0</v>
      </c>
      <c r="AG48" s="55">
        <f t="shared" si="13"/>
        <v>0</v>
      </c>
      <c r="AI48" s="88"/>
      <c r="AK48" s="39"/>
      <c r="AL48" s="136"/>
      <c r="AM48" s="37"/>
      <c r="AN48" s="37"/>
      <c r="AO48" s="37"/>
      <c r="AP48" s="37"/>
      <c r="AQ48" s="82"/>
      <c r="AR48" s="83"/>
      <c r="AS48" s="85"/>
      <c r="AT48" s="37"/>
      <c r="AU48" s="37"/>
      <c r="AV48" s="37"/>
      <c r="AW48" s="37" t="str">
        <f t="shared" si="0"/>
        <v/>
      </c>
    </row>
    <row r="49" spans="2:49" hidden="1">
      <c r="G49"/>
      <c r="H49" s="94"/>
      <c r="I49" s="88"/>
      <c r="K49" s="203" t="s">
        <v>105</v>
      </c>
      <c r="L49" s="204"/>
      <c r="M49" s="106">
        <f>COUNTIF(M6:M27,"r")/2</f>
        <v>0</v>
      </c>
      <c r="N49" s="69">
        <f t="shared" ref="N49:AG49" si="14">COUNTIF(N6:N27,"r")/2</f>
        <v>0</v>
      </c>
      <c r="O49" s="69">
        <f t="shared" si="14"/>
        <v>3</v>
      </c>
      <c r="P49" s="69">
        <f t="shared" si="14"/>
        <v>0</v>
      </c>
      <c r="Q49" s="69">
        <f t="shared" si="14"/>
        <v>0</v>
      </c>
      <c r="R49" s="69">
        <f t="shared" si="14"/>
        <v>0</v>
      </c>
      <c r="S49" s="69">
        <f t="shared" si="14"/>
        <v>0</v>
      </c>
      <c r="T49" s="69">
        <f t="shared" si="14"/>
        <v>0</v>
      </c>
      <c r="U49" s="69">
        <f t="shared" si="14"/>
        <v>3</v>
      </c>
      <c r="V49" s="69">
        <f t="shared" si="14"/>
        <v>0</v>
      </c>
      <c r="W49" s="69">
        <f t="shared" si="14"/>
        <v>0</v>
      </c>
      <c r="X49" s="69">
        <f t="shared" si="14"/>
        <v>0</v>
      </c>
      <c r="Y49" s="69">
        <f t="shared" si="14"/>
        <v>0</v>
      </c>
      <c r="Z49" s="69">
        <f t="shared" si="14"/>
        <v>0</v>
      </c>
      <c r="AA49" s="69">
        <f t="shared" si="14"/>
        <v>3</v>
      </c>
      <c r="AB49" s="69">
        <f t="shared" si="14"/>
        <v>0</v>
      </c>
      <c r="AC49" s="69">
        <f t="shared" si="14"/>
        <v>0</v>
      </c>
      <c r="AD49" s="69">
        <f t="shared" si="14"/>
        <v>0</v>
      </c>
      <c r="AE49" s="69">
        <f t="shared" si="14"/>
        <v>0</v>
      </c>
      <c r="AF49" s="69">
        <f t="shared" si="14"/>
        <v>0</v>
      </c>
      <c r="AG49" s="107">
        <f t="shared" si="14"/>
        <v>0</v>
      </c>
      <c r="AI49" s="88"/>
      <c r="AK49" s="39"/>
      <c r="AL49" s="136"/>
      <c r="AM49" s="37"/>
      <c r="AN49" s="37"/>
      <c r="AO49" s="37"/>
      <c r="AP49" s="37"/>
      <c r="AQ49" s="82"/>
      <c r="AR49" s="83"/>
      <c r="AS49" s="85"/>
      <c r="AT49" s="37"/>
      <c r="AU49" s="37"/>
      <c r="AV49" s="37"/>
      <c r="AW49" s="37" t="str">
        <f t="shared" si="0"/>
        <v/>
      </c>
    </row>
    <row r="50" spans="2:49" hidden="1">
      <c r="G50"/>
      <c r="H50"/>
      <c r="I50" s="88"/>
      <c r="K50" s="198" t="s">
        <v>106</v>
      </c>
      <c r="L50" s="199"/>
      <c r="M50" s="56">
        <f>COUNTIF(M28:M39,"r")/2</f>
        <v>0</v>
      </c>
      <c r="N50" s="57">
        <f t="shared" ref="N50:AG50" si="15">COUNTIF(N28:N39,"r")/2</f>
        <v>0</v>
      </c>
      <c r="O50" s="57">
        <f t="shared" si="15"/>
        <v>0</v>
      </c>
      <c r="P50" s="57">
        <f t="shared" si="15"/>
        <v>0</v>
      </c>
      <c r="Q50" s="57">
        <f t="shared" si="15"/>
        <v>0</v>
      </c>
      <c r="R50" s="57">
        <f t="shared" si="15"/>
        <v>0</v>
      </c>
      <c r="S50" s="57">
        <f t="shared" si="15"/>
        <v>0</v>
      </c>
      <c r="T50" s="57">
        <f t="shared" si="15"/>
        <v>0</v>
      </c>
      <c r="U50" s="57">
        <f t="shared" si="15"/>
        <v>0</v>
      </c>
      <c r="V50" s="57">
        <f t="shared" si="15"/>
        <v>0</v>
      </c>
      <c r="W50" s="57">
        <f t="shared" si="15"/>
        <v>0</v>
      </c>
      <c r="X50" s="57">
        <f t="shared" si="15"/>
        <v>0</v>
      </c>
      <c r="Y50" s="57">
        <f t="shared" si="15"/>
        <v>0</v>
      </c>
      <c r="Z50" s="57">
        <f t="shared" si="15"/>
        <v>0</v>
      </c>
      <c r="AA50" s="57">
        <f t="shared" si="15"/>
        <v>0</v>
      </c>
      <c r="AB50" s="57">
        <f t="shared" si="15"/>
        <v>0</v>
      </c>
      <c r="AC50" s="57">
        <f t="shared" si="15"/>
        <v>0</v>
      </c>
      <c r="AD50" s="57">
        <f t="shared" si="15"/>
        <v>0</v>
      </c>
      <c r="AE50" s="57">
        <f t="shared" si="15"/>
        <v>0</v>
      </c>
      <c r="AF50" s="57">
        <f t="shared" si="15"/>
        <v>0</v>
      </c>
      <c r="AG50" s="58">
        <f t="shared" si="15"/>
        <v>0</v>
      </c>
      <c r="AI50" s="88"/>
      <c r="AK50" s="39"/>
      <c r="AL50" s="136"/>
      <c r="AM50" s="37"/>
      <c r="AN50" s="37"/>
      <c r="AO50" s="37"/>
      <c r="AP50" s="37"/>
      <c r="AQ50" s="82"/>
      <c r="AR50" s="83"/>
      <c r="AS50" s="85"/>
      <c r="AT50" s="37"/>
      <c r="AU50" s="37"/>
      <c r="AV50" s="37"/>
      <c r="AW50" s="37" t="str">
        <f t="shared" si="0"/>
        <v/>
      </c>
    </row>
    <row r="51" spans="2:49">
      <c r="B51" s="205" t="s">
        <v>107</v>
      </c>
      <c r="C51" s="206"/>
      <c r="D51" s="206"/>
      <c r="E51" s="206"/>
      <c r="F51" s="206"/>
      <c r="G51" s="207"/>
      <c r="H51"/>
      <c r="I51" s="88"/>
      <c r="AI51" s="88"/>
      <c r="AK51" s="39"/>
      <c r="AL51" s="136"/>
      <c r="AM51" s="37"/>
      <c r="AN51" s="37"/>
      <c r="AO51" s="37"/>
      <c r="AP51" s="37"/>
      <c r="AQ51" s="82"/>
      <c r="AR51" s="83"/>
      <c r="AS51" s="85"/>
      <c r="AT51" s="37"/>
      <c r="AU51" s="37"/>
      <c r="AV51" s="37"/>
      <c r="AW51" s="37" t="str">
        <f t="shared" si="0"/>
        <v/>
      </c>
    </row>
    <row r="52" spans="2:49">
      <c r="B52" s="74"/>
      <c r="G52" s="75"/>
      <c r="H52"/>
      <c r="I52" s="88"/>
      <c r="AI52" s="88"/>
      <c r="AK52" s="39"/>
      <c r="AL52" s="136"/>
      <c r="AM52" s="37"/>
      <c r="AN52" s="37"/>
      <c r="AO52" s="37"/>
      <c r="AP52" s="37"/>
      <c r="AQ52" s="82"/>
      <c r="AR52" s="83"/>
      <c r="AS52" s="85"/>
      <c r="AT52" s="37"/>
      <c r="AU52" s="37"/>
      <c r="AV52" s="37"/>
      <c r="AW52" s="37" t="str">
        <f t="shared" si="0"/>
        <v/>
      </c>
    </row>
    <row r="53" spans="2:49">
      <c r="B53" s="74"/>
      <c r="G53" s="75"/>
      <c r="H53"/>
      <c r="I53" s="88"/>
      <c r="AI53" s="88"/>
      <c r="AK53" s="39"/>
      <c r="AL53" s="136"/>
      <c r="AM53" s="37"/>
      <c r="AN53" s="37"/>
      <c r="AO53" s="37"/>
      <c r="AP53" s="37"/>
      <c r="AQ53" s="82"/>
      <c r="AR53" s="83"/>
      <c r="AS53" s="85"/>
      <c r="AT53" s="37"/>
      <c r="AU53" s="37"/>
      <c r="AV53" s="37"/>
      <c r="AW53" s="37" t="str">
        <f t="shared" si="0"/>
        <v/>
      </c>
    </row>
    <row r="54" spans="2:49">
      <c r="B54" s="74"/>
      <c r="G54" s="75"/>
      <c r="H54"/>
      <c r="I54" s="88"/>
      <c r="AI54" s="88"/>
      <c r="AK54" s="39"/>
      <c r="AL54" s="136"/>
      <c r="AM54" s="37"/>
      <c r="AN54" s="37"/>
      <c r="AO54" s="37"/>
      <c r="AP54" s="37"/>
      <c r="AQ54" s="82"/>
      <c r="AR54" s="83"/>
      <c r="AS54" s="85"/>
      <c r="AT54" s="37"/>
      <c r="AU54" s="37"/>
      <c r="AV54" s="37"/>
      <c r="AW54" s="37" t="str">
        <f t="shared" si="0"/>
        <v/>
      </c>
    </row>
    <row r="55" spans="2:49">
      <c r="B55" s="74"/>
      <c r="G55" s="75"/>
      <c r="H55"/>
      <c r="I55" s="88"/>
      <c r="AI55" s="88"/>
      <c r="AK55" s="39"/>
      <c r="AL55" s="136"/>
      <c r="AM55" s="37"/>
      <c r="AN55" s="37"/>
      <c r="AO55" s="37"/>
      <c r="AP55" s="37"/>
      <c r="AQ55" s="82"/>
      <c r="AR55" s="83"/>
      <c r="AS55" s="85"/>
      <c r="AT55" s="37"/>
      <c r="AU55" s="37"/>
      <c r="AV55" s="37"/>
      <c r="AW55" s="37" t="str">
        <f t="shared" si="0"/>
        <v/>
      </c>
    </row>
    <row r="56" spans="2:49">
      <c r="B56" s="74"/>
      <c r="G56" s="75"/>
      <c r="H56"/>
      <c r="I56" s="88"/>
      <c r="AI56" s="88"/>
      <c r="AK56" s="39"/>
      <c r="AL56" s="136"/>
      <c r="AM56" s="37"/>
      <c r="AN56" s="37"/>
      <c r="AO56" s="37"/>
      <c r="AP56" s="37"/>
      <c r="AQ56" s="82"/>
      <c r="AR56" s="83"/>
      <c r="AS56" s="85"/>
      <c r="AT56" s="37"/>
      <c r="AU56" s="37"/>
      <c r="AV56" s="37"/>
      <c r="AW56" s="37" t="str">
        <f t="shared" si="0"/>
        <v/>
      </c>
    </row>
    <row r="57" spans="2:49">
      <c r="B57" s="74"/>
      <c r="G57" s="75"/>
      <c r="H57"/>
      <c r="I57" s="88"/>
      <c r="AI57" s="88"/>
      <c r="AK57" s="39"/>
      <c r="AL57" s="136"/>
      <c r="AM57" s="37"/>
      <c r="AN57" s="37"/>
      <c r="AO57" s="37"/>
      <c r="AP57" s="37"/>
      <c r="AQ57" s="82"/>
      <c r="AR57" s="83"/>
      <c r="AS57" s="85"/>
      <c r="AT57" s="37"/>
      <c r="AU57" s="37"/>
      <c r="AV57" s="37"/>
      <c r="AW57" s="37" t="str">
        <f t="shared" si="0"/>
        <v/>
      </c>
    </row>
    <row r="58" spans="2:49">
      <c r="B58" s="74"/>
      <c r="G58" s="75"/>
      <c r="H58" s="77"/>
      <c r="I58" s="88"/>
      <c r="AI58" s="88"/>
      <c r="AK58" s="39"/>
      <c r="AL58" s="136"/>
      <c r="AM58" s="37"/>
      <c r="AN58" s="37"/>
      <c r="AO58" s="37"/>
      <c r="AP58" s="37"/>
      <c r="AQ58" s="82"/>
      <c r="AR58" s="83"/>
      <c r="AS58" s="85"/>
      <c r="AT58" s="37"/>
      <c r="AU58" s="37"/>
      <c r="AV58" s="37"/>
      <c r="AW58" s="37" t="str">
        <f t="shared" si="0"/>
        <v/>
      </c>
    </row>
    <row r="59" spans="2:49">
      <c r="B59" s="74"/>
      <c r="G59" s="75"/>
      <c r="H59" s="77"/>
      <c r="I59" s="88"/>
      <c r="AI59" s="88"/>
      <c r="AK59" s="39"/>
      <c r="AL59" s="136"/>
      <c r="AM59" s="37"/>
      <c r="AN59" s="37"/>
      <c r="AO59" s="37"/>
      <c r="AP59" s="37"/>
      <c r="AQ59" s="82"/>
      <c r="AR59" s="83"/>
      <c r="AS59" s="85"/>
      <c r="AT59" s="37"/>
      <c r="AU59" s="37"/>
      <c r="AV59" s="37"/>
      <c r="AW59" s="37" t="str">
        <f t="shared" si="0"/>
        <v/>
      </c>
    </row>
    <row r="60" spans="2:49">
      <c r="B60" s="76"/>
      <c r="C60" s="77"/>
      <c r="D60" s="77"/>
      <c r="E60" s="77"/>
      <c r="F60" s="77"/>
      <c r="G60" s="78"/>
      <c r="H60" s="77"/>
      <c r="I60" s="88"/>
      <c r="AI60" s="88"/>
      <c r="AK60" s="39"/>
      <c r="AL60" s="136"/>
      <c r="AM60" s="37"/>
      <c r="AN60" s="37"/>
      <c r="AO60" s="37"/>
      <c r="AP60" s="37"/>
      <c r="AQ60" s="82"/>
      <c r="AR60" s="83"/>
      <c r="AS60" s="85"/>
      <c r="AT60" s="37"/>
      <c r="AU60" s="37"/>
      <c r="AV60" s="37"/>
      <c r="AW60" s="37" t="str">
        <f t="shared" si="0"/>
        <v/>
      </c>
    </row>
    <row r="61" spans="2:49">
      <c r="B61" s="76"/>
      <c r="C61" s="77"/>
      <c r="D61" s="77"/>
      <c r="E61" s="77"/>
      <c r="F61" s="77"/>
      <c r="G61" s="78"/>
      <c r="H61" s="77"/>
      <c r="I61" s="88"/>
      <c r="AI61" s="88"/>
      <c r="AK61" s="39"/>
      <c r="AL61" s="136"/>
      <c r="AM61" s="37"/>
      <c r="AN61" s="37"/>
      <c r="AO61" s="37"/>
      <c r="AP61" s="37"/>
      <c r="AQ61" s="82"/>
      <c r="AR61" s="83"/>
      <c r="AS61" s="85"/>
      <c r="AT61" s="37"/>
      <c r="AU61" s="37"/>
      <c r="AV61" s="37"/>
      <c r="AW61" s="37" t="str">
        <f t="shared" si="0"/>
        <v/>
      </c>
    </row>
    <row r="62" spans="2:49">
      <c r="B62" s="76"/>
      <c r="C62" s="77"/>
      <c r="D62" s="77"/>
      <c r="E62" s="77"/>
      <c r="F62" s="77"/>
      <c r="G62" s="78"/>
      <c r="H62" s="77"/>
      <c r="I62" s="88"/>
      <c r="AI62" s="88"/>
      <c r="AK62" s="39"/>
      <c r="AL62" s="136"/>
      <c r="AM62" s="37"/>
      <c r="AN62" s="37"/>
      <c r="AO62" s="37"/>
      <c r="AP62" s="37"/>
      <c r="AQ62" s="82"/>
      <c r="AR62" s="83"/>
      <c r="AS62" s="85"/>
      <c r="AT62" s="37"/>
      <c r="AU62" s="37"/>
      <c r="AV62" s="37"/>
      <c r="AW62" s="37" t="str">
        <f t="shared" si="0"/>
        <v/>
      </c>
    </row>
    <row r="63" spans="2:49">
      <c r="B63" s="76"/>
      <c r="C63" s="77"/>
      <c r="D63" s="77"/>
      <c r="E63" s="77"/>
      <c r="F63" s="77"/>
      <c r="G63" s="78"/>
      <c r="H63" s="77"/>
      <c r="I63" s="88"/>
      <c r="AI63" s="88"/>
      <c r="AK63" s="39"/>
      <c r="AL63" s="136"/>
      <c r="AM63" s="37"/>
      <c r="AN63" s="37"/>
      <c r="AO63" s="37"/>
      <c r="AP63" s="37"/>
      <c r="AQ63" s="82"/>
      <c r="AR63" s="83"/>
      <c r="AS63" s="85"/>
      <c r="AT63" s="37"/>
      <c r="AU63" s="37"/>
      <c r="AV63" s="37"/>
      <c r="AW63" s="37" t="str">
        <f t="shared" si="0"/>
        <v/>
      </c>
    </row>
    <row r="64" spans="2:49">
      <c r="B64" s="76"/>
      <c r="C64" s="77"/>
      <c r="D64" s="77"/>
      <c r="E64" s="77"/>
      <c r="F64" s="77"/>
      <c r="G64" s="78"/>
      <c r="H64" s="77"/>
      <c r="I64" s="88"/>
      <c r="AI64" s="88"/>
      <c r="AK64" s="39"/>
      <c r="AL64" s="136"/>
      <c r="AM64" s="37"/>
      <c r="AN64" s="37"/>
      <c r="AO64" s="37"/>
      <c r="AP64" s="37"/>
      <c r="AQ64" s="82"/>
      <c r="AR64" s="83"/>
      <c r="AS64" s="85"/>
      <c r="AT64" s="37"/>
      <c r="AU64" s="37"/>
      <c r="AV64" s="37"/>
      <c r="AW64" s="37" t="str">
        <f t="shared" si="0"/>
        <v/>
      </c>
    </row>
    <row r="65" spans="2:49">
      <c r="B65" s="76"/>
      <c r="C65" s="77"/>
      <c r="D65" s="77"/>
      <c r="E65" s="77"/>
      <c r="F65" s="77"/>
      <c r="G65" s="78"/>
      <c r="H65" s="77"/>
      <c r="I65" s="88"/>
      <c r="AI65" s="88"/>
      <c r="AK65" s="39"/>
      <c r="AL65" s="136"/>
      <c r="AM65" s="37"/>
      <c r="AN65" s="37"/>
      <c r="AO65" s="37"/>
      <c r="AP65" s="37"/>
      <c r="AQ65" s="82"/>
      <c r="AR65" s="83"/>
      <c r="AS65" s="85"/>
      <c r="AT65" s="37"/>
      <c r="AU65" s="37"/>
      <c r="AV65" s="37"/>
      <c r="AW65" s="37" t="str">
        <f t="shared" si="0"/>
        <v/>
      </c>
    </row>
    <row r="66" spans="2:49">
      <c r="B66" s="76"/>
      <c r="C66" s="77"/>
      <c r="D66" s="77"/>
      <c r="E66" s="77"/>
      <c r="F66" s="77"/>
      <c r="G66" s="78"/>
      <c r="H66" s="77"/>
      <c r="I66" s="88"/>
      <c r="AI66" s="88"/>
      <c r="AK66" s="39"/>
      <c r="AL66" s="136"/>
      <c r="AM66" s="37"/>
      <c r="AN66" s="37"/>
      <c r="AO66" s="37"/>
      <c r="AP66" s="37"/>
      <c r="AQ66" s="82"/>
      <c r="AR66" s="83"/>
      <c r="AS66" s="85"/>
      <c r="AT66" s="37"/>
      <c r="AU66" s="37"/>
      <c r="AV66" s="37"/>
      <c r="AW66" s="37" t="str">
        <f t="shared" si="0"/>
        <v/>
      </c>
    </row>
    <row r="67" spans="2:49">
      <c r="B67" s="76"/>
      <c r="C67" s="77"/>
      <c r="D67" s="77"/>
      <c r="E67" s="77"/>
      <c r="F67" s="77"/>
      <c r="G67" s="78"/>
      <c r="H67" s="77"/>
      <c r="I67" s="88"/>
      <c r="AI67" s="88"/>
      <c r="AK67" s="39"/>
      <c r="AL67" s="136"/>
      <c r="AM67" s="37"/>
      <c r="AN67" s="37"/>
      <c r="AO67" s="37"/>
      <c r="AP67" s="37"/>
      <c r="AQ67" s="82"/>
      <c r="AR67" s="83"/>
      <c r="AS67" s="85"/>
      <c r="AT67" s="37"/>
      <c r="AU67" s="37"/>
      <c r="AV67" s="37"/>
      <c r="AW67" s="37" t="str">
        <f t="shared" si="0"/>
        <v/>
      </c>
    </row>
    <row r="68" spans="2:49">
      <c r="B68" s="76"/>
      <c r="C68" s="77"/>
      <c r="D68" s="77"/>
      <c r="E68" s="77"/>
      <c r="F68" s="77"/>
      <c r="G68" s="78"/>
      <c r="H68" s="77"/>
      <c r="I68" s="88"/>
      <c r="AI68" s="88"/>
      <c r="AK68" s="39"/>
      <c r="AL68" s="136"/>
      <c r="AM68" s="37"/>
      <c r="AN68" s="37"/>
      <c r="AO68" s="37"/>
      <c r="AP68" s="37"/>
      <c r="AQ68" s="82"/>
      <c r="AR68" s="83"/>
      <c r="AS68" s="85"/>
      <c r="AT68" s="37"/>
      <c r="AU68" s="37"/>
      <c r="AV68" s="37"/>
      <c r="AW68" s="37" t="str">
        <f t="shared" si="0"/>
        <v/>
      </c>
    </row>
    <row r="69" spans="2:49">
      <c r="B69" s="76"/>
      <c r="C69" s="77"/>
      <c r="D69" s="77"/>
      <c r="E69" s="77"/>
      <c r="F69" s="77"/>
      <c r="G69" s="78"/>
      <c r="H69" s="77"/>
      <c r="I69" s="88"/>
      <c r="AI69" s="88"/>
      <c r="AK69" s="39"/>
      <c r="AL69" s="136"/>
      <c r="AM69" s="37"/>
      <c r="AN69" s="37"/>
      <c r="AO69" s="37"/>
      <c r="AP69" s="37"/>
      <c r="AQ69" s="82"/>
      <c r="AR69" s="83"/>
      <c r="AS69" s="85"/>
      <c r="AT69" s="37"/>
      <c r="AU69" s="37"/>
      <c r="AV69" s="37"/>
      <c r="AW69" s="37" t="str">
        <f>IF(AV69&gt;0,"PAGADO",IF(AQ69="","",IF(AQ69=$AY$3,"FALTA BOLETA",IF(AQ69=$AY$4,"FALTA BOLETA",IF(AQ69=$AY$5,"FALTA BOLETA")))))</f>
        <v/>
      </c>
    </row>
    <row r="70" spans="2:49">
      <c r="B70" s="76"/>
      <c r="C70" s="77"/>
      <c r="D70" s="77"/>
      <c r="E70" s="77"/>
      <c r="F70" s="77"/>
      <c r="G70" s="78"/>
      <c r="H70" s="77"/>
      <c r="I70" s="88"/>
      <c r="AI70" s="88"/>
      <c r="AK70" s="39"/>
      <c r="AL70" s="136"/>
      <c r="AM70" s="37"/>
      <c r="AN70" s="37"/>
      <c r="AO70" s="37"/>
      <c r="AP70" s="37"/>
      <c r="AQ70" s="82"/>
      <c r="AR70" s="83"/>
      <c r="AS70" s="85"/>
      <c r="AT70" s="37"/>
      <c r="AU70" s="37"/>
      <c r="AV70" s="37"/>
      <c r="AW70" s="37" t="str">
        <f>IF(AV70&gt;0,"PAGADO",IF(AQ70="","",IF(AQ70=$AY$3,"FALTA BOLETA",IF(AQ70=$AY$4,"FALTA BOLETA",IF(AQ70=$AY$5,"FALTA BOLETA")))))</f>
        <v/>
      </c>
    </row>
    <row r="71" spans="2:49">
      <c r="B71" s="76"/>
      <c r="C71" s="77"/>
      <c r="D71" s="77"/>
      <c r="E71" s="77"/>
      <c r="F71" s="77"/>
      <c r="G71" s="78"/>
      <c r="H71" s="77"/>
      <c r="I71" s="88"/>
    </row>
    <row r="72" spans="2:49">
      <c r="B72" s="76"/>
      <c r="C72" s="77"/>
      <c r="D72" s="77"/>
      <c r="E72" s="77"/>
      <c r="F72" s="77"/>
      <c r="G72" s="78"/>
      <c r="H72" s="77"/>
      <c r="I72" s="88"/>
    </row>
    <row r="73" spans="2:49">
      <c r="B73" s="76"/>
      <c r="C73" s="77"/>
      <c r="D73" s="77"/>
      <c r="E73" s="77"/>
      <c r="F73" s="77"/>
      <c r="G73" s="78"/>
      <c r="H73" s="77"/>
      <c r="I73" s="88"/>
    </row>
    <row r="74" spans="2:49">
      <c r="B74" s="76"/>
      <c r="C74" s="77"/>
      <c r="D74" s="77"/>
      <c r="E74" s="77"/>
      <c r="F74" s="77"/>
      <c r="G74" s="78"/>
      <c r="I74" s="88"/>
    </row>
    <row r="75" spans="2:49">
      <c r="B75" s="79"/>
      <c r="C75" s="80"/>
      <c r="D75" s="80"/>
      <c r="E75" s="80"/>
      <c r="F75" s="80"/>
      <c r="G75" s="81"/>
      <c r="I75" s="88"/>
    </row>
  </sheetData>
  <autoFilter ref="AK3:AW70" xr:uid="{7BCEB58B-7786-4520-8B41-EE7D37862FC7}">
    <filterColumn colId="6" showButton="0"/>
  </autoFilter>
  <mergeCells count="66">
    <mergeCell ref="B51:G51"/>
    <mergeCell ref="K44:L44"/>
    <mergeCell ref="K45:L45"/>
    <mergeCell ref="K46:L46"/>
    <mergeCell ref="K47:L47"/>
    <mergeCell ref="K48:L48"/>
    <mergeCell ref="K49:L49"/>
    <mergeCell ref="K40:L40"/>
    <mergeCell ref="B41:E41"/>
    <mergeCell ref="K41:L41"/>
    <mergeCell ref="K42:L42"/>
    <mergeCell ref="K50:L50"/>
    <mergeCell ref="F20:G20"/>
    <mergeCell ref="B21:C21"/>
    <mergeCell ref="B22:C22"/>
    <mergeCell ref="B23:C23"/>
    <mergeCell ref="K43:L43"/>
    <mergeCell ref="B25:C25"/>
    <mergeCell ref="B26:C26"/>
    <mergeCell ref="B27:C27"/>
    <mergeCell ref="B28:C28"/>
    <mergeCell ref="K28:K39"/>
    <mergeCell ref="B30:D30"/>
    <mergeCell ref="F30:G30"/>
    <mergeCell ref="B31:C31"/>
    <mergeCell ref="B32:C32"/>
    <mergeCell ref="B33:C33"/>
    <mergeCell ref="B35:D35"/>
    <mergeCell ref="B6:C6"/>
    <mergeCell ref="K6:K27"/>
    <mergeCell ref="B7:C7"/>
    <mergeCell ref="B8:C8"/>
    <mergeCell ref="B10:D10"/>
    <mergeCell ref="F10:G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20:D20"/>
    <mergeCell ref="S4:U4"/>
    <mergeCell ref="V4:X4"/>
    <mergeCell ref="Y4:AA4"/>
    <mergeCell ref="AB4:AD4"/>
    <mergeCell ref="AE4:AG4"/>
    <mergeCell ref="B4:D4"/>
    <mergeCell ref="F4:G4"/>
    <mergeCell ref="K4:L5"/>
    <mergeCell ref="M4:O4"/>
    <mergeCell ref="P4:R4"/>
    <mergeCell ref="B5:C5"/>
    <mergeCell ref="B2:G2"/>
    <mergeCell ref="M2:AG2"/>
    <mergeCell ref="AK2:AW2"/>
    <mergeCell ref="M3:O3"/>
    <mergeCell ref="P3:R3"/>
    <mergeCell ref="S3:U3"/>
    <mergeCell ref="V3:X3"/>
    <mergeCell ref="Y3:AA3"/>
    <mergeCell ref="AB3:AD3"/>
    <mergeCell ref="AE3:AG3"/>
    <mergeCell ref="AQ3:AR3"/>
  </mergeCells>
  <conditionalFormatting sqref="AH6:AH39">
    <cfRule type="containsText" dxfId="189" priority="645" operator="containsText" text="x">
      <formula>NOT(ISERROR(SEARCH("x",AH6)))</formula>
    </cfRule>
  </conditionalFormatting>
  <conditionalFormatting sqref="AH6:AH39">
    <cfRule type="containsText" dxfId="188" priority="636" operator="containsText" text="r">
      <formula>NOT(ISERROR(SEARCH("r",AH6)))</formula>
    </cfRule>
    <cfRule type="containsText" dxfId="187" priority="644" operator="containsText" text="o">
      <formula>NOT(ISERROR(SEARCH("o",AH6)))</formula>
    </cfRule>
  </conditionalFormatting>
  <conditionalFormatting sqref="AR4:AR70">
    <cfRule type="expression" dxfId="186" priority="641">
      <formula>AQ4=$AY$5</formula>
    </cfRule>
    <cfRule type="expression" dxfId="185" priority="642">
      <formula>AQ4=$AY$4</formula>
    </cfRule>
    <cfRule type="expression" dxfId="184" priority="643">
      <formula>AQ4=$AY$3</formula>
    </cfRule>
  </conditionalFormatting>
  <conditionalFormatting sqref="AW4:AW70">
    <cfRule type="expression" dxfId="183" priority="637">
      <formula>AV4&gt;0</formula>
    </cfRule>
    <cfRule type="expression" dxfId="182" priority="638">
      <formula>AQ4=$AY$5</formula>
    </cfRule>
    <cfRule type="expression" dxfId="181" priority="639">
      <formula>AQ4=$AY$3</formula>
    </cfRule>
    <cfRule type="expression" dxfId="180" priority="640">
      <formula>AQ4=$AY$4</formula>
    </cfRule>
  </conditionalFormatting>
  <conditionalFormatting sqref="M6:M39 P6:P39 S6:S39 V6:V39 Y6:Y39 AB6:AB39 AE6:AE39">
    <cfRule type="containsText" dxfId="179" priority="5" operator="containsText" text="x">
      <formula>NOT(ISERROR(SEARCH("x",M6)))</formula>
    </cfRule>
  </conditionalFormatting>
  <conditionalFormatting sqref="N6:N39 Q6:Q39 T6:T39 W6:W39 Z6:Z39 AC6:AC39 AF6:AF39">
    <cfRule type="containsText" dxfId="178" priority="4" operator="containsText" text="x">
      <formula>NOT(ISERROR(SEARCH("x",N6)))</formula>
    </cfRule>
  </conditionalFormatting>
  <conditionalFormatting sqref="R6:R39 X6:X39 AD6:AD39 AG6:AG39 O6:O39 U6:U39 AA6:AA39">
    <cfRule type="containsText" dxfId="177" priority="3" operator="containsText" text="x">
      <formula>NOT(ISERROR(SEARCH("x",O6)))</formula>
    </cfRule>
  </conditionalFormatting>
  <conditionalFormatting sqref="M6:AG39">
    <cfRule type="containsText" dxfId="176" priority="1" operator="containsText" text="r">
      <formula>NOT(ISERROR(SEARCH("r",M6)))</formula>
    </cfRule>
    <cfRule type="containsText" dxfId="175" priority="2" operator="containsText" text="o">
      <formula>NOT(ISERROR(SEARCH("o",M6)))</formula>
    </cfRule>
  </conditionalFormatting>
  <dataValidations count="1">
    <dataValidation type="list" allowBlank="1" showInputMessage="1" showErrorMessage="1" sqref="AQ4:AQ1048576" xr:uid="{2D1F3E78-9291-409C-913B-6C174184702B}">
      <formula1>$AY$3:$AY$5</formula1>
    </dataValidation>
  </dataValidations>
  <pageMargins left="0.39370078740157483" right="0" top="0" bottom="0" header="0" footer="0"/>
  <pageSetup paperSize="9" scale="31" orientation="landscape" horizontalDpi="200" verticalDpi="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5" operator="containsText" id="{DA119C21-1C8E-4A5B-9806-99BA07BD95E3}">
            <xm:f>NOT(ISERROR(SEARCH($AY$6,AW4)))</xm:f>
            <xm:f>$AY$6</xm:f>
            <x14:dxf>
              <fill>
                <patternFill>
                  <bgColor rgb="FF92D050"/>
                </patternFill>
              </fill>
            </x14:dxf>
          </x14:cfRule>
          <xm:sqref>AW4:AW70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89D3-D281-4870-A807-334CC99C3B4B}">
  <sheetPr>
    <pageSetUpPr fitToPage="1"/>
  </sheetPr>
  <dimension ref="B1:AY75"/>
  <sheetViews>
    <sheetView showGridLines="0" topLeftCell="AL1" zoomScale="85" zoomScaleNormal="85" workbookViewId="0">
      <pane ySplit="5" topLeftCell="F21" activePane="bottomLeft" state="frozen"/>
      <selection pane="bottomLeft" activeCell="AA27" sqref="AA27"/>
    </sheetView>
  </sheetViews>
  <sheetFormatPr defaultColWidth="11.42578125" defaultRowHeight="15"/>
  <cols>
    <col min="1" max="1" width="1.7109375" customWidth="1"/>
    <col min="2" max="3" width="9.85546875" customWidth="1"/>
    <col min="5" max="5" width="2.7109375" customWidth="1"/>
    <col min="6" max="6" width="20.28515625" bestFit="1" customWidth="1"/>
    <col min="7" max="7" width="11.42578125" style="1" customWidth="1"/>
    <col min="8" max="8" width="2" style="1" customWidth="1"/>
    <col min="9" max="9" width="8" customWidth="1"/>
    <col min="10" max="10" width="2.42578125" customWidth="1"/>
    <col min="11" max="11" width="4.140625" customWidth="1"/>
    <col min="12" max="12" width="12.42578125" style="1" bestFit="1" customWidth="1"/>
    <col min="13" max="33" width="5.28515625" style="1" customWidth="1"/>
    <col min="34" max="34" width="2" style="1" customWidth="1"/>
    <col min="35" max="35" width="7.42578125" customWidth="1"/>
    <col min="36" max="36" width="2" customWidth="1"/>
    <col min="37" max="37" width="12.140625" style="22" bestFit="1" customWidth="1"/>
    <col min="38" max="38" width="15" style="22" bestFit="1" customWidth="1"/>
    <col min="39" max="39" width="29.7109375" style="22" customWidth="1"/>
    <col min="40" max="40" width="26.42578125" style="22" customWidth="1"/>
    <col min="41" max="41" width="14.42578125" style="22" customWidth="1"/>
    <col min="42" max="42" width="14" style="22" customWidth="1"/>
    <col min="43" max="43" width="15.85546875" style="22" customWidth="1"/>
    <col min="44" max="44" width="2.5703125" style="22" customWidth="1"/>
    <col min="45" max="45" width="13.28515625" style="86" customWidth="1"/>
    <col min="46" max="46" width="37.28515625" style="22" customWidth="1"/>
    <col min="47" max="47" width="16.42578125" style="22" customWidth="1"/>
    <col min="48" max="48" width="17" style="22" customWidth="1"/>
    <col min="49" max="49" width="16.7109375" style="22" customWidth="1"/>
    <col min="50" max="50" width="11.42578125" style="21" customWidth="1"/>
    <col min="51" max="51" width="12.140625" style="21" hidden="1" customWidth="1"/>
    <col min="52" max="52" width="17.42578125" customWidth="1"/>
  </cols>
  <sheetData>
    <row r="1" spans="2:51">
      <c r="I1" s="88"/>
      <c r="AI1" s="88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/>
      <c r="AY1"/>
    </row>
    <row r="2" spans="2:51">
      <c r="B2" s="204" t="s">
        <v>0</v>
      </c>
      <c r="C2" s="204"/>
      <c r="D2" s="204"/>
      <c r="E2" s="204"/>
      <c r="F2" s="204"/>
      <c r="G2" s="204"/>
      <c r="H2" s="26"/>
      <c r="I2" s="88"/>
      <c r="L2" s="87"/>
      <c r="M2" s="154" t="s">
        <v>23</v>
      </c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6"/>
      <c r="AH2" s="26"/>
      <c r="AI2" s="88"/>
      <c r="AK2" s="139" t="s">
        <v>24</v>
      </c>
      <c r="AL2" s="153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/>
      <c r="AY2"/>
    </row>
    <row r="3" spans="2:51">
      <c r="I3" s="88"/>
      <c r="K3" s="87"/>
      <c r="L3" s="87"/>
      <c r="M3" s="159">
        <v>44788</v>
      </c>
      <c r="N3" s="160"/>
      <c r="O3" s="161"/>
      <c r="P3" s="159">
        <v>44789</v>
      </c>
      <c r="Q3" s="160"/>
      <c r="R3" s="161"/>
      <c r="S3" s="159">
        <v>44790</v>
      </c>
      <c r="T3" s="160"/>
      <c r="U3" s="161"/>
      <c r="V3" s="159">
        <v>44791</v>
      </c>
      <c r="W3" s="160"/>
      <c r="X3" s="161"/>
      <c r="Y3" s="159">
        <v>44792</v>
      </c>
      <c r="Z3" s="160"/>
      <c r="AA3" s="161"/>
      <c r="AB3" s="159">
        <v>44793</v>
      </c>
      <c r="AC3" s="160"/>
      <c r="AD3" s="161"/>
      <c r="AE3" s="159">
        <v>44794</v>
      </c>
      <c r="AF3" s="160"/>
      <c r="AG3" s="161"/>
      <c r="AH3" s="89"/>
      <c r="AI3" s="88"/>
      <c r="AK3" s="38" t="s">
        <v>25</v>
      </c>
      <c r="AL3" s="135" t="s">
        <v>26</v>
      </c>
      <c r="AM3" s="35" t="s">
        <v>27</v>
      </c>
      <c r="AN3" s="35" t="s">
        <v>28</v>
      </c>
      <c r="AO3" s="35" t="s">
        <v>29</v>
      </c>
      <c r="AP3" s="35" t="s">
        <v>30</v>
      </c>
      <c r="AQ3" s="164" t="s">
        <v>31</v>
      </c>
      <c r="AR3" s="164"/>
      <c r="AS3" s="35" t="s">
        <v>32</v>
      </c>
      <c r="AT3" s="35" t="s">
        <v>33</v>
      </c>
      <c r="AU3" s="35" t="s">
        <v>34</v>
      </c>
      <c r="AV3" s="35" t="s">
        <v>35</v>
      </c>
      <c r="AW3" s="35" t="s">
        <v>36</v>
      </c>
      <c r="AX3"/>
      <c r="AY3" s="1" t="s">
        <v>3</v>
      </c>
    </row>
    <row r="4" spans="2:51">
      <c r="B4" s="139" t="s">
        <v>37</v>
      </c>
      <c r="C4" s="148"/>
      <c r="D4" s="140"/>
      <c r="F4" s="171" t="s">
        <v>38</v>
      </c>
      <c r="G4" s="172"/>
      <c r="H4" s="89"/>
      <c r="I4" s="88"/>
      <c r="K4" s="173" t="s">
        <v>39</v>
      </c>
      <c r="L4" s="174"/>
      <c r="M4" s="163" t="s">
        <v>40</v>
      </c>
      <c r="N4" s="157"/>
      <c r="O4" s="158"/>
      <c r="P4" s="163" t="s">
        <v>41</v>
      </c>
      <c r="Q4" s="157"/>
      <c r="R4" s="158"/>
      <c r="S4" s="163" t="s">
        <v>42</v>
      </c>
      <c r="T4" s="157"/>
      <c r="U4" s="158"/>
      <c r="V4" s="157" t="s">
        <v>43</v>
      </c>
      <c r="W4" s="157"/>
      <c r="X4" s="158"/>
      <c r="Y4" s="157" t="s">
        <v>44</v>
      </c>
      <c r="Z4" s="157"/>
      <c r="AA4" s="157"/>
      <c r="AB4" s="163" t="s">
        <v>45</v>
      </c>
      <c r="AC4" s="157"/>
      <c r="AD4" s="158"/>
      <c r="AE4" s="157" t="s">
        <v>46</v>
      </c>
      <c r="AF4" s="157"/>
      <c r="AG4" s="158"/>
      <c r="AH4" s="89"/>
      <c r="AI4" s="88"/>
      <c r="AK4" s="39"/>
      <c r="AL4" s="136"/>
      <c r="AM4" s="37"/>
      <c r="AN4" s="37"/>
      <c r="AO4" s="37"/>
      <c r="AP4" s="82"/>
      <c r="AQ4" s="82"/>
      <c r="AR4" s="83"/>
      <c r="AS4" s="84"/>
      <c r="AT4" s="37"/>
      <c r="AU4" s="37"/>
      <c r="AV4" s="37"/>
      <c r="AW4" s="37" t="str">
        <f>IF(AV4&gt;0,"PAGADO",IF(AQ4="","",IF(AQ4=$AY$3,"FALTA BOLETA",IF(AQ4=$AY$4,"FALTA BOLETA",IF(AQ4=$AY$5,"FALTA BOLETA")))))</f>
        <v/>
      </c>
      <c r="AY4" s="22" t="s">
        <v>4</v>
      </c>
    </row>
    <row r="5" spans="2:51">
      <c r="B5" s="169" t="s">
        <v>3</v>
      </c>
      <c r="C5" s="170"/>
      <c r="D5" s="40" t="s">
        <v>50</v>
      </c>
      <c r="F5" s="72" t="s">
        <v>2</v>
      </c>
      <c r="G5" s="73" t="s">
        <v>51</v>
      </c>
      <c r="H5" s="26"/>
      <c r="I5" s="88"/>
      <c r="K5" s="175"/>
      <c r="L5" s="176"/>
      <c r="M5" s="28" t="s">
        <v>52</v>
      </c>
      <c r="N5" s="29" t="s">
        <v>53</v>
      </c>
      <c r="O5" s="30" t="s">
        <v>54</v>
      </c>
      <c r="P5" s="28" t="s">
        <v>52</v>
      </c>
      <c r="Q5" s="29" t="s">
        <v>53</v>
      </c>
      <c r="R5" s="30" t="s">
        <v>54</v>
      </c>
      <c r="S5" s="28" t="s">
        <v>52</v>
      </c>
      <c r="T5" s="29" t="s">
        <v>53</v>
      </c>
      <c r="U5" s="30" t="s">
        <v>54</v>
      </c>
      <c r="V5" s="28" t="s">
        <v>52</v>
      </c>
      <c r="W5" s="29" t="s">
        <v>53</v>
      </c>
      <c r="X5" s="30" t="s">
        <v>54</v>
      </c>
      <c r="Y5" s="28" t="s">
        <v>52</v>
      </c>
      <c r="Z5" s="29" t="s">
        <v>53</v>
      </c>
      <c r="AA5" s="30" t="s">
        <v>54</v>
      </c>
      <c r="AB5" s="28" t="s">
        <v>52</v>
      </c>
      <c r="AC5" s="29" t="s">
        <v>53</v>
      </c>
      <c r="AD5" s="30" t="s">
        <v>54</v>
      </c>
      <c r="AE5" s="28" t="s">
        <v>52</v>
      </c>
      <c r="AF5" s="29" t="s">
        <v>53</v>
      </c>
      <c r="AG5" s="30" t="s">
        <v>54</v>
      </c>
      <c r="AH5" s="89"/>
      <c r="AI5" s="88"/>
      <c r="AK5" s="36"/>
      <c r="AL5" s="36"/>
      <c r="AM5" s="37"/>
      <c r="AN5" s="37"/>
      <c r="AO5" s="37"/>
      <c r="AP5" s="37"/>
      <c r="AQ5" s="82"/>
      <c r="AR5" s="83"/>
      <c r="AS5" s="85"/>
      <c r="AT5" s="37"/>
      <c r="AU5" s="37"/>
      <c r="AV5" s="37"/>
      <c r="AW5" s="37" t="str">
        <f t="shared" ref="AW5:AW68" si="0">IF(AV5&gt;0,"PAGADO",IF(AQ5="","",IF(AQ5=$AY$3,"FALTA BOLETA",IF(AQ5=$AY$4,"FALTA BOLETA",IF(AQ5=$AY$5,"FALTA BOLETA")))))</f>
        <v/>
      </c>
      <c r="AY5" s="22" t="s">
        <v>5</v>
      </c>
    </row>
    <row r="6" spans="2:51">
      <c r="B6" s="169" t="s">
        <v>4</v>
      </c>
      <c r="C6" s="170"/>
      <c r="D6" s="41" t="s">
        <v>50</v>
      </c>
      <c r="F6" s="3" t="s">
        <v>3</v>
      </c>
      <c r="G6" s="12">
        <f>SUM(M48,P48,S48,V48,Y48,AB48,AE48)</f>
        <v>0</v>
      </c>
      <c r="I6" s="88"/>
      <c r="K6" s="179" t="s">
        <v>55</v>
      </c>
      <c r="L6" s="31" t="s">
        <v>56</v>
      </c>
      <c r="M6" s="8"/>
      <c r="N6" s="9"/>
      <c r="O6" s="10"/>
      <c r="P6" s="8"/>
      <c r="Q6" s="9"/>
      <c r="R6" s="10"/>
      <c r="S6" s="8"/>
      <c r="T6" s="9"/>
      <c r="U6" s="10"/>
      <c r="V6" s="8"/>
      <c r="W6" s="9"/>
      <c r="X6" s="10"/>
      <c r="Y6" s="8"/>
      <c r="Z6" s="9"/>
      <c r="AA6" s="10"/>
      <c r="AB6" s="8"/>
      <c r="AC6" s="9"/>
      <c r="AD6" s="10"/>
      <c r="AE6" s="8"/>
      <c r="AF6" s="9"/>
      <c r="AG6" s="10"/>
      <c r="AI6" s="88"/>
      <c r="AK6" s="39"/>
      <c r="AL6" s="136"/>
      <c r="AM6" s="37"/>
      <c r="AN6" s="37"/>
      <c r="AO6" s="37"/>
      <c r="AP6" s="37"/>
      <c r="AQ6" s="82"/>
      <c r="AR6" s="83"/>
      <c r="AS6" s="85"/>
      <c r="AT6" s="37"/>
      <c r="AU6" s="37"/>
      <c r="AV6" s="37"/>
      <c r="AW6" s="37" t="str">
        <f t="shared" si="0"/>
        <v/>
      </c>
      <c r="AY6" s="22" t="s">
        <v>57</v>
      </c>
    </row>
    <row r="7" spans="2:51">
      <c r="B7" s="169" t="s">
        <v>5</v>
      </c>
      <c r="C7" s="170"/>
      <c r="D7" s="34" t="s">
        <v>50</v>
      </c>
      <c r="F7" s="3" t="s">
        <v>4</v>
      </c>
      <c r="G7" s="12">
        <f>SUM(N48,Q48,T48,W48,Z48,AC48,AF48)</f>
        <v>0</v>
      </c>
      <c r="I7" s="88"/>
      <c r="K7" s="180"/>
      <c r="L7" s="16" t="s">
        <v>58</v>
      </c>
      <c r="M7" s="11"/>
      <c r="N7" s="2"/>
      <c r="O7" s="12"/>
      <c r="P7" s="11"/>
      <c r="Q7" s="2"/>
      <c r="R7" s="12"/>
      <c r="S7" s="11"/>
      <c r="T7" s="2"/>
      <c r="U7" s="12"/>
      <c r="V7" s="11"/>
      <c r="W7" s="2"/>
      <c r="X7" s="12"/>
      <c r="Y7" s="11"/>
      <c r="Z7" s="2"/>
      <c r="AA7" s="12"/>
      <c r="AB7" s="11"/>
      <c r="AC7" s="2"/>
      <c r="AD7" s="12"/>
      <c r="AE7" s="11"/>
      <c r="AF7" s="2"/>
      <c r="AG7" s="12"/>
      <c r="AI7" s="88"/>
      <c r="AK7" s="39"/>
      <c r="AL7" s="136"/>
      <c r="AM7" s="37"/>
      <c r="AN7" s="37"/>
      <c r="AO7" s="37"/>
      <c r="AP7" s="37"/>
      <c r="AQ7" s="82"/>
      <c r="AR7" s="83"/>
      <c r="AS7" s="85"/>
      <c r="AT7" s="37"/>
      <c r="AU7" s="37"/>
      <c r="AV7" s="37"/>
      <c r="AW7" s="37" t="str">
        <f t="shared" si="0"/>
        <v/>
      </c>
    </row>
    <row r="8" spans="2:51">
      <c r="B8" s="177" t="s">
        <v>59</v>
      </c>
      <c r="C8" s="178"/>
      <c r="D8" s="42" t="s">
        <v>60</v>
      </c>
      <c r="F8" s="19" t="s">
        <v>5</v>
      </c>
      <c r="G8" s="15">
        <f>SUM(O48,R48,U48,X48,AA48,AD48,AG48)</f>
        <v>9</v>
      </c>
      <c r="I8" s="88"/>
      <c r="K8" s="180"/>
      <c r="L8" s="32" t="s">
        <v>61</v>
      </c>
      <c r="M8" s="11"/>
      <c r="N8" s="2"/>
      <c r="O8" s="12"/>
      <c r="P8" s="11"/>
      <c r="Q8" s="2"/>
      <c r="R8" s="12"/>
      <c r="S8" s="11"/>
      <c r="T8" s="2"/>
      <c r="U8" s="12"/>
      <c r="V8" s="11"/>
      <c r="W8" s="2"/>
      <c r="X8" s="12"/>
      <c r="Y8" s="11"/>
      <c r="Z8" s="2"/>
      <c r="AA8" s="12"/>
      <c r="AB8" s="11"/>
      <c r="AC8" s="2"/>
      <c r="AD8" s="12"/>
      <c r="AE8" s="11"/>
      <c r="AF8" s="2"/>
      <c r="AG8" s="12"/>
      <c r="AI8" s="88"/>
      <c r="AK8" s="39"/>
      <c r="AL8" s="136"/>
      <c r="AM8" s="37"/>
      <c r="AN8" s="37"/>
      <c r="AO8" s="37"/>
      <c r="AP8" s="37"/>
      <c r="AQ8" s="82"/>
      <c r="AR8" s="83"/>
      <c r="AS8" s="85"/>
      <c r="AT8" s="37"/>
      <c r="AU8" s="37"/>
      <c r="AV8" s="37"/>
      <c r="AW8" s="37" t="str">
        <f t="shared" si="0"/>
        <v/>
      </c>
    </row>
    <row r="9" spans="2:51">
      <c r="I9" s="88"/>
      <c r="K9" s="180"/>
      <c r="L9" s="16" t="s">
        <v>63</v>
      </c>
      <c r="M9" s="11"/>
      <c r="N9" s="2"/>
      <c r="O9" s="12"/>
      <c r="P9" s="11"/>
      <c r="Q9" s="2"/>
      <c r="R9" s="12"/>
      <c r="S9" s="11"/>
      <c r="T9" s="2"/>
      <c r="U9" s="12"/>
      <c r="V9" s="11"/>
      <c r="W9" s="2"/>
      <c r="X9" s="12"/>
      <c r="Y9" s="11"/>
      <c r="Z9" s="2"/>
      <c r="AA9" s="12"/>
      <c r="AB9" s="11"/>
      <c r="AC9" s="2"/>
      <c r="AD9" s="12"/>
      <c r="AE9" s="11"/>
      <c r="AF9" s="2"/>
      <c r="AG9" s="12"/>
      <c r="AI9" s="88"/>
      <c r="AK9" s="39"/>
      <c r="AL9" s="136"/>
      <c r="AM9" s="37"/>
      <c r="AN9" s="37"/>
      <c r="AO9" s="37"/>
      <c r="AP9" s="37"/>
      <c r="AQ9" s="82"/>
      <c r="AR9" s="83"/>
      <c r="AS9" s="85"/>
      <c r="AT9" s="37"/>
      <c r="AU9" s="37"/>
      <c r="AV9" s="37"/>
      <c r="AW9" s="37" t="str">
        <f t="shared" si="0"/>
        <v/>
      </c>
    </row>
    <row r="10" spans="2:51">
      <c r="B10" s="139" t="s">
        <v>64</v>
      </c>
      <c r="C10" s="148"/>
      <c r="D10" s="140"/>
      <c r="F10" s="165" t="s">
        <v>65</v>
      </c>
      <c r="G10" s="166"/>
      <c r="H10" s="89"/>
      <c r="I10" s="88"/>
      <c r="K10" s="180"/>
      <c r="L10" s="32" t="s">
        <v>66</v>
      </c>
      <c r="M10" s="11"/>
      <c r="N10" s="2"/>
      <c r="O10" s="12"/>
      <c r="P10" s="11"/>
      <c r="Q10" s="2"/>
      <c r="R10" s="12"/>
      <c r="S10" s="11"/>
      <c r="T10" s="2"/>
      <c r="U10" s="12"/>
      <c r="V10" s="11"/>
      <c r="W10" s="2"/>
      <c r="X10" s="12"/>
      <c r="Y10" s="11"/>
      <c r="Z10" s="2"/>
      <c r="AA10" s="12"/>
      <c r="AB10" s="11"/>
      <c r="AC10" s="2"/>
      <c r="AD10" s="12"/>
      <c r="AE10" s="11"/>
      <c r="AF10" s="2"/>
      <c r="AG10" s="12"/>
      <c r="AI10" s="88"/>
      <c r="AK10" s="39"/>
      <c r="AL10" s="136"/>
      <c r="AM10" s="37"/>
      <c r="AN10" s="37"/>
      <c r="AO10" s="37"/>
      <c r="AP10" s="37"/>
      <c r="AQ10" s="82"/>
      <c r="AR10" s="83"/>
      <c r="AS10" s="85"/>
      <c r="AT10" s="37"/>
      <c r="AU10" s="37"/>
      <c r="AV10" s="37"/>
      <c r="AW10" s="37" t="str">
        <f t="shared" si="0"/>
        <v/>
      </c>
    </row>
    <row r="11" spans="2:51">
      <c r="B11" s="169" t="s">
        <v>67</v>
      </c>
      <c r="C11" s="170"/>
      <c r="D11" s="12">
        <f>G11+D21</f>
        <v>357</v>
      </c>
      <c r="F11" s="20" t="s">
        <v>67</v>
      </c>
      <c r="G11" s="24">
        <v>119</v>
      </c>
      <c r="I11" s="88"/>
      <c r="K11" s="180"/>
      <c r="L11" s="16" t="s">
        <v>68</v>
      </c>
      <c r="M11" s="11"/>
      <c r="N11" s="2"/>
      <c r="O11" s="12"/>
      <c r="P11" s="11"/>
      <c r="Q11" s="2"/>
      <c r="R11" s="12"/>
      <c r="S11" s="11"/>
      <c r="T11" s="2"/>
      <c r="U11" s="12"/>
      <c r="V11" s="11"/>
      <c r="W11" s="2"/>
      <c r="X11" s="12"/>
      <c r="Y11" s="11"/>
      <c r="Z11" s="2"/>
      <c r="AA11" s="12"/>
      <c r="AB11" s="11"/>
      <c r="AC11" s="2"/>
      <c r="AD11" s="12"/>
      <c r="AE11" s="11"/>
      <c r="AF11" s="2"/>
      <c r="AG11" s="12"/>
      <c r="AI11" s="88"/>
      <c r="AK11" s="39"/>
      <c r="AL11" s="136"/>
      <c r="AM11" s="37"/>
      <c r="AN11" s="37"/>
      <c r="AO11" s="37"/>
      <c r="AP11" s="37"/>
      <c r="AQ11" s="82"/>
      <c r="AR11" s="83"/>
      <c r="AS11" s="85"/>
      <c r="AT11" s="37"/>
      <c r="AU11" s="37"/>
      <c r="AV11" s="37"/>
      <c r="AW11" s="37" t="str">
        <f t="shared" si="0"/>
        <v/>
      </c>
    </row>
    <row r="12" spans="2:51">
      <c r="B12" s="169" t="s">
        <v>69</v>
      </c>
      <c r="C12" s="170"/>
      <c r="D12" s="12">
        <f t="shared" ref="D12:D18" si="1">G12+D22</f>
        <v>14</v>
      </c>
      <c r="F12" s="3" t="s">
        <v>69</v>
      </c>
      <c r="G12" s="12">
        <f>SUM(M40,P40,S40,V40,Y40,AB40,AE40)</f>
        <v>0</v>
      </c>
      <c r="I12" s="88"/>
      <c r="K12" s="180"/>
      <c r="L12" s="32" t="s">
        <v>70</v>
      </c>
      <c r="M12" s="11"/>
      <c r="N12" s="2"/>
      <c r="O12" s="12"/>
      <c r="P12" s="11"/>
      <c r="Q12" s="2"/>
      <c r="R12" s="12"/>
      <c r="S12" s="11"/>
      <c r="T12" s="2"/>
      <c r="U12" s="12"/>
      <c r="V12" s="11"/>
      <c r="W12" s="2"/>
      <c r="X12" s="12"/>
      <c r="Y12" s="11"/>
      <c r="Z12" s="2"/>
      <c r="AA12" s="12"/>
      <c r="AB12" s="11"/>
      <c r="AC12" s="2"/>
      <c r="AD12" s="12"/>
      <c r="AE12" s="11"/>
      <c r="AF12" s="2"/>
      <c r="AG12" s="12"/>
      <c r="AI12" s="88"/>
      <c r="AK12" s="39"/>
      <c r="AL12" s="136"/>
      <c r="AM12" s="37"/>
      <c r="AN12" s="37"/>
      <c r="AO12" s="37"/>
      <c r="AP12" s="37"/>
      <c r="AQ12" s="82"/>
      <c r="AR12" s="83"/>
      <c r="AS12" s="85"/>
      <c r="AT12" s="37"/>
      <c r="AU12" s="37"/>
      <c r="AV12" s="37"/>
      <c r="AW12" s="37" t="str">
        <f t="shared" si="0"/>
        <v/>
      </c>
    </row>
    <row r="13" spans="2:51">
      <c r="B13" s="169" t="s">
        <v>71</v>
      </c>
      <c r="C13" s="170"/>
      <c r="D13" s="12">
        <f t="shared" si="1"/>
        <v>343</v>
      </c>
      <c r="F13" s="3" t="s">
        <v>71</v>
      </c>
      <c r="G13" s="12">
        <f>G11-G12</f>
        <v>119</v>
      </c>
      <c r="I13" s="88"/>
      <c r="K13" s="180"/>
      <c r="L13" s="16" t="s">
        <v>72</v>
      </c>
      <c r="M13" s="11"/>
      <c r="N13" s="2"/>
      <c r="O13" s="12"/>
      <c r="P13" s="11"/>
      <c r="Q13" s="2"/>
      <c r="R13" s="12"/>
      <c r="S13" s="11"/>
      <c r="T13" s="2"/>
      <c r="U13" s="12"/>
      <c r="V13" s="11"/>
      <c r="W13" s="2"/>
      <c r="X13" s="12"/>
      <c r="Y13" s="11"/>
      <c r="Z13" s="2"/>
      <c r="AA13" s="12"/>
      <c r="AB13" s="11"/>
      <c r="AC13" s="2"/>
      <c r="AD13" s="12"/>
      <c r="AE13" s="11"/>
      <c r="AF13" s="2"/>
      <c r="AG13" s="12"/>
      <c r="AI13" s="88"/>
      <c r="AK13" s="39"/>
      <c r="AL13" s="136"/>
      <c r="AM13" s="37"/>
      <c r="AN13" s="37"/>
      <c r="AO13" s="37"/>
      <c r="AP13" s="37"/>
      <c r="AQ13" s="82"/>
      <c r="AR13" s="83"/>
      <c r="AS13" s="85"/>
      <c r="AT13" s="37"/>
      <c r="AU13" s="37"/>
      <c r="AV13" s="37"/>
      <c r="AW13" s="37" t="str">
        <f t="shared" si="0"/>
        <v/>
      </c>
    </row>
    <row r="14" spans="2:51">
      <c r="B14" s="169" t="s">
        <v>73</v>
      </c>
      <c r="C14" s="170"/>
      <c r="D14" s="45">
        <f t="shared" si="1"/>
        <v>0</v>
      </c>
      <c r="F14" s="3" t="s">
        <v>73</v>
      </c>
      <c r="G14" s="45">
        <f>SUM(M41,P41,S41,V41,Y41,AB41,AE41)*C37</f>
        <v>0</v>
      </c>
      <c r="H14" s="90"/>
      <c r="I14" s="88"/>
      <c r="K14" s="180"/>
      <c r="L14" s="32" t="s">
        <v>74</v>
      </c>
      <c r="M14" s="11"/>
      <c r="N14" s="2"/>
      <c r="O14" s="12"/>
      <c r="P14" s="11"/>
      <c r="Q14" s="2"/>
      <c r="R14" s="12"/>
      <c r="S14" s="11"/>
      <c r="T14" s="2"/>
      <c r="U14" s="12"/>
      <c r="V14" s="11"/>
      <c r="W14" s="2"/>
      <c r="X14" s="12"/>
      <c r="Y14" s="11"/>
      <c r="Z14" s="2"/>
      <c r="AA14" s="12"/>
      <c r="AB14" s="11"/>
      <c r="AC14" s="2"/>
      <c r="AD14" s="12"/>
      <c r="AE14" s="11"/>
      <c r="AF14" s="2"/>
      <c r="AG14" s="12"/>
      <c r="AI14" s="88"/>
      <c r="AK14" s="39"/>
      <c r="AL14" s="136"/>
      <c r="AM14" s="37"/>
      <c r="AN14" s="37"/>
      <c r="AO14" s="37"/>
      <c r="AP14" s="37"/>
      <c r="AQ14" s="82"/>
      <c r="AR14" s="83"/>
      <c r="AS14" s="85"/>
      <c r="AT14" s="37"/>
      <c r="AU14" s="37"/>
      <c r="AV14" s="37"/>
      <c r="AW14" s="37" t="str">
        <f t="shared" si="0"/>
        <v/>
      </c>
    </row>
    <row r="15" spans="2:51">
      <c r="B15" s="169" t="s">
        <v>75</v>
      </c>
      <c r="C15" s="170"/>
      <c r="D15" s="45">
        <f t="shared" si="1"/>
        <v>0</v>
      </c>
      <c r="F15" s="3" t="s">
        <v>75</v>
      </c>
      <c r="G15" s="45">
        <f>SUM(M42,P42,S42,V42,Y42,AB42,AE42)*C38</f>
        <v>0</v>
      </c>
      <c r="H15" s="90"/>
      <c r="I15" s="88"/>
      <c r="K15" s="180"/>
      <c r="L15" s="16" t="s">
        <v>76</v>
      </c>
      <c r="M15" s="11"/>
      <c r="N15" s="2"/>
      <c r="O15" s="12"/>
      <c r="P15" s="11"/>
      <c r="Q15" s="2"/>
      <c r="R15" s="12"/>
      <c r="S15" s="11"/>
      <c r="T15" s="2"/>
      <c r="U15" s="12"/>
      <c r="V15" s="11"/>
      <c r="W15" s="2"/>
      <c r="X15" s="12"/>
      <c r="Y15" s="11"/>
      <c r="Z15" s="2"/>
      <c r="AA15" s="12"/>
      <c r="AB15" s="11"/>
      <c r="AC15" s="2"/>
      <c r="AD15" s="12"/>
      <c r="AE15" s="11"/>
      <c r="AF15" s="2"/>
      <c r="AG15" s="12"/>
      <c r="AI15" s="88"/>
      <c r="AK15" s="39"/>
      <c r="AL15" s="136"/>
      <c r="AM15" s="37"/>
      <c r="AN15" s="37"/>
      <c r="AO15" s="37"/>
      <c r="AP15" s="37"/>
      <c r="AQ15" s="82"/>
      <c r="AR15" s="83"/>
      <c r="AS15" s="85"/>
      <c r="AT15" s="37"/>
      <c r="AU15" s="37"/>
      <c r="AV15" s="37"/>
      <c r="AW15" s="37" t="str">
        <f t="shared" si="0"/>
        <v/>
      </c>
    </row>
    <row r="16" spans="2:51">
      <c r="B16" s="169" t="s">
        <v>77</v>
      </c>
      <c r="C16" s="170"/>
      <c r="D16" s="45">
        <f t="shared" si="1"/>
        <v>400</v>
      </c>
      <c r="F16" s="3" t="s">
        <v>77</v>
      </c>
      <c r="G16" s="45">
        <f>SUM(M43,P43,S43,V43,Y43,AB43,AE43)*C37+SUM(M44,P44,S44,V44,Y44,AB44,AE44)*C38</f>
        <v>0</v>
      </c>
      <c r="H16" s="90"/>
      <c r="I16" s="88"/>
      <c r="K16" s="180"/>
      <c r="L16" s="32" t="s">
        <v>78</v>
      </c>
      <c r="M16" s="11"/>
      <c r="N16" s="2"/>
      <c r="O16" s="12"/>
      <c r="P16" s="11"/>
      <c r="Q16" s="2"/>
      <c r="R16" s="12"/>
      <c r="S16" s="11"/>
      <c r="T16" s="2"/>
      <c r="U16" s="12"/>
      <c r="V16" s="11"/>
      <c r="W16" s="2"/>
      <c r="X16" s="12"/>
      <c r="Y16" s="11"/>
      <c r="Z16" s="2"/>
      <c r="AA16" s="12"/>
      <c r="AB16" s="11"/>
      <c r="AC16" s="2"/>
      <c r="AD16" s="12"/>
      <c r="AE16" s="11"/>
      <c r="AF16" s="2"/>
      <c r="AG16" s="12"/>
      <c r="AI16" s="88"/>
      <c r="AK16" s="39"/>
      <c r="AL16" s="136"/>
      <c r="AM16" s="37"/>
      <c r="AN16" s="37"/>
      <c r="AO16" s="37"/>
      <c r="AP16" s="37"/>
      <c r="AQ16" s="82"/>
      <c r="AR16" s="83"/>
      <c r="AS16" s="85"/>
      <c r="AT16" s="37"/>
      <c r="AU16" s="37"/>
      <c r="AV16" s="37"/>
      <c r="AW16" s="37" t="str">
        <f t="shared" si="0"/>
        <v/>
      </c>
    </row>
    <row r="17" spans="2:49">
      <c r="B17" s="169" t="s">
        <v>79</v>
      </c>
      <c r="C17" s="170"/>
      <c r="D17" s="45">
        <f t="shared" si="1"/>
        <v>400</v>
      </c>
      <c r="F17" s="3" t="s">
        <v>79</v>
      </c>
      <c r="G17" s="46">
        <f>SUM(G14:G16)</f>
        <v>0</v>
      </c>
      <c r="H17" s="91"/>
      <c r="I17" s="88"/>
      <c r="K17" s="180"/>
      <c r="L17" s="17" t="s">
        <v>80</v>
      </c>
      <c r="M17" s="11"/>
      <c r="N17" s="2"/>
      <c r="O17" s="12"/>
      <c r="P17" s="11"/>
      <c r="Q17" s="2"/>
      <c r="R17" s="12"/>
      <c r="S17" s="11"/>
      <c r="T17" s="2"/>
      <c r="U17" s="12"/>
      <c r="V17" s="11"/>
      <c r="W17" s="2"/>
      <c r="X17" s="12"/>
      <c r="Y17" s="11"/>
      <c r="Z17" s="2"/>
      <c r="AA17" s="12"/>
      <c r="AB17" s="11"/>
      <c r="AC17" s="2"/>
      <c r="AD17" s="12"/>
      <c r="AE17" s="11"/>
      <c r="AF17" s="2"/>
      <c r="AG17" s="12"/>
      <c r="AI17" s="88"/>
      <c r="AK17" s="39"/>
      <c r="AL17" s="136"/>
      <c r="AM17" s="37"/>
      <c r="AN17" s="37"/>
      <c r="AO17" s="37"/>
      <c r="AP17" s="37"/>
      <c r="AQ17" s="82"/>
      <c r="AR17" s="83"/>
      <c r="AS17" s="85"/>
      <c r="AT17" s="37"/>
      <c r="AU17" s="37"/>
      <c r="AV17" s="37"/>
      <c r="AW17" s="37" t="str">
        <f t="shared" si="0"/>
        <v/>
      </c>
    </row>
    <row r="18" spans="2:49">
      <c r="B18" s="177" t="s">
        <v>81</v>
      </c>
      <c r="C18" s="178"/>
      <c r="D18" s="47">
        <f t="shared" si="1"/>
        <v>0.11764705882352941</v>
      </c>
      <c r="F18" s="19" t="s">
        <v>81</v>
      </c>
      <c r="G18" s="47">
        <f>G12/G11</f>
        <v>0</v>
      </c>
      <c r="H18" s="92"/>
      <c r="I18" s="88"/>
      <c r="K18" s="180"/>
      <c r="L18" s="32" t="s">
        <v>82</v>
      </c>
      <c r="M18" s="11"/>
      <c r="N18" s="2"/>
      <c r="O18" s="12"/>
      <c r="P18" s="11"/>
      <c r="Q18" s="2"/>
      <c r="R18" s="12"/>
      <c r="S18" s="11"/>
      <c r="T18" s="2"/>
      <c r="U18" s="12"/>
      <c r="V18" s="11"/>
      <c r="W18" s="2"/>
      <c r="X18" s="12"/>
      <c r="Y18" s="11"/>
      <c r="Z18" s="2"/>
      <c r="AA18" s="12"/>
      <c r="AB18" s="11"/>
      <c r="AC18" s="2" t="s">
        <v>83</v>
      </c>
      <c r="AD18" s="12"/>
      <c r="AE18" s="11"/>
      <c r="AF18" s="2"/>
      <c r="AG18" s="12"/>
      <c r="AI18" s="88"/>
      <c r="AK18" s="39"/>
      <c r="AL18" s="136"/>
      <c r="AM18" s="37"/>
      <c r="AN18" s="37"/>
      <c r="AO18" s="37"/>
      <c r="AP18" s="37"/>
      <c r="AQ18" s="82"/>
      <c r="AR18" s="83"/>
      <c r="AS18" s="85"/>
      <c r="AT18" s="37"/>
      <c r="AU18" s="37"/>
      <c r="AV18" s="37"/>
      <c r="AW18" s="37" t="str">
        <f t="shared" si="0"/>
        <v/>
      </c>
    </row>
    <row r="19" spans="2:49">
      <c r="I19" s="88"/>
      <c r="K19" s="180"/>
      <c r="L19" s="17" t="s">
        <v>84</v>
      </c>
      <c r="M19" s="11"/>
      <c r="N19" s="2"/>
      <c r="O19" s="12"/>
      <c r="P19" s="11"/>
      <c r="Q19" s="2"/>
      <c r="R19" s="12"/>
      <c r="S19" s="11"/>
      <c r="T19" s="2"/>
      <c r="U19" s="12"/>
      <c r="V19" s="11"/>
      <c r="W19" s="2"/>
      <c r="X19" s="12"/>
      <c r="Y19" s="11"/>
      <c r="Z19" s="2"/>
      <c r="AA19" s="12"/>
      <c r="AB19" s="11"/>
      <c r="AC19" s="2" t="s">
        <v>83</v>
      </c>
      <c r="AD19" s="12"/>
      <c r="AE19" s="11"/>
      <c r="AF19" s="2"/>
      <c r="AG19" s="12"/>
      <c r="AI19" s="88"/>
      <c r="AK19" s="39"/>
      <c r="AL19" s="136"/>
      <c r="AM19" s="37"/>
      <c r="AN19" s="37"/>
      <c r="AO19" s="37"/>
      <c r="AP19" s="37"/>
      <c r="AQ19" s="82"/>
      <c r="AR19" s="83"/>
      <c r="AS19" s="85"/>
      <c r="AT19" s="37"/>
      <c r="AU19" s="37"/>
      <c r="AV19" s="37"/>
      <c r="AW19" s="37" t="str">
        <f t="shared" si="0"/>
        <v/>
      </c>
    </row>
    <row r="20" spans="2:49">
      <c r="B20" s="154" t="s">
        <v>85</v>
      </c>
      <c r="C20" s="155"/>
      <c r="D20" s="156"/>
      <c r="F20" s="167" t="s">
        <v>4</v>
      </c>
      <c r="G20" s="168"/>
      <c r="H20" s="93"/>
      <c r="I20" s="88"/>
      <c r="K20" s="180"/>
      <c r="L20" s="32" t="s">
        <v>86</v>
      </c>
      <c r="M20" s="11"/>
      <c r="N20" s="2"/>
      <c r="O20" s="12"/>
      <c r="P20" s="11"/>
      <c r="Q20" s="2"/>
      <c r="R20" s="12"/>
      <c r="S20" s="11"/>
      <c r="T20" s="2"/>
      <c r="U20" s="12"/>
      <c r="V20" s="11"/>
      <c r="W20" s="2"/>
      <c r="X20" s="12"/>
      <c r="Y20" s="11"/>
      <c r="Z20" s="2"/>
      <c r="AA20" s="12"/>
      <c r="AB20" s="11"/>
      <c r="AC20" s="2" t="s">
        <v>83</v>
      </c>
      <c r="AD20" s="12"/>
      <c r="AE20" s="11"/>
      <c r="AF20" s="2"/>
      <c r="AG20" s="12"/>
      <c r="AI20" s="88"/>
      <c r="AK20" s="39"/>
      <c r="AL20" s="136"/>
      <c r="AM20" s="37"/>
      <c r="AN20" s="37"/>
      <c r="AO20" s="37"/>
      <c r="AP20" s="37"/>
      <c r="AQ20" s="82"/>
      <c r="AR20" s="83"/>
      <c r="AS20" s="85"/>
      <c r="AT20" s="37"/>
      <c r="AU20" s="37"/>
      <c r="AV20" s="37"/>
      <c r="AW20" s="37" t="str">
        <f t="shared" si="0"/>
        <v/>
      </c>
    </row>
    <row r="21" spans="2:49">
      <c r="B21" s="186" t="s">
        <v>67</v>
      </c>
      <c r="C21" s="187"/>
      <c r="D21" s="24">
        <f>G21+G31</f>
        <v>238</v>
      </c>
      <c r="F21" s="20" t="s">
        <v>67</v>
      </c>
      <c r="G21" s="24">
        <v>119</v>
      </c>
      <c r="I21" s="88"/>
      <c r="K21" s="180"/>
      <c r="L21" s="17" t="s">
        <v>87</v>
      </c>
      <c r="M21" s="11"/>
      <c r="N21" s="2"/>
      <c r="O21" s="12"/>
      <c r="P21" s="11"/>
      <c r="Q21" s="2"/>
      <c r="R21" s="12"/>
      <c r="S21" s="11"/>
      <c r="T21" s="2"/>
      <c r="U21" s="12"/>
      <c r="V21" s="11"/>
      <c r="W21" s="2"/>
      <c r="X21" s="12"/>
      <c r="Y21" s="11"/>
      <c r="Z21" s="2"/>
      <c r="AA21" s="12"/>
      <c r="AB21" s="11"/>
      <c r="AC21" s="2" t="s">
        <v>83</v>
      </c>
      <c r="AD21" s="12"/>
      <c r="AE21" s="11"/>
      <c r="AF21" s="2"/>
      <c r="AG21" s="12"/>
      <c r="AI21" s="88"/>
      <c r="AK21" s="39"/>
      <c r="AL21" s="136"/>
      <c r="AM21" s="37"/>
      <c r="AN21" s="37"/>
      <c r="AO21" s="37"/>
      <c r="AP21" s="37"/>
      <c r="AQ21" s="82"/>
      <c r="AR21" s="83"/>
      <c r="AS21" s="85"/>
      <c r="AT21" s="37"/>
      <c r="AU21" s="37"/>
      <c r="AV21" s="37"/>
      <c r="AW21" s="37" t="str">
        <f t="shared" si="0"/>
        <v/>
      </c>
    </row>
    <row r="22" spans="2:49">
      <c r="B22" s="169" t="s">
        <v>69</v>
      </c>
      <c r="C22" s="170"/>
      <c r="D22" s="24">
        <f t="shared" ref="D22:D27" si="2">G22+G32</f>
        <v>14</v>
      </c>
      <c r="F22" s="3" t="s">
        <v>69</v>
      </c>
      <c r="G22" s="12">
        <f>SUM(N40,Q40,T40,W40,Z40,AC40,AF40)</f>
        <v>5</v>
      </c>
      <c r="I22" s="88"/>
      <c r="K22" s="180"/>
      <c r="L22" s="32" t="s">
        <v>88</v>
      </c>
      <c r="M22" s="11"/>
      <c r="N22" s="2"/>
      <c r="O22" s="12" t="s">
        <v>89</v>
      </c>
      <c r="P22" s="11"/>
      <c r="Q22" s="2"/>
      <c r="R22" s="12"/>
      <c r="S22" s="11"/>
      <c r="T22" s="2"/>
      <c r="U22" s="12" t="s">
        <v>89</v>
      </c>
      <c r="V22" s="11"/>
      <c r="W22" s="2"/>
      <c r="X22" s="12"/>
      <c r="Y22" s="11"/>
      <c r="Z22" s="2"/>
      <c r="AA22" s="12" t="s">
        <v>89</v>
      </c>
      <c r="AB22" s="11"/>
      <c r="AC22" s="2" t="s">
        <v>83</v>
      </c>
      <c r="AD22" s="12"/>
      <c r="AE22" s="11"/>
      <c r="AF22" s="2"/>
      <c r="AG22" s="12"/>
      <c r="AI22" s="88"/>
      <c r="AK22" s="39"/>
      <c r="AL22" s="136"/>
      <c r="AM22" s="37"/>
      <c r="AN22" s="37"/>
      <c r="AO22" s="37"/>
      <c r="AP22" s="37"/>
      <c r="AQ22" s="82"/>
      <c r="AR22" s="83"/>
      <c r="AS22" s="85"/>
      <c r="AT22" s="37"/>
      <c r="AU22" s="37"/>
      <c r="AV22" s="37"/>
      <c r="AW22" s="37" t="str">
        <f t="shared" si="0"/>
        <v/>
      </c>
    </row>
    <row r="23" spans="2:49">
      <c r="B23" s="169" t="s">
        <v>71</v>
      </c>
      <c r="C23" s="170"/>
      <c r="D23" s="24">
        <f t="shared" si="2"/>
        <v>224</v>
      </c>
      <c r="F23" s="3" t="s">
        <v>71</v>
      </c>
      <c r="G23" s="12">
        <f>G21-G22</f>
        <v>114</v>
      </c>
      <c r="I23" s="88"/>
      <c r="K23" s="180"/>
      <c r="L23" s="17" t="s">
        <v>90</v>
      </c>
      <c r="M23" s="11"/>
      <c r="N23" s="2"/>
      <c r="O23" s="12" t="s">
        <v>89</v>
      </c>
      <c r="P23" s="11"/>
      <c r="Q23" s="2"/>
      <c r="R23" s="12"/>
      <c r="S23" s="11"/>
      <c r="T23" s="2"/>
      <c r="U23" s="12" t="s">
        <v>89</v>
      </c>
      <c r="V23" s="11"/>
      <c r="W23" s="2"/>
      <c r="X23" s="12"/>
      <c r="Y23" s="11"/>
      <c r="Z23" s="2"/>
      <c r="AA23" s="12" t="s">
        <v>89</v>
      </c>
      <c r="AB23" s="11"/>
      <c r="AC23" s="2" t="s">
        <v>83</v>
      </c>
      <c r="AD23" s="12"/>
      <c r="AE23" s="11"/>
      <c r="AF23" s="2"/>
      <c r="AG23" s="12"/>
      <c r="AI23" s="88"/>
      <c r="AK23" s="39"/>
      <c r="AL23" s="136"/>
      <c r="AM23" s="37"/>
      <c r="AN23" s="37"/>
      <c r="AO23" s="37"/>
      <c r="AP23" s="37"/>
      <c r="AQ23" s="82"/>
      <c r="AR23" s="83"/>
      <c r="AS23" s="85"/>
      <c r="AT23" s="37"/>
      <c r="AU23" s="37"/>
      <c r="AV23" s="37"/>
      <c r="AW23" s="37" t="str">
        <f t="shared" si="0"/>
        <v/>
      </c>
    </row>
    <row r="24" spans="2:49">
      <c r="B24" s="169" t="s">
        <v>73</v>
      </c>
      <c r="C24" s="170"/>
      <c r="D24" s="48">
        <f t="shared" si="2"/>
        <v>0</v>
      </c>
      <c r="F24" s="3" t="s">
        <v>73</v>
      </c>
      <c r="G24" s="45">
        <f>SUM(N41,Q41,T41,W41,Z41,AC41,AF41)*D37</f>
        <v>0</v>
      </c>
      <c r="H24" s="90"/>
      <c r="I24" s="88"/>
      <c r="K24" s="180"/>
      <c r="L24" s="32" t="s">
        <v>91</v>
      </c>
      <c r="M24" s="11"/>
      <c r="N24" s="2"/>
      <c r="O24" s="12" t="s">
        <v>89</v>
      </c>
      <c r="P24" s="11"/>
      <c r="Q24" s="2"/>
      <c r="R24" s="12"/>
      <c r="S24" s="11"/>
      <c r="T24" s="2"/>
      <c r="U24" s="12" t="s">
        <v>89</v>
      </c>
      <c r="V24" s="11"/>
      <c r="W24" s="2"/>
      <c r="X24" s="12"/>
      <c r="Y24" s="11"/>
      <c r="Z24" s="2"/>
      <c r="AA24" s="12" t="s">
        <v>89</v>
      </c>
      <c r="AB24" s="11"/>
      <c r="AC24" s="2" t="s">
        <v>83</v>
      </c>
      <c r="AD24" s="12"/>
      <c r="AE24" s="11"/>
      <c r="AF24" s="2"/>
      <c r="AG24" s="12"/>
      <c r="AI24" s="88"/>
      <c r="AK24" s="39"/>
      <c r="AL24" s="136"/>
      <c r="AM24" s="37"/>
      <c r="AN24" s="37"/>
      <c r="AO24" s="37"/>
      <c r="AP24" s="37"/>
      <c r="AQ24" s="82"/>
      <c r="AR24" s="83"/>
      <c r="AS24" s="85"/>
      <c r="AT24" s="37"/>
      <c r="AU24" s="37"/>
      <c r="AV24" s="37"/>
      <c r="AW24" s="37" t="str">
        <f t="shared" si="0"/>
        <v/>
      </c>
    </row>
    <row r="25" spans="2:49">
      <c r="B25" s="169" t="s">
        <v>75</v>
      </c>
      <c r="C25" s="170"/>
      <c r="D25" s="48">
        <f t="shared" si="2"/>
        <v>0</v>
      </c>
      <c r="F25" s="3" t="s">
        <v>75</v>
      </c>
      <c r="G25" s="45">
        <f>SUM(N42,Q42,T42,W42,Z42,AC42,AF42)*D38</f>
        <v>0</v>
      </c>
      <c r="H25" s="90"/>
      <c r="I25" s="88"/>
      <c r="K25" s="180"/>
      <c r="L25" s="17" t="s">
        <v>92</v>
      </c>
      <c r="M25" s="11"/>
      <c r="N25" s="2"/>
      <c r="O25" s="12" t="s">
        <v>89</v>
      </c>
      <c r="P25" s="11"/>
      <c r="Q25" s="2"/>
      <c r="R25" s="12"/>
      <c r="S25" s="11"/>
      <c r="T25" s="2"/>
      <c r="U25" s="12" t="s">
        <v>89</v>
      </c>
      <c r="V25" s="11"/>
      <c r="W25" s="2"/>
      <c r="X25" s="12"/>
      <c r="Y25" s="11"/>
      <c r="Z25" s="2"/>
      <c r="AA25" s="12" t="s">
        <v>89</v>
      </c>
      <c r="AB25" s="11"/>
      <c r="AC25" s="2" t="s">
        <v>83</v>
      </c>
      <c r="AD25" s="12"/>
      <c r="AE25" s="11"/>
      <c r="AF25" s="2"/>
      <c r="AG25" s="12"/>
      <c r="AI25" s="88"/>
      <c r="AK25" s="39"/>
      <c r="AL25" s="136"/>
      <c r="AM25" s="37"/>
      <c r="AN25" s="37"/>
      <c r="AO25" s="37"/>
      <c r="AP25" s="37"/>
      <c r="AQ25" s="82"/>
      <c r="AR25" s="83"/>
      <c r="AS25" s="85"/>
      <c r="AT25" s="37"/>
      <c r="AU25" s="37"/>
      <c r="AV25" s="37"/>
      <c r="AW25" s="37" t="str">
        <f t="shared" si="0"/>
        <v/>
      </c>
    </row>
    <row r="26" spans="2:49">
      <c r="B26" s="169" t="s">
        <v>77</v>
      </c>
      <c r="C26" s="170"/>
      <c r="D26" s="48">
        <f t="shared" si="2"/>
        <v>400</v>
      </c>
      <c r="F26" s="3" t="s">
        <v>77</v>
      </c>
      <c r="G26" s="45">
        <f>SUM(N43,Q43,T43,W43,Z43,AC43,AF43)*D37+SUM(N44,Q44,T44,W44,Z44,AC44,AF44)*D38</f>
        <v>400</v>
      </c>
      <c r="H26" s="90"/>
      <c r="I26" s="88"/>
      <c r="K26" s="180"/>
      <c r="L26" s="32" t="s">
        <v>93</v>
      </c>
      <c r="M26" s="11"/>
      <c r="N26" s="2"/>
      <c r="O26" s="12" t="s">
        <v>89</v>
      </c>
      <c r="P26" s="11"/>
      <c r="Q26" s="2"/>
      <c r="R26" s="12"/>
      <c r="S26" s="11"/>
      <c r="T26" s="2"/>
      <c r="U26" s="12" t="s">
        <v>89</v>
      </c>
      <c r="V26" s="11"/>
      <c r="W26" s="2"/>
      <c r="X26" s="12"/>
      <c r="Y26" s="11"/>
      <c r="Z26" s="2"/>
      <c r="AA26" s="12" t="s">
        <v>89</v>
      </c>
      <c r="AB26" s="11"/>
      <c r="AC26" s="2" t="s">
        <v>83</v>
      </c>
      <c r="AD26" s="12"/>
      <c r="AE26" s="11"/>
      <c r="AF26" s="2"/>
      <c r="AG26" s="12"/>
      <c r="AI26" s="88"/>
      <c r="AK26" s="39"/>
      <c r="AL26" s="136"/>
      <c r="AM26" s="37"/>
      <c r="AN26" s="37"/>
      <c r="AO26" s="37"/>
      <c r="AP26" s="37"/>
      <c r="AQ26" s="82"/>
      <c r="AR26" s="83"/>
      <c r="AS26" s="85"/>
      <c r="AT26" s="37"/>
      <c r="AU26" s="37"/>
      <c r="AV26" s="37"/>
      <c r="AW26" s="37" t="str">
        <f t="shared" si="0"/>
        <v/>
      </c>
    </row>
    <row r="27" spans="2:49">
      <c r="B27" s="169" t="s">
        <v>79</v>
      </c>
      <c r="C27" s="170"/>
      <c r="D27" s="48">
        <f t="shared" si="2"/>
        <v>400</v>
      </c>
      <c r="F27" s="3" t="s">
        <v>79</v>
      </c>
      <c r="G27" s="46">
        <f>SUM(G24:G26)</f>
        <v>400</v>
      </c>
      <c r="H27" s="91"/>
      <c r="I27" s="88"/>
      <c r="K27" s="181"/>
      <c r="L27" s="18" t="s">
        <v>94</v>
      </c>
      <c r="M27" s="13"/>
      <c r="N27" s="14"/>
      <c r="O27" s="12" t="s">
        <v>89</v>
      </c>
      <c r="P27" s="13"/>
      <c r="Q27" s="14"/>
      <c r="R27" s="15"/>
      <c r="S27" s="13"/>
      <c r="T27" s="14"/>
      <c r="U27" s="12" t="s">
        <v>89</v>
      </c>
      <c r="V27" s="13"/>
      <c r="W27" s="14"/>
      <c r="X27" s="15"/>
      <c r="Y27" s="13"/>
      <c r="Z27" s="14"/>
      <c r="AA27" s="12" t="s">
        <v>89</v>
      </c>
      <c r="AB27" s="13"/>
      <c r="AC27" s="14" t="s">
        <v>83</v>
      </c>
      <c r="AD27" s="15"/>
      <c r="AE27" s="13"/>
      <c r="AF27" s="14"/>
      <c r="AG27" s="15"/>
      <c r="AI27" s="88"/>
      <c r="AK27" s="39"/>
      <c r="AL27" s="136"/>
      <c r="AM27" s="37"/>
      <c r="AN27" s="37"/>
      <c r="AO27" s="37"/>
      <c r="AP27" s="37"/>
      <c r="AQ27" s="82"/>
      <c r="AR27" s="83"/>
      <c r="AS27" s="85"/>
      <c r="AT27" s="37"/>
      <c r="AU27" s="37"/>
      <c r="AV27" s="37"/>
      <c r="AW27" s="37" t="str">
        <f t="shared" si="0"/>
        <v/>
      </c>
    </row>
    <row r="28" spans="2:49">
      <c r="B28" s="177" t="s">
        <v>81</v>
      </c>
      <c r="C28" s="178"/>
      <c r="D28" s="49">
        <f>G28+G38</f>
        <v>0.11764705882352941</v>
      </c>
      <c r="F28" s="19" t="s">
        <v>81</v>
      </c>
      <c r="G28" s="47">
        <f>G22/G21</f>
        <v>4.2016806722689079E-2</v>
      </c>
      <c r="H28" s="92"/>
      <c r="I28" s="88"/>
      <c r="K28" s="188" t="s">
        <v>95</v>
      </c>
      <c r="L28" s="31" t="s">
        <v>96</v>
      </c>
      <c r="M28" s="8"/>
      <c r="N28" s="9"/>
      <c r="O28" s="10"/>
      <c r="P28" s="8"/>
      <c r="Q28" s="9"/>
      <c r="R28" s="10"/>
      <c r="S28" s="8"/>
      <c r="T28" s="9"/>
      <c r="U28" s="10"/>
      <c r="V28" s="8"/>
      <c r="W28" s="9"/>
      <c r="X28" s="10"/>
      <c r="Y28" s="8"/>
      <c r="Z28" s="9"/>
      <c r="AA28" s="10"/>
      <c r="AB28" s="8"/>
      <c r="AC28" s="9"/>
      <c r="AD28" s="10"/>
      <c r="AE28" s="8"/>
      <c r="AF28" s="9"/>
      <c r="AG28" s="10"/>
      <c r="AI28" s="88"/>
      <c r="AK28" s="39"/>
      <c r="AL28" s="136"/>
      <c r="AM28" s="37"/>
      <c r="AN28" s="37"/>
      <c r="AO28" s="37"/>
      <c r="AP28" s="37"/>
      <c r="AQ28" s="82"/>
      <c r="AR28" s="83"/>
      <c r="AS28" s="85"/>
      <c r="AT28" s="37"/>
      <c r="AU28" s="37"/>
      <c r="AV28" s="37"/>
      <c r="AW28" s="37" t="str">
        <f t="shared" si="0"/>
        <v/>
      </c>
    </row>
    <row r="29" spans="2:49">
      <c r="I29" s="88"/>
      <c r="K29" s="189"/>
      <c r="L29" s="17" t="s">
        <v>97</v>
      </c>
      <c r="M29" s="11"/>
      <c r="N29" s="2"/>
      <c r="O29" s="12"/>
      <c r="P29" s="11"/>
      <c r="Q29" s="2"/>
      <c r="R29" s="12"/>
      <c r="S29" s="11"/>
      <c r="T29" s="2"/>
      <c r="U29" s="12"/>
      <c r="V29" s="11"/>
      <c r="W29" s="2"/>
      <c r="X29" s="12"/>
      <c r="Y29" s="11"/>
      <c r="Z29" s="2"/>
      <c r="AA29" s="12"/>
      <c r="AB29" s="11"/>
      <c r="AC29" s="2"/>
      <c r="AD29" s="12"/>
      <c r="AE29" s="11"/>
      <c r="AF29" s="2"/>
      <c r="AG29" s="12"/>
      <c r="AI29" s="88"/>
      <c r="AK29" s="39"/>
      <c r="AL29" s="136"/>
      <c r="AM29" s="37"/>
      <c r="AN29" s="37"/>
      <c r="AO29" s="37"/>
      <c r="AP29" s="37"/>
      <c r="AQ29" s="82"/>
      <c r="AR29" s="83"/>
      <c r="AS29" s="85"/>
      <c r="AT29" s="37"/>
      <c r="AU29" s="37"/>
      <c r="AV29" s="37"/>
      <c r="AW29" s="37" t="str">
        <f t="shared" si="0"/>
        <v/>
      </c>
    </row>
    <row r="30" spans="2:49">
      <c r="B30" s="139" t="s">
        <v>1</v>
      </c>
      <c r="C30" s="148"/>
      <c r="D30" s="140"/>
      <c r="F30" s="184" t="s">
        <v>5</v>
      </c>
      <c r="G30" s="185"/>
      <c r="H30" s="93"/>
      <c r="I30" s="88"/>
      <c r="K30" s="189"/>
      <c r="L30" s="32" t="s">
        <v>56</v>
      </c>
      <c r="M30" s="11"/>
      <c r="N30" s="2"/>
      <c r="O30" s="12"/>
      <c r="P30" s="11"/>
      <c r="Q30" s="2"/>
      <c r="R30" s="12"/>
      <c r="S30" s="11"/>
      <c r="T30" s="2"/>
      <c r="U30" s="12"/>
      <c r="V30" s="11"/>
      <c r="W30" s="2"/>
      <c r="X30" s="12"/>
      <c r="Y30" s="11"/>
      <c r="Z30" s="2"/>
      <c r="AA30" s="12"/>
      <c r="AB30" s="11"/>
      <c r="AC30" s="2"/>
      <c r="AD30" s="12"/>
      <c r="AE30" s="11"/>
      <c r="AF30" s="2"/>
      <c r="AG30" s="12"/>
      <c r="AI30" s="88"/>
      <c r="AK30" s="39"/>
      <c r="AL30" s="136"/>
      <c r="AM30" s="37"/>
      <c r="AN30" s="37"/>
      <c r="AO30" s="37"/>
      <c r="AP30" s="37"/>
      <c r="AQ30" s="82"/>
      <c r="AR30" s="83"/>
      <c r="AS30" s="85"/>
      <c r="AT30" s="37"/>
      <c r="AU30" s="37"/>
      <c r="AV30" s="37"/>
      <c r="AW30" s="37" t="str">
        <f t="shared" si="0"/>
        <v/>
      </c>
    </row>
    <row r="31" spans="2:49">
      <c r="B31" s="194" t="s">
        <v>7</v>
      </c>
      <c r="C31" s="195"/>
      <c r="D31" s="67">
        <f>SUM(M45,P45,S45,V45,Y45)*C37+SUM(N45,Q45,T45,W45,Z45)*D37+SUM(O45,R45,U45,X45,AA45)*D37</f>
        <v>0</v>
      </c>
      <c r="F31" s="20" t="s">
        <v>67</v>
      </c>
      <c r="G31" s="24">
        <v>119</v>
      </c>
      <c r="I31" s="88"/>
      <c r="K31" s="189"/>
      <c r="L31" s="17" t="s">
        <v>58</v>
      </c>
      <c r="M31" s="11"/>
      <c r="N31" s="2"/>
      <c r="O31" s="12"/>
      <c r="P31" s="11"/>
      <c r="Q31" s="2"/>
      <c r="R31" s="12"/>
      <c r="S31" s="11"/>
      <c r="T31" s="2"/>
      <c r="U31" s="12"/>
      <c r="V31" s="11"/>
      <c r="W31" s="2"/>
      <c r="X31" s="12"/>
      <c r="Y31" s="11"/>
      <c r="Z31" s="2"/>
      <c r="AA31" s="12"/>
      <c r="AB31" s="11"/>
      <c r="AC31" s="2"/>
      <c r="AD31" s="12"/>
      <c r="AE31" s="11"/>
      <c r="AF31" s="2"/>
      <c r="AG31" s="12"/>
      <c r="AI31" s="88"/>
      <c r="AK31" s="39"/>
      <c r="AL31" s="136"/>
      <c r="AM31" s="37"/>
      <c r="AN31" s="37"/>
      <c r="AO31" s="37"/>
      <c r="AP31" s="37"/>
      <c r="AQ31" s="82"/>
      <c r="AR31" s="83"/>
      <c r="AS31" s="85"/>
      <c r="AT31" s="37"/>
      <c r="AU31" s="37"/>
      <c r="AV31" s="37"/>
      <c r="AW31" s="37" t="str">
        <f t="shared" si="0"/>
        <v/>
      </c>
    </row>
    <row r="32" spans="2:49">
      <c r="B32" s="194" t="s">
        <v>10</v>
      </c>
      <c r="C32" s="195"/>
      <c r="D32" s="67">
        <f>SUM(M46,P46,S46,V46,Y46)*C37+SUM(N46,Q46,T46,W46,Z46)*D37+SUM(O46,R46,U46,X46,AA46)*D37</f>
        <v>0</v>
      </c>
      <c r="F32" s="3" t="s">
        <v>69</v>
      </c>
      <c r="G32" s="12">
        <f>SUM(O40,R40,U40,X40,AA40,AD40,AG40)</f>
        <v>9</v>
      </c>
      <c r="I32" s="88"/>
      <c r="K32" s="189"/>
      <c r="L32" s="32" t="s">
        <v>61</v>
      </c>
      <c r="M32" s="11"/>
      <c r="N32" s="2"/>
      <c r="O32" s="12"/>
      <c r="P32" s="11"/>
      <c r="Q32" s="2"/>
      <c r="R32" s="12"/>
      <c r="S32" s="11"/>
      <c r="T32" s="2"/>
      <c r="U32" s="12"/>
      <c r="V32" s="11"/>
      <c r="W32" s="2"/>
      <c r="X32" s="12"/>
      <c r="Y32" s="11"/>
      <c r="Z32" s="2"/>
      <c r="AA32" s="12"/>
      <c r="AB32" s="11"/>
      <c r="AC32" s="2"/>
      <c r="AD32" s="12"/>
      <c r="AE32" s="11"/>
      <c r="AF32" s="2"/>
      <c r="AG32" s="12"/>
      <c r="AI32" s="88"/>
      <c r="AK32" s="39"/>
      <c r="AL32" s="136"/>
      <c r="AM32" s="37"/>
      <c r="AN32" s="37"/>
      <c r="AO32" s="37"/>
      <c r="AP32" s="37"/>
      <c r="AQ32" s="82"/>
      <c r="AR32" s="83"/>
      <c r="AS32" s="85"/>
      <c r="AT32" s="37"/>
      <c r="AU32" s="37"/>
      <c r="AV32" s="37"/>
      <c r="AW32" s="37" t="str">
        <f t="shared" si="0"/>
        <v/>
      </c>
    </row>
    <row r="33" spans="2:49">
      <c r="B33" s="196" t="s">
        <v>12</v>
      </c>
      <c r="C33" s="197"/>
      <c r="D33" s="68">
        <f>SUM(AB46,AE46)*C37+SUM(AC46,AF46)*D37+SUM(AD46,AG46)*D37+SUM(M47,P47,S47,V47,Y47,AB47,AE47)*C38+SUM(N47,Q47,T47,W47,Z47,AC47,AF47)*D38+SUM(O47,R47,U47,X47,AA47,AD47,AG47)*D38</f>
        <v>400</v>
      </c>
      <c r="F33" s="3" t="s">
        <v>71</v>
      </c>
      <c r="G33" s="12">
        <f>G31-G32</f>
        <v>110</v>
      </c>
      <c r="I33" s="88"/>
      <c r="K33" s="189"/>
      <c r="L33" s="17" t="s">
        <v>63</v>
      </c>
      <c r="M33" s="11"/>
      <c r="N33" s="2"/>
      <c r="O33" s="12"/>
      <c r="P33" s="11"/>
      <c r="Q33" s="2"/>
      <c r="R33" s="12"/>
      <c r="S33" s="11"/>
      <c r="T33" s="2"/>
      <c r="U33" s="12"/>
      <c r="V33" s="11"/>
      <c r="W33" s="2"/>
      <c r="X33" s="12"/>
      <c r="Y33" s="11"/>
      <c r="Z33" s="2"/>
      <c r="AA33" s="12"/>
      <c r="AB33" s="11"/>
      <c r="AC33" s="2"/>
      <c r="AD33" s="12"/>
      <c r="AE33" s="11"/>
      <c r="AF33" s="2"/>
      <c r="AG33" s="12"/>
      <c r="AI33" s="88"/>
      <c r="AK33" s="39"/>
      <c r="AL33" s="136"/>
      <c r="AM33" s="37"/>
      <c r="AN33" s="37"/>
      <c r="AO33" s="37"/>
      <c r="AP33" s="37"/>
      <c r="AQ33" s="82"/>
      <c r="AR33" s="83"/>
      <c r="AS33" s="85"/>
      <c r="AT33" s="37"/>
      <c r="AU33" s="37"/>
      <c r="AV33" s="37"/>
      <c r="AW33" s="37" t="str">
        <f t="shared" si="0"/>
        <v/>
      </c>
    </row>
    <row r="34" spans="2:49">
      <c r="F34" s="3" t="s">
        <v>73</v>
      </c>
      <c r="G34" s="45">
        <f>SUM(O41,R41,U41,X41,AA41,AD41,AG41)*D37</f>
        <v>0</v>
      </c>
      <c r="H34" s="90"/>
      <c r="I34" s="88"/>
      <c r="K34" s="189"/>
      <c r="L34" s="32" t="s">
        <v>66</v>
      </c>
      <c r="M34" s="11"/>
      <c r="N34" s="2"/>
      <c r="O34" s="12"/>
      <c r="P34" s="11"/>
      <c r="Q34" s="2"/>
      <c r="R34" s="12"/>
      <c r="S34" s="11"/>
      <c r="T34" s="2"/>
      <c r="U34" s="12"/>
      <c r="V34" s="11"/>
      <c r="W34" s="2"/>
      <c r="X34" s="12"/>
      <c r="Y34" s="11"/>
      <c r="Z34" s="2"/>
      <c r="AA34" s="12"/>
      <c r="AB34" s="11"/>
      <c r="AC34" s="2"/>
      <c r="AD34" s="12"/>
      <c r="AE34" s="11"/>
      <c r="AF34" s="2"/>
      <c r="AG34" s="12"/>
      <c r="AI34" s="88"/>
      <c r="AK34" s="39"/>
      <c r="AL34" s="136"/>
      <c r="AM34" s="37"/>
      <c r="AN34" s="37"/>
      <c r="AO34" s="37"/>
      <c r="AP34" s="37"/>
      <c r="AQ34" s="82"/>
      <c r="AR34" s="83"/>
      <c r="AS34" s="85"/>
      <c r="AT34" s="37"/>
      <c r="AU34" s="37"/>
      <c r="AV34" s="37"/>
      <c r="AW34" s="37" t="str">
        <f t="shared" si="0"/>
        <v/>
      </c>
    </row>
    <row r="35" spans="2:49">
      <c r="B35" s="139" t="s">
        <v>98</v>
      </c>
      <c r="C35" s="148"/>
      <c r="D35" s="140"/>
      <c r="F35" s="3" t="s">
        <v>75</v>
      </c>
      <c r="G35" s="45">
        <f>SUM(O42,R42,U42,X42,AA42,AD42,AG42)*D38</f>
        <v>0</v>
      </c>
      <c r="H35" s="90"/>
      <c r="I35" s="88"/>
      <c r="K35" s="189"/>
      <c r="L35" s="17" t="s">
        <v>68</v>
      </c>
      <c r="M35" s="11"/>
      <c r="N35" s="2"/>
      <c r="O35" s="12"/>
      <c r="P35" s="11"/>
      <c r="Q35" s="2"/>
      <c r="R35" s="12"/>
      <c r="S35" s="11"/>
      <c r="T35" s="2"/>
      <c r="U35" s="12"/>
      <c r="V35" s="11"/>
      <c r="W35" s="2"/>
      <c r="X35" s="12"/>
      <c r="Y35" s="11"/>
      <c r="Z35" s="2"/>
      <c r="AA35" s="12"/>
      <c r="AB35" s="11"/>
      <c r="AC35" s="2"/>
      <c r="AD35" s="12"/>
      <c r="AE35" s="11"/>
      <c r="AF35" s="2"/>
      <c r="AG35" s="12"/>
      <c r="AI35" s="88"/>
      <c r="AK35" s="39"/>
      <c r="AL35" s="136"/>
      <c r="AM35" s="37"/>
      <c r="AN35" s="37"/>
      <c r="AO35" s="37"/>
      <c r="AP35" s="37"/>
      <c r="AQ35" s="82"/>
      <c r="AR35" s="83"/>
      <c r="AS35" s="85"/>
      <c r="AT35" s="37"/>
      <c r="AU35" s="37"/>
      <c r="AV35" s="37"/>
      <c r="AW35" s="37" t="str">
        <f t="shared" si="0"/>
        <v/>
      </c>
    </row>
    <row r="36" spans="2:49">
      <c r="B36" s="11"/>
      <c r="C36" s="2" t="s">
        <v>3</v>
      </c>
      <c r="D36" s="12" t="s">
        <v>99</v>
      </c>
      <c r="F36" s="3" t="s">
        <v>77</v>
      </c>
      <c r="G36" s="45">
        <f>SUM(O43,R43,U43,X43,AA43,AD43,AG43)*D37+SUM(O44,R44,U44,X44,AA44,AD44,AG44)*D38</f>
        <v>0</v>
      </c>
      <c r="H36" s="90"/>
      <c r="I36" s="88"/>
      <c r="K36" s="189"/>
      <c r="L36" s="32" t="s">
        <v>70</v>
      </c>
      <c r="M36" s="11"/>
      <c r="N36" s="2"/>
      <c r="O36" s="12"/>
      <c r="P36" s="11"/>
      <c r="Q36" s="2"/>
      <c r="R36" s="12"/>
      <c r="S36" s="11"/>
      <c r="T36" s="2"/>
      <c r="U36" s="12"/>
      <c r="V36" s="11"/>
      <c r="W36" s="2"/>
      <c r="X36" s="12"/>
      <c r="Y36" s="11"/>
      <c r="Z36" s="2"/>
      <c r="AA36" s="12"/>
      <c r="AB36" s="11"/>
      <c r="AC36" s="2"/>
      <c r="AD36" s="12"/>
      <c r="AE36" s="11"/>
      <c r="AF36" s="2"/>
      <c r="AG36" s="12"/>
      <c r="AI36" s="88"/>
      <c r="AK36" s="39"/>
      <c r="AL36" s="136"/>
      <c r="AM36" s="37"/>
      <c r="AN36" s="37"/>
      <c r="AO36" s="37"/>
      <c r="AP36" s="37"/>
      <c r="AQ36" s="82"/>
      <c r="AR36" s="83"/>
      <c r="AS36" s="85"/>
      <c r="AT36" s="37"/>
      <c r="AU36" s="37"/>
      <c r="AV36" s="37"/>
      <c r="AW36" s="37" t="str">
        <f t="shared" si="0"/>
        <v/>
      </c>
    </row>
    <row r="37" spans="2:49">
      <c r="B37" s="11" t="s">
        <v>8</v>
      </c>
      <c r="C37" s="50">
        <v>50</v>
      </c>
      <c r="D37" s="45">
        <v>80</v>
      </c>
      <c r="F37" s="3" t="s">
        <v>79</v>
      </c>
      <c r="G37" s="46">
        <f>SUM(G34:G36)</f>
        <v>0</v>
      </c>
      <c r="H37" s="91"/>
      <c r="I37" s="88"/>
      <c r="K37" s="189"/>
      <c r="L37" s="17" t="s">
        <v>72</v>
      </c>
      <c r="M37" s="11"/>
      <c r="N37" s="2"/>
      <c r="O37" s="12"/>
      <c r="P37" s="11"/>
      <c r="Q37" s="2"/>
      <c r="R37" s="12"/>
      <c r="S37" s="11"/>
      <c r="T37" s="2"/>
      <c r="U37" s="12"/>
      <c r="V37" s="11"/>
      <c r="W37" s="2"/>
      <c r="X37" s="12"/>
      <c r="Y37" s="11"/>
      <c r="Z37" s="2"/>
      <c r="AA37" s="12"/>
      <c r="AB37" s="11"/>
      <c r="AC37" s="2"/>
      <c r="AD37" s="12"/>
      <c r="AE37" s="11"/>
      <c r="AF37" s="2"/>
      <c r="AG37" s="12"/>
      <c r="AI37" s="88"/>
      <c r="AK37" s="39"/>
      <c r="AL37" s="136"/>
      <c r="AM37" s="37"/>
      <c r="AN37" s="37"/>
      <c r="AO37" s="37"/>
      <c r="AP37" s="37"/>
      <c r="AQ37" s="82"/>
      <c r="AR37" s="83"/>
      <c r="AS37" s="85"/>
      <c r="AT37" s="37"/>
      <c r="AU37" s="37"/>
      <c r="AV37" s="37"/>
      <c r="AW37" s="37" t="str">
        <f t="shared" si="0"/>
        <v/>
      </c>
    </row>
    <row r="38" spans="2:49">
      <c r="B38" s="13" t="s">
        <v>9</v>
      </c>
      <c r="C38" s="51">
        <v>70</v>
      </c>
      <c r="D38" s="52">
        <v>120</v>
      </c>
      <c r="F38" s="19" t="s">
        <v>81</v>
      </c>
      <c r="G38" s="47">
        <f>G32/G31</f>
        <v>7.5630252100840331E-2</v>
      </c>
      <c r="H38" s="92"/>
      <c r="I38" s="88"/>
      <c r="K38" s="189"/>
      <c r="L38" s="32" t="s">
        <v>74</v>
      </c>
      <c r="M38" s="11"/>
      <c r="N38" s="2"/>
      <c r="O38" s="12"/>
      <c r="P38" s="11"/>
      <c r="Q38" s="2"/>
      <c r="R38" s="12"/>
      <c r="S38" s="11"/>
      <c r="T38" s="2"/>
      <c r="U38" s="12"/>
      <c r="V38" s="11"/>
      <c r="W38" s="2"/>
      <c r="X38" s="12"/>
      <c r="Y38" s="11"/>
      <c r="Z38" s="2"/>
      <c r="AA38" s="12"/>
      <c r="AB38" s="11"/>
      <c r="AC38" s="2"/>
      <c r="AD38" s="12"/>
      <c r="AE38" s="11"/>
      <c r="AF38" s="2"/>
      <c r="AG38" s="12"/>
      <c r="AI38" s="88"/>
      <c r="AK38" s="39"/>
      <c r="AL38" s="136"/>
      <c r="AM38" s="37"/>
      <c r="AN38" s="37"/>
      <c r="AO38" s="37"/>
      <c r="AP38" s="37"/>
      <c r="AQ38" s="82"/>
      <c r="AR38" s="83"/>
      <c r="AS38" s="85"/>
      <c r="AT38" s="37"/>
      <c r="AU38" s="37"/>
      <c r="AV38" s="37"/>
      <c r="AW38" s="37" t="str">
        <f t="shared" si="0"/>
        <v/>
      </c>
    </row>
    <row r="39" spans="2:49">
      <c r="I39" s="88"/>
      <c r="K39" s="190"/>
      <c r="L39" s="18" t="s">
        <v>76</v>
      </c>
      <c r="M39" s="60"/>
      <c r="N39" s="61"/>
      <c r="O39" s="23"/>
      <c r="P39" s="60"/>
      <c r="Q39" s="61"/>
      <c r="R39" s="23"/>
      <c r="S39" s="60"/>
      <c r="T39" s="61"/>
      <c r="U39" s="23"/>
      <c r="V39" s="60"/>
      <c r="W39" s="61"/>
      <c r="X39" s="23"/>
      <c r="Y39" s="60"/>
      <c r="Z39" s="61"/>
      <c r="AA39" s="23"/>
      <c r="AB39" s="60"/>
      <c r="AC39" s="61"/>
      <c r="AD39" s="23"/>
      <c r="AE39" s="60"/>
      <c r="AF39" s="61"/>
      <c r="AG39" s="23"/>
      <c r="AI39" s="88"/>
      <c r="AK39" s="39"/>
      <c r="AL39" s="136"/>
      <c r="AM39" s="37"/>
      <c r="AN39" s="37"/>
      <c r="AO39" s="37"/>
      <c r="AP39" s="37"/>
      <c r="AQ39" s="82"/>
      <c r="AR39" s="83"/>
      <c r="AS39" s="85"/>
      <c r="AT39" s="37"/>
      <c r="AU39" s="37"/>
      <c r="AV39" s="37"/>
      <c r="AW39" s="37" t="str">
        <f t="shared" si="0"/>
        <v/>
      </c>
    </row>
    <row r="40" spans="2:49">
      <c r="I40" s="88"/>
      <c r="K40" s="182"/>
      <c r="L40" s="183"/>
      <c r="M40" s="28">
        <f>(COUNTIF(M6:M39,"x")+COUNTIF(M6:M39,"o")+COUNTIF(M6:M39,"r"))/2</f>
        <v>0</v>
      </c>
      <c r="N40" s="29">
        <f t="shared" ref="N40:AG40" si="3">(COUNTIF(N6:N39,"x")+COUNTIF(N6:N39,"o")+COUNTIF(N6:N39,"r"))/2</f>
        <v>0</v>
      </c>
      <c r="O40" s="29">
        <f t="shared" si="3"/>
        <v>3</v>
      </c>
      <c r="P40" s="29">
        <f t="shared" si="3"/>
        <v>0</v>
      </c>
      <c r="Q40" s="29">
        <f t="shared" si="3"/>
        <v>0</v>
      </c>
      <c r="R40" s="29">
        <f t="shared" si="3"/>
        <v>0</v>
      </c>
      <c r="S40" s="29">
        <f t="shared" si="3"/>
        <v>0</v>
      </c>
      <c r="T40" s="29">
        <f t="shared" si="3"/>
        <v>0</v>
      </c>
      <c r="U40" s="29">
        <f t="shared" si="3"/>
        <v>3</v>
      </c>
      <c r="V40" s="29">
        <f t="shared" si="3"/>
        <v>0</v>
      </c>
      <c r="W40" s="29">
        <f t="shared" si="3"/>
        <v>0</v>
      </c>
      <c r="X40" s="29">
        <f t="shared" si="3"/>
        <v>0</v>
      </c>
      <c r="Y40" s="29">
        <f t="shared" si="3"/>
        <v>0</v>
      </c>
      <c r="Z40" s="29">
        <f t="shared" si="3"/>
        <v>0</v>
      </c>
      <c r="AA40" s="29">
        <f t="shared" si="3"/>
        <v>3</v>
      </c>
      <c r="AB40" s="29">
        <f t="shared" si="3"/>
        <v>0</v>
      </c>
      <c r="AC40" s="29">
        <f t="shared" si="3"/>
        <v>5</v>
      </c>
      <c r="AD40" s="29">
        <f t="shared" si="3"/>
        <v>0</v>
      </c>
      <c r="AE40" s="29">
        <f t="shared" si="3"/>
        <v>0</v>
      </c>
      <c r="AF40" s="29">
        <f t="shared" si="3"/>
        <v>0</v>
      </c>
      <c r="AG40" s="30">
        <f t="shared" si="3"/>
        <v>0</v>
      </c>
      <c r="AH40" s="89"/>
      <c r="AI40" s="88"/>
      <c r="AK40" s="39"/>
      <c r="AL40" s="136"/>
      <c r="AM40" s="37"/>
      <c r="AN40" s="37"/>
      <c r="AO40" s="37"/>
      <c r="AP40" s="37"/>
      <c r="AQ40" s="82"/>
      <c r="AR40" s="83"/>
      <c r="AS40" s="85"/>
      <c r="AT40" s="37"/>
      <c r="AU40" s="37"/>
      <c r="AV40" s="37"/>
      <c r="AW40" s="37" t="str">
        <f t="shared" si="0"/>
        <v/>
      </c>
    </row>
    <row r="41" spans="2:49" ht="15" hidden="1" customHeight="1">
      <c r="B41" s="200" t="s">
        <v>22</v>
      </c>
      <c r="C41" s="201"/>
      <c r="D41" s="201"/>
      <c r="E41" s="202"/>
      <c r="I41" s="88"/>
      <c r="K41" s="209" t="s">
        <v>8</v>
      </c>
      <c r="L41" s="210"/>
      <c r="M41" s="98">
        <f>(COUNTIF(M6:M27,"x"))/2</f>
        <v>0</v>
      </c>
      <c r="N41" s="62">
        <f t="shared" ref="N41:AG41" si="4">(COUNTIF(N6:N27,"x"))/2</f>
        <v>0</v>
      </c>
      <c r="O41" s="62">
        <f t="shared" si="4"/>
        <v>0</v>
      </c>
      <c r="P41" s="62">
        <f t="shared" si="4"/>
        <v>0</v>
      </c>
      <c r="Q41" s="62">
        <f t="shared" si="4"/>
        <v>0</v>
      </c>
      <c r="R41" s="62">
        <f t="shared" si="4"/>
        <v>0</v>
      </c>
      <c r="S41" s="62">
        <f t="shared" si="4"/>
        <v>0</v>
      </c>
      <c r="T41" s="62">
        <f t="shared" si="4"/>
        <v>0</v>
      </c>
      <c r="U41" s="62">
        <f t="shared" si="4"/>
        <v>0</v>
      </c>
      <c r="V41" s="62">
        <f t="shared" si="4"/>
        <v>0</v>
      </c>
      <c r="W41" s="62">
        <f t="shared" si="4"/>
        <v>0</v>
      </c>
      <c r="X41" s="62">
        <f t="shared" si="4"/>
        <v>0</v>
      </c>
      <c r="Y41" s="62">
        <f t="shared" si="4"/>
        <v>0</v>
      </c>
      <c r="Z41" s="62">
        <f t="shared" si="4"/>
        <v>0</v>
      </c>
      <c r="AA41" s="62">
        <f t="shared" si="4"/>
        <v>0</v>
      </c>
      <c r="AB41" s="62">
        <f t="shared" si="4"/>
        <v>0</v>
      </c>
      <c r="AC41" s="62">
        <f t="shared" si="4"/>
        <v>0</v>
      </c>
      <c r="AD41" s="62">
        <f t="shared" si="4"/>
        <v>0</v>
      </c>
      <c r="AE41" s="62">
        <f t="shared" si="4"/>
        <v>0</v>
      </c>
      <c r="AF41" s="62">
        <f t="shared" si="4"/>
        <v>0</v>
      </c>
      <c r="AG41" s="97">
        <f t="shared" si="4"/>
        <v>0</v>
      </c>
      <c r="AH41" s="89"/>
      <c r="AI41" s="88"/>
      <c r="AK41" s="39"/>
      <c r="AL41" s="136"/>
      <c r="AM41" s="37"/>
      <c r="AN41" s="37"/>
      <c r="AO41" s="37"/>
      <c r="AP41" s="37"/>
      <c r="AQ41" s="82"/>
      <c r="AR41" s="83"/>
      <c r="AS41" s="85"/>
      <c r="AT41" s="37"/>
      <c r="AU41" s="37"/>
      <c r="AV41" s="37"/>
      <c r="AW41" s="37" t="str">
        <f t="shared" si="0"/>
        <v/>
      </c>
    </row>
    <row r="42" spans="2:49" ht="15" hidden="1" customHeight="1">
      <c r="B42" s="3"/>
      <c r="C42" s="25" t="s">
        <v>3</v>
      </c>
      <c r="D42" s="25" t="s">
        <v>100</v>
      </c>
      <c r="E42" s="4" t="s">
        <v>101</v>
      </c>
      <c r="I42" s="88"/>
      <c r="K42" s="203" t="s">
        <v>9</v>
      </c>
      <c r="L42" s="208"/>
      <c r="M42" s="99">
        <f>(COUNTIF(M28:M39,"x"))/2</f>
        <v>0</v>
      </c>
      <c r="N42" s="63">
        <f t="shared" ref="N42:AG42" si="5">(COUNTIF(N28:N39,"x"))/2</f>
        <v>0</v>
      </c>
      <c r="O42" s="63">
        <f t="shared" si="5"/>
        <v>0</v>
      </c>
      <c r="P42" s="63">
        <f t="shared" si="5"/>
        <v>0</v>
      </c>
      <c r="Q42" s="63">
        <f t="shared" si="5"/>
        <v>0</v>
      </c>
      <c r="R42" s="63">
        <f t="shared" si="5"/>
        <v>0</v>
      </c>
      <c r="S42" s="63">
        <f t="shared" si="5"/>
        <v>0</v>
      </c>
      <c r="T42" s="63">
        <f t="shared" si="5"/>
        <v>0</v>
      </c>
      <c r="U42" s="63">
        <f t="shared" si="5"/>
        <v>0</v>
      </c>
      <c r="V42" s="63">
        <f t="shared" si="5"/>
        <v>0</v>
      </c>
      <c r="W42" s="63">
        <f t="shared" si="5"/>
        <v>0</v>
      </c>
      <c r="X42" s="63">
        <f t="shared" si="5"/>
        <v>0</v>
      </c>
      <c r="Y42" s="63">
        <f t="shared" si="5"/>
        <v>0</v>
      </c>
      <c r="Z42" s="63">
        <f t="shared" si="5"/>
        <v>0</v>
      </c>
      <c r="AA42" s="63">
        <f t="shared" si="5"/>
        <v>0</v>
      </c>
      <c r="AB42" s="63">
        <f t="shared" si="5"/>
        <v>0</v>
      </c>
      <c r="AC42" s="63">
        <f t="shared" si="5"/>
        <v>0</v>
      </c>
      <c r="AD42" s="63">
        <f t="shared" si="5"/>
        <v>0</v>
      </c>
      <c r="AE42" s="63">
        <f t="shared" si="5"/>
        <v>0</v>
      </c>
      <c r="AF42" s="63">
        <f t="shared" si="5"/>
        <v>0</v>
      </c>
      <c r="AG42" s="95">
        <f t="shared" si="5"/>
        <v>0</v>
      </c>
      <c r="AH42" s="89"/>
      <c r="AI42" s="88"/>
      <c r="AK42" s="39"/>
      <c r="AL42" s="136"/>
      <c r="AM42" s="37"/>
      <c r="AN42" s="37"/>
      <c r="AO42" s="37"/>
      <c r="AP42" s="37"/>
      <c r="AQ42" s="82"/>
      <c r="AR42" s="83"/>
      <c r="AS42" s="85"/>
      <c r="AT42" s="37"/>
      <c r="AU42" s="37"/>
      <c r="AV42" s="37"/>
      <c r="AW42" s="37" t="str">
        <f t="shared" si="0"/>
        <v/>
      </c>
    </row>
    <row r="43" spans="2:49" ht="15" hidden="1" customHeight="1">
      <c r="B43" s="11" t="s">
        <v>8</v>
      </c>
      <c r="C43" s="25">
        <f>SUM(M41,P41,S41,V41,Y41,AB41,AE41)+SUM(M43,P43,S43,V43,Y43,AB43,AE43)+SUM(M49,P49,S49,V49,Y49,AB49,AE49)</f>
        <v>0</v>
      </c>
      <c r="D43" s="25">
        <f t="shared" ref="D43:E44" si="6">SUM(N41,Q41,T41,W41,Z41,AC41,AF41)+SUM(N43,Q43,T43,W43,Z43,AC43,AF43)+SUM(N49,Q49,T49,W49,Z49,AC49,AF49)</f>
        <v>5</v>
      </c>
      <c r="E43" s="25">
        <f t="shared" si="6"/>
        <v>9</v>
      </c>
      <c r="I43" s="88"/>
      <c r="K43" s="203" t="s">
        <v>102</v>
      </c>
      <c r="L43" s="208"/>
      <c r="M43" s="99">
        <f>COUNTIF(M6:M27,"o")/2</f>
        <v>0</v>
      </c>
      <c r="N43" s="63">
        <f t="shared" ref="N43:AG43" si="7">COUNTIF(N6:N27,"o")/2</f>
        <v>0</v>
      </c>
      <c r="O43" s="63">
        <f t="shared" si="7"/>
        <v>0</v>
      </c>
      <c r="P43" s="63">
        <f t="shared" si="7"/>
        <v>0</v>
      </c>
      <c r="Q43" s="63">
        <f t="shared" si="7"/>
        <v>0</v>
      </c>
      <c r="R43" s="63">
        <f t="shared" si="7"/>
        <v>0</v>
      </c>
      <c r="S43" s="63">
        <f t="shared" si="7"/>
        <v>0</v>
      </c>
      <c r="T43" s="63">
        <f t="shared" si="7"/>
        <v>0</v>
      </c>
      <c r="U43" s="63">
        <f t="shared" si="7"/>
        <v>0</v>
      </c>
      <c r="V43" s="63">
        <f t="shared" si="7"/>
        <v>0</v>
      </c>
      <c r="W43" s="63">
        <f t="shared" si="7"/>
        <v>0</v>
      </c>
      <c r="X43" s="63">
        <f t="shared" si="7"/>
        <v>0</v>
      </c>
      <c r="Y43" s="63">
        <f t="shared" si="7"/>
        <v>0</v>
      </c>
      <c r="Z43" s="63">
        <f t="shared" si="7"/>
        <v>0</v>
      </c>
      <c r="AA43" s="63">
        <f t="shared" si="7"/>
        <v>0</v>
      </c>
      <c r="AB43" s="63">
        <f t="shared" si="7"/>
        <v>0</v>
      </c>
      <c r="AC43" s="63">
        <f t="shared" si="7"/>
        <v>5</v>
      </c>
      <c r="AD43" s="63">
        <f t="shared" si="7"/>
        <v>0</v>
      </c>
      <c r="AE43" s="63">
        <f t="shared" si="7"/>
        <v>0</v>
      </c>
      <c r="AF43" s="63">
        <f t="shared" si="7"/>
        <v>0</v>
      </c>
      <c r="AG43" s="95">
        <f t="shared" si="7"/>
        <v>0</v>
      </c>
      <c r="AH43" s="89"/>
      <c r="AI43" s="88"/>
      <c r="AK43" s="39"/>
      <c r="AL43" s="136"/>
      <c r="AM43" s="37"/>
      <c r="AN43" s="37"/>
      <c r="AO43" s="37"/>
      <c r="AP43" s="37"/>
      <c r="AQ43" s="82"/>
      <c r="AR43" s="83"/>
      <c r="AS43" s="85"/>
      <c r="AT43" s="37"/>
      <c r="AU43" s="37"/>
      <c r="AV43" s="37"/>
      <c r="AW43" s="37" t="str">
        <f t="shared" si="0"/>
        <v/>
      </c>
    </row>
    <row r="44" spans="2:49" ht="15.75" hidden="1" customHeight="1">
      <c r="B44" s="13" t="s">
        <v>9</v>
      </c>
      <c r="C44" s="108">
        <f>SUM(M42,P42,S42,V42,Y42,AB42,AE42)+SUM(M44,P44,S44,V44,Y44,AB44,AE44)+SUM(M50,P50,S50,V50,Y50,AB50,AE50)</f>
        <v>0</v>
      </c>
      <c r="D44" s="108">
        <f t="shared" si="6"/>
        <v>0</v>
      </c>
      <c r="E44" s="108">
        <f t="shared" si="6"/>
        <v>0</v>
      </c>
      <c r="I44" s="88"/>
      <c r="K44" s="203" t="s">
        <v>103</v>
      </c>
      <c r="L44" s="208"/>
      <c r="M44" s="100">
        <f>COUNTIF(M28:M39,"o")/2</f>
        <v>0</v>
      </c>
      <c r="N44" s="59">
        <f t="shared" ref="N44:AG44" si="8">COUNTIF(N28:N39,"o")/2</f>
        <v>0</v>
      </c>
      <c r="O44" s="59">
        <f t="shared" si="8"/>
        <v>0</v>
      </c>
      <c r="P44" s="59">
        <f t="shared" si="8"/>
        <v>0</v>
      </c>
      <c r="Q44" s="59">
        <f t="shared" si="8"/>
        <v>0</v>
      </c>
      <c r="R44" s="59">
        <f t="shared" si="8"/>
        <v>0</v>
      </c>
      <c r="S44" s="59">
        <f t="shared" si="8"/>
        <v>0</v>
      </c>
      <c r="T44" s="59">
        <f t="shared" si="8"/>
        <v>0</v>
      </c>
      <c r="U44" s="59">
        <f t="shared" si="8"/>
        <v>0</v>
      </c>
      <c r="V44" s="59">
        <f t="shared" si="8"/>
        <v>0</v>
      </c>
      <c r="W44" s="59">
        <f t="shared" si="8"/>
        <v>0</v>
      </c>
      <c r="X44" s="59">
        <f t="shared" si="8"/>
        <v>0</v>
      </c>
      <c r="Y44" s="59">
        <f t="shared" si="8"/>
        <v>0</v>
      </c>
      <c r="Z44" s="59">
        <f t="shared" si="8"/>
        <v>0</v>
      </c>
      <c r="AA44" s="59">
        <f t="shared" si="8"/>
        <v>0</v>
      </c>
      <c r="AB44" s="59">
        <f t="shared" si="8"/>
        <v>0</v>
      </c>
      <c r="AC44" s="59">
        <f t="shared" si="8"/>
        <v>0</v>
      </c>
      <c r="AD44" s="59">
        <f t="shared" si="8"/>
        <v>0</v>
      </c>
      <c r="AE44" s="59">
        <f t="shared" si="8"/>
        <v>0</v>
      </c>
      <c r="AF44" s="59">
        <f t="shared" si="8"/>
        <v>0</v>
      </c>
      <c r="AG44" s="64">
        <f t="shared" si="8"/>
        <v>0</v>
      </c>
      <c r="AH44" s="89"/>
      <c r="AI44" s="88"/>
      <c r="AK44" s="39"/>
      <c r="AL44" s="136"/>
      <c r="AM44" s="37"/>
      <c r="AN44" s="37"/>
      <c r="AO44" s="37"/>
      <c r="AP44" s="37"/>
      <c r="AQ44" s="82"/>
      <c r="AR44" s="83"/>
      <c r="AS44" s="85"/>
      <c r="AT44" s="37"/>
      <c r="AU44" s="37"/>
      <c r="AV44" s="37"/>
      <c r="AW44" s="37" t="str">
        <f t="shared" si="0"/>
        <v/>
      </c>
    </row>
    <row r="45" spans="2:49" ht="15" hidden="1" customHeight="1">
      <c r="I45" s="88"/>
      <c r="K45" s="203" t="s">
        <v>7</v>
      </c>
      <c r="L45" s="208"/>
      <c r="M45" s="101">
        <f>(COUNTIF(M6:M21,"x")+COUNTIF(M6:M21,"o"))/2</f>
        <v>0</v>
      </c>
      <c r="N45" s="65">
        <f t="shared" ref="N45:AA45" si="9">(COUNTIF(N6:N21,"x")+COUNTIF(N6:N21,"o"))/2</f>
        <v>0</v>
      </c>
      <c r="O45" s="65">
        <f t="shared" si="9"/>
        <v>0</v>
      </c>
      <c r="P45" s="65">
        <f t="shared" si="9"/>
        <v>0</v>
      </c>
      <c r="Q45" s="65">
        <f t="shared" si="9"/>
        <v>0</v>
      </c>
      <c r="R45" s="65">
        <f t="shared" si="9"/>
        <v>0</v>
      </c>
      <c r="S45" s="65">
        <f t="shared" si="9"/>
        <v>0</v>
      </c>
      <c r="T45" s="65">
        <f t="shared" si="9"/>
        <v>0</v>
      </c>
      <c r="U45" s="65">
        <f t="shared" si="9"/>
        <v>0</v>
      </c>
      <c r="V45" s="65">
        <f t="shared" si="9"/>
        <v>0</v>
      </c>
      <c r="W45" s="65">
        <f t="shared" si="9"/>
        <v>0</v>
      </c>
      <c r="X45" s="65">
        <f t="shared" si="9"/>
        <v>0</v>
      </c>
      <c r="Y45" s="65">
        <f t="shared" si="9"/>
        <v>0</v>
      </c>
      <c r="Z45" s="65">
        <f t="shared" si="9"/>
        <v>0</v>
      </c>
      <c r="AA45" s="66">
        <f t="shared" si="9"/>
        <v>0</v>
      </c>
      <c r="AI45" s="88"/>
      <c r="AK45" s="39"/>
      <c r="AL45" s="136"/>
      <c r="AM45" s="37"/>
      <c r="AN45" s="37"/>
      <c r="AO45" s="37"/>
      <c r="AP45" s="37"/>
      <c r="AQ45" s="82"/>
      <c r="AR45" s="83"/>
      <c r="AS45" s="85"/>
      <c r="AT45" s="37"/>
      <c r="AU45" s="37"/>
      <c r="AV45" s="37"/>
      <c r="AW45" s="37" t="str">
        <f t="shared" si="0"/>
        <v/>
      </c>
    </row>
    <row r="46" spans="2:49" ht="15.75" hidden="1" customHeight="1">
      <c r="I46" s="88"/>
      <c r="K46" s="203" t="s">
        <v>10</v>
      </c>
      <c r="L46" s="208"/>
      <c r="M46" s="102">
        <f>(COUNTIF(M22:M27,"x")+COUNTIF(M22:M27,"o"))/2</f>
        <v>0</v>
      </c>
      <c r="N46" s="29">
        <f t="shared" ref="N46:AA46" si="10">(COUNTIF(N22:N27,"x")+COUNTIF(N22:N27,"o"))/2</f>
        <v>0</v>
      </c>
      <c r="O46" s="29">
        <f t="shared" si="10"/>
        <v>0</v>
      </c>
      <c r="P46" s="29">
        <f t="shared" si="10"/>
        <v>0</v>
      </c>
      <c r="Q46" s="29">
        <f t="shared" si="10"/>
        <v>0</v>
      </c>
      <c r="R46" s="29">
        <f t="shared" si="10"/>
        <v>0</v>
      </c>
      <c r="S46" s="29">
        <f t="shared" si="10"/>
        <v>0</v>
      </c>
      <c r="T46" s="29">
        <f t="shared" si="10"/>
        <v>0</v>
      </c>
      <c r="U46" s="29">
        <f t="shared" si="10"/>
        <v>0</v>
      </c>
      <c r="V46" s="29">
        <f t="shared" si="10"/>
        <v>0</v>
      </c>
      <c r="W46" s="29">
        <f t="shared" si="10"/>
        <v>0</v>
      </c>
      <c r="X46" s="29">
        <f t="shared" si="10"/>
        <v>0</v>
      </c>
      <c r="Y46" s="29">
        <f t="shared" si="10"/>
        <v>0</v>
      </c>
      <c r="Z46" s="29">
        <f t="shared" si="10"/>
        <v>0</v>
      </c>
      <c r="AA46" s="30">
        <f t="shared" si="10"/>
        <v>0</v>
      </c>
      <c r="AB46" s="70">
        <f>(COUNTIF(AB6:AB27,"x")+COUNTIF(AB6:AB27,"o"))/2</f>
        <v>0</v>
      </c>
      <c r="AC46" s="71">
        <f t="shared" ref="AC46:AG46" si="11">(COUNTIF(AC6:AC27,"x")+COUNTIF(AC6:AC27,"o"))/2</f>
        <v>5</v>
      </c>
      <c r="AD46" s="71">
        <f t="shared" si="11"/>
        <v>0</v>
      </c>
      <c r="AE46" s="71">
        <f t="shared" si="11"/>
        <v>0</v>
      </c>
      <c r="AF46" s="69">
        <f t="shared" si="11"/>
        <v>0</v>
      </c>
      <c r="AG46" s="96">
        <f t="shared" si="11"/>
        <v>0</v>
      </c>
      <c r="AI46" s="88"/>
      <c r="AK46" s="39"/>
      <c r="AL46" s="136"/>
      <c r="AM46" s="37"/>
      <c r="AN46" s="37"/>
      <c r="AO46" s="37"/>
      <c r="AP46" s="37"/>
      <c r="AQ46" s="82"/>
      <c r="AR46" s="83"/>
      <c r="AS46" s="85"/>
      <c r="AT46" s="37"/>
      <c r="AU46" s="37"/>
      <c r="AV46" s="37"/>
      <c r="AW46" s="37" t="str">
        <f t="shared" si="0"/>
        <v/>
      </c>
    </row>
    <row r="47" spans="2:49" ht="15" hidden="1" customHeight="1">
      <c r="I47" s="88"/>
      <c r="K47" s="203" t="s">
        <v>12</v>
      </c>
      <c r="L47" s="208"/>
      <c r="M47" s="103">
        <f>(COUNTIF(M28:M39,"x")+COUNTIF(M28:M39,"o"))/2</f>
        <v>0</v>
      </c>
      <c r="N47" s="104">
        <f t="shared" ref="N47:AG47" si="12">(COUNTIF(N28:N39,"x")+COUNTIF(N28:N39,"o"))/2</f>
        <v>0</v>
      </c>
      <c r="O47" s="104">
        <f t="shared" si="12"/>
        <v>0</v>
      </c>
      <c r="P47" s="104">
        <f t="shared" si="12"/>
        <v>0</v>
      </c>
      <c r="Q47" s="104">
        <f t="shared" si="12"/>
        <v>0</v>
      </c>
      <c r="R47" s="104">
        <f t="shared" si="12"/>
        <v>0</v>
      </c>
      <c r="S47" s="104">
        <f t="shared" si="12"/>
        <v>0</v>
      </c>
      <c r="T47" s="104">
        <f t="shared" si="12"/>
        <v>0</v>
      </c>
      <c r="U47" s="104">
        <f t="shared" si="12"/>
        <v>0</v>
      </c>
      <c r="V47" s="104">
        <f t="shared" si="12"/>
        <v>0</v>
      </c>
      <c r="W47" s="104">
        <f t="shared" si="12"/>
        <v>0</v>
      </c>
      <c r="X47" s="104">
        <f t="shared" si="12"/>
        <v>0</v>
      </c>
      <c r="Y47" s="104">
        <f t="shared" si="12"/>
        <v>0</v>
      </c>
      <c r="Z47" s="104">
        <f t="shared" si="12"/>
        <v>0</v>
      </c>
      <c r="AA47" s="104">
        <f t="shared" si="12"/>
        <v>0</v>
      </c>
      <c r="AB47" s="71">
        <f t="shared" si="12"/>
        <v>0</v>
      </c>
      <c r="AC47" s="71">
        <f t="shared" si="12"/>
        <v>0</v>
      </c>
      <c r="AD47" s="71">
        <f t="shared" si="12"/>
        <v>0</v>
      </c>
      <c r="AE47" s="71">
        <f t="shared" si="12"/>
        <v>0</v>
      </c>
      <c r="AF47" s="71">
        <f t="shared" si="12"/>
        <v>0</v>
      </c>
      <c r="AG47" s="105">
        <f t="shared" si="12"/>
        <v>0</v>
      </c>
      <c r="AI47" s="88"/>
      <c r="AK47" s="39"/>
      <c r="AL47" s="136"/>
      <c r="AM47" s="37"/>
      <c r="AN47" s="37"/>
      <c r="AO47" s="37"/>
      <c r="AP47" s="37"/>
      <c r="AQ47" s="82"/>
      <c r="AR47" s="83"/>
      <c r="AS47" s="85"/>
      <c r="AT47" s="37"/>
      <c r="AU47" s="37"/>
      <c r="AV47" s="37"/>
      <c r="AW47" s="37" t="str">
        <f t="shared" si="0"/>
        <v/>
      </c>
    </row>
    <row r="48" spans="2:49" ht="15" hidden="1" customHeight="1">
      <c r="I48" s="88"/>
      <c r="K48" s="203" t="s">
        <v>104</v>
      </c>
      <c r="L48" s="204"/>
      <c r="M48" s="53">
        <f>COUNTIF(M6:M39,"r")/2</f>
        <v>0</v>
      </c>
      <c r="N48" s="54">
        <f t="shared" ref="N48:AG48" si="13">COUNTIF(N6:N39,"r")/2</f>
        <v>0</v>
      </c>
      <c r="O48" s="54">
        <f t="shared" si="13"/>
        <v>3</v>
      </c>
      <c r="P48" s="54">
        <f t="shared" si="13"/>
        <v>0</v>
      </c>
      <c r="Q48" s="54">
        <f t="shared" si="13"/>
        <v>0</v>
      </c>
      <c r="R48" s="54">
        <f t="shared" si="13"/>
        <v>0</v>
      </c>
      <c r="S48" s="54">
        <f t="shared" si="13"/>
        <v>0</v>
      </c>
      <c r="T48" s="54">
        <f t="shared" si="13"/>
        <v>0</v>
      </c>
      <c r="U48" s="54">
        <f t="shared" si="13"/>
        <v>3</v>
      </c>
      <c r="V48" s="54">
        <f t="shared" si="13"/>
        <v>0</v>
      </c>
      <c r="W48" s="54">
        <f t="shared" si="13"/>
        <v>0</v>
      </c>
      <c r="X48" s="54">
        <f t="shared" si="13"/>
        <v>0</v>
      </c>
      <c r="Y48" s="54">
        <f t="shared" si="13"/>
        <v>0</v>
      </c>
      <c r="Z48" s="54">
        <f t="shared" si="13"/>
        <v>0</v>
      </c>
      <c r="AA48" s="54">
        <f t="shared" si="13"/>
        <v>3</v>
      </c>
      <c r="AB48" s="54">
        <f t="shared" si="13"/>
        <v>0</v>
      </c>
      <c r="AC48" s="54">
        <f t="shared" si="13"/>
        <v>0</v>
      </c>
      <c r="AD48" s="54">
        <f t="shared" si="13"/>
        <v>0</v>
      </c>
      <c r="AE48" s="54">
        <f t="shared" si="13"/>
        <v>0</v>
      </c>
      <c r="AF48" s="54">
        <f t="shared" si="13"/>
        <v>0</v>
      </c>
      <c r="AG48" s="55">
        <f t="shared" si="13"/>
        <v>0</v>
      </c>
      <c r="AI48" s="88"/>
      <c r="AK48" s="39"/>
      <c r="AL48" s="136"/>
      <c r="AM48" s="37"/>
      <c r="AN48" s="37"/>
      <c r="AO48" s="37"/>
      <c r="AP48" s="37"/>
      <c r="AQ48" s="82"/>
      <c r="AR48" s="83"/>
      <c r="AS48" s="85"/>
      <c r="AT48" s="37"/>
      <c r="AU48" s="37"/>
      <c r="AV48" s="37"/>
      <c r="AW48" s="37" t="str">
        <f t="shared" si="0"/>
        <v/>
      </c>
    </row>
    <row r="49" spans="2:49" hidden="1">
      <c r="G49"/>
      <c r="H49" s="94"/>
      <c r="I49" s="88"/>
      <c r="K49" s="203" t="s">
        <v>105</v>
      </c>
      <c r="L49" s="204"/>
      <c r="M49" s="106">
        <f>COUNTIF(M6:M27,"r")/2</f>
        <v>0</v>
      </c>
      <c r="N49" s="69">
        <f t="shared" ref="N49:AG49" si="14">COUNTIF(N6:N27,"r")/2</f>
        <v>0</v>
      </c>
      <c r="O49" s="69">
        <f t="shared" si="14"/>
        <v>3</v>
      </c>
      <c r="P49" s="69">
        <f t="shared" si="14"/>
        <v>0</v>
      </c>
      <c r="Q49" s="69">
        <f t="shared" si="14"/>
        <v>0</v>
      </c>
      <c r="R49" s="69">
        <f t="shared" si="14"/>
        <v>0</v>
      </c>
      <c r="S49" s="69">
        <f t="shared" si="14"/>
        <v>0</v>
      </c>
      <c r="T49" s="69">
        <f t="shared" si="14"/>
        <v>0</v>
      </c>
      <c r="U49" s="69">
        <f t="shared" si="14"/>
        <v>3</v>
      </c>
      <c r="V49" s="69">
        <f t="shared" si="14"/>
        <v>0</v>
      </c>
      <c r="W49" s="69">
        <f t="shared" si="14"/>
        <v>0</v>
      </c>
      <c r="X49" s="69">
        <f t="shared" si="14"/>
        <v>0</v>
      </c>
      <c r="Y49" s="69">
        <f t="shared" si="14"/>
        <v>0</v>
      </c>
      <c r="Z49" s="69">
        <f t="shared" si="14"/>
        <v>0</v>
      </c>
      <c r="AA49" s="69">
        <f t="shared" si="14"/>
        <v>3</v>
      </c>
      <c r="AB49" s="69">
        <f t="shared" si="14"/>
        <v>0</v>
      </c>
      <c r="AC49" s="69">
        <f t="shared" si="14"/>
        <v>0</v>
      </c>
      <c r="AD49" s="69">
        <f t="shared" si="14"/>
        <v>0</v>
      </c>
      <c r="AE49" s="69">
        <f t="shared" si="14"/>
        <v>0</v>
      </c>
      <c r="AF49" s="69">
        <f t="shared" si="14"/>
        <v>0</v>
      </c>
      <c r="AG49" s="107">
        <f t="shared" si="14"/>
        <v>0</v>
      </c>
      <c r="AI49" s="88"/>
      <c r="AK49" s="39"/>
      <c r="AL49" s="136"/>
      <c r="AM49" s="37"/>
      <c r="AN49" s="37"/>
      <c r="AO49" s="37"/>
      <c r="AP49" s="37"/>
      <c r="AQ49" s="82"/>
      <c r="AR49" s="83"/>
      <c r="AS49" s="85"/>
      <c r="AT49" s="37"/>
      <c r="AU49" s="37"/>
      <c r="AV49" s="37"/>
      <c r="AW49" s="37" t="str">
        <f t="shared" si="0"/>
        <v/>
      </c>
    </row>
    <row r="50" spans="2:49" hidden="1">
      <c r="G50"/>
      <c r="H50"/>
      <c r="I50" s="88"/>
      <c r="K50" s="198" t="s">
        <v>106</v>
      </c>
      <c r="L50" s="199"/>
      <c r="M50" s="56">
        <f>COUNTIF(M28:M39,"r")/2</f>
        <v>0</v>
      </c>
      <c r="N50" s="57">
        <f t="shared" ref="N50:AG50" si="15">COUNTIF(N28:N39,"r")/2</f>
        <v>0</v>
      </c>
      <c r="O50" s="57">
        <f t="shared" si="15"/>
        <v>0</v>
      </c>
      <c r="P50" s="57">
        <f t="shared" si="15"/>
        <v>0</v>
      </c>
      <c r="Q50" s="57">
        <f t="shared" si="15"/>
        <v>0</v>
      </c>
      <c r="R50" s="57">
        <f t="shared" si="15"/>
        <v>0</v>
      </c>
      <c r="S50" s="57">
        <f t="shared" si="15"/>
        <v>0</v>
      </c>
      <c r="T50" s="57">
        <f t="shared" si="15"/>
        <v>0</v>
      </c>
      <c r="U50" s="57">
        <f t="shared" si="15"/>
        <v>0</v>
      </c>
      <c r="V50" s="57">
        <f t="shared" si="15"/>
        <v>0</v>
      </c>
      <c r="W50" s="57">
        <f t="shared" si="15"/>
        <v>0</v>
      </c>
      <c r="X50" s="57">
        <f t="shared" si="15"/>
        <v>0</v>
      </c>
      <c r="Y50" s="57">
        <f t="shared" si="15"/>
        <v>0</v>
      </c>
      <c r="Z50" s="57">
        <f t="shared" si="15"/>
        <v>0</v>
      </c>
      <c r="AA50" s="57">
        <f t="shared" si="15"/>
        <v>0</v>
      </c>
      <c r="AB50" s="57">
        <f t="shared" si="15"/>
        <v>0</v>
      </c>
      <c r="AC50" s="57">
        <f t="shared" si="15"/>
        <v>0</v>
      </c>
      <c r="AD50" s="57">
        <f t="shared" si="15"/>
        <v>0</v>
      </c>
      <c r="AE50" s="57">
        <f t="shared" si="15"/>
        <v>0</v>
      </c>
      <c r="AF50" s="57">
        <f t="shared" si="15"/>
        <v>0</v>
      </c>
      <c r="AG50" s="58">
        <f t="shared" si="15"/>
        <v>0</v>
      </c>
      <c r="AI50" s="88"/>
      <c r="AK50" s="39"/>
      <c r="AL50" s="136"/>
      <c r="AM50" s="37"/>
      <c r="AN50" s="37"/>
      <c r="AO50" s="37"/>
      <c r="AP50" s="37"/>
      <c r="AQ50" s="82"/>
      <c r="AR50" s="83"/>
      <c r="AS50" s="85"/>
      <c r="AT50" s="37"/>
      <c r="AU50" s="37"/>
      <c r="AV50" s="37"/>
      <c r="AW50" s="37" t="str">
        <f t="shared" si="0"/>
        <v/>
      </c>
    </row>
    <row r="51" spans="2:49">
      <c r="B51" s="205" t="s">
        <v>107</v>
      </c>
      <c r="C51" s="206"/>
      <c r="D51" s="206"/>
      <c r="E51" s="206"/>
      <c r="F51" s="206"/>
      <c r="G51" s="207"/>
      <c r="H51"/>
      <c r="I51" s="88"/>
      <c r="AI51" s="88"/>
      <c r="AK51" s="39"/>
      <c r="AL51" s="136"/>
      <c r="AM51" s="37"/>
      <c r="AN51" s="37"/>
      <c r="AO51" s="37"/>
      <c r="AP51" s="37"/>
      <c r="AQ51" s="82"/>
      <c r="AR51" s="83"/>
      <c r="AS51" s="85"/>
      <c r="AT51" s="37"/>
      <c r="AU51" s="37"/>
      <c r="AV51" s="37"/>
      <c r="AW51" s="37" t="str">
        <f t="shared" si="0"/>
        <v/>
      </c>
    </row>
    <row r="52" spans="2:49">
      <c r="B52" s="74"/>
      <c r="G52" s="75"/>
      <c r="H52"/>
      <c r="I52" s="88"/>
      <c r="AI52" s="88"/>
      <c r="AK52" s="39"/>
      <c r="AL52" s="136"/>
      <c r="AM52" s="37"/>
      <c r="AN52" s="37"/>
      <c r="AO52" s="37"/>
      <c r="AP52" s="37"/>
      <c r="AQ52" s="82"/>
      <c r="AR52" s="83"/>
      <c r="AS52" s="85"/>
      <c r="AT52" s="37"/>
      <c r="AU52" s="37"/>
      <c r="AV52" s="37"/>
      <c r="AW52" s="37" t="str">
        <f t="shared" si="0"/>
        <v/>
      </c>
    </row>
    <row r="53" spans="2:49">
      <c r="B53" s="74"/>
      <c r="G53" s="75"/>
      <c r="H53"/>
      <c r="I53" s="88"/>
      <c r="AI53" s="88"/>
      <c r="AK53" s="39"/>
      <c r="AL53" s="136"/>
      <c r="AM53" s="37"/>
      <c r="AN53" s="37"/>
      <c r="AO53" s="37"/>
      <c r="AP53" s="37"/>
      <c r="AQ53" s="82"/>
      <c r="AR53" s="83"/>
      <c r="AS53" s="85"/>
      <c r="AT53" s="37"/>
      <c r="AU53" s="37"/>
      <c r="AV53" s="37"/>
      <c r="AW53" s="37" t="str">
        <f t="shared" si="0"/>
        <v/>
      </c>
    </row>
    <row r="54" spans="2:49">
      <c r="B54" s="74"/>
      <c r="G54" s="75"/>
      <c r="H54"/>
      <c r="I54" s="88"/>
      <c r="AI54" s="88"/>
      <c r="AK54" s="39"/>
      <c r="AL54" s="136"/>
      <c r="AM54" s="37"/>
      <c r="AN54" s="37"/>
      <c r="AO54" s="37"/>
      <c r="AP54" s="37"/>
      <c r="AQ54" s="82"/>
      <c r="AR54" s="83"/>
      <c r="AS54" s="85"/>
      <c r="AT54" s="37"/>
      <c r="AU54" s="37"/>
      <c r="AV54" s="37"/>
      <c r="AW54" s="37" t="str">
        <f t="shared" si="0"/>
        <v/>
      </c>
    </row>
    <row r="55" spans="2:49">
      <c r="B55" s="74"/>
      <c r="G55" s="75"/>
      <c r="H55"/>
      <c r="I55" s="88"/>
      <c r="AI55" s="88"/>
      <c r="AK55" s="39"/>
      <c r="AL55" s="136"/>
      <c r="AM55" s="37"/>
      <c r="AN55" s="37"/>
      <c r="AO55" s="37"/>
      <c r="AP55" s="37"/>
      <c r="AQ55" s="82"/>
      <c r="AR55" s="83"/>
      <c r="AS55" s="85"/>
      <c r="AT55" s="37"/>
      <c r="AU55" s="37"/>
      <c r="AV55" s="37"/>
      <c r="AW55" s="37" t="str">
        <f t="shared" si="0"/>
        <v/>
      </c>
    </row>
    <row r="56" spans="2:49">
      <c r="B56" s="74"/>
      <c r="G56" s="75"/>
      <c r="H56"/>
      <c r="I56" s="88"/>
      <c r="AI56" s="88"/>
      <c r="AK56" s="39"/>
      <c r="AL56" s="136"/>
      <c r="AM56" s="37"/>
      <c r="AN56" s="37"/>
      <c r="AO56" s="37"/>
      <c r="AP56" s="37"/>
      <c r="AQ56" s="82"/>
      <c r="AR56" s="83"/>
      <c r="AS56" s="85"/>
      <c r="AT56" s="37"/>
      <c r="AU56" s="37"/>
      <c r="AV56" s="37"/>
      <c r="AW56" s="37" t="str">
        <f t="shared" si="0"/>
        <v/>
      </c>
    </row>
    <row r="57" spans="2:49">
      <c r="B57" s="74"/>
      <c r="G57" s="75"/>
      <c r="H57"/>
      <c r="I57" s="88"/>
      <c r="AI57" s="88"/>
      <c r="AK57" s="39"/>
      <c r="AL57" s="136"/>
      <c r="AM57" s="37"/>
      <c r="AN57" s="37"/>
      <c r="AO57" s="37"/>
      <c r="AP57" s="37"/>
      <c r="AQ57" s="82"/>
      <c r="AR57" s="83"/>
      <c r="AS57" s="85"/>
      <c r="AT57" s="37"/>
      <c r="AU57" s="37"/>
      <c r="AV57" s="37"/>
      <c r="AW57" s="37" t="str">
        <f t="shared" si="0"/>
        <v/>
      </c>
    </row>
    <row r="58" spans="2:49">
      <c r="B58" s="74"/>
      <c r="G58" s="75"/>
      <c r="H58" s="77"/>
      <c r="I58" s="88"/>
      <c r="AI58" s="88"/>
      <c r="AK58" s="39"/>
      <c r="AL58" s="136"/>
      <c r="AM58" s="37"/>
      <c r="AN58" s="37"/>
      <c r="AO58" s="37"/>
      <c r="AP58" s="37"/>
      <c r="AQ58" s="82"/>
      <c r="AR58" s="83"/>
      <c r="AS58" s="85"/>
      <c r="AT58" s="37"/>
      <c r="AU58" s="37"/>
      <c r="AV58" s="37"/>
      <c r="AW58" s="37" t="str">
        <f t="shared" si="0"/>
        <v/>
      </c>
    </row>
    <row r="59" spans="2:49">
      <c r="B59" s="74"/>
      <c r="G59" s="75"/>
      <c r="H59" s="77"/>
      <c r="I59" s="88"/>
      <c r="AI59" s="88"/>
      <c r="AK59" s="39"/>
      <c r="AL59" s="136"/>
      <c r="AM59" s="37"/>
      <c r="AN59" s="37"/>
      <c r="AO59" s="37"/>
      <c r="AP59" s="37"/>
      <c r="AQ59" s="82"/>
      <c r="AR59" s="83"/>
      <c r="AS59" s="85"/>
      <c r="AT59" s="37"/>
      <c r="AU59" s="37"/>
      <c r="AV59" s="37"/>
      <c r="AW59" s="37" t="str">
        <f t="shared" si="0"/>
        <v/>
      </c>
    </row>
    <row r="60" spans="2:49">
      <c r="B60" s="76"/>
      <c r="C60" s="77"/>
      <c r="D60" s="77"/>
      <c r="E60" s="77"/>
      <c r="F60" s="77"/>
      <c r="G60" s="78"/>
      <c r="H60" s="77"/>
      <c r="I60" s="88"/>
      <c r="AI60" s="88"/>
      <c r="AK60" s="39"/>
      <c r="AL60" s="136"/>
      <c r="AM60" s="37"/>
      <c r="AN60" s="37"/>
      <c r="AO60" s="37"/>
      <c r="AP60" s="37"/>
      <c r="AQ60" s="82"/>
      <c r="AR60" s="83"/>
      <c r="AS60" s="85"/>
      <c r="AT60" s="37"/>
      <c r="AU60" s="37"/>
      <c r="AV60" s="37"/>
      <c r="AW60" s="37" t="str">
        <f t="shared" si="0"/>
        <v/>
      </c>
    </row>
    <row r="61" spans="2:49">
      <c r="B61" s="76"/>
      <c r="C61" s="77"/>
      <c r="D61" s="77"/>
      <c r="E61" s="77"/>
      <c r="F61" s="77"/>
      <c r="G61" s="78"/>
      <c r="H61" s="77"/>
      <c r="I61" s="88"/>
      <c r="AI61" s="88"/>
      <c r="AK61" s="39"/>
      <c r="AL61" s="136"/>
      <c r="AM61" s="37"/>
      <c r="AN61" s="37"/>
      <c r="AO61" s="37"/>
      <c r="AP61" s="37"/>
      <c r="AQ61" s="82"/>
      <c r="AR61" s="83"/>
      <c r="AS61" s="85"/>
      <c r="AT61" s="37"/>
      <c r="AU61" s="37"/>
      <c r="AV61" s="37"/>
      <c r="AW61" s="37" t="str">
        <f t="shared" si="0"/>
        <v/>
      </c>
    </row>
    <row r="62" spans="2:49">
      <c r="B62" s="76"/>
      <c r="C62" s="77"/>
      <c r="D62" s="77"/>
      <c r="E62" s="77"/>
      <c r="F62" s="77"/>
      <c r="G62" s="78"/>
      <c r="H62" s="77"/>
      <c r="I62" s="88"/>
      <c r="AI62" s="88"/>
      <c r="AK62" s="39"/>
      <c r="AL62" s="136"/>
      <c r="AM62" s="37"/>
      <c r="AN62" s="37"/>
      <c r="AO62" s="37"/>
      <c r="AP62" s="37"/>
      <c r="AQ62" s="82"/>
      <c r="AR62" s="83"/>
      <c r="AS62" s="85"/>
      <c r="AT62" s="37"/>
      <c r="AU62" s="37"/>
      <c r="AV62" s="37"/>
      <c r="AW62" s="37" t="str">
        <f t="shared" si="0"/>
        <v/>
      </c>
    </row>
    <row r="63" spans="2:49">
      <c r="B63" s="76"/>
      <c r="C63" s="77"/>
      <c r="D63" s="77"/>
      <c r="E63" s="77"/>
      <c r="F63" s="77"/>
      <c r="G63" s="78"/>
      <c r="H63" s="77"/>
      <c r="I63" s="88"/>
      <c r="AI63" s="88"/>
      <c r="AK63" s="39"/>
      <c r="AL63" s="136"/>
      <c r="AM63" s="37"/>
      <c r="AN63" s="37"/>
      <c r="AO63" s="37"/>
      <c r="AP63" s="37"/>
      <c r="AQ63" s="82"/>
      <c r="AR63" s="83"/>
      <c r="AS63" s="85"/>
      <c r="AT63" s="37"/>
      <c r="AU63" s="37"/>
      <c r="AV63" s="37"/>
      <c r="AW63" s="37" t="str">
        <f t="shared" si="0"/>
        <v/>
      </c>
    </row>
    <row r="64" spans="2:49">
      <c r="B64" s="76"/>
      <c r="C64" s="77"/>
      <c r="D64" s="77"/>
      <c r="E64" s="77"/>
      <c r="F64" s="77"/>
      <c r="G64" s="78"/>
      <c r="H64" s="77"/>
      <c r="I64" s="88"/>
      <c r="AI64" s="88"/>
      <c r="AK64" s="39"/>
      <c r="AL64" s="136"/>
      <c r="AM64" s="37"/>
      <c r="AN64" s="37"/>
      <c r="AO64" s="37"/>
      <c r="AP64" s="37"/>
      <c r="AQ64" s="82"/>
      <c r="AR64" s="83"/>
      <c r="AS64" s="85"/>
      <c r="AT64" s="37"/>
      <c r="AU64" s="37"/>
      <c r="AV64" s="37"/>
      <c r="AW64" s="37" t="str">
        <f t="shared" si="0"/>
        <v/>
      </c>
    </row>
    <row r="65" spans="2:49">
      <c r="B65" s="76"/>
      <c r="C65" s="77"/>
      <c r="D65" s="77"/>
      <c r="E65" s="77"/>
      <c r="F65" s="77"/>
      <c r="G65" s="78"/>
      <c r="H65" s="77"/>
      <c r="I65" s="88"/>
      <c r="AI65" s="88"/>
      <c r="AK65" s="39"/>
      <c r="AL65" s="136"/>
      <c r="AM65" s="37"/>
      <c r="AN65" s="37"/>
      <c r="AO65" s="37"/>
      <c r="AP65" s="37"/>
      <c r="AQ65" s="82"/>
      <c r="AR65" s="83"/>
      <c r="AS65" s="85"/>
      <c r="AT65" s="37"/>
      <c r="AU65" s="37"/>
      <c r="AV65" s="37"/>
      <c r="AW65" s="37" t="str">
        <f t="shared" si="0"/>
        <v/>
      </c>
    </row>
    <row r="66" spans="2:49">
      <c r="B66" s="76"/>
      <c r="C66" s="77"/>
      <c r="D66" s="77"/>
      <c r="E66" s="77"/>
      <c r="F66" s="77"/>
      <c r="G66" s="78"/>
      <c r="H66" s="77"/>
      <c r="I66" s="88"/>
      <c r="AI66" s="88"/>
      <c r="AK66" s="39"/>
      <c r="AL66" s="136"/>
      <c r="AM66" s="37"/>
      <c r="AN66" s="37"/>
      <c r="AO66" s="37"/>
      <c r="AP66" s="37"/>
      <c r="AQ66" s="82"/>
      <c r="AR66" s="83"/>
      <c r="AS66" s="85"/>
      <c r="AT66" s="37"/>
      <c r="AU66" s="37"/>
      <c r="AV66" s="37"/>
      <c r="AW66" s="37" t="str">
        <f t="shared" si="0"/>
        <v/>
      </c>
    </row>
    <row r="67" spans="2:49">
      <c r="B67" s="76"/>
      <c r="C67" s="77"/>
      <c r="D67" s="77"/>
      <c r="E67" s="77"/>
      <c r="F67" s="77"/>
      <c r="G67" s="78"/>
      <c r="H67" s="77"/>
      <c r="I67" s="88"/>
      <c r="AI67" s="88"/>
      <c r="AK67" s="39"/>
      <c r="AL67" s="136"/>
      <c r="AM67" s="37"/>
      <c r="AN67" s="37"/>
      <c r="AO67" s="37"/>
      <c r="AP67" s="37"/>
      <c r="AQ67" s="82"/>
      <c r="AR67" s="83"/>
      <c r="AS67" s="85"/>
      <c r="AT67" s="37"/>
      <c r="AU67" s="37"/>
      <c r="AV67" s="37"/>
      <c r="AW67" s="37" t="str">
        <f t="shared" si="0"/>
        <v/>
      </c>
    </row>
    <row r="68" spans="2:49">
      <c r="B68" s="76"/>
      <c r="C68" s="77"/>
      <c r="D68" s="77"/>
      <c r="E68" s="77"/>
      <c r="F68" s="77"/>
      <c r="G68" s="78"/>
      <c r="H68" s="77"/>
      <c r="I68" s="88"/>
      <c r="AI68" s="88"/>
      <c r="AK68" s="39"/>
      <c r="AL68" s="136"/>
      <c r="AM68" s="37"/>
      <c r="AN68" s="37"/>
      <c r="AO68" s="37"/>
      <c r="AP68" s="37"/>
      <c r="AQ68" s="82"/>
      <c r="AR68" s="83"/>
      <c r="AS68" s="85"/>
      <c r="AT68" s="37"/>
      <c r="AU68" s="37"/>
      <c r="AV68" s="37"/>
      <c r="AW68" s="37" t="str">
        <f t="shared" si="0"/>
        <v/>
      </c>
    </row>
    <row r="69" spans="2:49">
      <c r="B69" s="76"/>
      <c r="C69" s="77"/>
      <c r="D69" s="77"/>
      <c r="E69" s="77"/>
      <c r="F69" s="77"/>
      <c r="G69" s="78"/>
      <c r="H69" s="77"/>
      <c r="I69" s="88"/>
      <c r="AI69" s="88"/>
      <c r="AK69" s="39"/>
      <c r="AL69" s="136"/>
      <c r="AM69" s="37"/>
      <c r="AN69" s="37"/>
      <c r="AO69" s="37"/>
      <c r="AP69" s="37"/>
      <c r="AQ69" s="82"/>
      <c r="AR69" s="83"/>
      <c r="AS69" s="85"/>
      <c r="AT69" s="37"/>
      <c r="AU69" s="37"/>
      <c r="AV69" s="37"/>
      <c r="AW69" s="37" t="str">
        <f>IF(AV69&gt;0,"PAGADO",IF(AQ69="","",IF(AQ69=$AY$3,"FALTA BOLETA",IF(AQ69=$AY$4,"FALTA BOLETA",IF(AQ69=$AY$5,"FALTA BOLETA")))))</f>
        <v/>
      </c>
    </row>
    <row r="70" spans="2:49">
      <c r="B70" s="76"/>
      <c r="C70" s="77"/>
      <c r="D70" s="77"/>
      <c r="E70" s="77"/>
      <c r="F70" s="77"/>
      <c r="G70" s="78"/>
      <c r="H70" s="77"/>
      <c r="I70" s="88"/>
      <c r="AI70" s="88"/>
      <c r="AK70" s="39"/>
      <c r="AL70" s="136"/>
      <c r="AM70" s="37"/>
      <c r="AN70" s="37"/>
      <c r="AO70" s="37"/>
      <c r="AP70" s="37"/>
      <c r="AQ70" s="82"/>
      <c r="AR70" s="83"/>
      <c r="AS70" s="85"/>
      <c r="AT70" s="37"/>
      <c r="AU70" s="37"/>
      <c r="AV70" s="37"/>
      <c r="AW70" s="37" t="str">
        <f>IF(AV70&gt;0,"PAGADO",IF(AQ70="","",IF(AQ70=$AY$3,"FALTA BOLETA",IF(AQ70=$AY$4,"FALTA BOLETA",IF(AQ70=$AY$5,"FALTA BOLETA")))))</f>
        <v/>
      </c>
    </row>
    <row r="71" spans="2:49">
      <c r="B71" s="76"/>
      <c r="C71" s="77"/>
      <c r="D71" s="77"/>
      <c r="E71" s="77"/>
      <c r="F71" s="77"/>
      <c r="G71" s="78"/>
      <c r="H71" s="77"/>
      <c r="I71" s="88"/>
    </row>
    <row r="72" spans="2:49">
      <c r="B72" s="76"/>
      <c r="C72" s="77"/>
      <c r="D72" s="77"/>
      <c r="E72" s="77"/>
      <c r="F72" s="77"/>
      <c r="G72" s="78"/>
      <c r="H72" s="77"/>
      <c r="I72" s="88"/>
    </row>
    <row r="73" spans="2:49">
      <c r="B73" s="76"/>
      <c r="C73" s="77"/>
      <c r="D73" s="77"/>
      <c r="E73" s="77"/>
      <c r="F73" s="77"/>
      <c r="G73" s="78"/>
      <c r="H73" s="77"/>
      <c r="I73" s="88"/>
    </row>
    <row r="74" spans="2:49">
      <c r="B74" s="76"/>
      <c r="C74" s="77"/>
      <c r="D74" s="77"/>
      <c r="E74" s="77"/>
      <c r="F74" s="77"/>
      <c r="G74" s="78"/>
      <c r="I74" s="88"/>
    </row>
    <row r="75" spans="2:49">
      <c r="B75" s="79"/>
      <c r="C75" s="80"/>
      <c r="D75" s="80"/>
      <c r="E75" s="80"/>
      <c r="F75" s="80"/>
      <c r="G75" s="81"/>
      <c r="I75" s="88"/>
    </row>
  </sheetData>
  <autoFilter ref="AK3:AW70" xr:uid="{7BCEB58B-7786-4520-8B41-EE7D37862FC7}">
    <filterColumn colId="6" showButton="0"/>
  </autoFilter>
  <mergeCells count="66">
    <mergeCell ref="B51:G51"/>
    <mergeCell ref="K44:L44"/>
    <mergeCell ref="K45:L45"/>
    <mergeCell ref="K46:L46"/>
    <mergeCell ref="K47:L47"/>
    <mergeCell ref="K48:L48"/>
    <mergeCell ref="K49:L49"/>
    <mergeCell ref="K40:L40"/>
    <mergeCell ref="B41:E41"/>
    <mergeCell ref="K41:L41"/>
    <mergeCell ref="K42:L42"/>
    <mergeCell ref="K50:L50"/>
    <mergeCell ref="F20:G20"/>
    <mergeCell ref="B21:C21"/>
    <mergeCell ref="B22:C22"/>
    <mergeCell ref="B23:C23"/>
    <mergeCell ref="K43:L43"/>
    <mergeCell ref="B25:C25"/>
    <mergeCell ref="B26:C26"/>
    <mergeCell ref="B27:C27"/>
    <mergeCell ref="B28:C28"/>
    <mergeCell ref="K28:K39"/>
    <mergeCell ref="B30:D30"/>
    <mergeCell ref="F30:G30"/>
    <mergeCell ref="B31:C31"/>
    <mergeCell ref="B32:C32"/>
    <mergeCell ref="B33:C33"/>
    <mergeCell ref="B35:D35"/>
    <mergeCell ref="B6:C6"/>
    <mergeCell ref="K6:K27"/>
    <mergeCell ref="B7:C7"/>
    <mergeCell ref="B8:C8"/>
    <mergeCell ref="B10:D10"/>
    <mergeCell ref="F10:G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20:D20"/>
    <mergeCell ref="S4:U4"/>
    <mergeCell ref="V4:X4"/>
    <mergeCell ref="Y4:AA4"/>
    <mergeCell ref="AB4:AD4"/>
    <mergeCell ref="AE4:AG4"/>
    <mergeCell ref="B4:D4"/>
    <mergeCell ref="F4:G4"/>
    <mergeCell ref="K4:L5"/>
    <mergeCell ref="M4:O4"/>
    <mergeCell ref="P4:R4"/>
    <mergeCell ref="B5:C5"/>
    <mergeCell ref="B2:G2"/>
    <mergeCell ref="M2:AG2"/>
    <mergeCell ref="AK2:AW2"/>
    <mergeCell ref="M3:O3"/>
    <mergeCell ref="P3:R3"/>
    <mergeCell ref="S3:U3"/>
    <mergeCell ref="V3:X3"/>
    <mergeCell ref="Y3:AA3"/>
    <mergeCell ref="AB3:AD3"/>
    <mergeCell ref="AE3:AG3"/>
    <mergeCell ref="AQ3:AR3"/>
  </mergeCells>
  <conditionalFormatting sqref="AH6:AH39">
    <cfRule type="containsText" dxfId="173" priority="661" operator="containsText" text="x">
      <formula>NOT(ISERROR(SEARCH("x",AH6)))</formula>
    </cfRule>
  </conditionalFormatting>
  <conditionalFormatting sqref="AH6:AH39">
    <cfRule type="containsText" dxfId="172" priority="652" operator="containsText" text="r">
      <formula>NOT(ISERROR(SEARCH("r",AH6)))</formula>
    </cfRule>
    <cfRule type="containsText" dxfId="171" priority="660" operator="containsText" text="o">
      <formula>NOT(ISERROR(SEARCH("o",AH6)))</formula>
    </cfRule>
  </conditionalFormatting>
  <conditionalFormatting sqref="AR4:AR70">
    <cfRule type="expression" dxfId="170" priority="657">
      <formula>AQ4=$AY$5</formula>
    </cfRule>
    <cfRule type="expression" dxfId="169" priority="658">
      <formula>AQ4=$AY$4</formula>
    </cfRule>
    <cfRule type="expression" dxfId="168" priority="659">
      <formula>AQ4=$AY$3</formula>
    </cfRule>
  </conditionalFormatting>
  <conditionalFormatting sqref="AW4:AW70">
    <cfRule type="expression" dxfId="167" priority="653">
      <formula>AV4&gt;0</formula>
    </cfRule>
    <cfRule type="expression" dxfId="166" priority="654">
      <formula>AQ4=$AY$5</formula>
    </cfRule>
    <cfRule type="expression" dxfId="165" priority="655">
      <formula>AQ4=$AY$3</formula>
    </cfRule>
    <cfRule type="expression" dxfId="164" priority="656">
      <formula>AQ4=$AY$4</formula>
    </cfRule>
  </conditionalFormatting>
  <conditionalFormatting sqref="M6:M39 P6:P39 S6:S39 V6:V39 Y6:Y39 AB6:AB39 AE6:AE39">
    <cfRule type="containsText" dxfId="163" priority="44" operator="containsText" text="x">
      <formula>NOT(ISERROR(SEARCH("x",M6)))</formula>
    </cfRule>
  </conditionalFormatting>
  <conditionalFormatting sqref="N6:N39 Q6:Q39 T6:T39 W6:W39 Z6:Z39 AC6:AC39 AF6:AF39">
    <cfRule type="containsText" dxfId="162" priority="43" operator="containsText" text="x">
      <formula>NOT(ISERROR(SEARCH("x",N6)))</formula>
    </cfRule>
  </conditionalFormatting>
  <conditionalFormatting sqref="O6:O21 R6:R39 U6:U21 X6:X39 AA6:AA21 AD6:AD39 AG6:AG39 O28:O39 U28:U39 AA28:AA39">
    <cfRule type="containsText" dxfId="161" priority="42" operator="containsText" text="x">
      <formula>NOT(ISERROR(SEARCH("x",O6)))</formula>
    </cfRule>
  </conditionalFormatting>
  <conditionalFormatting sqref="M6:AG21 M28:AG39 M22:N27 P22:T27 V22:Z27 AB22:AG27">
    <cfRule type="containsText" dxfId="160" priority="40" operator="containsText" text="r">
      <formula>NOT(ISERROR(SEARCH("r",M6)))</formula>
    </cfRule>
    <cfRule type="containsText" dxfId="159" priority="41" operator="containsText" text="o">
      <formula>NOT(ISERROR(SEARCH("o",M6)))</formula>
    </cfRule>
  </conditionalFormatting>
  <conditionalFormatting sqref="O22:O27">
    <cfRule type="containsText" dxfId="158" priority="39" operator="containsText" text="x">
      <formula>NOT(ISERROR(SEARCH("x",O22)))</formula>
    </cfRule>
  </conditionalFormatting>
  <conditionalFormatting sqref="O22:O27">
    <cfRule type="containsText" dxfId="157" priority="37" operator="containsText" text="r">
      <formula>NOT(ISERROR(SEARCH("r",O22)))</formula>
    </cfRule>
    <cfRule type="containsText" dxfId="156" priority="38" operator="containsText" text="o">
      <formula>NOT(ISERROR(SEARCH("o",O22)))</formula>
    </cfRule>
  </conditionalFormatting>
  <conditionalFormatting sqref="U22">
    <cfRule type="containsText" dxfId="155" priority="36" operator="containsText" text="x">
      <formula>NOT(ISERROR(SEARCH("x",U22)))</formula>
    </cfRule>
  </conditionalFormatting>
  <conditionalFormatting sqref="U22">
    <cfRule type="containsText" dxfId="154" priority="34" operator="containsText" text="r">
      <formula>NOT(ISERROR(SEARCH("r",U22)))</formula>
    </cfRule>
    <cfRule type="containsText" dxfId="153" priority="35" operator="containsText" text="o">
      <formula>NOT(ISERROR(SEARCH("o",U22)))</formula>
    </cfRule>
  </conditionalFormatting>
  <conditionalFormatting sqref="U23">
    <cfRule type="containsText" dxfId="152" priority="33" operator="containsText" text="x">
      <formula>NOT(ISERROR(SEARCH("x",U23)))</formula>
    </cfRule>
  </conditionalFormatting>
  <conditionalFormatting sqref="U23">
    <cfRule type="containsText" dxfId="151" priority="31" operator="containsText" text="r">
      <formula>NOT(ISERROR(SEARCH("r",U23)))</formula>
    </cfRule>
    <cfRule type="containsText" dxfId="150" priority="32" operator="containsText" text="o">
      <formula>NOT(ISERROR(SEARCH("o",U23)))</formula>
    </cfRule>
  </conditionalFormatting>
  <conditionalFormatting sqref="U24">
    <cfRule type="containsText" dxfId="149" priority="30" operator="containsText" text="x">
      <formula>NOT(ISERROR(SEARCH("x",U24)))</formula>
    </cfRule>
  </conditionalFormatting>
  <conditionalFormatting sqref="U24">
    <cfRule type="containsText" dxfId="148" priority="28" operator="containsText" text="r">
      <formula>NOT(ISERROR(SEARCH("r",U24)))</formula>
    </cfRule>
    <cfRule type="containsText" dxfId="147" priority="29" operator="containsText" text="o">
      <formula>NOT(ISERROR(SEARCH("o",U24)))</formula>
    </cfRule>
  </conditionalFormatting>
  <conditionalFormatting sqref="U25">
    <cfRule type="containsText" dxfId="146" priority="27" operator="containsText" text="x">
      <formula>NOT(ISERROR(SEARCH("x",U25)))</formula>
    </cfRule>
  </conditionalFormatting>
  <conditionalFormatting sqref="U25">
    <cfRule type="containsText" dxfId="145" priority="25" operator="containsText" text="r">
      <formula>NOT(ISERROR(SEARCH("r",U25)))</formula>
    </cfRule>
    <cfRule type="containsText" dxfId="144" priority="26" operator="containsText" text="o">
      <formula>NOT(ISERROR(SEARCH("o",U25)))</formula>
    </cfRule>
  </conditionalFormatting>
  <conditionalFormatting sqref="U26">
    <cfRule type="containsText" dxfId="143" priority="24" operator="containsText" text="x">
      <formula>NOT(ISERROR(SEARCH("x",U26)))</formula>
    </cfRule>
  </conditionalFormatting>
  <conditionalFormatting sqref="U26">
    <cfRule type="containsText" dxfId="142" priority="22" operator="containsText" text="r">
      <formula>NOT(ISERROR(SEARCH("r",U26)))</formula>
    </cfRule>
    <cfRule type="containsText" dxfId="141" priority="23" operator="containsText" text="o">
      <formula>NOT(ISERROR(SEARCH("o",U26)))</formula>
    </cfRule>
  </conditionalFormatting>
  <conditionalFormatting sqref="U27">
    <cfRule type="containsText" dxfId="140" priority="21" operator="containsText" text="x">
      <formula>NOT(ISERROR(SEARCH("x",U27)))</formula>
    </cfRule>
  </conditionalFormatting>
  <conditionalFormatting sqref="U27">
    <cfRule type="containsText" dxfId="139" priority="19" operator="containsText" text="r">
      <formula>NOT(ISERROR(SEARCH("r",U27)))</formula>
    </cfRule>
    <cfRule type="containsText" dxfId="138" priority="20" operator="containsText" text="o">
      <formula>NOT(ISERROR(SEARCH("o",U27)))</formula>
    </cfRule>
  </conditionalFormatting>
  <conditionalFormatting sqref="AA22">
    <cfRule type="containsText" dxfId="137" priority="18" operator="containsText" text="x">
      <formula>NOT(ISERROR(SEARCH("x",AA22)))</formula>
    </cfRule>
  </conditionalFormatting>
  <conditionalFormatting sqref="AA22">
    <cfRule type="containsText" dxfId="136" priority="16" operator="containsText" text="r">
      <formula>NOT(ISERROR(SEARCH("r",AA22)))</formula>
    </cfRule>
    <cfRule type="containsText" dxfId="135" priority="17" operator="containsText" text="o">
      <formula>NOT(ISERROR(SEARCH("o",AA22)))</formula>
    </cfRule>
  </conditionalFormatting>
  <conditionalFormatting sqref="AA23">
    <cfRule type="containsText" dxfId="134" priority="15" operator="containsText" text="x">
      <formula>NOT(ISERROR(SEARCH("x",AA23)))</formula>
    </cfRule>
  </conditionalFormatting>
  <conditionalFormatting sqref="AA23">
    <cfRule type="containsText" dxfId="133" priority="13" operator="containsText" text="r">
      <formula>NOT(ISERROR(SEARCH("r",AA23)))</formula>
    </cfRule>
    <cfRule type="containsText" dxfId="132" priority="14" operator="containsText" text="o">
      <formula>NOT(ISERROR(SEARCH("o",AA23)))</formula>
    </cfRule>
  </conditionalFormatting>
  <conditionalFormatting sqref="AA24">
    <cfRule type="containsText" dxfId="131" priority="12" operator="containsText" text="x">
      <formula>NOT(ISERROR(SEARCH("x",AA24)))</formula>
    </cfRule>
  </conditionalFormatting>
  <conditionalFormatting sqref="AA24">
    <cfRule type="containsText" dxfId="130" priority="10" operator="containsText" text="r">
      <formula>NOT(ISERROR(SEARCH("r",AA24)))</formula>
    </cfRule>
    <cfRule type="containsText" dxfId="129" priority="11" operator="containsText" text="o">
      <formula>NOT(ISERROR(SEARCH("o",AA24)))</formula>
    </cfRule>
  </conditionalFormatting>
  <conditionalFormatting sqref="AA25">
    <cfRule type="containsText" dxfId="128" priority="9" operator="containsText" text="x">
      <formula>NOT(ISERROR(SEARCH("x",AA25)))</formula>
    </cfRule>
  </conditionalFormatting>
  <conditionalFormatting sqref="AA25">
    <cfRule type="containsText" dxfId="127" priority="7" operator="containsText" text="r">
      <formula>NOT(ISERROR(SEARCH("r",AA25)))</formula>
    </cfRule>
    <cfRule type="containsText" dxfId="126" priority="8" operator="containsText" text="o">
      <formula>NOT(ISERROR(SEARCH("o",AA25)))</formula>
    </cfRule>
  </conditionalFormatting>
  <conditionalFormatting sqref="AA26">
    <cfRule type="containsText" dxfId="125" priority="6" operator="containsText" text="x">
      <formula>NOT(ISERROR(SEARCH("x",AA26)))</formula>
    </cfRule>
  </conditionalFormatting>
  <conditionalFormatting sqref="AA26">
    <cfRule type="containsText" dxfId="124" priority="4" operator="containsText" text="r">
      <formula>NOT(ISERROR(SEARCH("r",AA26)))</formula>
    </cfRule>
    <cfRule type="containsText" dxfId="123" priority="5" operator="containsText" text="o">
      <formula>NOT(ISERROR(SEARCH("o",AA26)))</formula>
    </cfRule>
  </conditionalFormatting>
  <conditionalFormatting sqref="AA27">
    <cfRule type="containsText" dxfId="122" priority="3" operator="containsText" text="x">
      <formula>NOT(ISERROR(SEARCH("x",AA27)))</formula>
    </cfRule>
  </conditionalFormatting>
  <conditionalFormatting sqref="AA27">
    <cfRule type="containsText" dxfId="121" priority="1" operator="containsText" text="r">
      <formula>NOT(ISERROR(SEARCH("r",AA27)))</formula>
    </cfRule>
    <cfRule type="containsText" dxfId="120" priority="2" operator="containsText" text="o">
      <formula>NOT(ISERROR(SEARCH("o",AA27)))</formula>
    </cfRule>
  </conditionalFormatting>
  <dataValidations count="1">
    <dataValidation type="list" allowBlank="1" showInputMessage="1" showErrorMessage="1" sqref="AQ4:AQ1048576" xr:uid="{DD8F7CF6-C2C0-4F25-969B-172BBC647472}">
      <formula1>$AY$3:$AY$5</formula1>
    </dataValidation>
  </dataValidations>
  <pageMargins left="0.39370078740157483" right="0" top="0" bottom="0" header="0" footer="0"/>
  <pageSetup paperSize="9" scale="31" orientation="landscape" horizontalDpi="200" verticalDpi="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51" operator="containsText" id="{C9A953E6-7D68-49E1-9455-AEE5B6A9F329}">
            <xm:f>NOT(ISERROR(SEARCH($AY$6,AW4)))</xm:f>
            <xm:f>$AY$6</xm:f>
            <x14:dxf>
              <fill>
                <patternFill>
                  <bgColor rgb="FF92D050"/>
                </patternFill>
              </fill>
            </x14:dxf>
          </x14:cfRule>
          <xm:sqref>AW4:AW70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A6E17-E5AF-4E27-B523-E519B5FE48C2}">
  <sheetPr>
    <pageSetUpPr fitToPage="1"/>
  </sheetPr>
  <dimension ref="B1:AY75"/>
  <sheetViews>
    <sheetView showGridLines="0" topLeftCell="AL1" zoomScale="85" zoomScaleNormal="85" workbookViewId="0">
      <pane ySplit="5" topLeftCell="F17" activePane="bottomLeft" state="frozen"/>
      <selection pane="bottomLeft" activeCell="AA27" sqref="AA27"/>
    </sheetView>
  </sheetViews>
  <sheetFormatPr defaultColWidth="11.42578125" defaultRowHeight="15"/>
  <cols>
    <col min="1" max="1" width="1.7109375" customWidth="1"/>
    <col min="2" max="3" width="9.85546875" customWidth="1"/>
    <col min="5" max="5" width="2.7109375" customWidth="1"/>
    <col min="6" max="6" width="20.28515625" bestFit="1" customWidth="1"/>
    <col min="7" max="7" width="11.42578125" style="1" customWidth="1"/>
    <col min="8" max="8" width="2" style="1" customWidth="1"/>
    <col min="9" max="9" width="8" customWidth="1"/>
    <col min="10" max="10" width="2.42578125" customWidth="1"/>
    <col min="11" max="11" width="4.140625" customWidth="1"/>
    <col min="12" max="12" width="12.42578125" style="1" bestFit="1" customWidth="1"/>
    <col min="13" max="33" width="5.28515625" style="1" customWidth="1"/>
    <col min="34" max="34" width="2" style="1" customWidth="1"/>
    <col min="35" max="35" width="7.42578125" customWidth="1"/>
    <col min="36" max="36" width="2" customWidth="1"/>
    <col min="37" max="37" width="12.140625" style="22" bestFit="1" customWidth="1"/>
    <col min="38" max="38" width="15" style="22" bestFit="1" customWidth="1"/>
    <col min="39" max="39" width="29.7109375" style="22" customWidth="1"/>
    <col min="40" max="40" width="26.42578125" style="22" customWidth="1"/>
    <col min="41" max="41" width="14.42578125" style="22" customWidth="1"/>
    <col min="42" max="42" width="14" style="22" customWidth="1"/>
    <col min="43" max="43" width="15.85546875" style="22" customWidth="1"/>
    <col min="44" max="44" width="2.5703125" style="22" customWidth="1"/>
    <col min="45" max="45" width="13.28515625" style="86" customWidth="1"/>
    <col min="46" max="46" width="37.28515625" style="22" customWidth="1"/>
    <col min="47" max="47" width="16.42578125" style="22" customWidth="1"/>
    <col min="48" max="48" width="17" style="22" customWidth="1"/>
    <col min="49" max="49" width="16.7109375" style="22" customWidth="1"/>
    <col min="50" max="50" width="11.42578125" style="21" customWidth="1"/>
    <col min="51" max="51" width="12.140625" style="21" hidden="1" customWidth="1"/>
    <col min="52" max="52" width="17.42578125" customWidth="1"/>
  </cols>
  <sheetData>
    <row r="1" spans="2:51">
      <c r="I1" s="88"/>
      <c r="AI1" s="88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/>
      <c r="AY1"/>
    </row>
    <row r="2" spans="2:51">
      <c r="B2" s="204" t="s">
        <v>0</v>
      </c>
      <c r="C2" s="204"/>
      <c r="D2" s="204"/>
      <c r="E2" s="204"/>
      <c r="F2" s="204"/>
      <c r="G2" s="204"/>
      <c r="H2" s="26"/>
      <c r="I2" s="88"/>
      <c r="L2" s="87"/>
      <c r="M2" s="154" t="s">
        <v>23</v>
      </c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6"/>
      <c r="AH2" s="26"/>
      <c r="AI2" s="88"/>
      <c r="AK2" s="139" t="s">
        <v>24</v>
      </c>
      <c r="AL2" s="153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/>
      <c r="AY2"/>
    </row>
    <row r="3" spans="2:51">
      <c r="I3" s="88"/>
      <c r="K3" s="87"/>
      <c r="L3" s="87"/>
      <c r="M3" s="159">
        <v>44795</v>
      </c>
      <c r="N3" s="160"/>
      <c r="O3" s="161"/>
      <c r="P3" s="159">
        <v>44796</v>
      </c>
      <c r="Q3" s="160"/>
      <c r="R3" s="161"/>
      <c r="S3" s="159">
        <v>44797</v>
      </c>
      <c r="T3" s="160"/>
      <c r="U3" s="161"/>
      <c r="V3" s="159">
        <v>44798</v>
      </c>
      <c r="W3" s="160"/>
      <c r="X3" s="161"/>
      <c r="Y3" s="159">
        <v>44799</v>
      </c>
      <c r="Z3" s="160"/>
      <c r="AA3" s="161"/>
      <c r="AB3" s="159">
        <v>44800</v>
      </c>
      <c r="AC3" s="160"/>
      <c r="AD3" s="161"/>
      <c r="AE3" s="159">
        <v>44801</v>
      </c>
      <c r="AF3" s="160"/>
      <c r="AG3" s="161"/>
      <c r="AH3" s="89"/>
      <c r="AI3" s="88"/>
      <c r="AK3" s="38" t="s">
        <v>25</v>
      </c>
      <c r="AL3" s="135" t="s">
        <v>26</v>
      </c>
      <c r="AM3" s="35" t="s">
        <v>27</v>
      </c>
      <c r="AN3" s="35" t="s">
        <v>28</v>
      </c>
      <c r="AO3" s="35" t="s">
        <v>29</v>
      </c>
      <c r="AP3" s="35" t="s">
        <v>30</v>
      </c>
      <c r="AQ3" s="164" t="s">
        <v>31</v>
      </c>
      <c r="AR3" s="164"/>
      <c r="AS3" s="35" t="s">
        <v>32</v>
      </c>
      <c r="AT3" s="35" t="s">
        <v>33</v>
      </c>
      <c r="AU3" s="35" t="s">
        <v>34</v>
      </c>
      <c r="AV3" s="35" t="s">
        <v>35</v>
      </c>
      <c r="AW3" s="35" t="s">
        <v>36</v>
      </c>
      <c r="AX3"/>
      <c r="AY3" s="1" t="s">
        <v>3</v>
      </c>
    </row>
    <row r="4" spans="2:51">
      <c r="B4" s="139" t="s">
        <v>37</v>
      </c>
      <c r="C4" s="148"/>
      <c r="D4" s="140"/>
      <c r="F4" s="171" t="s">
        <v>38</v>
      </c>
      <c r="G4" s="172"/>
      <c r="H4" s="89"/>
      <c r="I4" s="88"/>
      <c r="K4" s="173" t="s">
        <v>39</v>
      </c>
      <c r="L4" s="174"/>
      <c r="M4" s="163" t="s">
        <v>40</v>
      </c>
      <c r="N4" s="157"/>
      <c r="O4" s="158"/>
      <c r="P4" s="163" t="s">
        <v>41</v>
      </c>
      <c r="Q4" s="157"/>
      <c r="R4" s="158"/>
      <c r="S4" s="163" t="s">
        <v>42</v>
      </c>
      <c r="T4" s="157"/>
      <c r="U4" s="158"/>
      <c r="V4" s="157" t="s">
        <v>43</v>
      </c>
      <c r="W4" s="157"/>
      <c r="X4" s="158"/>
      <c r="Y4" s="157" t="s">
        <v>44</v>
      </c>
      <c r="Z4" s="157"/>
      <c r="AA4" s="157"/>
      <c r="AB4" s="163" t="s">
        <v>45</v>
      </c>
      <c r="AC4" s="157"/>
      <c r="AD4" s="158"/>
      <c r="AE4" s="157" t="s">
        <v>46</v>
      </c>
      <c r="AF4" s="157"/>
      <c r="AG4" s="158"/>
      <c r="AH4" s="89"/>
      <c r="AI4" s="88"/>
      <c r="AK4" s="39"/>
      <c r="AL4" s="136"/>
      <c r="AM4" s="37"/>
      <c r="AN4" s="37"/>
      <c r="AO4" s="37"/>
      <c r="AP4" s="82"/>
      <c r="AQ4" s="82"/>
      <c r="AR4" s="83"/>
      <c r="AS4" s="84"/>
      <c r="AT4" s="37"/>
      <c r="AU4" s="37"/>
      <c r="AV4" s="37"/>
      <c r="AW4" s="37" t="str">
        <f>IF(AV4&gt;0,"PAGADO",IF(AQ4="","",IF(AQ4=$AY$3,"FALTA BOLETA",IF(AQ4=$AY$4,"FALTA BOLETA",IF(AQ4=$AY$5,"FALTA BOLETA")))))</f>
        <v/>
      </c>
      <c r="AY4" s="22" t="s">
        <v>4</v>
      </c>
    </row>
    <row r="5" spans="2:51">
      <c r="B5" s="169" t="s">
        <v>3</v>
      </c>
      <c r="C5" s="170"/>
      <c r="D5" s="40" t="s">
        <v>50</v>
      </c>
      <c r="F5" s="72" t="s">
        <v>2</v>
      </c>
      <c r="G5" s="73" t="s">
        <v>51</v>
      </c>
      <c r="H5" s="26"/>
      <c r="I5" s="88"/>
      <c r="K5" s="175"/>
      <c r="L5" s="176"/>
      <c r="M5" s="28" t="s">
        <v>52</v>
      </c>
      <c r="N5" s="29" t="s">
        <v>53</v>
      </c>
      <c r="O5" s="30" t="s">
        <v>54</v>
      </c>
      <c r="P5" s="28" t="s">
        <v>52</v>
      </c>
      <c r="Q5" s="29" t="s">
        <v>53</v>
      </c>
      <c r="R5" s="30" t="s">
        <v>54</v>
      </c>
      <c r="S5" s="28" t="s">
        <v>52</v>
      </c>
      <c r="T5" s="29" t="s">
        <v>53</v>
      </c>
      <c r="U5" s="30" t="s">
        <v>54</v>
      </c>
      <c r="V5" s="28" t="s">
        <v>52</v>
      </c>
      <c r="W5" s="29" t="s">
        <v>53</v>
      </c>
      <c r="X5" s="30" t="s">
        <v>54</v>
      </c>
      <c r="Y5" s="28" t="s">
        <v>52</v>
      </c>
      <c r="Z5" s="29" t="s">
        <v>53</v>
      </c>
      <c r="AA5" s="30" t="s">
        <v>54</v>
      </c>
      <c r="AB5" s="28" t="s">
        <v>52</v>
      </c>
      <c r="AC5" s="29" t="s">
        <v>53</v>
      </c>
      <c r="AD5" s="30" t="s">
        <v>54</v>
      </c>
      <c r="AE5" s="28" t="s">
        <v>52</v>
      </c>
      <c r="AF5" s="29" t="s">
        <v>53</v>
      </c>
      <c r="AG5" s="30" t="s">
        <v>54</v>
      </c>
      <c r="AH5" s="89"/>
      <c r="AI5" s="88"/>
      <c r="AK5" s="36"/>
      <c r="AL5" s="36"/>
      <c r="AM5" s="37"/>
      <c r="AN5" s="37"/>
      <c r="AO5" s="37"/>
      <c r="AP5" s="37"/>
      <c r="AQ5" s="82"/>
      <c r="AR5" s="83"/>
      <c r="AS5" s="85"/>
      <c r="AT5" s="37"/>
      <c r="AU5" s="37"/>
      <c r="AV5" s="37"/>
      <c r="AW5" s="37" t="str">
        <f t="shared" ref="AW5:AW68" si="0">IF(AV5&gt;0,"PAGADO",IF(AQ5="","",IF(AQ5=$AY$3,"FALTA BOLETA",IF(AQ5=$AY$4,"FALTA BOLETA",IF(AQ5=$AY$5,"FALTA BOLETA")))))</f>
        <v/>
      </c>
      <c r="AY5" s="22" t="s">
        <v>5</v>
      </c>
    </row>
    <row r="6" spans="2:51">
      <c r="B6" s="169" t="s">
        <v>4</v>
      </c>
      <c r="C6" s="170"/>
      <c r="D6" s="41" t="s">
        <v>50</v>
      </c>
      <c r="F6" s="3" t="s">
        <v>3</v>
      </c>
      <c r="G6" s="12">
        <f>SUM(M48,P48,S48,V48,Y48,AB48,AE48)</f>
        <v>0</v>
      </c>
      <c r="I6" s="88"/>
      <c r="K6" s="179" t="s">
        <v>55</v>
      </c>
      <c r="L6" s="31" t="s">
        <v>56</v>
      </c>
      <c r="M6" s="8"/>
      <c r="N6" s="9"/>
      <c r="O6" s="10"/>
      <c r="P6" s="8"/>
      <c r="Q6" s="9"/>
      <c r="R6" s="10"/>
      <c r="S6" s="8"/>
      <c r="T6" s="9"/>
      <c r="U6" s="10"/>
      <c r="V6" s="8"/>
      <c r="W6" s="9"/>
      <c r="X6" s="10"/>
      <c r="Y6" s="8"/>
      <c r="Z6" s="9"/>
      <c r="AA6" s="10"/>
      <c r="AB6" s="8"/>
      <c r="AC6" s="9"/>
      <c r="AD6" s="10"/>
      <c r="AE6" s="8"/>
      <c r="AF6" s="9"/>
      <c r="AG6" s="10"/>
      <c r="AI6" s="88"/>
      <c r="AK6" s="39"/>
      <c r="AL6" s="136"/>
      <c r="AM6" s="37"/>
      <c r="AN6" s="37"/>
      <c r="AO6" s="37"/>
      <c r="AP6" s="37"/>
      <c r="AQ6" s="82"/>
      <c r="AR6" s="83"/>
      <c r="AS6" s="85"/>
      <c r="AT6" s="37"/>
      <c r="AU6" s="37"/>
      <c r="AV6" s="37"/>
      <c r="AW6" s="37" t="str">
        <f t="shared" si="0"/>
        <v/>
      </c>
      <c r="AY6" s="22" t="s">
        <v>57</v>
      </c>
    </row>
    <row r="7" spans="2:51">
      <c r="B7" s="169" t="s">
        <v>5</v>
      </c>
      <c r="C7" s="170"/>
      <c r="D7" s="34" t="s">
        <v>50</v>
      </c>
      <c r="F7" s="3" t="s">
        <v>4</v>
      </c>
      <c r="G7" s="12">
        <f>SUM(N48,Q48,T48,W48,Z48,AC48,AF48)</f>
        <v>0</v>
      </c>
      <c r="I7" s="88"/>
      <c r="K7" s="180"/>
      <c r="L7" s="16" t="s">
        <v>58</v>
      </c>
      <c r="M7" s="11"/>
      <c r="N7" s="2"/>
      <c r="O7" s="12"/>
      <c r="P7" s="11"/>
      <c r="Q7" s="2"/>
      <c r="R7" s="12"/>
      <c r="S7" s="11"/>
      <c r="T7" s="2"/>
      <c r="U7" s="12"/>
      <c r="V7" s="11"/>
      <c r="W7" s="2"/>
      <c r="X7" s="12"/>
      <c r="Y7" s="11"/>
      <c r="Z7" s="2"/>
      <c r="AA7" s="12"/>
      <c r="AB7" s="11"/>
      <c r="AC7" s="2"/>
      <c r="AD7" s="12"/>
      <c r="AE7" s="11"/>
      <c r="AF7" s="2"/>
      <c r="AG7" s="12"/>
      <c r="AI7" s="88"/>
      <c r="AK7" s="39"/>
      <c r="AL7" s="136"/>
      <c r="AM7" s="37"/>
      <c r="AN7" s="37"/>
      <c r="AO7" s="37"/>
      <c r="AP7" s="37"/>
      <c r="AQ7" s="82"/>
      <c r="AR7" s="83"/>
      <c r="AS7" s="85"/>
      <c r="AT7" s="37"/>
      <c r="AU7" s="37"/>
      <c r="AV7" s="37"/>
      <c r="AW7" s="37" t="str">
        <f t="shared" si="0"/>
        <v/>
      </c>
    </row>
    <row r="8" spans="2:51">
      <c r="B8" s="177" t="s">
        <v>59</v>
      </c>
      <c r="C8" s="178"/>
      <c r="D8" s="42" t="s">
        <v>60</v>
      </c>
      <c r="F8" s="19" t="s">
        <v>5</v>
      </c>
      <c r="G8" s="15">
        <f>SUM(O48,R48,U48,X48,AA48,AD48,AG48)</f>
        <v>9</v>
      </c>
      <c r="I8" s="88"/>
      <c r="K8" s="180"/>
      <c r="L8" s="32" t="s">
        <v>61</v>
      </c>
      <c r="M8" s="11"/>
      <c r="N8" s="2"/>
      <c r="O8" s="12"/>
      <c r="P8" s="11"/>
      <c r="Q8" s="2"/>
      <c r="R8" s="12"/>
      <c r="S8" s="11"/>
      <c r="T8" s="2"/>
      <c r="U8" s="12"/>
      <c r="V8" s="11"/>
      <c r="W8" s="2"/>
      <c r="X8" s="12"/>
      <c r="Y8" s="11"/>
      <c r="Z8" s="2"/>
      <c r="AA8" s="12"/>
      <c r="AB8" s="11"/>
      <c r="AC8" s="2"/>
      <c r="AD8" s="12"/>
      <c r="AE8" s="11"/>
      <c r="AF8" s="2"/>
      <c r="AG8" s="12"/>
      <c r="AI8" s="88"/>
      <c r="AK8" s="39"/>
      <c r="AL8" s="136"/>
      <c r="AM8" s="37"/>
      <c r="AN8" s="37"/>
      <c r="AO8" s="37"/>
      <c r="AP8" s="37"/>
      <c r="AQ8" s="82"/>
      <c r="AR8" s="83"/>
      <c r="AS8" s="85"/>
      <c r="AT8" s="37"/>
      <c r="AU8" s="37"/>
      <c r="AV8" s="37"/>
      <c r="AW8" s="37" t="str">
        <f t="shared" si="0"/>
        <v/>
      </c>
    </row>
    <row r="9" spans="2:51">
      <c r="I9" s="88"/>
      <c r="K9" s="180"/>
      <c r="L9" s="16" t="s">
        <v>63</v>
      </c>
      <c r="M9" s="11"/>
      <c r="N9" s="2"/>
      <c r="O9" s="12"/>
      <c r="P9" s="11"/>
      <c r="Q9" s="2"/>
      <c r="R9" s="12"/>
      <c r="S9" s="11"/>
      <c r="T9" s="2"/>
      <c r="U9" s="12"/>
      <c r="V9" s="11"/>
      <c r="W9" s="2"/>
      <c r="X9" s="12"/>
      <c r="Y9" s="11"/>
      <c r="Z9" s="2"/>
      <c r="AA9" s="12"/>
      <c r="AB9" s="11"/>
      <c r="AC9" s="2"/>
      <c r="AD9" s="12"/>
      <c r="AE9" s="11"/>
      <c r="AF9" s="2"/>
      <c r="AG9" s="12"/>
      <c r="AI9" s="88"/>
      <c r="AK9" s="39"/>
      <c r="AL9" s="136"/>
      <c r="AM9" s="37"/>
      <c r="AN9" s="37"/>
      <c r="AO9" s="37"/>
      <c r="AP9" s="37"/>
      <c r="AQ9" s="82"/>
      <c r="AR9" s="83"/>
      <c r="AS9" s="85"/>
      <c r="AT9" s="37"/>
      <c r="AU9" s="37"/>
      <c r="AV9" s="37"/>
      <c r="AW9" s="37" t="str">
        <f t="shared" si="0"/>
        <v/>
      </c>
    </row>
    <row r="10" spans="2:51">
      <c r="B10" s="139" t="s">
        <v>64</v>
      </c>
      <c r="C10" s="148"/>
      <c r="D10" s="140"/>
      <c r="F10" s="165" t="s">
        <v>65</v>
      </c>
      <c r="G10" s="166"/>
      <c r="H10" s="89"/>
      <c r="I10" s="88"/>
      <c r="K10" s="180"/>
      <c r="L10" s="32" t="s">
        <v>66</v>
      </c>
      <c r="M10" s="11"/>
      <c r="N10" s="2"/>
      <c r="O10" s="12"/>
      <c r="P10" s="11"/>
      <c r="Q10" s="2"/>
      <c r="R10" s="12"/>
      <c r="S10" s="11"/>
      <c r="T10" s="2"/>
      <c r="U10" s="12"/>
      <c r="V10" s="11"/>
      <c r="W10" s="2"/>
      <c r="X10" s="12"/>
      <c r="Y10" s="11"/>
      <c r="Z10" s="2"/>
      <c r="AA10" s="12"/>
      <c r="AB10" s="11"/>
      <c r="AC10" s="2"/>
      <c r="AD10" s="12"/>
      <c r="AE10" s="11"/>
      <c r="AF10" s="2"/>
      <c r="AG10" s="12"/>
      <c r="AI10" s="88"/>
      <c r="AK10" s="39"/>
      <c r="AL10" s="136"/>
      <c r="AM10" s="37"/>
      <c r="AN10" s="37"/>
      <c r="AO10" s="37"/>
      <c r="AP10" s="37"/>
      <c r="AQ10" s="82"/>
      <c r="AR10" s="83"/>
      <c r="AS10" s="85"/>
      <c r="AT10" s="37"/>
      <c r="AU10" s="37"/>
      <c r="AV10" s="37"/>
      <c r="AW10" s="37" t="str">
        <f t="shared" si="0"/>
        <v/>
      </c>
    </row>
    <row r="11" spans="2:51">
      <c r="B11" s="169" t="s">
        <v>67</v>
      </c>
      <c r="C11" s="170"/>
      <c r="D11" s="12">
        <f>G11+D21</f>
        <v>357</v>
      </c>
      <c r="F11" s="20" t="s">
        <v>67</v>
      </c>
      <c r="G11" s="24">
        <v>119</v>
      </c>
      <c r="I11" s="88"/>
      <c r="K11" s="180"/>
      <c r="L11" s="16" t="s">
        <v>68</v>
      </c>
      <c r="M11" s="11"/>
      <c r="N11" s="2"/>
      <c r="O11" s="12"/>
      <c r="P11" s="11"/>
      <c r="Q11" s="2"/>
      <c r="R11" s="12"/>
      <c r="S11" s="11"/>
      <c r="T11" s="2"/>
      <c r="U11" s="12"/>
      <c r="V11" s="11"/>
      <c r="W11" s="2"/>
      <c r="X11" s="12"/>
      <c r="Y11" s="11"/>
      <c r="Z11" s="2"/>
      <c r="AA11" s="12"/>
      <c r="AB11" s="11"/>
      <c r="AC11" s="2"/>
      <c r="AD11" s="12"/>
      <c r="AE11" s="11"/>
      <c r="AF11" s="2"/>
      <c r="AG11" s="12"/>
      <c r="AI11" s="88"/>
      <c r="AK11" s="39"/>
      <c r="AL11" s="136"/>
      <c r="AM11" s="37"/>
      <c r="AN11" s="37"/>
      <c r="AO11" s="37"/>
      <c r="AP11" s="37"/>
      <c r="AQ11" s="82"/>
      <c r="AR11" s="83"/>
      <c r="AS11" s="85"/>
      <c r="AT11" s="37"/>
      <c r="AU11" s="37"/>
      <c r="AV11" s="37"/>
      <c r="AW11" s="37" t="str">
        <f t="shared" si="0"/>
        <v/>
      </c>
    </row>
    <row r="12" spans="2:51">
      <c r="B12" s="169" t="s">
        <v>69</v>
      </c>
      <c r="C12" s="170"/>
      <c r="D12" s="12">
        <f t="shared" ref="D12:D18" si="1">G12+D22</f>
        <v>14</v>
      </c>
      <c r="F12" s="3" t="s">
        <v>69</v>
      </c>
      <c r="G12" s="12">
        <f>SUM(M40,P40,S40,V40,Y40,AB40,AE40)</f>
        <v>0</v>
      </c>
      <c r="I12" s="88"/>
      <c r="K12" s="180"/>
      <c r="L12" s="32" t="s">
        <v>70</v>
      </c>
      <c r="M12" s="11"/>
      <c r="N12" s="2"/>
      <c r="O12" s="12"/>
      <c r="P12" s="11"/>
      <c r="Q12" s="2"/>
      <c r="R12" s="12"/>
      <c r="S12" s="11"/>
      <c r="T12" s="2"/>
      <c r="U12" s="12"/>
      <c r="V12" s="11"/>
      <c r="W12" s="2"/>
      <c r="X12" s="12"/>
      <c r="Y12" s="11"/>
      <c r="Z12" s="2"/>
      <c r="AA12" s="12"/>
      <c r="AB12" s="11"/>
      <c r="AC12" s="2"/>
      <c r="AD12" s="12"/>
      <c r="AE12" s="11"/>
      <c r="AF12" s="2"/>
      <c r="AG12" s="12"/>
      <c r="AI12" s="88"/>
      <c r="AK12" s="39"/>
      <c r="AL12" s="136"/>
      <c r="AM12" s="37"/>
      <c r="AN12" s="37"/>
      <c r="AO12" s="37"/>
      <c r="AP12" s="37"/>
      <c r="AQ12" s="82"/>
      <c r="AR12" s="83"/>
      <c r="AS12" s="85"/>
      <c r="AT12" s="37"/>
      <c r="AU12" s="37"/>
      <c r="AV12" s="37"/>
      <c r="AW12" s="37" t="str">
        <f t="shared" si="0"/>
        <v/>
      </c>
    </row>
    <row r="13" spans="2:51">
      <c r="B13" s="169" t="s">
        <v>71</v>
      </c>
      <c r="C13" s="170"/>
      <c r="D13" s="12">
        <f t="shared" si="1"/>
        <v>343</v>
      </c>
      <c r="F13" s="3" t="s">
        <v>71</v>
      </c>
      <c r="G13" s="12">
        <f>G11-G12</f>
        <v>119</v>
      </c>
      <c r="I13" s="88"/>
      <c r="K13" s="180"/>
      <c r="L13" s="16" t="s">
        <v>72</v>
      </c>
      <c r="M13" s="11"/>
      <c r="N13" s="2"/>
      <c r="O13" s="12"/>
      <c r="P13" s="11"/>
      <c r="Q13" s="2"/>
      <c r="R13" s="12"/>
      <c r="S13" s="11"/>
      <c r="T13" s="2"/>
      <c r="U13" s="12"/>
      <c r="V13" s="11"/>
      <c r="W13" s="2"/>
      <c r="X13" s="12"/>
      <c r="Y13" s="11"/>
      <c r="Z13" s="2"/>
      <c r="AA13" s="12"/>
      <c r="AB13" s="11"/>
      <c r="AC13" s="2"/>
      <c r="AD13" s="12"/>
      <c r="AE13" s="11"/>
      <c r="AF13" s="2"/>
      <c r="AG13" s="12"/>
      <c r="AI13" s="88"/>
      <c r="AK13" s="39"/>
      <c r="AL13" s="136"/>
      <c r="AM13" s="37"/>
      <c r="AN13" s="37"/>
      <c r="AO13" s="37"/>
      <c r="AP13" s="37"/>
      <c r="AQ13" s="82"/>
      <c r="AR13" s="83"/>
      <c r="AS13" s="85"/>
      <c r="AT13" s="37"/>
      <c r="AU13" s="37"/>
      <c r="AV13" s="37"/>
      <c r="AW13" s="37" t="str">
        <f t="shared" si="0"/>
        <v/>
      </c>
    </row>
    <row r="14" spans="2:51">
      <c r="B14" s="169" t="s">
        <v>73</v>
      </c>
      <c r="C14" s="170"/>
      <c r="D14" s="45">
        <f t="shared" si="1"/>
        <v>0</v>
      </c>
      <c r="F14" s="3" t="s">
        <v>73</v>
      </c>
      <c r="G14" s="45">
        <f>SUM(M41,P41,S41,V41,Y41,AB41,AE41)*C37</f>
        <v>0</v>
      </c>
      <c r="H14" s="90"/>
      <c r="I14" s="88"/>
      <c r="K14" s="180"/>
      <c r="L14" s="32" t="s">
        <v>74</v>
      </c>
      <c r="M14" s="11"/>
      <c r="N14" s="2"/>
      <c r="O14" s="12"/>
      <c r="P14" s="11"/>
      <c r="Q14" s="2"/>
      <c r="R14" s="12"/>
      <c r="S14" s="11"/>
      <c r="T14" s="2"/>
      <c r="U14" s="12"/>
      <c r="V14" s="11"/>
      <c r="W14" s="2"/>
      <c r="X14" s="12"/>
      <c r="Y14" s="11"/>
      <c r="Z14" s="2"/>
      <c r="AA14" s="12"/>
      <c r="AB14" s="11"/>
      <c r="AC14" s="2"/>
      <c r="AD14" s="12"/>
      <c r="AE14" s="11"/>
      <c r="AF14" s="2"/>
      <c r="AG14" s="12"/>
      <c r="AI14" s="88"/>
      <c r="AK14" s="39"/>
      <c r="AL14" s="136"/>
      <c r="AM14" s="37"/>
      <c r="AN14" s="37"/>
      <c r="AO14" s="37"/>
      <c r="AP14" s="37"/>
      <c r="AQ14" s="82"/>
      <c r="AR14" s="83"/>
      <c r="AS14" s="85"/>
      <c r="AT14" s="37"/>
      <c r="AU14" s="37"/>
      <c r="AV14" s="37"/>
      <c r="AW14" s="37" t="str">
        <f t="shared" si="0"/>
        <v/>
      </c>
    </row>
    <row r="15" spans="2:51">
      <c r="B15" s="169" t="s">
        <v>75</v>
      </c>
      <c r="C15" s="170"/>
      <c r="D15" s="45">
        <f t="shared" si="1"/>
        <v>0</v>
      </c>
      <c r="F15" s="3" t="s">
        <v>75</v>
      </c>
      <c r="G15" s="45">
        <f>SUM(M42,P42,S42,V42,Y42,AB42,AE42)*C38</f>
        <v>0</v>
      </c>
      <c r="H15" s="90"/>
      <c r="I15" s="88"/>
      <c r="K15" s="180"/>
      <c r="L15" s="16" t="s">
        <v>76</v>
      </c>
      <c r="M15" s="11"/>
      <c r="N15" s="2"/>
      <c r="O15" s="12"/>
      <c r="P15" s="11"/>
      <c r="Q15" s="2"/>
      <c r="R15" s="12"/>
      <c r="S15" s="11"/>
      <c r="T15" s="2"/>
      <c r="U15" s="12"/>
      <c r="V15" s="11"/>
      <c r="W15" s="2"/>
      <c r="X15" s="12"/>
      <c r="Y15" s="11"/>
      <c r="Z15" s="2"/>
      <c r="AA15" s="12"/>
      <c r="AB15" s="11"/>
      <c r="AC15" s="2"/>
      <c r="AD15" s="12"/>
      <c r="AE15" s="11"/>
      <c r="AF15" s="2"/>
      <c r="AG15" s="12"/>
      <c r="AI15" s="88"/>
      <c r="AK15" s="39"/>
      <c r="AL15" s="136"/>
      <c r="AM15" s="37"/>
      <c r="AN15" s="37"/>
      <c r="AO15" s="37"/>
      <c r="AP15" s="37"/>
      <c r="AQ15" s="82"/>
      <c r="AR15" s="83"/>
      <c r="AS15" s="85"/>
      <c r="AT15" s="37"/>
      <c r="AU15" s="37"/>
      <c r="AV15" s="37"/>
      <c r="AW15" s="37" t="str">
        <f t="shared" si="0"/>
        <v/>
      </c>
    </row>
    <row r="16" spans="2:51">
      <c r="B16" s="169" t="s">
        <v>77</v>
      </c>
      <c r="C16" s="170"/>
      <c r="D16" s="45">
        <f t="shared" si="1"/>
        <v>400</v>
      </c>
      <c r="F16" s="3" t="s">
        <v>77</v>
      </c>
      <c r="G16" s="45">
        <f>SUM(M43,P43,S43,V43,Y43,AB43,AE43)*C37+SUM(M44,P44,S44,V44,Y44,AB44,AE44)*C38</f>
        <v>0</v>
      </c>
      <c r="H16" s="90"/>
      <c r="I16" s="88"/>
      <c r="K16" s="180"/>
      <c r="L16" s="32" t="s">
        <v>78</v>
      </c>
      <c r="M16" s="11"/>
      <c r="N16" s="2"/>
      <c r="O16" s="12"/>
      <c r="P16" s="11"/>
      <c r="Q16" s="2"/>
      <c r="R16" s="12"/>
      <c r="S16" s="11"/>
      <c r="T16" s="2"/>
      <c r="U16" s="12"/>
      <c r="V16" s="11"/>
      <c r="W16" s="2"/>
      <c r="X16" s="12"/>
      <c r="Y16" s="11"/>
      <c r="Z16" s="2"/>
      <c r="AA16" s="12"/>
      <c r="AB16" s="11"/>
      <c r="AC16" s="2"/>
      <c r="AD16" s="12"/>
      <c r="AE16" s="11"/>
      <c r="AF16" s="2"/>
      <c r="AG16" s="12"/>
      <c r="AI16" s="88"/>
      <c r="AK16" s="39"/>
      <c r="AL16" s="136"/>
      <c r="AM16" s="37"/>
      <c r="AN16" s="37"/>
      <c r="AO16" s="37"/>
      <c r="AP16" s="37"/>
      <c r="AQ16" s="82"/>
      <c r="AR16" s="83"/>
      <c r="AS16" s="85"/>
      <c r="AT16" s="37"/>
      <c r="AU16" s="37"/>
      <c r="AV16" s="37"/>
      <c r="AW16" s="37" t="str">
        <f t="shared" si="0"/>
        <v/>
      </c>
    </row>
    <row r="17" spans="2:49">
      <c r="B17" s="169" t="s">
        <v>79</v>
      </c>
      <c r="C17" s="170"/>
      <c r="D17" s="45">
        <f t="shared" si="1"/>
        <v>400</v>
      </c>
      <c r="F17" s="3" t="s">
        <v>79</v>
      </c>
      <c r="G17" s="46">
        <f>SUM(G14:G16)</f>
        <v>0</v>
      </c>
      <c r="H17" s="91"/>
      <c r="I17" s="88"/>
      <c r="K17" s="180"/>
      <c r="L17" s="17" t="s">
        <v>80</v>
      </c>
      <c r="M17" s="11"/>
      <c r="N17" s="2"/>
      <c r="O17" s="12"/>
      <c r="P17" s="11"/>
      <c r="Q17" s="2"/>
      <c r="R17" s="12"/>
      <c r="S17" s="11"/>
      <c r="T17" s="2"/>
      <c r="U17" s="12"/>
      <c r="V17" s="11"/>
      <c r="W17" s="2"/>
      <c r="X17" s="12"/>
      <c r="Y17" s="11"/>
      <c r="Z17" s="2"/>
      <c r="AA17" s="12"/>
      <c r="AB17" s="11"/>
      <c r="AC17" s="2"/>
      <c r="AD17" s="12"/>
      <c r="AE17" s="11"/>
      <c r="AF17" s="2"/>
      <c r="AG17" s="12"/>
      <c r="AI17" s="88"/>
      <c r="AK17" s="39"/>
      <c r="AL17" s="136"/>
      <c r="AM17" s="37"/>
      <c r="AN17" s="37"/>
      <c r="AO17" s="37"/>
      <c r="AP17" s="37"/>
      <c r="AQ17" s="82"/>
      <c r="AR17" s="83"/>
      <c r="AS17" s="85"/>
      <c r="AT17" s="37"/>
      <c r="AU17" s="37"/>
      <c r="AV17" s="37"/>
      <c r="AW17" s="37" t="str">
        <f t="shared" si="0"/>
        <v/>
      </c>
    </row>
    <row r="18" spans="2:49">
      <c r="B18" s="177" t="s">
        <v>81</v>
      </c>
      <c r="C18" s="178"/>
      <c r="D18" s="47">
        <f t="shared" si="1"/>
        <v>0.11764705882352941</v>
      </c>
      <c r="F18" s="19" t="s">
        <v>81</v>
      </c>
      <c r="G18" s="47">
        <f>G12/G11</f>
        <v>0</v>
      </c>
      <c r="H18" s="92"/>
      <c r="I18" s="88"/>
      <c r="K18" s="180"/>
      <c r="L18" s="32" t="s">
        <v>82</v>
      </c>
      <c r="M18" s="11"/>
      <c r="N18" s="2"/>
      <c r="O18" s="12"/>
      <c r="P18" s="11"/>
      <c r="Q18" s="2"/>
      <c r="R18" s="12"/>
      <c r="S18" s="11"/>
      <c r="T18" s="2"/>
      <c r="U18" s="12"/>
      <c r="V18" s="11"/>
      <c r="W18" s="2"/>
      <c r="X18" s="12"/>
      <c r="Y18" s="11"/>
      <c r="Z18" s="2"/>
      <c r="AA18" s="12"/>
      <c r="AB18" s="11"/>
      <c r="AC18" s="2" t="s">
        <v>83</v>
      </c>
      <c r="AD18" s="12"/>
      <c r="AE18" s="11"/>
      <c r="AF18" s="2"/>
      <c r="AG18" s="12"/>
      <c r="AI18" s="88"/>
      <c r="AK18" s="39"/>
      <c r="AL18" s="136"/>
      <c r="AM18" s="37"/>
      <c r="AN18" s="37"/>
      <c r="AO18" s="37"/>
      <c r="AP18" s="37"/>
      <c r="AQ18" s="82"/>
      <c r="AR18" s="83"/>
      <c r="AS18" s="85"/>
      <c r="AT18" s="37"/>
      <c r="AU18" s="37"/>
      <c r="AV18" s="37"/>
      <c r="AW18" s="37" t="str">
        <f t="shared" si="0"/>
        <v/>
      </c>
    </row>
    <row r="19" spans="2:49">
      <c r="I19" s="88"/>
      <c r="K19" s="180"/>
      <c r="L19" s="17" t="s">
        <v>84</v>
      </c>
      <c r="M19" s="11"/>
      <c r="N19" s="2"/>
      <c r="O19" s="12"/>
      <c r="P19" s="11"/>
      <c r="Q19" s="2"/>
      <c r="R19" s="12"/>
      <c r="S19" s="11"/>
      <c r="T19" s="2"/>
      <c r="U19" s="12"/>
      <c r="V19" s="11"/>
      <c r="W19" s="2"/>
      <c r="X19" s="12"/>
      <c r="Y19" s="11"/>
      <c r="Z19" s="2"/>
      <c r="AA19" s="12"/>
      <c r="AB19" s="11"/>
      <c r="AC19" s="2" t="s">
        <v>83</v>
      </c>
      <c r="AD19" s="12"/>
      <c r="AE19" s="11"/>
      <c r="AF19" s="2"/>
      <c r="AG19" s="12"/>
      <c r="AI19" s="88"/>
      <c r="AK19" s="39"/>
      <c r="AL19" s="136"/>
      <c r="AM19" s="37"/>
      <c r="AN19" s="37"/>
      <c r="AO19" s="37"/>
      <c r="AP19" s="37"/>
      <c r="AQ19" s="82"/>
      <c r="AR19" s="83"/>
      <c r="AS19" s="85"/>
      <c r="AT19" s="37"/>
      <c r="AU19" s="37"/>
      <c r="AV19" s="37"/>
      <c r="AW19" s="37" t="str">
        <f t="shared" si="0"/>
        <v/>
      </c>
    </row>
    <row r="20" spans="2:49">
      <c r="B20" s="154" t="s">
        <v>85</v>
      </c>
      <c r="C20" s="155"/>
      <c r="D20" s="156"/>
      <c r="F20" s="167" t="s">
        <v>4</v>
      </c>
      <c r="G20" s="168"/>
      <c r="H20" s="93"/>
      <c r="I20" s="88"/>
      <c r="K20" s="180"/>
      <c r="L20" s="32" t="s">
        <v>86</v>
      </c>
      <c r="M20" s="11"/>
      <c r="N20" s="2"/>
      <c r="O20" s="12"/>
      <c r="P20" s="11"/>
      <c r="Q20" s="2"/>
      <c r="R20" s="12"/>
      <c r="S20" s="11"/>
      <c r="T20" s="2"/>
      <c r="U20" s="12"/>
      <c r="V20" s="11"/>
      <c r="W20" s="2"/>
      <c r="X20" s="12"/>
      <c r="Y20" s="11"/>
      <c r="Z20" s="2"/>
      <c r="AA20" s="12"/>
      <c r="AB20" s="11"/>
      <c r="AC20" s="2" t="s">
        <v>83</v>
      </c>
      <c r="AD20" s="12"/>
      <c r="AE20" s="11"/>
      <c r="AF20" s="2"/>
      <c r="AG20" s="12"/>
      <c r="AI20" s="88"/>
      <c r="AK20" s="39"/>
      <c r="AL20" s="136"/>
      <c r="AM20" s="37"/>
      <c r="AN20" s="37"/>
      <c r="AO20" s="37"/>
      <c r="AP20" s="37"/>
      <c r="AQ20" s="82"/>
      <c r="AR20" s="83"/>
      <c r="AS20" s="85"/>
      <c r="AT20" s="37"/>
      <c r="AU20" s="37"/>
      <c r="AV20" s="37"/>
      <c r="AW20" s="37" t="str">
        <f t="shared" si="0"/>
        <v/>
      </c>
    </row>
    <row r="21" spans="2:49">
      <c r="B21" s="186" t="s">
        <v>67</v>
      </c>
      <c r="C21" s="187"/>
      <c r="D21" s="24">
        <f>G21+G31</f>
        <v>238</v>
      </c>
      <c r="F21" s="20" t="s">
        <v>67</v>
      </c>
      <c r="G21" s="24">
        <v>119</v>
      </c>
      <c r="I21" s="88"/>
      <c r="K21" s="180"/>
      <c r="L21" s="17" t="s">
        <v>87</v>
      </c>
      <c r="M21" s="11"/>
      <c r="N21" s="2"/>
      <c r="O21" s="12"/>
      <c r="P21" s="11"/>
      <c r="Q21" s="2"/>
      <c r="R21" s="12"/>
      <c r="S21" s="11"/>
      <c r="T21" s="2"/>
      <c r="U21" s="12"/>
      <c r="V21" s="11"/>
      <c r="W21" s="2"/>
      <c r="X21" s="12"/>
      <c r="Y21" s="11"/>
      <c r="Z21" s="2"/>
      <c r="AA21" s="12"/>
      <c r="AB21" s="11"/>
      <c r="AC21" s="2" t="s">
        <v>83</v>
      </c>
      <c r="AD21" s="12"/>
      <c r="AE21" s="11"/>
      <c r="AF21" s="2"/>
      <c r="AG21" s="12"/>
      <c r="AI21" s="88"/>
      <c r="AK21" s="39"/>
      <c r="AL21" s="136"/>
      <c r="AM21" s="37"/>
      <c r="AN21" s="37"/>
      <c r="AO21" s="37"/>
      <c r="AP21" s="37"/>
      <c r="AQ21" s="82"/>
      <c r="AR21" s="83"/>
      <c r="AS21" s="85"/>
      <c r="AT21" s="37"/>
      <c r="AU21" s="37"/>
      <c r="AV21" s="37"/>
      <c r="AW21" s="37" t="str">
        <f t="shared" si="0"/>
        <v/>
      </c>
    </row>
    <row r="22" spans="2:49">
      <c r="B22" s="169" t="s">
        <v>69</v>
      </c>
      <c r="C22" s="170"/>
      <c r="D22" s="24">
        <f t="shared" ref="D22:D27" si="2">G22+G32</f>
        <v>14</v>
      </c>
      <c r="F22" s="3" t="s">
        <v>69</v>
      </c>
      <c r="G22" s="12">
        <f>SUM(N40,Q40,T40,W40,Z40,AC40,AF40)</f>
        <v>5</v>
      </c>
      <c r="I22" s="88"/>
      <c r="K22" s="180"/>
      <c r="L22" s="32" t="s">
        <v>88</v>
      </c>
      <c r="M22" s="11"/>
      <c r="N22" s="2"/>
      <c r="O22" s="12" t="s">
        <v>89</v>
      </c>
      <c r="P22" s="11"/>
      <c r="Q22" s="2"/>
      <c r="R22" s="12"/>
      <c r="S22" s="11"/>
      <c r="T22" s="2"/>
      <c r="U22" s="12" t="s">
        <v>89</v>
      </c>
      <c r="V22" s="11"/>
      <c r="W22" s="2"/>
      <c r="X22" s="12"/>
      <c r="Y22" s="11"/>
      <c r="Z22" s="2"/>
      <c r="AA22" s="12" t="s">
        <v>89</v>
      </c>
      <c r="AB22" s="11"/>
      <c r="AC22" s="2" t="s">
        <v>83</v>
      </c>
      <c r="AD22" s="12"/>
      <c r="AE22" s="11"/>
      <c r="AF22" s="2"/>
      <c r="AG22" s="12"/>
      <c r="AI22" s="88"/>
      <c r="AK22" s="39"/>
      <c r="AL22" s="136"/>
      <c r="AM22" s="37"/>
      <c r="AN22" s="37"/>
      <c r="AO22" s="37"/>
      <c r="AP22" s="37"/>
      <c r="AQ22" s="82"/>
      <c r="AR22" s="83"/>
      <c r="AS22" s="85"/>
      <c r="AT22" s="37"/>
      <c r="AU22" s="37"/>
      <c r="AV22" s="37"/>
      <c r="AW22" s="37" t="str">
        <f t="shared" si="0"/>
        <v/>
      </c>
    </row>
    <row r="23" spans="2:49">
      <c r="B23" s="169" t="s">
        <v>71</v>
      </c>
      <c r="C23" s="170"/>
      <c r="D23" s="24">
        <f t="shared" si="2"/>
        <v>224</v>
      </c>
      <c r="F23" s="3" t="s">
        <v>71</v>
      </c>
      <c r="G23" s="12">
        <f>G21-G22</f>
        <v>114</v>
      </c>
      <c r="I23" s="88"/>
      <c r="K23" s="180"/>
      <c r="L23" s="17" t="s">
        <v>90</v>
      </c>
      <c r="M23" s="11"/>
      <c r="N23" s="2"/>
      <c r="O23" s="12" t="s">
        <v>89</v>
      </c>
      <c r="P23" s="11"/>
      <c r="Q23" s="2"/>
      <c r="R23" s="12"/>
      <c r="S23" s="11"/>
      <c r="T23" s="2"/>
      <c r="U23" s="12" t="s">
        <v>89</v>
      </c>
      <c r="V23" s="11"/>
      <c r="W23" s="2"/>
      <c r="X23" s="12"/>
      <c r="Y23" s="11"/>
      <c r="Z23" s="2"/>
      <c r="AA23" s="12" t="s">
        <v>89</v>
      </c>
      <c r="AB23" s="11"/>
      <c r="AC23" s="2" t="s">
        <v>83</v>
      </c>
      <c r="AD23" s="12"/>
      <c r="AE23" s="11"/>
      <c r="AF23" s="2"/>
      <c r="AG23" s="12"/>
      <c r="AI23" s="88"/>
      <c r="AK23" s="39"/>
      <c r="AL23" s="136"/>
      <c r="AM23" s="37"/>
      <c r="AN23" s="37"/>
      <c r="AO23" s="37"/>
      <c r="AP23" s="37"/>
      <c r="AQ23" s="82"/>
      <c r="AR23" s="83"/>
      <c r="AS23" s="85"/>
      <c r="AT23" s="37"/>
      <c r="AU23" s="37"/>
      <c r="AV23" s="37"/>
      <c r="AW23" s="37" t="str">
        <f t="shared" si="0"/>
        <v/>
      </c>
    </row>
    <row r="24" spans="2:49">
      <c r="B24" s="169" t="s">
        <v>73</v>
      </c>
      <c r="C24" s="170"/>
      <c r="D24" s="48">
        <f t="shared" si="2"/>
        <v>0</v>
      </c>
      <c r="F24" s="3" t="s">
        <v>73</v>
      </c>
      <c r="G24" s="45">
        <f>SUM(N41,Q41,T41,W41,Z41,AC41,AF41)*D37</f>
        <v>0</v>
      </c>
      <c r="H24" s="90"/>
      <c r="I24" s="88"/>
      <c r="K24" s="180"/>
      <c r="L24" s="32" t="s">
        <v>91</v>
      </c>
      <c r="M24" s="11"/>
      <c r="N24" s="2"/>
      <c r="O24" s="12" t="s">
        <v>89</v>
      </c>
      <c r="P24" s="11"/>
      <c r="Q24" s="2"/>
      <c r="R24" s="12"/>
      <c r="S24" s="11"/>
      <c r="T24" s="2"/>
      <c r="U24" s="12" t="s">
        <v>89</v>
      </c>
      <c r="V24" s="11"/>
      <c r="W24" s="2"/>
      <c r="X24" s="12"/>
      <c r="Y24" s="11"/>
      <c r="Z24" s="2"/>
      <c r="AA24" s="12" t="s">
        <v>89</v>
      </c>
      <c r="AB24" s="11"/>
      <c r="AC24" s="2" t="s">
        <v>83</v>
      </c>
      <c r="AD24" s="12"/>
      <c r="AE24" s="11"/>
      <c r="AF24" s="2"/>
      <c r="AG24" s="12"/>
      <c r="AI24" s="88"/>
      <c r="AK24" s="39"/>
      <c r="AL24" s="136"/>
      <c r="AM24" s="37"/>
      <c r="AN24" s="37"/>
      <c r="AO24" s="37"/>
      <c r="AP24" s="37"/>
      <c r="AQ24" s="82"/>
      <c r="AR24" s="83"/>
      <c r="AS24" s="85"/>
      <c r="AT24" s="37"/>
      <c r="AU24" s="37"/>
      <c r="AV24" s="37"/>
      <c r="AW24" s="37" t="str">
        <f t="shared" si="0"/>
        <v/>
      </c>
    </row>
    <row r="25" spans="2:49">
      <c r="B25" s="169" t="s">
        <v>75</v>
      </c>
      <c r="C25" s="170"/>
      <c r="D25" s="48">
        <f t="shared" si="2"/>
        <v>0</v>
      </c>
      <c r="F25" s="3" t="s">
        <v>75</v>
      </c>
      <c r="G25" s="45">
        <f>SUM(N42,Q42,T42,W42,Z42,AC42,AF42)*D38</f>
        <v>0</v>
      </c>
      <c r="H25" s="90"/>
      <c r="I25" s="88"/>
      <c r="K25" s="180"/>
      <c r="L25" s="17" t="s">
        <v>92</v>
      </c>
      <c r="M25" s="11"/>
      <c r="N25" s="2"/>
      <c r="O25" s="12" t="s">
        <v>89</v>
      </c>
      <c r="P25" s="11"/>
      <c r="Q25" s="2"/>
      <c r="R25" s="12"/>
      <c r="S25" s="11"/>
      <c r="T25" s="2"/>
      <c r="U25" s="12" t="s">
        <v>89</v>
      </c>
      <c r="V25" s="11"/>
      <c r="W25" s="2"/>
      <c r="X25" s="12"/>
      <c r="Y25" s="11"/>
      <c r="Z25" s="2"/>
      <c r="AA25" s="12" t="s">
        <v>89</v>
      </c>
      <c r="AB25" s="11"/>
      <c r="AC25" s="2" t="s">
        <v>83</v>
      </c>
      <c r="AD25" s="12"/>
      <c r="AE25" s="11"/>
      <c r="AF25" s="2"/>
      <c r="AG25" s="12"/>
      <c r="AI25" s="88"/>
      <c r="AK25" s="39"/>
      <c r="AL25" s="136"/>
      <c r="AM25" s="37"/>
      <c r="AN25" s="37"/>
      <c r="AO25" s="37"/>
      <c r="AP25" s="37"/>
      <c r="AQ25" s="82"/>
      <c r="AR25" s="83"/>
      <c r="AS25" s="85"/>
      <c r="AT25" s="37"/>
      <c r="AU25" s="37"/>
      <c r="AV25" s="37"/>
      <c r="AW25" s="37" t="str">
        <f t="shared" si="0"/>
        <v/>
      </c>
    </row>
    <row r="26" spans="2:49">
      <c r="B26" s="169" t="s">
        <v>77</v>
      </c>
      <c r="C26" s="170"/>
      <c r="D26" s="48">
        <f t="shared" si="2"/>
        <v>400</v>
      </c>
      <c r="F26" s="3" t="s">
        <v>77</v>
      </c>
      <c r="G26" s="45">
        <f>SUM(N43,Q43,T43,W43,Z43,AC43,AF43)*D37+SUM(N44,Q44,T44,W44,Z44,AC44,AF44)*D38</f>
        <v>400</v>
      </c>
      <c r="H26" s="90"/>
      <c r="I26" s="88"/>
      <c r="K26" s="180"/>
      <c r="L26" s="32" t="s">
        <v>93</v>
      </c>
      <c r="M26" s="11"/>
      <c r="N26" s="2"/>
      <c r="O26" s="12" t="s">
        <v>89</v>
      </c>
      <c r="P26" s="11"/>
      <c r="Q26" s="2"/>
      <c r="R26" s="12"/>
      <c r="S26" s="11"/>
      <c r="T26" s="2"/>
      <c r="U26" s="12" t="s">
        <v>89</v>
      </c>
      <c r="V26" s="11"/>
      <c r="W26" s="2"/>
      <c r="X26" s="12"/>
      <c r="Y26" s="11"/>
      <c r="Z26" s="2"/>
      <c r="AA26" s="12" t="s">
        <v>89</v>
      </c>
      <c r="AB26" s="11"/>
      <c r="AC26" s="2" t="s">
        <v>83</v>
      </c>
      <c r="AD26" s="12"/>
      <c r="AE26" s="11"/>
      <c r="AF26" s="2"/>
      <c r="AG26" s="12"/>
      <c r="AI26" s="88"/>
      <c r="AK26" s="39"/>
      <c r="AL26" s="136"/>
      <c r="AM26" s="37"/>
      <c r="AN26" s="37"/>
      <c r="AO26" s="37"/>
      <c r="AP26" s="37"/>
      <c r="AQ26" s="82"/>
      <c r="AR26" s="83"/>
      <c r="AS26" s="85"/>
      <c r="AT26" s="37"/>
      <c r="AU26" s="37"/>
      <c r="AV26" s="37"/>
      <c r="AW26" s="37" t="str">
        <f t="shared" si="0"/>
        <v/>
      </c>
    </row>
    <row r="27" spans="2:49">
      <c r="B27" s="169" t="s">
        <v>79</v>
      </c>
      <c r="C27" s="170"/>
      <c r="D27" s="48">
        <f t="shared" si="2"/>
        <v>400</v>
      </c>
      <c r="F27" s="3" t="s">
        <v>79</v>
      </c>
      <c r="G27" s="46">
        <f>SUM(G24:G26)</f>
        <v>400</v>
      </c>
      <c r="H27" s="91"/>
      <c r="I27" s="88"/>
      <c r="K27" s="181"/>
      <c r="L27" s="18" t="s">
        <v>94</v>
      </c>
      <c r="M27" s="13"/>
      <c r="N27" s="14"/>
      <c r="O27" s="12" t="s">
        <v>89</v>
      </c>
      <c r="P27" s="13"/>
      <c r="Q27" s="14"/>
      <c r="R27" s="15"/>
      <c r="S27" s="13"/>
      <c r="T27" s="14"/>
      <c r="U27" s="12" t="s">
        <v>89</v>
      </c>
      <c r="V27" s="13"/>
      <c r="W27" s="14"/>
      <c r="X27" s="15"/>
      <c r="Y27" s="13"/>
      <c r="Z27" s="14"/>
      <c r="AA27" s="12" t="s">
        <v>89</v>
      </c>
      <c r="AB27" s="13"/>
      <c r="AC27" s="14" t="s">
        <v>83</v>
      </c>
      <c r="AD27" s="15"/>
      <c r="AE27" s="13"/>
      <c r="AF27" s="14"/>
      <c r="AG27" s="15"/>
      <c r="AI27" s="88"/>
      <c r="AK27" s="39"/>
      <c r="AL27" s="136"/>
      <c r="AM27" s="37"/>
      <c r="AN27" s="37"/>
      <c r="AO27" s="37"/>
      <c r="AP27" s="37"/>
      <c r="AQ27" s="82"/>
      <c r="AR27" s="83"/>
      <c r="AS27" s="85"/>
      <c r="AT27" s="37"/>
      <c r="AU27" s="37"/>
      <c r="AV27" s="37"/>
      <c r="AW27" s="37" t="str">
        <f t="shared" si="0"/>
        <v/>
      </c>
    </row>
    <row r="28" spans="2:49">
      <c r="B28" s="177" t="s">
        <v>81</v>
      </c>
      <c r="C28" s="178"/>
      <c r="D28" s="49">
        <f>G28+G38</f>
        <v>0.11764705882352941</v>
      </c>
      <c r="F28" s="19" t="s">
        <v>81</v>
      </c>
      <c r="G28" s="47">
        <f>G22/G21</f>
        <v>4.2016806722689079E-2</v>
      </c>
      <c r="H28" s="92"/>
      <c r="I28" s="88"/>
      <c r="K28" s="188" t="s">
        <v>95</v>
      </c>
      <c r="L28" s="31" t="s">
        <v>96</v>
      </c>
      <c r="M28" s="8"/>
      <c r="N28" s="9"/>
      <c r="O28" s="10"/>
      <c r="P28" s="8"/>
      <c r="Q28" s="9"/>
      <c r="R28" s="10"/>
      <c r="S28" s="8"/>
      <c r="T28" s="9"/>
      <c r="U28" s="10"/>
      <c r="V28" s="8"/>
      <c r="W28" s="9"/>
      <c r="X28" s="10"/>
      <c r="Y28" s="8"/>
      <c r="Z28" s="9"/>
      <c r="AA28" s="10"/>
      <c r="AB28" s="8"/>
      <c r="AC28" s="9"/>
      <c r="AD28" s="10"/>
      <c r="AE28" s="8"/>
      <c r="AF28" s="9"/>
      <c r="AG28" s="10"/>
      <c r="AI28" s="88"/>
      <c r="AK28" s="39"/>
      <c r="AL28" s="136"/>
      <c r="AM28" s="37"/>
      <c r="AN28" s="37"/>
      <c r="AO28" s="37"/>
      <c r="AP28" s="37"/>
      <c r="AQ28" s="82"/>
      <c r="AR28" s="83"/>
      <c r="AS28" s="85"/>
      <c r="AT28" s="37"/>
      <c r="AU28" s="37"/>
      <c r="AV28" s="37"/>
      <c r="AW28" s="37" t="str">
        <f t="shared" si="0"/>
        <v/>
      </c>
    </row>
    <row r="29" spans="2:49">
      <c r="I29" s="88"/>
      <c r="K29" s="189"/>
      <c r="L29" s="17" t="s">
        <v>97</v>
      </c>
      <c r="M29" s="11"/>
      <c r="N29" s="2"/>
      <c r="O29" s="12"/>
      <c r="P29" s="11"/>
      <c r="Q29" s="2"/>
      <c r="R29" s="12"/>
      <c r="S29" s="11"/>
      <c r="T29" s="2"/>
      <c r="U29" s="12"/>
      <c r="V29" s="11"/>
      <c r="W29" s="2"/>
      <c r="X29" s="12"/>
      <c r="Y29" s="11"/>
      <c r="Z29" s="2"/>
      <c r="AA29" s="12"/>
      <c r="AB29" s="11"/>
      <c r="AC29" s="2"/>
      <c r="AD29" s="12"/>
      <c r="AE29" s="11"/>
      <c r="AF29" s="2"/>
      <c r="AG29" s="12"/>
      <c r="AI29" s="88"/>
      <c r="AK29" s="39"/>
      <c r="AL29" s="136"/>
      <c r="AM29" s="37"/>
      <c r="AN29" s="37"/>
      <c r="AO29" s="37"/>
      <c r="AP29" s="37"/>
      <c r="AQ29" s="82"/>
      <c r="AR29" s="83"/>
      <c r="AS29" s="85"/>
      <c r="AT29" s="37"/>
      <c r="AU29" s="37"/>
      <c r="AV29" s="37"/>
      <c r="AW29" s="37" t="str">
        <f t="shared" si="0"/>
        <v/>
      </c>
    </row>
    <row r="30" spans="2:49">
      <c r="B30" s="139" t="s">
        <v>1</v>
      </c>
      <c r="C30" s="148"/>
      <c r="D30" s="140"/>
      <c r="F30" s="184" t="s">
        <v>5</v>
      </c>
      <c r="G30" s="185"/>
      <c r="H30" s="93"/>
      <c r="I30" s="88"/>
      <c r="K30" s="189"/>
      <c r="L30" s="32" t="s">
        <v>56</v>
      </c>
      <c r="M30" s="11"/>
      <c r="N30" s="2"/>
      <c r="O30" s="12"/>
      <c r="P30" s="11"/>
      <c r="Q30" s="2"/>
      <c r="R30" s="12"/>
      <c r="S30" s="11"/>
      <c r="T30" s="2"/>
      <c r="U30" s="12"/>
      <c r="V30" s="11"/>
      <c r="W30" s="2"/>
      <c r="X30" s="12"/>
      <c r="Y30" s="11"/>
      <c r="Z30" s="2"/>
      <c r="AA30" s="12"/>
      <c r="AB30" s="11"/>
      <c r="AC30" s="2"/>
      <c r="AD30" s="12"/>
      <c r="AE30" s="11"/>
      <c r="AF30" s="2"/>
      <c r="AG30" s="12"/>
      <c r="AI30" s="88"/>
      <c r="AK30" s="39"/>
      <c r="AL30" s="136"/>
      <c r="AM30" s="37"/>
      <c r="AN30" s="37"/>
      <c r="AO30" s="37"/>
      <c r="AP30" s="37"/>
      <c r="AQ30" s="82"/>
      <c r="AR30" s="83"/>
      <c r="AS30" s="85"/>
      <c r="AT30" s="37"/>
      <c r="AU30" s="37"/>
      <c r="AV30" s="37"/>
      <c r="AW30" s="37" t="str">
        <f t="shared" si="0"/>
        <v/>
      </c>
    </row>
    <row r="31" spans="2:49">
      <c r="B31" s="194" t="s">
        <v>7</v>
      </c>
      <c r="C31" s="195"/>
      <c r="D31" s="67">
        <f>SUM(M45,P45,S45,V45,Y45)*C37+SUM(N45,Q45,T45,W45,Z45)*D37+SUM(O45,R45,U45,X45,AA45)*D37</f>
        <v>0</v>
      </c>
      <c r="F31" s="20" t="s">
        <v>67</v>
      </c>
      <c r="G31" s="24">
        <v>119</v>
      </c>
      <c r="I31" s="88"/>
      <c r="K31" s="189"/>
      <c r="L31" s="17" t="s">
        <v>58</v>
      </c>
      <c r="M31" s="11"/>
      <c r="N31" s="2"/>
      <c r="O31" s="12"/>
      <c r="P31" s="11"/>
      <c r="Q31" s="2"/>
      <c r="R31" s="12"/>
      <c r="S31" s="11"/>
      <c r="T31" s="2"/>
      <c r="U31" s="12"/>
      <c r="V31" s="11"/>
      <c r="W31" s="2"/>
      <c r="X31" s="12"/>
      <c r="Y31" s="11"/>
      <c r="Z31" s="2"/>
      <c r="AA31" s="12"/>
      <c r="AB31" s="11"/>
      <c r="AC31" s="2"/>
      <c r="AD31" s="12"/>
      <c r="AE31" s="11"/>
      <c r="AF31" s="2"/>
      <c r="AG31" s="12"/>
      <c r="AI31" s="88"/>
      <c r="AK31" s="39"/>
      <c r="AL31" s="136"/>
      <c r="AM31" s="37"/>
      <c r="AN31" s="37"/>
      <c r="AO31" s="37"/>
      <c r="AP31" s="37"/>
      <c r="AQ31" s="82"/>
      <c r="AR31" s="83"/>
      <c r="AS31" s="85"/>
      <c r="AT31" s="37"/>
      <c r="AU31" s="37"/>
      <c r="AV31" s="37"/>
      <c r="AW31" s="37" t="str">
        <f t="shared" si="0"/>
        <v/>
      </c>
    </row>
    <row r="32" spans="2:49">
      <c r="B32" s="194" t="s">
        <v>10</v>
      </c>
      <c r="C32" s="195"/>
      <c r="D32" s="67">
        <f>SUM(M46,P46,S46,V46,Y46)*C37+SUM(N46,Q46,T46,W46,Z46)*D37+SUM(O46,R46,U46,X46,AA46)*D37</f>
        <v>0</v>
      </c>
      <c r="F32" s="3" t="s">
        <v>69</v>
      </c>
      <c r="G32" s="12">
        <f>SUM(O40,R40,U40,X40,AA40,AD40,AG40)</f>
        <v>9</v>
      </c>
      <c r="I32" s="88"/>
      <c r="K32" s="189"/>
      <c r="L32" s="32" t="s">
        <v>61</v>
      </c>
      <c r="M32" s="11"/>
      <c r="N32" s="2"/>
      <c r="O32" s="12"/>
      <c r="P32" s="11"/>
      <c r="Q32" s="2"/>
      <c r="R32" s="12"/>
      <c r="S32" s="11"/>
      <c r="T32" s="2"/>
      <c r="U32" s="12"/>
      <c r="V32" s="11"/>
      <c r="W32" s="2"/>
      <c r="X32" s="12"/>
      <c r="Y32" s="11"/>
      <c r="Z32" s="2"/>
      <c r="AA32" s="12"/>
      <c r="AB32" s="11"/>
      <c r="AC32" s="2"/>
      <c r="AD32" s="12"/>
      <c r="AE32" s="11"/>
      <c r="AF32" s="2"/>
      <c r="AG32" s="12"/>
      <c r="AI32" s="88"/>
      <c r="AK32" s="39"/>
      <c r="AL32" s="136"/>
      <c r="AM32" s="37"/>
      <c r="AN32" s="37"/>
      <c r="AO32" s="37"/>
      <c r="AP32" s="37"/>
      <c r="AQ32" s="82"/>
      <c r="AR32" s="83"/>
      <c r="AS32" s="85"/>
      <c r="AT32" s="37"/>
      <c r="AU32" s="37"/>
      <c r="AV32" s="37"/>
      <c r="AW32" s="37" t="str">
        <f t="shared" si="0"/>
        <v/>
      </c>
    </row>
    <row r="33" spans="2:49">
      <c r="B33" s="196" t="s">
        <v>12</v>
      </c>
      <c r="C33" s="197"/>
      <c r="D33" s="68">
        <f>SUM(AB46,AE46)*C37+SUM(AC46,AF46)*D37+SUM(AD46,AG46)*D37+SUM(M47,P47,S47,V47,Y47,AB47,AE47)*C38+SUM(N47,Q47,T47,W47,Z47,AC47,AF47)*D38+SUM(O47,R47,U47,X47,AA47,AD47,AG47)*D38</f>
        <v>400</v>
      </c>
      <c r="F33" s="3" t="s">
        <v>71</v>
      </c>
      <c r="G33" s="12">
        <f>G31-G32</f>
        <v>110</v>
      </c>
      <c r="I33" s="88"/>
      <c r="K33" s="189"/>
      <c r="L33" s="17" t="s">
        <v>63</v>
      </c>
      <c r="M33" s="11"/>
      <c r="N33" s="2"/>
      <c r="O33" s="12"/>
      <c r="P33" s="11"/>
      <c r="Q33" s="2"/>
      <c r="R33" s="12"/>
      <c r="S33" s="11"/>
      <c r="T33" s="2"/>
      <c r="U33" s="12"/>
      <c r="V33" s="11"/>
      <c r="W33" s="2"/>
      <c r="X33" s="12"/>
      <c r="Y33" s="11"/>
      <c r="Z33" s="2"/>
      <c r="AA33" s="12"/>
      <c r="AB33" s="11"/>
      <c r="AC33" s="2"/>
      <c r="AD33" s="12"/>
      <c r="AE33" s="11"/>
      <c r="AF33" s="2"/>
      <c r="AG33" s="12"/>
      <c r="AI33" s="88"/>
      <c r="AK33" s="39"/>
      <c r="AL33" s="136"/>
      <c r="AM33" s="37"/>
      <c r="AN33" s="37"/>
      <c r="AO33" s="37"/>
      <c r="AP33" s="37"/>
      <c r="AQ33" s="82"/>
      <c r="AR33" s="83"/>
      <c r="AS33" s="85"/>
      <c r="AT33" s="37"/>
      <c r="AU33" s="37"/>
      <c r="AV33" s="37"/>
      <c r="AW33" s="37" t="str">
        <f t="shared" si="0"/>
        <v/>
      </c>
    </row>
    <row r="34" spans="2:49">
      <c r="F34" s="3" t="s">
        <v>73</v>
      </c>
      <c r="G34" s="45">
        <f>SUM(O41,R41,U41,X41,AA41,AD41,AG41)*D37</f>
        <v>0</v>
      </c>
      <c r="H34" s="90"/>
      <c r="I34" s="88"/>
      <c r="K34" s="189"/>
      <c r="L34" s="32" t="s">
        <v>66</v>
      </c>
      <c r="M34" s="11"/>
      <c r="N34" s="2"/>
      <c r="O34" s="12"/>
      <c r="P34" s="11"/>
      <c r="Q34" s="2"/>
      <c r="R34" s="12"/>
      <c r="S34" s="11"/>
      <c r="T34" s="2"/>
      <c r="U34" s="12"/>
      <c r="V34" s="11"/>
      <c r="W34" s="2"/>
      <c r="X34" s="12"/>
      <c r="Y34" s="11"/>
      <c r="Z34" s="2"/>
      <c r="AA34" s="12"/>
      <c r="AB34" s="11"/>
      <c r="AC34" s="2"/>
      <c r="AD34" s="12"/>
      <c r="AE34" s="11"/>
      <c r="AF34" s="2"/>
      <c r="AG34" s="12"/>
      <c r="AI34" s="88"/>
      <c r="AK34" s="39"/>
      <c r="AL34" s="136"/>
      <c r="AM34" s="37"/>
      <c r="AN34" s="37"/>
      <c r="AO34" s="37"/>
      <c r="AP34" s="37"/>
      <c r="AQ34" s="82"/>
      <c r="AR34" s="83"/>
      <c r="AS34" s="85"/>
      <c r="AT34" s="37"/>
      <c r="AU34" s="37"/>
      <c r="AV34" s="37"/>
      <c r="AW34" s="37" t="str">
        <f t="shared" si="0"/>
        <v/>
      </c>
    </row>
    <row r="35" spans="2:49">
      <c r="B35" s="139" t="s">
        <v>98</v>
      </c>
      <c r="C35" s="148"/>
      <c r="D35" s="140"/>
      <c r="F35" s="3" t="s">
        <v>75</v>
      </c>
      <c r="G35" s="45">
        <f>SUM(O42,R42,U42,X42,AA42,AD42,AG42)*D38</f>
        <v>0</v>
      </c>
      <c r="H35" s="90"/>
      <c r="I35" s="88"/>
      <c r="K35" s="189"/>
      <c r="L35" s="17" t="s">
        <v>68</v>
      </c>
      <c r="M35" s="11"/>
      <c r="N35" s="2"/>
      <c r="O35" s="12"/>
      <c r="P35" s="11"/>
      <c r="Q35" s="2"/>
      <c r="R35" s="12"/>
      <c r="S35" s="11"/>
      <c r="T35" s="2"/>
      <c r="U35" s="12"/>
      <c r="V35" s="11"/>
      <c r="W35" s="2"/>
      <c r="X35" s="12"/>
      <c r="Y35" s="11"/>
      <c r="Z35" s="2"/>
      <c r="AA35" s="12"/>
      <c r="AB35" s="11"/>
      <c r="AC35" s="2"/>
      <c r="AD35" s="12"/>
      <c r="AE35" s="11"/>
      <c r="AF35" s="2"/>
      <c r="AG35" s="12"/>
      <c r="AI35" s="88"/>
      <c r="AK35" s="39"/>
      <c r="AL35" s="136"/>
      <c r="AM35" s="37"/>
      <c r="AN35" s="37"/>
      <c r="AO35" s="37"/>
      <c r="AP35" s="37"/>
      <c r="AQ35" s="82"/>
      <c r="AR35" s="83"/>
      <c r="AS35" s="85"/>
      <c r="AT35" s="37"/>
      <c r="AU35" s="37"/>
      <c r="AV35" s="37"/>
      <c r="AW35" s="37" t="str">
        <f t="shared" si="0"/>
        <v/>
      </c>
    </row>
    <row r="36" spans="2:49">
      <c r="B36" s="11"/>
      <c r="C36" s="2" t="s">
        <v>3</v>
      </c>
      <c r="D36" s="12" t="s">
        <v>99</v>
      </c>
      <c r="F36" s="3" t="s">
        <v>77</v>
      </c>
      <c r="G36" s="45">
        <f>SUM(O43,R43,U43,X43,AA43,AD43,AG43)*D37+SUM(O44,R44,U44,X44,AA44,AD44,AG44)*D38</f>
        <v>0</v>
      </c>
      <c r="H36" s="90"/>
      <c r="I36" s="88"/>
      <c r="K36" s="189"/>
      <c r="L36" s="32" t="s">
        <v>70</v>
      </c>
      <c r="M36" s="11"/>
      <c r="N36" s="2"/>
      <c r="O36" s="12"/>
      <c r="P36" s="11"/>
      <c r="Q36" s="2"/>
      <c r="R36" s="12"/>
      <c r="S36" s="11"/>
      <c r="T36" s="2"/>
      <c r="U36" s="12"/>
      <c r="V36" s="11"/>
      <c r="W36" s="2"/>
      <c r="X36" s="12"/>
      <c r="Y36" s="11"/>
      <c r="Z36" s="2"/>
      <c r="AA36" s="12"/>
      <c r="AB36" s="11"/>
      <c r="AC36" s="2"/>
      <c r="AD36" s="12"/>
      <c r="AE36" s="11"/>
      <c r="AF36" s="2"/>
      <c r="AG36" s="12"/>
      <c r="AI36" s="88"/>
      <c r="AK36" s="39"/>
      <c r="AL36" s="136"/>
      <c r="AM36" s="37"/>
      <c r="AN36" s="37"/>
      <c r="AO36" s="37"/>
      <c r="AP36" s="37"/>
      <c r="AQ36" s="82"/>
      <c r="AR36" s="83"/>
      <c r="AS36" s="85"/>
      <c r="AT36" s="37"/>
      <c r="AU36" s="37"/>
      <c r="AV36" s="37"/>
      <c r="AW36" s="37" t="str">
        <f t="shared" si="0"/>
        <v/>
      </c>
    </row>
    <row r="37" spans="2:49">
      <c r="B37" s="11" t="s">
        <v>8</v>
      </c>
      <c r="C37" s="50">
        <v>50</v>
      </c>
      <c r="D37" s="45">
        <v>80</v>
      </c>
      <c r="F37" s="3" t="s">
        <v>79</v>
      </c>
      <c r="G37" s="46">
        <f>SUM(G34:G36)</f>
        <v>0</v>
      </c>
      <c r="H37" s="91"/>
      <c r="I37" s="88"/>
      <c r="K37" s="189"/>
      <c r="L37" s="17" t="s">
        <v>72</v>
      </c>
      <c r="M37" s="11"/>
      <c r="N37" s="2"/>
      <c r="O37" s="12"/>
      <c r="P37" s="11"/>
      <c r="Q37" s="2"/>
      <c r="R37" s="12"/>
      <c r="S37" s="11"/>
      <c r="T37" s="2"/>
      <c r="U37" s="12"/>
      <c r="V37" s="11"/>
      <c r="W37" s="2"/>
      <c r="X37" s="12"/>
      <c r="Y37" s="11"/>
      <c r="Z37" s="2"/>
      <c r="AA37" s="12"/>
      <c r="AB37" s="11"/>
      <c r="AC37" s="2"/>
      <c r="AD37" s="12"/>
      <c r="AE37" s="11"/>
      <c r="AF37" s="2"/>
      <c r="AG37" s="12"/>
      <c r="AI37" s="88"/>
      <c r="AK37" s="39"/>
      <c r="AL37" s="136"/>
      <c r="AM37" s="37"/>
      <c r="AN37" s="37"/>
      <c r="AO37" s="37"/>
      <c r="AP37" s="37"/>
      <c r="AQ37" s="82"/>
      <c r="AR37" s="83"/>
      <c r="AS37" s="85"/>
      <c r="AT37" s="37"/>
      <c r="AU37" s="37"/>
      <c r="AV37" s="37"/>
      <c r="AW37" s="37" t="str">
        <f t="shared" si="0"/>
        <v/>
      </c>
    </row>
    <row r="38" spans="2:49">
      <c r="B38" s="13" t="s">
        <v>9</v>
      </c>
      <c r="C38" s="51">
        <v>70</v>
      </c>
      <c r="D38" s="52">
        <v>120</v>
      </c>
      <c r="F38" s="19" t="s">
        <v>81</v>
      </c>
      <c r="G38" s="47">
        <f>G32/G31</f>
        <v>7.5630252100840331E-2</v>
      </c>
      <c r="H38" s="92"/>
      <c r="I38" s="88"/>
      <c r="K38" s="189"/>
      <c r="L38" s="32" t="s">
        <v>74</v>
      </c>
      <c r="M38" s="11"/>
      <c r="N38" s="2"/>
      <c r="O38" s="12"/>
      <c r="P38" s="11"/>
      <c r="Q38" s="2"/>
      <c r="R38" s="12"/>
      <c r="S38" s="11"/>
      <c r="T38" s="2"/>
      <c r="U38" s="12"/>
      <c r="V38" s="11"/>
      <c r="W38" s="2"/>
      <c r="X38" s="12"/>
      <c r="Y38" s="11"/>
      <c r="Z38" s="2"/>
      <c r="AA38" s="12"/>
      <c r="AB38" s="11"/>
      <c r="AC38" s="2"/>
      <c r="AD38" s="12"/>
      <c r="AE38" s="11"/>
      <c r="AF38" s="2"/>
      <c r="AG38" s="12"/>
      <c r="AI38" s="88"/>
      <c r="AK38" s="39"/>
      <c r="AL38" s="136"/>
      <c r="AM38" s="37"/>
      <c r="AN38" s="37"/>
      <c r="AO38" s="37"/>
      <c r="AP38" s="37"/>
      <c r="AQ38" s="82"/>
      <c r="AR38" s="83"/>
      <c r="AS38" s="85"/>
      <c r="AT38" s="37"/>
      <c r="AU38" s="37"/>
      <c r="AV38" s="37"/>
      <c r="AW38" s="37" t="str">
        <f t="shared" si="0"/>
        <v/>
      </c>
    </row>
    <row r="39" spans="2:49">
      <c r="I39" s="88"/>
      <c r="K39" s="190"/>
      <c r="L39" s="18" t="s">
        <v>76</v>
      </c>
      <c r="M39" s="60"/>
      <c r="N39" s="61"/>
      <c r="O39" s="23"/>
      <c r="P39" s="60"/>
      <c r="Q39" s="61"/>
      <c r="R39" s="23"/>
      <c r="S39" s="60"/>
      <c r="T39" s="61"/>
      <c r="U39" s="23"/>
      <c r="V39" s="60"/>
      <c r="W39" s="61"/>
      <c r="X39" s="23"/>
      <c r="Y39" s="60"/>
      <c r="Z39" s="61"/>
      <c r="AA39" s="23"/>
      <c r="AB39" s="60"/>
      <c r="AC39" s="61"/>
      <c r="AD39" s="23"/>
      <c r="AE39" s="60"/>
      <c r="AF39" s="61"/>
      <c r="AG39" s="23"/>
      <c r="AI39" s="88"/>
      <c r="AK39" s="39"/>
      <c r="AL39" s="136"/>
      <c r="AM39" s="37"/>
      <c r="AN39" s="37"/>
      <c r="AO39" s="37"/>
      <c r="AP39" s="37"/>
      <c r="AQ39" s="82"/>
      <c r="AR39" s="83"/>
      <c r="AS39" s="85"/>
      <c r="AT39" s="37"/>
      <c r="AU39" s="37"/>
      <c r="AV39" s="37"/>
      <c r="AW39" s="37" t="str">
        <f t="shared" si="0"/>
        <v/>
      </c>
    </row>
    <row r="40" spans="2:49">
      <c r="I40" s="88"/>
      <c r="K40" s="182"/>
      <c r="L40" s="183"/>
      <c r="M40" s="28">
        <f>(COUNTIF(M6:M39,"x")+COUNTIF(M6:M39,"o")+COUNTIF(M6:M39,"r"))/2</f>
        <v>0</v>
      </c>
      <c r="N40" s="29">
        <f t="shared" ref="N40:AG40" si="3">(COUNTIF(N6:N39,"x")+COUNTIF(N6:N39,"o")+COUNTIF(N6:N39,"r"))/2</f>
        <v>0</v>
      </c>
      <c r="O40" s="29">
        <f t="shared" si="3"/>
        <v>3</v>
      </c>
      <c r="P40" s="29">
        <f t="shared" si="3"/>
        <v>0</v>
      </c>
      <c r="Q40" s="29">
        <f t="shared" si="3"/>
        <v>0</v>
      </c>
      <c r="R40" s="29">
        <f t="shared" si="3"/>
        <v>0</v>
      </c>
      <c r="S40" s="29">
        <f t="shared" si="3"/>
        <v>0</v>
      </c>
      <c r="T40" s="29">
        <f t="shared" si="3"/>
        <v>0</v>
      </c>
      <c r="U40" s="29">
        <f t="shared" si="3"/>
        <v>3</v>
      </c>
      <c r="V40" s="29">
        <f t="shared" si="3"/>
        <v>0</v>
      </c>
      <c r="W40" s="29">
        <f t="shared" si="3"/>
        <v>0</v>
      </c>
      <c r="X40" s="29">
        <f t="shared" si="3"/>
        <v>0</v>
      </c>
      <c r="Y40" s="29">
        <f t="shared" si="3"/>
        <v>0</v>
      </c>
      <c r="Z40" s="29">
        <f t="shared" si="3"/>
        <v>0</v>
      </c>
      <c r="AA40" s="29">
        <f t="shared" si="3"/>
        <v>3</v>
      </c>
      <c r="AB40" s="29">
        <f t="shared" si="3"/>
        <v>0</v>
      </c>
      <c r="AC40" s="29">
        <f t="shared" si="3"/>
        <v>5</v>
      </c>
      <c r="AD40" s="29">
        <f t="shared" si="3"/>
        <v>0</v>
      </c>
      <c r="AE40" s="29">
        <f t="shared" si="3"/>
        <v>0</v>
      </c>
      <c r="AF40" s="29">
        <f t="shared" si="3"/>
        <v>0</v>
      </c>
      <c r="AG40" s="30">
        <f t="shared" si="3"/>
        <v>0</v>
      </c>
      <c r="AH40" s="89"/>
      <c r="AI40" s="88"/>
      <c r="AK40" s="39"/>
      <c r="AL40" s="136"/>
      <c r="AM40" s="37"/>
      <c r="AN40" s="37"/>
      <c r="AO40" s="37"/>
      <c r="AP40" s="37"/>
      <c r="AQ40" s="82"/>
      <c r="AR40" s="83"/>
      <c r="AS40" s="85"/>
      <c r="AT40" s="37"/>
      <c r="AU40" s="37"/>
      <c r="AV40" s="37"/>
      <c r="AW40" s="37" t="str">
        <f t="shared" si="0"/>
        <v/>
      </c>
    </row>
    <row r="41" spans="2:49" ht="15" hidden="1" customHeight="1">
      <c r="B41" s="200" t="s">
        <v>22</v>
      </c>
      <c r="C41" s="201"/>
      <c r="D41" s="201"/>
      <c r="E41" s="202"/>
      <c r="I41" s="88"/>
      <c r="K41" s="209" t="s">
        <v>8</v>
      </c>
      <c r="L41" s="210"/>
      <c r="M41" s="98">
        <f>(COUNTIF(M6:M27,"x"))/2</f>
        <v>0</v>
      </c>
      <c r="N41" s="62">
        <f t="shared" ref="N41:AG41" si="4">(COUNTIF(N6:N27,"x"))/2</f>
        <v>0</v>
      </c>
      <c r="O41" s="62">
        <f t="shared" si="4"/>
        <v>0</v>
      </c>
      <c r="P41" s="62">
        <f t="shared" si="4"/>
        <v>0</v>
      </c>
      <c r="Q41" s="62">
        <f t="shared" si="4"/>
        <v>0</v>
      </c>
      <c r="R41" s="62">
        <f t="shared" si="4"/>
        <v>0</v>
      </c>
      <c r="S41" s="62">
        <f t="shared" si="4"/>
        <v>0</v>
      </c>
      <c r="T41" s="62">
        <f t="shared" si="4"/>
        <v>0</v>
      </c>
      <c r="U41" s="62">
        <f t="shared" si="4"/>
        <v>0</v>
      </c>
      <c r="V41" s="62">
        <f t="shared" si="4"/>
        <v>0</v>
      </c>
      <c r="W41" s="62">
        <f t="shared" si="4"/>
        <v>0</v>
      </c>
      <c r="X41" s="62">
        <f t="shared" si="4"/>
        <v>0</v>
      </c>
      <c r="Y41" s="62">
        <f t="shared" si="4"/>
        <v>0</v>
      </c>
      <c r="Z41" s="62">
        <f t="shared" si="4"/>
        <v>0</v>
      </c>
      <c r="AA41" s="62">
        <f t="shared" si="4"/>
        <v>0</v>
      </c>
      <c r="AB41" s="62">
        <f t="shared" si="4"/>
        <v>0</v>
      </c>
      <c r="AC41" s="62">
        <f t="shared" si="4"/>
        <v>0</v>
      </c>
      <c r="AD41" s="62">
        <f t="shared" si="4"/>
        <v>0</v>
      </c>
      <c r="AE41" s="62">
        <f t="shared" si="4"/>
        <v>0</v>
      </c>
      <c r="AF41" s="62">
        <f t="shared" si="4"/>
        <v>0</v>
      </c>
      <c r="AG41" s="97">
        <f t="shared" si="4"/>
        <v>0</v>
      </c>
      <c r="AH41" s="89"/>
      <c r="AI41" s="88"/>
      <c r="AK41" s="39"/>
      <c r="AL41" s="136"/>
      <c r="AM41" s="37"/>
      <c r="AN41" s="37"/>
      <c r="AO41" s="37"/>
      <c r="AP41" s="37"/>
      <c r="AQ41" s="82"/>
      <c r="AR41" s="83"/>
      <c r="AS41" s="85"/>
      <c r="AT41" s="37"/>
      <c r="AU41" s="37"/>
      <c r="AV41" s="37"/>
      <c r="AW41" s="37" t="str">
        <f t="shared" si="0"/>
        <v/>
      </c>
    </row>
    <row r="42" spans="2:49" ht="15" hidden="1" customHeight="1">
      <c r="B42" s="3"/>
      <c r="C42" s="25" t="s">
        <v>3</v>
      </c>
      <c r="D42" s="25" t="s">
        <v>100</v>
      </c>
      <c r="E42" s="4" t="s">
        <v>101</v>
      </c>
      <c r="I42" s="88"/>
      <c r="K42" s="203" t="s">
        <v>9</v>
      </c>
      <c r="L42" s="208"/>
      <c r="M42" s="99">
        <f>(COUNTIF(M28:M39,"x"))/2</f>
        <v>0</v>
      </c>
      <c r="N42" s="63">
        <f t="shared" ref="N42:AG42" si="5">(COUNTIF(N28:N39,"x"))/2</f>
        <v>0</v>
      </c>
      <c r="O42" s="63">
        <f t="shared" si="5"/>
        <v>0</v>
      </c>
      <c r="P42" s="63">
        <f t="shared" si="5"/>
        <v>0</v>
      </c>
      <c r="Q42" s="63">
        <f t="shared" si="5"/>
        <v>0</v>
      </c>
      <c r="R42" s="63">
        <f t="shared" si="5"/>
        <v>0</v>
      </c>
      <c r="S42" s="63">
        <f t="shared" si="5"/>
        <v>0</v>
      </c>
      <c r="T42" s="63">
        <f t="shared" si="5"/>
        <v>0</v>
      </c>
      <c r="U42" s="63">
        <f t="shared" si="5"/>
        <v>0</v>
      </c>
      <c r="V42" s="63">
        <f t="shared" si="5"/>
        <v>0</v>
      </c>
      <c r="W42" s="63">
        <f t="shared" si="5"/>
        <v>0</v>
      </c>
      <c r="X42" s="63">
        <f t="shared" si="5"/>
        <v>0</v>
      </c>
      <c r="Y42" s="63">
        <f t="shared" si="5"/>
        <v>0</v>
      </c>
      <c r="Z42" s="63">
        <f t="shared" si="5"/>
        <v>0</v>
      </c>
      <c r="AA42" s="63">
        <f t="shared" si="5"/>
        <v>0</v>
      </c>
      <c r="AB42" s="63">
        <f t="shared" si="5"/>
        <v>0</v>
      </c>
      <c r="AC42" s="63">
        <f t="shared" si="5"/>
        <v>0</v>
      </c>
      <c r="AD42" s="63">
        <f t="shared" si="5"/>
        <v>0</v>
      </c>
      <c r="AE42" s="63">
        <f t="shared" si="5"/>
        <v>0</v>
      </c>
      <c r="AF42" s="63">
        <f t="shared" si="5"/>
        <v>0</v>
      </c>
      <c r="AG42" s="95">
        <f t="shared" si="5"/>
        <v>0</v>
      </c>
      <c r="AH42" s="89"/>
      <c r="AI42" s="88"/>
      <c r="AK42" s="39"/>
      <c r="AL42" s="136"/>
      <c r="AM42" s="37"/>
      <c r="AN42" s="37"/>
      <c r="AO42" s="37"/>
      <c r="AP42" s="37"/>
      <c r="AQ42" s="82"/>
      <c r="AR42" s="83"/>
      <c r="AS42" s="85"/>
      <c r="AT42" s="37"/>
      <c r="AU42" s="37"/>
      <c r="AV42" s="37"/>
      <c r="AW42" s="37" t="str">
        <f t="shared" si="0"/>
        <v/>
      </c>
    </row>
    <row r="43" spans="2:49" ht="15" hidden="1" customHeight="1">
      <c r="B43" s="11" t="s">
        <v>8</v>
      </c>
      <c r="C43" s="25">
        <f>SUM(M41,P41,S41,V41,Y41,AB41,AE41)+SUM(M43,P43,S43,V43,Y43,AB43,AE43)+SUM(M49,P49,S49,V49,Y49,AB49,AE49)</f>
        <v>0</v>
      </c>
      <c r="D43" s="25">
        <f t="shared" ref="D43:E44" si="6">SUM(N41,Q41,T41,W41,Z41,AC41,AF41)+SUM(N43,Q43,T43,W43,Z43,AC43,AF43)+SUM(N49,Q49,T49,W49,Z49,AC49,AF49)</f>
        <v>5</v>
      </c>
      <c r="E43" s="25">
        <f t="shared" si="6"/>
        <v>9</v>
      </c>
      <c r="I43" s="88"/>
      <c r="K43" s="203" t="s">
        <v>102</v>
      </c>
      <c r="L43" s="208"/>
      <c r="M43" s="99">
        <f>COUNTIF(M6:M27,"o")/2</f>
        <v>0</v>
      </c>
      <c r="N43" s="63">
        <f t="shared" ref="N43:AG43" si="7">COUNTIF(N6:N27,"o")/2</f>
        <v>0</v>
      </c>
      <c r="O43" s="63">
        <f t="shared" si="7"/>
        <v>0</v>
      </c>
      <c r="P43" s="63">
        <f t="shared" si="7"/>
        <v>0</v>
      </c>
      <c r="Q43" s="63">
        <f t="shared" si="7"/>
        <v>0</v>
      </c>
      <c r="R43" s="63">
        <f t="shared" si="7"/>
        <v>0</v>
      </c>
      <c r="S43" s="63">
        <f t="shared" si="7"/>
        <v>0</v>
      </c>
      <c r="T43" s="63">
        <f t="shared" si="7"/>
        <v>0</v>
      </c>
      <c r="U43" s="63">
        <f t="shared" si="7"/>
        <v>0</v>
      </c>
      <c r="V43" s="63">
        <f t="shared" si="7"/>
        <v>0</v>
      </c>
      <c r="W43" s="63">
        <f t="shared" si="7"/>
        <v>0</v>
      </c>
      <c r="X43" s="63">
        <f t="shared" si="7"/>
        <v>0</v>
      </c>
      <c r="Y43" s="63">
        <f t="shared" si="7"/>
        <v>0</v>
      </c>
      <c r="Z43" s="63">
        <f t="shared" si="7"/>
        <v>0</v>
      </c>
      <c r="AA43" s="63">
        <f t="shared" si="7"/>
        <v>0</v>
      </c>
      <c r="AB43" s="63">
        <f t="shared" si="7"/>
        <v>0</v>
      </c>
      <c r="AC43" s="63">
        <f t="shared" si="7"/>
        <v>5</v>
      </c>
      <c r="AD43" s="63">
        <f t="shared" si="7"/>
        <v>0</v>
      </c>
      <c r="AE43" s="63">
        <f t="shared" si="7"/>
        <v>0</v>
      </c>
      <c r="AF43" s="63">
        <f t="shared" si="7"/>
        <v>0</v>
      </c>
      <c r="AG43" s="95">
        <f t="shared" si="7"/>
        <v>0</v>
      </c>
      <c r="AH43" s="89"/>
      <c r="AI43" s="88"/>
      <c r="AK43" s="39"/>
      <c r="AL43" s="136"/>
      <c r="AM43" s="37"/>
      <c r="AN43" s="37"/>
      <c r="AO43" s="37"/>
      <c r="AP43" s="37"/>
      <c r="AQ43" s="82"/>
      <c r="AR43" s="83"/>
      <c r="AS43" s="85"/>
      <c r="AT43" s="37"/>
      <c r="AU43" s="37"/>
      <c r="AV43" s="37"/>
      <c r="AW43" s="37" t="str">
        <f t="shared" si="0"/>
        <v/>
      </c>
    </row>
    <row r="44" spans="2:49" ht="15.75" hidden="1" customHeight="1">
      <c r="B44" s="13" t="s">
        <v>9</v>
      </c>
      <c r="C44" s="108">
        <f>SUM(M42,P42,S42,V42,Y42,AB42,AE42)+SUM(M44,P44,S44,V44,Y44,AB44,AE44)+SUM(M50,P50,S50,V50,Y50,AB50,AE50)</f>
        <v>0</v>
      </c>
      <c r="D44" s="108">
        <f t="shared" si="6"/>
        <v>0</v>
      </c>
      <c r="E44" s="108">
        <f t="shared" si="6"/>
        <v>0</v>
      </c>
      <c r="I44" s="88"/>
      <c r="K44" s="203" t="s">
        <v>103</v>
      </c>
      <c r="L44" s="208"/>
      <c r="M44" s="100">
        <f>COUNTIF(M28:M39,"o")/2</f>
        <v>0</v>
      </c>
      <c r="N44" s="59">
        <f t="shared" ref="N44:AG44" si="8">COUNTIF(N28:N39,"o")/2</f>
        <v>0</v>
      </c>
      <c r="O44" s="59">
        <f t="shared" si="8"/>
        <v>0</v>
      </c>
      <c r="P44" s="59">
        <f t="shared" si="8"/>
        <v>0</v>
      </c>
      <c r="Q44" s="59">
        <f t="shared" si="8"/>
        <v>0</v>
      </c>
      <c r="R44" s="59">
        <f t="shared" si="8"/>
        <v>0</v>
      </c>
      <c r="S44" s="59">
        <f t="shared" si="8"/>
        <v>0</v>
      </c>
      <c r="T44" s="59">
        <f t="shared" si="8"/>
        <v>0</v>
      </c>
      <c r="U44" s="59">
        <f t="shared" si="8"/>
        <v>0</v>
      </c>
      <c r="V44" s="59">
        <f t="shared" si="8"/>
        <v>0</v>
      </c>
      <c r="W44" s="59">
        <f t="shared" si="8"/>
        <v>0</v>
      </c>
      <c r="X44" s="59">
        <f t="shared" si="8"/>
        <v>0</v>
      </c>
      <c r="Y44" s="59">
        <f t="shared" si="8"/>
        <v>0</v>
      </c>
      <c r="Z44" s="59">
        <f t="shared" si="8"/>
        <v>0</v>
      </c>
      <c r="AA44" s="59">
        <f t="shared" si="8"/>
        <v>0</v>
      </c>
      <c r="AB44" s="59">
        <f t="shared" si="8"/>
        <v>0</v>
      </c>
      <c r="AC44" s="59">
        <f t="shared" si="8"/>
        <v>0</v>
      </c>
      <c r="AD44" s="59">
        <f t="shared" si="8"/>
        <v>0</v>
      </c>
      <c r="AE44" s="59">
        <f t="shared" si="8"/>
        <v>0</v>
      </c>
      <c r="AF44" s="59">
        <f t="shared" si="8"/>
        <v>0</v>
      </c>
      <c r="AG44" s="64">
        <f t="shared" si="8"/>
        <v>0</v>
      </c>
      <c r="AH44" s="89"/>
      <c r="AI44" s="88"/>
      <c r="AK44" s="39"/>
      <c r="AL44" s="136"/>
      <c r="AM44" s="37"/>
      <c r="AN44" s="37"/>
      <c r="AO44" s="37"/>
      <c r="AP44" s="37"/>
      <c r="AQ44" s="82"/>
      <c r="AR44" s="83"/>
      <c r="AS44" s="85"/>
      <c r="AT44" s="37"/>
      <c r="AU44" s="37"/>
      <c r="AV44" s="37"/>
      <c r="AW44" s="37" t="str">
        <f t="shared" si="0"/>
        <v/>
      </c>
    </row>
    <row r="45" spans="2:49" ht="15" hidden="1" customHeight="1">
      <c r="I45" s="88"/>
      <c r="K45" s="203" t="s">
        <v>7</v>
      </c>
      <c r="L45" s="208"/>
      <c r="M45" s="101">
        <f>(COUNTIF(M6:M21,"x")+COUNTIF(M6:M21,"o"))/2</f>
        <v>0</v>
      </c>
      <c r="N45" s="65">
        <f t="shared" ref="N45:AA45" si="9">(COUNTIF(N6:N21,"x")+COUNTIF(N6:N21,"o"))/2</f>
        <v>0</v>
      </c>
      <c r="O45" s="65">
        <f t="shared" si="9"/>
        <v>0</v>
      </c>
      <c r="P45" s="65">
        <f t="shared" si="9"/>
        <v>0</v>
      </c>
      <c r="Q45" s="65">
        <f t="shared" si="9"/>
        <v>0</v>
      </c>
      <c r="R45" s="65">
        <f t="shared" si="9"/>
        <v>0</v>
      </c>
      <c r="S45" s="65">
        <f t="shared" si="9"/>
        <v>0</v>
      </c>
      <c r="T45" s="65">
        <f t="shared" si="9"/>
        <v>0</v>
      </c>
      <c r="U45" s="65">
        <f t="shared" si="9"/>
        <v>0</v>
      </c>
      <c r="V45" s="65">
        <f t="shared" si="9"/>
        <v>0</v>
      </c>
      <c r="W45" s="65">
        <f t="shared" si="9"/>
        <v>0</v>
      </c>
      <c r="X45" s="65">
        <f t="shared" si="9"/>
        <v>0</v>
      </c>
      <c r="Y45" s="65">
        <f t="shared" si="9"/>
        <v>0</v>
      </c>
      <c r="Z45" s="65">
        <f t="shared" si="9"/>
        <v>0</v>
      </c>
      <c r="AA45" s="66">
        <f t="shared" si="9"/>
        <v>0</v>
      </c>
      <c r="AI45" s="88"/>
      <c r="AK45" s="39"/>
      <c r="AL45" s="136"/>
      <c r="AM45" s="37"/>
      <c r="AN45" s="37"/>
      <c r="AO45" s="37"/>
      <c r="AP45" s="37"/>
      <c r="AQ45" s="82"/>
      <c r="AR45" s="83"/>
      <c r="AS45" s="85"/>
      <c r="AT45" s="37"/>
      <c r="AU45" s="37"/>
      <c r="AV45" s="37"/>
      <c r="AW45" s="37" t="str">
        <f t="shared" si="0"/>
        <v/>
      </c>
    </row>
    <row r="46" spans="2:49" ht="15.75" hidden="1" customHeight="1">
      <c r="I46" s="88"/>
      <c r="K46" s="203" t="s">
        <v>10</v>
      </c>
      <c r="L46" s="208"/>
      <c r="M46" s="102">
        <f>(COUNTIF(M22:M27,"x")+COUNTIF(M22:M27,"o"))/2</f>
        <v>0</v>
      </c>
      <c r="N46" s="29">
        <f t="shared" ref="N46:AA46" si="10">(COUNTIF(N22:N27,"x")+COUNTIF(N22:N27,"o"))/2</f>
        <v>0</v>
      </c>
      <c r="O46" s="29">
        <f t="shared" si="10"/>
        <v>0</v>
      </c>
      <c r="P46" s="29">
        <f t="shared" si="10"/>
        <v>0</v>
      </c>
      <c r="Q46" s="29">
        <f t="shared" si="10"/>
        <v>0</v>
      </c>
      <c r="R46" s="29">
        <f t="shared" si="10"/>
        <v>0</v>
      </c>
      <c r="S46" s="29">
        <f t="shared" si="10"/>
        <v>0</v>
      </c>
      <c r="T46" s="29">
        <f t="shared" si="10"/>
        <v>0</v>
      </c>
      <c r="U46" s="29">
        <f t="shared" si="10"/>
        <v>0</v>
      </c>
      <c r="V46" s="29">
        <f t="shared" si="10"/>
        <v>0</v>
      </c>
      <c r="W46" s="29">
        <f t="shared" si="10"/>
        <v>0</v>
      </c>
      <c r="X46" s="29">
        <f t="shared" si="10"/>
        <v>0</v>
      </c>
      <c r="Y46" s="29">
        <f t="shared" si="10"/>
        <v>0</v>
      </c>
      <c r="Z46" s="29">
        <f t="shared" si="10"/>
        <v>0</v>
      </c>
      <c r="AA46" s="30">
        <f t="shared" si="10"/>
        <v>0</v>
      </c>
      <c r="AB46" s="70">
        <f>(COUNTIF(AB6:AB27,"x")+COUNTIF(AB6:AB27,"o"))/2</f>
        <v>0</v>
      </c>
      <c r="AC46" s="71">
        <f t="shared" ref="AC46:AG46" si="11">(COUNTIF(AC6:AC27,"x")+COUNTIF(AC6:AC27,"o"))/2</f>
        <v>5</v>
      </c>
      <c r="AD46" s="71">
        <f t="shared" si="11"/>
        <v>0</v>
      </c>
      <c r="AE46" s="71">
        <f t="shared" si="11"/>
        <v>0</v>
      </c>
      <c r="AF46" s="69">
        <f t="shared" si="11"/>
        <v>0</v>
      </c>
      <c r="AG46" s="96">
        <f t="shared" si="11"/>
        <v>0</v>
      </c>
      <c r="AI46" s="88"/>
      <c r="AK46" s="39"/>
      <c r="AL46" s="136"/>
      <c r="AM46" s="37"/>
      <c r="AN46" s="37"/>
      <c r="AO46" s="37"/>
      <c r="AP46" s="37"/>
      <c r="AQ46" s="82"/>
      <c r="AR46" s="83"/>
      <c r="AS46" s="85"/>
      <c r="AT46" s="37"/>
      <c r="AU46" s="37"/>
      <c r="AV46" s="37"/>
      <c r="AW46" s="37" t="str">
        <f t="shared" si="0"/>
        <v/>
      </c>
    </row>
    <row r="47" spans="2:49" ht="15" hidden="1" customHeight="1">
      <c r="I47" s="88"/>
      <c r="K47" s="203" t="s">
        <v>12</v>
      </c>
      <c r="L47" s="208"/>
      <c r="M47" s="103">
        <f>(COUNTIF(M28:M39,"x")+COUNTIF(M28:M39,"o"))/2</f>
        <v>0</v>
      </c>
      <c r="N47" s="104">
        <f t="shared" ref="N47:AG47" si="12">(COUNTIF(N28:N39,"x")+COUNTIF(N28:N39,"o"))/2</f>
        <v>0</v>
      </c>
      <c r="O47" s="104">
        <f t="shared" si="12"/>
        <v>0</v>
      </c>
      <c r="P47" s="104">
        <f t="shared" si="12"/>
        <v>0</v>
      </c>
      <c r="Q47" s="104">
        <f t="shared" si="12"/>
        <v>0</v>
      </c>
      <c r="R47" s="104">
        <f t="shared" si="12"/>
        <v>0</v>
      </c>
      <c r="S47" s="104">
        <f t="shared" si="12"/>
        <v>0</v>
      </c>
      <c r="T47" s="104">
        <f t="shared" si="12"/>
        <v>0</v>
      </c>
      <c r="U47" s="104">
        <f t="shared" si="12"/>
        <v>0</v>
      </c>
      <c r="V47" s="104">
        <f t="shared" si="12"/>
        <v>0</v>
      </c>
      <c r="W47" s="104">
        <f t="shared" si="12"/>
        <v>0</v>
      </c>
      <c r="X47" s="104">
        <f t="shared" si="12"/>
        <v>0</v>
      </c>
      <c r="Y47" s="104">
        <f t="shared" si="12"/>
        <v>0</v>
      </c>
      <c r="Z47" s="104">
        <f t="shared" si="12"/>
        <v>0</v>
      </c>
      <c r="AA47" s="104">
        <f t="shared" si="12"/>
        <v>0</v>
      </c>
      <c r="AB47" s="71">
        <f t="shared" si="12"/>
        <v>0</v>
      </c>
      <c r="AC47" s="71">
        <f t="shared" si="12"/>
        <v>0</v>
      </c>
      <c r="AD47" s="71">
        <f t="shared" si="12"/>
        <v>0</v>
      </c>
      <c r="AE47" s="71">
        <f t="shared" si="12"/>
        <v>0</v>
      </c>
      <c r="AF47" s="71">
        <f t="shared" si="12"/>
        <v>0</v>
      </c>
      <c r="AG47" s="105">
        <f t="shared" si="12"/>
        <v>0</v>
      </c>
      <c r="AI47" s="88"/>
      <c r="AK47" s="39"/>
      <c r="AL47" s="136"/>
      <c r="AM47" s="37"/>
      <c r="AN47" s="37"/>
      <c r="AO47" s="37"/>
      <c r="AP47" s="37"/>
      <c r="AQ47" s="82"/>
      <c r="AR47" s="83"/>
      <c r="AS47" s="85"/>
      <c r="AT47" s="37"/>
      <c r="AU47" s="37"/>
      <c r="AV47" s="37"/>
      <c r="AW47" s="37" t="str">
        <f t="shared" si="0"/>
        <v/>
      </c>
    </row>
    <row r="48" spans="2:49" ht="15" hidden="1" customHeight="1">
      <c r="I48" s="88"/>
      <c r="K48" s="203" t="s">
        <v>104</v>
      </c>
      <c r="L48" s="204"/>
      <c r="M48" s="53">
        <f>COUNTIF(M6:M39,"r")/2</f>
        <v>0</v>
      </c>
      <c r="N48" s="54">
        <f t="shared" ref="N48:AG48" si="13">COUNTIF(N6:N39,"r")/2</f>
        <v>0</v>
      </c>
      <c r="O48" s="54">
        <f t="shared" si="13"/>
        <v>3</v>
      </c>
      <c r="P48" s="54">
        <f t="shared" si="13"/>
        <v>0</v>
      </c>
      <c r="Q48" s="54">
        <f t="shared" si="13"/>
        <v>0</v>
      </c>
      <c r="R48" s="54">
        <f t="shared" si="13"/>
        <v>0</v>
      </c>
      <c r="S48" s="54">
        <f t="shared" si="13"/>
        <v>0</v>
      </c>
      <c r="T48" s="54">
        <f t="shared" si="13"/>
        <v>0</v>
      </c>
      <c r="U48" s="54">
        <f t="shared" si="13"/>
        <v>3</v>
      </c>
      <c r="V48" s="54">
        <f t="shared" si="13"/>
        <v>0</v>
      </c>
      <c r="W48" s="54">
        <f t="shared" si="13"/>
        <v>0</v>
      </c>
      <c r="X48" s="54">
        <f t="shared" si="13"/>
        <v>0</v>
      </c>
      <c r="Y48" s="54">
        <f t="shared" si="13"/>
        <v>0</v>
      </c>
      <c r="Z48" s="54">
        <f t="shared" si="13"/>
        <v>0</v>
      </c>
      <c r="AA48" s="54">
        <f t="shared" si="13"/>
        <v>3</v>
      </c>
      <c r="AB48" s="54">
        <f t="shared" si="13"/>
        <v>0</v>
      </c>
      <c r="AC48" s="54">
        <f t="shared" si="13"/>
        <v>0</v>
      </c>
      <c r="AD48" s="54">
        <f t="shared" si="13"/>
        <v>0</v>
      </c>
      <c r="AE48" s="54">
        <f t="shared" si="13"/>
        <v>0</v>
      </c>
      <c r="AF48" s="54">
        <f t="shared" si="13"/>
        <v>0</v>
      </c>
      <c r="AG48" s="55">
        <f t="shared" si="13"/>
        <v>0</v>
      </c>
      <c r="AI48" s="88"/>
      <c r="AK48" s="39"/>
      <c r="AL48" s="136"/>
      <c r="AM48" s="37"/>
      <c r="AN48" s="37"/>
      <c r="AO48" s="37"/>
      <c r="AP48" s="37"/>
      <c r="AQ48" s="82"/>
      <c r="AR48" s="83"/>
      <c r="AS48" s="85"/>
      <c r="AT48" s="37"/>
      <c r="AU48" s="37"/>
      <c r="AV48" s="37"/>
      <c r="AW48" s="37" t="str">
        <f t="shared" si="0"/>
        <v/>
      </c>
    </row>
    <row r="49" spans="2:49" hidden="1">
      <c r="G49"/>
      <c r="H49" s="94"/>
      <c r="I49" s="88"/>
      <c r="K49" s="203" t="s">
        <v>105</v>
      </c>
      <c r="L49" s="204"/>
      <c r="M49" s="106">
        <f>COUNTIF(M6:M27,"r")/2</f>
        <v>0</v>
      </c>
      <c r="N49" s="69">
        <f t="shared" ref="N49:AG49" si="14">COUNTIF(N6:N27,"r")/2</f>
        <v>0</v>
      </c>
      <c r="O49" s="69">
        <f t="shared" si="14"/>
        <v>3</v>
      </c>
      <c r="P49" s="69">
        <f t="shared" si="14"/>
        <v>0</v>
      </c>
      <c r="Q49" s="69">
        <f t="shared" si="14"/>
        <v>0</v>
      </c>
      <c r="R49" s="69">
        <f t="shared" si="14"/>
        <v>0</v>
      </c>
      <c r="S49" s="69">
        <f t="shared" si="14"/>
        <v>0</v>
      </c>
      <c r="T49" s="69">
        <f t="shared" si="14"/>
        <v>0</v>
      </c>
      <c r="U49" s="69">
        <f t="shared" si="14"/>
        <v>3</v>
      </c>
      <c r="V49" s="69">
        <f t="shared" si="14"/>
        <v>0</v>
      </c>
      <c r="W49" s="69">
        <f t="shared" si="14"/>
        <v>0</v>
      </c>
      <c r="X49" s="69">
        <f t="shared" si="14"/>
        <v>0</v>
      </c>
      <c r="Y49" s="69">
        <f t="shared" si="14"/>
        <v>0</v>
      </c>
      <c r="Z49" s="69">
        <f t="shared" si="14"/>
        <v>0</v>
      </c>
      <c r="AA49" s="69">
        <f t="shared" si="14"/>
        <v>3</v>
      </c>
      <c r="AB49" s="69">
        <f t="shared" si="14"/>
        <v>0</v>
      </c>
      <c r="AC49" s="69">
        <f t="shared" si="14"/>
        <v>0</v>
      </c>
      <c r="AD49" s="69">
        <f t="shared" si="14"/>
        <v>0</v>
      </c>
      <c r="AE49" s="69">
        <f t="shared" si="14"/>
        <v>0</v>
      </c>
      <c r="AF49" s="69">
        <f t="shared" si="14"/>
        <v>0</v>
      </c>
      <c r="AG49" s="107">
        <f t="shared" si="14"/>
        <v>0</v>
      </c>
      <c r="AI49" s="88"/>
      <c r="AK49" s="39"/>
      <c r="AL49" s="136"/>
      <c r="AM49" s="37"/>
      <c r="AN49" s="37"/>
      <c r="AO49" s="37"/>
      <c r="AP49" s="37"/>
      <c r="AQ49" s="82"/>
      <c r="AR49" s="83"/>
      <c r="AS49" s="85"/>
      <c r="AT49" s="37"/>
      <c r="AU49" s="37"/>
      <c r="AV49" s="37"/>
      <c r="AW49" s="37" t="str">
        <f t="shared" si="0"/>
        <v/>
      </c>
    </row>
    <row r="50" spans="2:49" hidden="1">
      <c r="G50"/>
      <c r="H50"/>
      <c r="I50" s="88"/>
      <c r="K50" s="198" t="s">
        <v>106</v>
      </c>
      <c r="L50" s="199"/>
      <c r="M50" s="56">
        <f>COUNTIF(M28:M39,"r")/2</f>
        <v>0</v>
      </c>
      <c r="N50" s="57">
        <f t="shared" ref="N50:AG50" si="15">COUNTIF(N28:N39,"r")/2</f>
        <v>0</v>
      </c>
      <c r="O50" s="57">
        <f t="shared" si="15"/>
        <v>0</v>
      </c>
      <c r="P50" s="57">
        <f t="shared" si="15"/>
        <v>0</v>
      </c>
      <c r="Q50" s="57">
        <f t="shared" si="15"/>
        <v>0</v>
      </c>
      <c r="R50" s="57">
        <f t="shared" si="15"/>
        <v>0</v>
      </c>
      <c r="S50" s="57">
        <f t="shared" si="15"/>
        <v>0</v>
      </c>
      <c r="T50" s="57">
        <f t="shared" si="15"/>
        <v>0</v>
      </c>
      <c r="U50" s="57">
        <f t="shared" si="15"/>
        <v>0</v>
      </c>
      <c r="V50" s="57">
        <f t="shared" si="15"/>
        <v>0</v>
      </c>
      <c r="W50" s="57">
        <f t="shared" si="15"/>
        <v>0</v>
      </c>
      <c r="X50" s="57">
        <f t="shared" si="15"/>
        <v>0</v>
      </c>
      <c r="Y50" s="57">
        <f t="shared" si="15"/>
        <v>0</v>
      </c>
      <c r="Z50" s="57">
        <f t="shared" si="15"/>
        <v>0</v>
      </c>
      <c r="AA50" s="57">
        <f t="shared" si="15"/>
        <v>0</v>
      </c>
      <c r="AB50" s="57">
        <f t="shared" si="15"/>
        <v>0</v>
      </c>
      <c r="AC50" s="57">
        <f t="shared" si="15"/>
        <v>0</v>
      </c>
      <c r="AD50" s="57">
        <f t="shared" si="15"/>
        <v>0</v>
      </c>
      <c r="AE50" s="57">
        <f t="shared" si="15"/>
        <v>0</v>
      </c>
      <c r="AF50" s="57">
        <f t="shared" si="15"/>
        <v>0</v>
      </c>
      <c r="AG50" s="58">
        <f t="shared" si="15"/>
        <v>0</v>
      </c>
      <c r="AI50" s="88"/>
      <c r="AK50" s="39"/>
      <c r="AL50" s="136"/>
      <c r="AM50" s="37"/>
      <c r="AN50" s="37"/>
      <c r="AO50" s="37"/>
      <c r="AP50" s="37"/>
      <c r="AQ50" s="82"/>
      <c r="AR50" s="83"/>
      <c r="AS50" s="85"/>
      <c r="AT50" s="37"/>
      <c r="AU50" s="37"/>
      <c r="AV50" s="37"/>
      <c r="AW50" s="37" t="str">
        <f t="shared" si="0"/>
        <v/>
      </c>
    </row>
    <row r="51" spans="2:49">
      <c r="B51" s="205" t="s">
        <v>107</v>
      </c>
      <c r="C51" s="206"/>
      <c r="D51" s="206"/>
      <c r="E51" s="206"/>
      <c r="F51" s="206"/>
      <c r="G51" s="207"/>
      <c r="H51"/>
      <c r="I51" s="88"/>
      <c r="AI51" s="88"/>
      <c r="AK51" s="39"/>
      <c r="AL51" s="136"/>
      <c r="AM51" s="37"/>
      <c r="AN51" s="37"/>
      <c r="AO51" s="37"/>
      <c r="AP51" s="37"/>
      <c r="AQ51" s="82"/>
      <c r="AR51" s="83"/>
      <c r="AS51" s="85"/>
      <c r="AT51" s="37"/>
      <c r="AU51" s="37"/>
      <c r="AV51" s="37"/>
      <c r="AW51" s="37" t="str">
        <f t="shared" si="0"/>
        <v/>
      </c>
    </row>
    <row r="52" spans="2:49">
      <c r="B52" s="74"/>
      <c r="G52" s="75"/>
      <c r="H52"/>
      <c r="I52" s="88"/>
      <c r="AI52" s="88"/>
      <c r="AK52" s="39"/>
      <c r="AL52" s="136"/>
      <c r="AM52" s="37"/>
      <c r="AN52" s="37"/>
      <c r="AO52" s="37"/>
      <c r="AP52" s="37"/>
      <c r="AQ52" s="82"/>
      <c r="AR52" s="83"/>
      <c r="AS52" s="85"/>
      <c r="AT52" s="37"/>
      <c r="AU52" s="37"/>
      <c r="AV52" s="37"/>
      <c r="AW52" s="37" t="str">
        <f t="shared" si="0"/>
        <v/>
      </c>
    </row>
    <row r="53" spans="2:49">
      <c r="B53" s="74"/>
      <c r="G53" s="75"/>
      <c r="H53"/>
      <c r="I53" s="88"/>
      <c r="AI53" s="88"/>
      <c r="AK53" s="39"/>
      <c r="AL53" s="136"/>
      <c r="AM53" s="37"/>
      <c r="AN53" s="37"/>
      <c r="AO53" s="37"/>
      <c r="AP53" s="37"/>
      <c r="AQ53" s="82"/>
      <c r="AR53" s="83"/>
      <c r="AS53" s="85"/>
      <c r="AT53" s="37"/>
      <c r="AU53" s="37"/>
      <c r="AV53" s="37"/>
      <c r="AW53" s="37" t="str">
        <f t="shared" si="0"/>
        <v/>
      </c>
    </row>
    <row r="54" spans="2:49">
      <c r="B54" s="74"/>
      <c r="G54" s="75"/>
      <c r="H54"/>
      <c r="I54" s="88"/>
      <c r="AI54" s="88"/>
      <c r="AK54" s="39"/>
      <c r="AL54" s="136"/>
      <c r="AM54" s="37"/>
      <c r="AN54" s="37"/>
      <c r="AO54" s="37"/>
      <c r="AP54" s="37"/>
      <c r="AQ54" s="82"/>
      <c r="AR54" s="83"/>
      <c r="AS54" s="85"/>
      <c r="AT54" s="37"/>
      <c r="AU54" s="37"/>
      <c r="AV54" s="37"/>
      <c r="AW54" s="37" t="str">
        <f t="shared" si="0"/>
        <v/>
      </c>
    </row>
    <row r="55" spans="2:49">
      <c r="B55" s="74"/>
      <c r="G55" s="75"/>
      <c r="H55"/>
      <c r="I55" s="88"/>
      <c r="AI55" s="88"/>
      <c r="AK55" s="39"/>
      <c r="AL55" s="136"/>
      <c r="AM55" s="37"/>
      <c r="AN55" s="37"/>
      <c r="AO55" s="37"/>
      <c r="AP55" s="37"/>
      <c r="AQ55" s="82"/>
      <c r="AR55" s="83"/>
      <c r="AS55" s="85"/>
      <c r="AT55" s="37"/>
      <c r="AU55" s="37"/>
      <c r="AV55" s="37"/>
      <c r="AW55" s="37" t="str">
        <f t="shared" si="0"/>
        <v/>
      </c>
    </row>
    <row r="56" spans="2:49">
      <c r="B56" s="74"/>
      <c r="G56" s="75"/>
      <c r="H56"/>
      <c r="I56" s="88"/>
      <c r="AI56" s="88"/>
      <c r="AK56" s="39"/>
      <c r="AL56" s="136"/>
      <c r="AM56" s="37"/>
      <c r="AN56" s="37"/>
      <c r="AO56" s="37"/>
      <c r="AP56" s="37"/>
      <c r="AQ56" s="82"/>
      <c r="AR56" s="83"/>
      <c r="AS56" s="85"/>
      <c r="AT56" s="37"/>
      <c r="AU56" s="37"/>
      <c r="AV56" s="37"/>
      <c r="AW56" s="37" t="str">
        <f t="shared" si="0"/>
        <v/>
      </c>
    </row>
    <row r="57" spans="2:49">
      <c r="B57" s="74"/>
      <c r="G57" s="75"/>
      <c r="H57"/>
      <c r="I57" s="88"/>
      <c r="AI57" s="88"/>
      <c r="AK57" s="39"/>
      <c r="AL57" s="136"/>
      <c r="AM57" s="37"/>
      <c r="AN57" s="37"/>
      <c r="AO57" s="37"/>
      <c r="AP57" s="37"/>
      <c r="AQ57" s="82"/>
      <c r="AR57" s="83"/>
      <c r="AS57" s="85"/>
      <c r="AT57" s="37"/>
      <c r="AU57" s="37"/>
      <c r="AV57" s="37"/>
      <c r="AW57" s="37" t="str">
        <f t="shared" si="0"/>
        <v/>
      </c>
    </row>
    <row r="58" spans="2:49">
      <c r="B58" s="74"/>
      <c r="G58" s="75"/>
      <c r="H58" s="77"/>
      <c r="I58" s="88"/>
      <c r="AI58" s="88"/>
      <c r="AK58" s="39"/>
      <c r="AL58" s="136"/>
      <c r="AM58" s="37"/>
      <c r="AN58" s="37"/>
      <c r="AO58" s="37"/>
      <c r="AP58" s="37"/>
      <c r="AQ58" s="82"/>
      <c r="AR58" s="83"/>
      <c r="AS58" s="85"/>
      <c r="AT58" s="37"/>
      <c r="AU58" s="37"/>
      <c r="AV58" s="37"/>
      <c r="AW58" s="37" t="str">
        <f t="shared" si="0"/>
        <v/>
      </c>
    </row>
    <row r="59" spans="2:49">
      <c r="B59" s="74"/>
      <c r="G59" s="75"/>
      <c r="H59" s="77"/>
      <c r="I59" s="88"/>
      <c r="AI59" s="88"/>
      <c r="AK59" s="39"/>
      <c r="AL59" s="136"/>
      <c r="AM59" s="37"/>
      <c r="AN59" s="37"/>
      <c r="AO59" s="37"/>
      <c r="AP59" s="37"/>
      <c r="AQ59" s="82"/>
      <c r="AR59" s="83"/>
      <c r="AS59" s="85"/>
      <c r="AT59" s="37"/>
      <c r="AU59" s="37"/>
      <c r="AV59" s="37"/>
      <c r="AW59" s="37" t="str">
        <f t="shared" si="0"/>
        <v/>
      </c>
    </row>
    <row r="60" spans="2:49">
      <c r="B60" s="76"/>
      <c r="C60" s="77"/>
      <c r="D60" s="77"/>
      <c r="E60" s="77"/>
      <c r="F60" s="77"/>
      <c r="G60" s="78"/>
      <c r="H60" s="77"/>
      <c r="I60" s="88"/>
      <c r="AI60" s="88"/>
      <c r="AK60" s="39"/>
      <c r="AL60" s="136"/>
      <c r="AM60" s="37"/>
      <c r="AN60" s="37"/>
      <c r="AO60" s="37"/>
      <c r="AP60" s="37"/>
      <c r="AQ60" s="82"/>
      <c r="AR60" s="83"/>
      <c r="AS60" s="85"/>
      <c r="AT60" s="37"/>
      <c r="AU60" s="37"/>
      <c r="AV60" s="37"/>
      <c r="AW60" s="37" t="str">
        <f t="shared" si="0"/>
        <v/>
      </c>
    </row>
    <row r="61" spans="2:49">
      <c r="B61" s="76"/>
      <c r="C61" s="77"/>
      <c r="D61" s="77"/>
      <c r="E61" s="77"/>
      <c r="F61" s="77"/>
      <c r="G61" s="78"/>
      <c r="H61" s="77"/>
      <c r="I61" s="88"/>
      <c r="AI61" s="88"/>
      <c r="AK61" s="39"/>
      <c r="AL61" s="136"/>
      <c r="AM61" s="37"/>
      <c r="AN61" s="37"/>
      <c r="AO61" s="37"/>
      <c r="AP61" s="37"/>
      <c r="AQ61" s="82"/>
      <c r="AR61" s="83"/>
      <c r="AS61" s="85"/>
      <c r="AT61" s="37"/>
      <c r="AU61" s="37"/>
      <c r="AV61" s="37"/>
      <c r="AW61" s="37" t="str">
        <f t="shared" si="0"/>
        <v/>
      </c>
    </row>
    <row r="62" spans="2:49">
      <c r="B62" s="76"/>
      <c r="C62" s="77"/>
      <c r="D62" s="77"/>
      <c r="E62" s="77"/>
      <c r="F62" s="77"/>
      <c r="G62" s="78"/>
      <c r="H62" s="77"/>
      <c r="I62" s="88"/>
      <c r="AI62" s="88"/>
      <c r="AK62" s="39"/>
      <c r="AL62" s="136"/>
      <c r="AM62" s="37"/>
      <c r="AN62" s="37"/>
      <c r="AO62" s="37"/>
      <c r="AP62" s="37"/>
      <c r="AQ62" s="82"/>
      <c r="AR62" s="83"/>
      <c r="AS62" s="85"/>
      <c r="AT62" s="37"/>
      <c r="AU62" s="37"/>
      <c r="AV62" s="37"/>
      <c r="AW62" s="37" t="str">
        <f t="shared" si="0"/>
        <v/>
      </c>
    </row>
    <row r="63" spans="2:49">
      <c r="B63" s="76"/>
      <c r="C63" s="77"/>
      <c r="D63" s="77"/>
      <c r="E63" s="77"/>
      <c r="F63" s="77"/>
      <c r="G63" s="78"/>
      <c r="H63" s="77"/>
      <c r="I63" s="88"/>
      <c r="AI63" s="88"/>
      <c r="AK63" s="39"/>
      <c r="AL63" s="136"/>
      <c r="AM63" s="37"/>
      <c r="AN63" s="37"/>
      <c r="AO63" s="37"/>
      <c r="AP63" s="37"/>
      <c r="AQ63" s="82"/>
      <c r="AR63" s="83"/>
      <c r="AS63" s="85"/>
      <c r="AT63" s="37"/>
      <c r="AU63" s="37"/>
      <c r="AV63" s="37"/>
      <c r="AW63" s="37" t="str">
        <f t="shared" si="0"/>
        <v/>
      </c>
    </row>
    <row r="64" spans="2:49">
      <c r="B64" s="76"/>
      <c r="C64" s="77"/>
      <c r="D64" s="77"/>
      <c r="E64" s="77"/>
      <c r="F64" s="77"/>
      <c r="G64" s="78"/>
      <c r="H64" s="77"/>
      <c r="I64" s="88"/>
      <c r="AI64" s="88"/>
      <c r="AK64" s="39"/>
      <c r="AL64" s="136"/>
      <c r="AM64" s="37"/>
      <c r="AN64" s="37"/>
      <c r="AO64" s="37"/>
      <c r="AP64" s="37"/>
      <c r="AQ64" s="82"/>
      <c r="AR64" s="83"/>
      <c r="AS64" s="85"/>
      <c r="AT64" s="37"/>
      <c r="AU64" s="37"/>
      <c r="AV64" s="37"/>
      <c r="AW64" s="37" t="str">
        <f t="shared" si="0"/>
        <v/>
      </c>
    </row>
    <row r="65" spans="2:49">
      <c r="B65" s="76"/>
      <c r="C65" s="77"/>
      <c r="D65" s="77"/>
      <c r="E65" s="77"/>
      <c r="F65" s="77"/>
      <c r="G65" s="78"/>
      <c r="H65" s="77"/>
      <c r="I65" s="88"/>
      <c r="AI65" s="88"/>
      <c r="AK65" s="39"/>
      <c r="AL65" s="136"/>
      <c r="AM65" s="37"/>
      <c r="AN65" s="37"/>
      <c r="AO65" s="37"/>
      <c r="AP65" s="37"/>
      <c r="AQ65" s="82"/>
      <c r="AR65" s="83"/>
      <c r="AS65" s="85"/>
      <c r="AT65" s="37"/>
      <c r="AU65" s="37"/>
      <c r="AV65" s="37"/>
      <c r="AW65" s="37" t="str">
        <f t="shared" si="0"/>
        <v/>
      </c>
    </row>
    <row r="66" spans="2:49">
      <c r="B66" s="76"/>
      <c r="C66" s="77"/>
      <c r="D66" s="77"/>
      <c r="E66" s="77"/>
      <c r="F66" s="77"/>
      <c r="G66" s="78"/>
      <c r="H66" s="77"/>
      <c r="I66" s="88"/>
      <c r="AI66" s="88"/>
      <c r="AK66" s="39"/>
      <c r="AL66" s="136"/>
      <c r="AM66" s="37"/>
      <c r="AN66" s="37"/>
      <c r="AO66" s="37"/>
      <c r="AP66" s="37"/>
      <c r="AQ66" s="82"/>
      <c r="AR66" s="83"/>
      <c r="AS66" s="85"/>
      <c r="AT66" s="37"/>
      <c r="AU66" s="37"/>
      <c r="AV66" s="37"/>
      <c r="AW66" s="37" t="str">
        <f t="shared" si="0"/>
        <v/>
      </c>
    </row>
    <row r="67" spans="2:49">
      <c r="B67" s="76"/>
      <c r="C67" s="77"/>
      <c r="D67" s="77"/>
      <c r="E67" s="77"/>
      <c r="F67" s="77"/>
      <c r="G67" s="78"/>
      <c r="H67" s="77"/>
      <c r="I67" s="88"/>
      <c r="AI67" s="88"/>
      <c r="AK67" s="39"/>
      <c r="AL67" s="136"/>
      <c r="AM67" s="37"/>
      <c r="AN67" s="37"/>
      <c r="AO67" s="37"/>
      <c r="AP67" s="37"/>
      <c r="AQ67" s="82"/>
      <c r="AR67" s="83"/>
      <c r="AS67" s="85"/>
      <c r="AT67" s="37"/>
      <c r="AU67" s="37"/>
      <c r="AV67" s="37"/>
      <c r="AW67" s="37" t="str">
        <f t="shared" si="0"/>
        <v/>
      </c>
    </row>
    <row r="68" spans="2:49">
      <c r="B68" s="76"/>
      <c r="C68" s="77"/>
      <c r="D68" s="77"/>
      <c r="E68" s="77"/>
      <c r="F68" s="77"/>
      <c r="G68" s="78"/>
      <c r="H68" s="77"/>
      <c r="I68" s="88"/>
      <c r="AI68" s="88"/>
      <c r="AK68" s="39"/>
      <c r="AL68" s="136"/>
      <c r="AM68" s="37"/>
      <c r="AN68" s="37"/>
      <c r="AO68" s="37"/>
      <c r="AP68" s="37"/>
      <c r="AQ68" s="82"/>
      <c r="AR68" s="83"/>
      <c r="AS68" s="85"/>
      <c r="AT68" s="37"/>
      <c r="AU68" s="37"/>
      <c r="AV68" s="37"/>
      <c r="AW68" s="37" t="str">
        <f t="shared" si="0"/>
        <v/>
      </c>
    </row>
    <row r="69" spans="2:49">
      <c r="B69" s="76"/>
      <c r="C69" s="77"/>
      <c r="D69" s="77"/>
      <c r="E69" s="77"/>
      <c r="F69" s="77"/>
      <c r="G69" s="78"/>
      <c r="H69" s="77"/>
      <c r="I69" s="88"/>
      <c r="AI69" s="88"/>
      <c r="AK69" s="39"/>
      <c r="AL69" s="136"/>
      <c r="AM69" s="37"/>
      <c r="AN69" s="37"/>
      <c r="AO69" s="37"/>
      <c r="AP69" s="37"/>
      <c r="AQ69" s="82"/>
      <c r="AR69" s="83"/>
      <c r="AS69" s="85"/>
      <c r="AT69" s="37"/>
      <c r="AU69" s="37"/>
      <c r="AV69" s="37"/>
      <c r="AW69" s="37" t="str">
        <f>IF(AV69&gt;0,"PAGADO",IF(AQ69="","",IF(AQ69=$AY$3,"FALTA BOLETA",IF(AQ69=$AY$4,"FALTA BOLETA",IF(AQ69=$AY$5,"FALTA BOLETA")))))</f>
        <v/>
      </c>
    </row>
    <row r="70" spans="2:49">
      <c r="B70" s="76"/>
      <c r="C70" s="77"/>
      <c r="D70" s="77"/>
      <c r="E70" s="77"/>
      <c r="F70" s="77"/>
      <c r="G70" s="78"/>
      <c r="H70" s="77"/>
      <c r="I70" s="88"/>
      <c r="AI70" s="88"/>
      <c r="AK70" s="39"/>
      <c r="AL70" s="136"/>
      <c r="AM70" s="37"/>
      <c r="AN70" s="37"/>
      <c r="AO70" s="37"/>
      <c r="AP70" s="37"/>
      <c r="AQ70" s="82"/>
      <c r="AR70" s="83"/>
      <c r="AS70" s="85"/>
      <c r="AT70" s="37"/>
      <c r="AU70" s="37"/>
      <c r="AV70" s="37"/>
      <c r="AW70" s="37" t="str">
        <f>IF(AV70&gt;0,"PAGADO",IF(AQ70="","",IF(AQ70=$AY$3,"FALTA BOLETA",IF(AQ70=$AY$4,"FALTA BOLETA",IF(AQ70=$AY$5,"FALTA BOLETA")))))</f>
        <v/>
      </c>
    </row>
    <row r="71" spans="2:49">
      <c r="B71" s="76"/>
      <c r="C71" s="77"/>
      <c r="D71" s="77"/>
      <c r="E71" s="77"/>
      <c r="F71" s="77"/>
      <c r="G71" s="78"/>
      <c r="H71" s="77"/>
      <c r="I71" s="88"/>
    </row>
    <row r="72" spans="2:49">
      <c r="B72" s="76"/>
      <c r="C72" s="77"/>
      <c r="D72" s="77"/>
      <c r="E72" s="77"/>
      <c r="F72" s="77"/>
      <c r="G72" s="78"/>
      <c r="H72" s="77"/>
      <c r="I72" s="88"/>
    </row>
    <row r="73" spans="2:49">
      <c r="B73" s="76"/>
      <c r="C73" s="77"/>
      <c r="D73" s="77"/>
      <c r="E73" s="77"/>
      <c r="F73" s="77"/>
      <c r="G73" s="78"/>
      <c r="H73" s="77"/>
      <c r="I73" s="88"/>
    </row>
    <row r="74" spans="2:49">
      <c r="B74" s="76"/>
      <c r="C74" s="77"/>
      <c r="D74" s="77"/>
      <c r="E74" s="77"/>
      <c r="F74" s="77"/>
      <c r="G74" s="78"/>
      <c r="I74" s="88"/>
    </row>
    <row r="75" spans="2:49">
      <c r="B75" s="79"/>
      <c r="C75" s="80"/>
      <c r="D75" s="80"/>
      <c r="E75" s="80"/>
      <c r="F75" s="80"/>
      <c r="G75" s="81"/>
      <c r="I75" s="88"/>
    </row>
  </sheetData>
  <autoFilter ref="AK3:AW70" xr:uid="{7BCEB58B-7786-4520-8B41-EE7D37862FC7}">
    <filterColumn colId="6" showButton="0"/>
  </autoFilter>
  <mergeCells count="66">
    <mergeCell ref="B51:G51"/>
    <mergeCell ref="K44:L44"/>
    <mergeCell ref="K45:L45"/>
    <mergeCell ref="K46:L46"/>
    <mergeCell ref="K47:L47"/>
    <mergeCell ref="K48:L48"/>
    <mergeCell ref="K49:L49"/>
    <mergeCell ref="K40:L40"/>
    <mergeCell ref="B41:E41"/>
    <mergeCell ref="K41:L41"/>
    <mergeCell ref="K42:L42"/>
    <mergeCell ref="K50:L50"/>
    <mergeCell ref="F20:G20"/>
    <mergeCell ref="B21:C21"/>
    <mergeCell ref="B22:C22"/>
    <mergeCell ref="B23:C23"/>
    <mergeCell ref="K43:L43"/>
    <mergeCell ref="B25:C25"/>
    <mergeCell ref="B26:C26"/>
    <mergeCell ref="B27:C27"/>
    <mergeCell ref="B28:C28"/>
    <mergeCell ref="K28:K39"/>
    <mergeCell ref="B30:D30"/>
    <mergeCell ref="F30:G30"/>
    <mergeCell ref="B31:C31"/>
    <mergeCell ref="B32:C32"/>
    <mergeCell ref="B33:C33"/>
    <mergeCell ref="B35:D35"/>
    <mergeCell ref="B6:C6"/>
    <mergeCell ref="K6:K27"/>
    <mergeCell ref="B7:C7"/>
    <mergeCell ref="B8:C8"/>
    <mergeCell ref="B10:D10"/>
    <mergeCell ref="F10:G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20:D20"/>
    <mergeCell ref="S4:U4"/>
    <mergeCell ref="V4:X4"/>
    <mergeCell ref="Y4:AA4"/>
    <mergeCell ref="AB4:AD4"/>
    <mergeCell ref="AE4:AG4"/>
    <mergeCell ref="B4:D4"/>
    <mergeCell ref="F4:G4"/>
    <mergeCell ref="K4:L5"/>
    <mergeCell ref="M4:O4"/>
    <mergeCell ref="P4:R4"/>
    <mergeCell ref="B5:C5"/>
    <mergeCell ref="B2:G2"/>
    <mergeCell ref="M2:AG2"/>
    <mergeCell ref="AK2:AW2"/>
    <mergeCell ref="M3:O3"/>
    <mergeCell ref="P3:R3"/>
    <mergeCell ref="S3:U3"/>
    <mergeCell ref="V3:X3"/>
    <mergeCell ref="Y3:AA3"/>
    <mergeCell ref="AB3:AD3"/>
    <mergeCell ref="AE3:AG3"/>
    <mergeCell ref="AQ3:AR3"/>
  </mergeCells>
  <conditionalFormatting sqref="AH6:AH39">
    <cfRule type="containsText" dxfId="118" priority="623" operator="containsText" text="x">
      <formula>NOT(ISERROR(SEARCH("x",AH6)))</formula>
    </cfRule>
  </conditionalFormatting>
  <conditionalFormatting sqref="AH6:AH39">
    <cfRule type="containsText" dxfId="117" priority="614" operator="containsText" text="r">
      <formula>NOT(ISERROR(SEARCH("r",AH6)))</formula>
    </cfRule>
    <cfRule type="containsText" dxfId="116" priority="622" operator="containsText" text="o">
      <formula>NOT(ISERROR(SEARCH("o",AH6)))</formula>
    </cfRule>
  </conditionalFormatting>
  <conditionalFormatting sqref="AR4:AR70">
    <cfRule type="expression" dxfId="115" priority="619">
      <formula>AQ4=$AY$5</formula>
    </cfRule>
    <cfRule type="expression" dxfId="114" priority="620">
      <formula>AQ4=$AY$4</formula>
    </cfRule>
    <cfRule type="expression" dxfId="113" priority="621">
      <formula>AQ4=$AY$3</formula>
    </cfRule>
  </conditionalFormatting>
  <conditionalFormatting sqref="AW4:AW70">
    <cfRule type="expression" dxfId="112" priority="615">
      <formula>AV4&gt;0</formula>
    </cfRule>
    <cfRule type="expression" dxfId="111" priority="616">
      <formula>AQ4=$AY$5</formula>
    </cfRule>
    <cfRule type="expression" dxfId="110" priority="617">
      <formula>AQ4=$AY$3</formula>
    </cfRule>
    <cfRule type="expression" dxfId="109" priority="618">
      <formula>AQ4=$AY$4</formula>
    </cfRule>
  </conditionalFormatting>
  <conditionalFormatting sqref="M6:M39 P6:P39 S6:S39 V6:V39 Y6:Y39 AB6:AB39 AE6:AE39">
    <cfRule type="containsText" dxfId="108" priority="59" operator="containsText" text="x">
      <formula>NOT(ISERROR(SEARCH("x",M6)))</formula>
    </cfRule>
  </conditionalFormatting>
  <conditionalFormatting sqref="N6:N39 Q6:Q39 T6:T39 W6:W39 Z6:Z39 AC6:AC39 AF6:AF39">
    <cfRule type="containsText" dxfId="107" priority="58" operator="containsText" text="x">
      <formula>NOT(ISERROR(SEARCH("x",N6)))</formula>
    </cfRule>
  </conditionalFormatting>
  <conditionalFormatting sqref="O6:O21 R6:R39 U6:U21 X6:X39 AA6:AA21 AD6:AD39 AG6:AG39 O28:O39 U28:U39 AA28:AA39">
    <cfRule type="containsText" dxfId="106" priority="57" operator="containsText" text="x">
      <formula>NOT(ISERROR(SEARCH("x",O6)))</formula>
    </cfRule>
  </conditionalFormatting>
  <conditionalFormatting sqref="M6:AG21 M28:AG39 M22:N27 P22:T27 V22:Z27 AB22:AG27">
    <cfRule type="containsText" dxfId="105" priority="55" operator="containsText" text="r">
      <formula>NOT(ISERROR(SEARCH("r",M6)))</formula>
    </cfRule>
    <cfRule type="containsText" dxfId="104" priority="56" operator="containsText" text="o">
      <formula>NOT(ISERROR(SEARCH("o",M6)))</formula>
    </cfRule>
  </conditionalFormatting>
  <conditionalFormatting sqref="O22">
    <cfRule type="containsText" dxfId="103" priority="54" operator="containsText" text="x">
      <formula>NOT(ISERROR(SEARCH("x",O22)))</formula>
    </cfRule>
  </conditionalFormatting>
  <conditionalFormatting sqref="O22">
    <cfRule type="containsText" dxfId="102" priority="52" operator="containsText" text="r">
      <formula>NOT(ISERROR(SEARCH("r",O22)))</formula>
    </cfRule>
    <cfRule type="containsText" dxfId="101" priority="53" operator="containsText" text="o">
      <formula>NOT(ISERROR(SEARCH("o",O22)))</formula>
    </cfRule>
  </conditionalFormatting>
  <conditionalFormatting sqref="O23">
    <cfRule type="containsText" dxfId="100" priority="51" operator="containsText" text="x">
      <formula>NOT(ISERROR(SEARCH("x",O23)))</formula>
    </cfRule>
  </conditionalFormatting>
  <conditionalFormatting sqref="O23">
    <cfRule type="containsText" dxfId="99" priority="49" operator="containsText" text="r">
      <formula>NOT(ISERROR(SEARCH("r",O23)))</formula>
    </cfRule>
    <cfRule type="containsText" dxfId="98" priority="50" operator="containsText" text="o">
      <formula>NOT(ISERROR(SEARCH("o",O23)))</formula>
    </cfRule>
  </conditionalFormatting>
  <conditionalFormatting sqref="O24">
    <cfRule type="containsText" dxfId="97" priority="48" operator="containsText" text="x">
      <formula>NOT(ISERROR(SEARCH("x",O24)))</formula>
    </cfRule>
  </conditionalFormatting>
  <conditionalFormatting sqref="O24">
    <cfRule type="containsText" dxfId="96" priority="46" operator="containsText" text="r">
      <formula>NOT(ISERROR(SEARCH("r",O24)))</formula>
    </cfRule>
    <cfRule type="containsText" dxfId="95" priority="47" operator="containsText" text="o">
      <formula>NOT(ISERROR(SEARCH("o",O24)))</formula>
    </cfRule>
  </conditionalFormatting>
  <conditionalFormatting sqref="O25">
    <cfRule type="containsText" dxfId="94" priority="45" operator="containsText" text="x">
      <formula>NOT(ISERROR(SEARCH("x",O25)))</formula>
    </cfRule>
  </conditionalFormatting>
  <conditionalFormatting sqref="O25">
    <cfRule type="containsText" dxfId="93" priority="43" operator="containsText" text="r">
      <formula>NOT(ISERROR(SEARCH("r",O25)))</formula>
    </cfRule>
    <cfRule type="containsText" dxfId="92" priority="44" operator="containsText" text="o">
      <formula>NOT(ISERROR(SEARCH("o",O25)))</formula>
    </cfRule>
  </conditionalFormatting>
  <conditionalFormatting sqref="O26">
    <cfRule type="containsText" dxfId="91" priority="42" operator="containsText" text="x">
      <formula>NOT(ISERROR(SEARCH("x",O26)))</formula>
    </cfRule>
  </conditionalFormatting>
  <conditionalFormatting sqref="O26">
    <cfRule type="containsText" dxfId="90" priority="40" operator="containsText" text="r">
      <formula>NOT(ISERROR(SEARCH("r",O26)))</formula>
    </cfRule>
    <cfRule type="containsText" dxfId="89" priority="41" operator="containsText" text="o">
      <formula>NOT(ISERROR(SEARCH("o",O26)))</formula>
    </cfRule>
  </conditionalFormatting>
  <conditionalFormatting sqref="O27">
    <cfRule type="containsText" dxfId="88" priority="39" operator="containsText" text="x">
      <formula>NOT(ISERROR(SEARCH("x",O27)))</formula>
    </cfRule>
  </conditionalFormatting>
  <conditionalFormatting sqref="O27">
    <cfRule type="containsText" dxfId="87" priority="37" operator="containsText" text="r">
      <formula>NOT(ISERROR(SEARCH("r",O27)))</formula>
    </cfRule>
    <cfRule type="containsText" dxfId="86" priority="38" operator="containsText" text="o">
      <formula>NOT(ISERROR(SEARCH("o",O27)))</formula>
    </cfRule>
  </conditionalFormatting>
  <conditionalFormatting sqref="U22">
    <cfRule type="containsText" dxfId="85" priority="36" operator="containsText" text="x">
      <formula>NOT(ISERROR(SEARCH("x",U22)))</formula>
    </cfRule>
  </conditionalFormatting>
  <conditionalFormatting sqref="U22">
    <cfRule type="containsText" dxfId="84" priority="34" operator="containsText" text="r">
      <formula>NOT(ISERROR(SEARCH("r",U22)))</formula>
    </cfRule>
    <cfRule type="containsText" dxfId="83" priority="35" operator="containsText" text="o">
      <formula>NOT(ISERROR(SEARCH("o",U22)))</formula>
    </cfRule>
  </conditionalFormatting>
  <conditionalFormatting sqref="U23">
    <cfRule type="containsText" dxfId="82" priority="33" operator="containsText" text="x">
      <formula>NOT(ISERROR(SEARCH("x",U23)))</formula>
    </cfRule>
  </conditionalFormatting>
  <conditionalFormatting sqref="U23">
    <cfRule type="containsText" dxfId="81" priority="31" operator="containsText" text="r">
      <formula>NOT(ISERROR(SEARCH("r",U23)))</formula>
    </cfRule>
    <cfRule type="containsText" dxfId="80" priority="32" operator="containsText" text="o">
      <formula>NOT(ISERROR(SEARCH("o",U23)))</formula>
    </cfRule>
  </conditionalFormatting>
  <conditionalFormatting sqref="U24">
    <cfRule type="containsText" dxfId="79" priority="30" operator="containsText" text="x">
      <formula>NOT(ISERROR(SEARCH("x",U24)))</formula>
    </cfRule>
  </conditionalFormatting>
  <conditionalFormatting sqref="U24">
    <cfRule type="containsText" dxfId="78" priority="28" operator="containsText" text="r">
      <formula>NOT(ISERROR(SEARCH("r",U24)))</formula>
    </cfRule>
    <cfRule type="containsText" dxfId="77" priority="29" operator="containsText" text="o">
      <formula>NOT(ISERROR(SEARCH("o",U24)))</formula>
    </cfRule>
  </conditionalFormatting>
  <conditionalFormatting sqref="U25">
    <cfRule type="containsText" dxfId="76" priority="27" operator="containsText" text="x">
      <formula>NOT(ISERROR(SEARCH("x",U25)))</formula>
    </cfRule>
  </conditionalFormatting>
  <conditionalFormatting sqref="U25">
    <cfRule type="containsText" dxfId="75" priority="25" operator="containsText" text="r">
      <formula>NOT(ISERROR(SEARCH("r",U25)))</formula>
    </cfRule>
    <cfRule type="containsText" dxfId="74" priority="26" operator="containsText" text="o">
      <formula>NOT(ISERROR(SEARCH("o",U25)))</formula>
    </cfRule>
  </conditionalFormatting>
  <conditionalFormatting sqref="U26">
    <cfRule type="containsText" dxfId="73" priority="24" operator="containsText" text="x">
      <formula>NOT(ISERROR(SEARCH("x",U26)))</formula>
    </cfRule>
  </conditionalFormatting>
  <conditionalFormatting sqref="U26">
    <cfRule type="containsText" dxfId="72" priority="22" operator="containsText" text="r">
      <formula>NOT(ISERROR(SEARCH("r",U26)))</formula>
    </cfRule>
    <cfRule type="containsText" dxfId="71" priority="23" operator="containsText" text="o">
      <formula>NOT(ISERROR(SEARCH("o",U26)))</formula>
    </cfRule>
  </conditionalFormatting>
  <conditionalFormatting sqref="U27">
    <cfRule type="containsText" dxfId="70" priority="21" operator="containsText" text="x">
      <formula>NOT(ISERROR(SEARCH("x",U27)))</formula>
    </cfRule>
  </conditionalFormatting>
  <conditionalFormatting sqref="U27">
    <cfRule type="containsText" dxfId="69" priority="19" operator="containsText" text="r">
      <formula>NOT(ISERROR(SEARCH("r",U27)))</formula>
    </cfRule>
    <cfRule type="containsText" dxfId="68" priority="20" operator="containsText" text="o">
      <formula>NOT(ISERROR(SEARCH("o",U27)))</formula>
    </cfRule>
  </conditionalFormatting>
  <conditionalFormatting sqref="AA22">
    <cfRule type="containsText" dxfId="67" priority="18" operator="containsText" text="x">
      <formula>NOT(ISERROR(SEARCH("x",AA22)))</formula>
    </cfRule>
  </conditionalFormatting>
  <conditionalFormatting sqref="AA22">
    <cfRule type="containsText" dxfId="66" priority="16" operator="containsText" text="r">
      <formula>NOT(ISERROR(SEARCH("r",AA22)))</formula>
    </cfRule>
    <cfRule type="containsText" dxfId="65" priority="17" operator="containsText" text="o">
      <formula>NOT(ISERROR(SEARCH("o",AA22)))</formula>
    </cfRule>
  </conditionalFormatting>
  <conditionalFormatting sqref="AA23">
    <cfRule type="containsText" dxfId="64" priority="15" operator="containsText" text="x">
      <formula>NOT(ISERROR(SEARCH("x",AA23)))</formula>
    </cfRule>
  </conditionalFormatting>
  <conditionalFormatting sqref="AA23">
    <cfRule type="containsText" dxfId="63" priority="13" operator="containsText" text="r">
      <formula>NOT(ISERROR(SEARCH("r",AA23)))</formula>
    </cfRule>
    <cfRule type="containsText" dxfId="62" priority="14" operator="containsText" text="o">
      <formula>NOT(ISERROR(SEARCH("o",AA23)))</formula>
    </cfRule>
  </conditionalFormatting>
  <conditionalFormatting sqref="AA24">
    <cfRule type="containsText" dxfId="61" priority="12" operator="containsText" text="x">
      <formula>NOT(ISERROR(SEARCH("x",AA24)))</formula>
    </cfRule>
  </conditionalFormatting>
  <conditionalFormatting sqref="AA24">
    <cfRule type="containsText" dxfId="60" priority="10" operator="containsText" text="r">
      <formula>NOT(ISERROR(SEARCH("r",AA24)))</formula>
    </cfRule>
    <cfRule type="containsText" dxfId="59" priority="11" operator="containsText" text="o">
      <formula>NOT(ISERROR(SEARCH("o",AA24)))</formula>
    </cfRule>
  </conditionalFormatting>
  <conditionalFormatting sqref="AA25">
    <cfRule type="containsText" dxfId="58" priority="9" operator="containsText" text="x">
      <formula>NOT(ISERROR(SEARCH("x",AA25)))</formula>
    </cfRule>
  </conditionalFormatting>
  <conditionalFormatting sqref="AA25">
    <cfRule type="containsText" dxfId="57" priority="7" operator="containsText" text="r">
      <formula>NOT(ISERROR(SEARCH("r",AA25)))</formula>
    </cfRule>
    <cfRule type="containsText" dxfId="56" priority="8" operator="containsText" text="o">
      <formula>NOT(ISERROR(SEARCH("o",AA25)))</formula>
    </cfRule>
  </conditionalFormatting>
  <conditionalFormatting sqref="AA26">
    <cfRule type="containsText" dxfId="55" priority="6" operator="containsText" text="x">
      <formula>NOT(ISERROR(SEARCH("x",AA26)))</formula>
    </cfRule>
  </conditionalFormatting>
  <conditionalFormatting sqref="AA26">
    <cfRule type="containsText" dxfId="54" priority="4" operator="containsText" text="r">
      <formula>NOT(ISERROR(SEARCH("r",AA26)))</formula>
    </cfRule>
    <cfRule type="containsText" dxfId="53" priority="5" operator="containsText" text="o">
      <formula>NOT(ISERROR(SEARCH("o",AA26)))</formula>
    </cfRule>
  </conditionalFormatting>
  <conditionalFormatting sqref="AA27">
    <cfRule type="containsText" dxfId="52" priority="3" operator="containsText" text="x">
      <formula>NOT(ISERROR(SEARCH("x",AA27)))</formula>
    </cfRule>
  </conditionalFormatting>
  <conditionalFormatting sqref="AA27">
    <cfRule type="containsText" dxfId="51" priority="1" operator="containsText" text="r">
      <formula>NOT(ISERROR(SEARCH("r",AA27)))</formula>
    </cfRule>
    <cfRule type="containsText" dxfId="50" priority="2" operator="containsText" text="o">
      <formula>NOT(ISERROR(SEARCH("o",AA27)))</formula>
    </cfRule>
  </conditionalFormatting>
  <dataValidations count="1">
    <dataValidation type="list" allowBlank="1" showInputMessage="1" showErrorMessage="1" sqref="AQ4:AQ1048576" xr:uid="{5AE33D19-F9CA-4DD0-81F5-B2442CDF8CC4}">
      <formula1>$AY$3:$AY$5</formula1>
    </dataValidation>
  </dataValidations>
  <pageMargins left="0.39370078740157483" right="0" top="0" bottom="0" header="0" footer="0"/>
  <pageSetup paperSize="9" scale="31" orientation="landscape" horizontalDpi="200" verticalDpi="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13" operator="containsText" id="{3AFFE7E5-5EE3-474D-AAF9-8E6F028B4627}">
            <xm:f>NOT(ISERROR(SEARCH($AY$6,AW4)))</xm:f>
            <xm:f>$AY$6</xm:f>
            <x14:dxf>
              <fill>
                <patternFill>
                  <bgColor rgb="FF92D050"/>
                </patternFill>
              </fill>
            </x14:dxf>
          </x14:cfRule>
          <xm:sqref>AW4:AW70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628A-318C-4F63-99C5-A0C075D385B2}">
  <sheetPr>
    <pageSetUpPr fitToPage="1"/>
  </sheetPr>
  <dimension ref="B1:AY75"/>
  <sheetViews>
    <sheetView showGridLines="0" topLeftCell="AJ1" zoomScale="85" zoomScaleNormal="85" workbookViewId="0">
      <pane ySplit="5" topLeftCell="A17" activePane="bottomLeft" state="frozen"/>
      <selection pane="bottomLeft" activeCell="W24" sqref="W24"/>
    </sheetView>
  </sheetViews>
  <sheetFormatPr defaultColWidth="11.42578125" defaultRowHeight="15"/>
  <cols>
    <col min="1" max="1" width="1.7109375" customWidth="1"/>
    <col min="2" max="3" width="9.85546875" customWidth="1"/>
    <col min="5" max="5" width="2.7109375" customWidth="1"/>
    <col min="6" max="6" width="20.28515625" bestFit="1" customWidth="1"/>
    <col min="7" max="7" width="11.42578125" style="1" customWidth="1"/>
    <col min="8" max="8" width="2" style="1" customWidth="1"/>
    <col min="9" max="9" width="8" customWidth="1"/>
    <col min="10" max="10" width="2.42578125" customWidth="1"/>
    <col min="11" max="11" width="4.140625" customWidth="1"/>
    <col min="12" max="12" width="12.42578125" style="1" bestFit="1" customWidth="1"/>
    <col min="13" max="33" width="5.28515625" style="1" customWidth="1"/>
    <col min="34" max="34" width="2" style="1" customWidth="1"/>
    <col min="35" max="35" width="7.42578125" customWidth="1"/>
    <col min="36" max="36" width="2" customWidth="1"/>
    <col min="37" max="37" width="12.140625" style="22" bestFit="1" customWidth="1"/>
    <col min="38" max="38" width="15" style="22" bestFit="1" customWidth="1"/>
    <col min="39" max="39" width="29.7109375" style="22" customWidth="1"/>
    <col min="40" max="40" width="26.42578125" style="22" customWidth="1"/>
    <col min="41" max="41" width="14.42578125" style="22" customWidth="1"/>
    <col min="42" max="42" width="14" style="22" customWidth="1"/>
    <col min="43" max="43" width="15.85546875" style="22" customWidth="1"/>
    <col min="44" max="44" width="2.5703125" style="22" customWidth="1"/>
    <col min="45" max="45" width="13.28515625" style="86" customWidth="1"/>
    <col min="46" max="46" width="37.28515625" style="22" customWidth="1"/>
    <col min="47" max="47" width="16.42578125" style="22" customWidth="1"/>
    <col min="48" max="48" width="17" style="22" customWidth="1"/>
    <col min="49" max="49" width="16.7109375" style="22" customWidth="1"/>
    <col min="50" max="50" width="11.42578125" style="21" customWidth="1"/>
    <col min="51" max="51" width="12.140625" style="21" hidden="1" customWidth="1"/>
    <col min="52" max="52" width="17.42578125" customWidth="1"/>
  </cols>
  <sheetData>
    <row r="1" spans="2:51">
      <c r="I1" s="88"/>
      <c r="AI1" s="88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/>
      <c r="AY1"/>
    </row>
    <row r="2" spans="2:51">
      <c r="B2" s="204" t="s">
        <v>0</v>
      </c>
      <c r="C2" s="204"/>
      <c r="D2" s="204"/>
      <c r="E2" s="204"/>
      <c r="F2" s="204"/>
      <c r="G2" s="204"/>
      <c r="H2" s="26"/>
      <c r="I2" s="88"/>
      <c r="L2" s="87"/>
      <c r="M2" s="154" t="s">
        <v>23</v>
      </c>
      <c r="N2" s="155"/>
      <c r="O2" s="155"/>
      <c r="P2" s="155"/>
      <c r="Q2" s="155"/>
      <c r="R2" s="155"/>
      <c r="S2" s="155"/>
      <c r="T2" s="155"/>
      <c r="U2" s="156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6"/>
      <c r="AI2" s="88"/>
      <c r="AK2" s="139" t="s">
        <v>24</v>
      </c>
      <c r="AL2" s="153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/>
      <c r="AY2"/>
    </row>
    <row r="3" spans="2:51">
      <c r="I3" s="88"/>
      <c r="K3" s="87"/>
      <c r="L3" s="87"/>
      <c r="M3" s="159">
        <v>44802</v>
      </c>
      <c r="N3" s="160"/>
      <c r="O3" s="161"/>
      <c r="P3" s="159">
        <v>44803</v>
      </c>
      <c r="Q3" s="160"/>
      <c r="R3" s="161"/>
      <c r="S3" s="159">
        <v>44804</v>
      </c>
      <c r="T3" s="160"/>
      <c r="U3" s="161"/>
      <c r="V3" s="211"/>
      <c r="W3" s="212"/>
      <c r="X3" s="212"/>
      <c r="Y3" s="211"/>
      <c r="Z3" s="212"/>
      <c r="AA3" s="212"/>
      <c r="AB3" s="211"/>
      <c r="AC3" s="212"/>
      <c r="AD3" s="212"/>
      <c r="AE3" s="211"/>
      <c r="AF3" s="212"/>
      <c r="AG3" s="212"/>
      <c r="AH3" s="89"/>
      <c r="AI3" s="88"/>
      <c r="AK3" s="38" t="s">
        <v>25</v>
      </c>
      <c r="AL3" s="135" t="s">
        <v>26</v>
      </c>
      <c r="AM3" s="35" t="s">
        <v>27</v>
      </c>
      <c r="AN3" s="35" t="s">
        <v>28</v>
      </c>
      <c r="AO3" s="35" t="s">
        <v>29</v>
      </c>
      <c r="AP3" s="35" t="s">
        <v>30</v>
      </c>
      <c r="AQ3" s="164" t="s">
        <v>31</v>
      </c>
      <c r="AR3" s="164"/>
      <c r="AS3" s="35" t="s">
        <v>32</v>
      </c>
      <c r="AT3" s="35" t="s">
        <v>33</v>
      </c>
      <c r="AU3" s="35" t="s">
        <v>34</v>
      </c>
      <c r="AV3" s="35" t="s">
        <v>35</v>
      </c>
      <c r="AW3" s="35" t="s">
        <v>36</v>
      </c>
      <c r="AX3"/>
      <c r="AY3" s="1" t="s">
        <v>3</v>
      </c>
    </row>
    <row r="4" spans="2:51">
      <c r="B4" s="139" t="s">
        <v>37</v>
      </c>
      <c r="C4" s="148"/>
      <c r="D4" s="140"/>
      <c r="F4" s="171" t="s">
        <v>38</v>
      </c>
      <c r="G4" s="172"/>
      <c r="H4" s="89"/>
      <c r="I4" s="88"/>
      <c r="K4" s="173" t="s">
        <v>39</v>
      </c>
      <c r="L4" s="174"/>
      <c r="M4" s="163" t="s">
        <v>40</v>
      </c>
      <c r="N4" s="157"/>
      <c r="O4" s="158"/>
      <c r="P4" s="163" t="s">
        <v>41</v>
      </c>
      <c r="Q4" s="157"/>
      <c r="R4" s="158"/>
      <c r="S4" s="163" t="s">
        <v>42</v>
      </c>
      <c r="T4" s="157"/>
      <c r="U4" s="158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89"/>
      <c r="AI4" s="88"/>
      <c r="AK4" s="39"/>
      <c r="AL4" s="136"/>
      <c r="AM4" s="37"/>
      <c r="AN4" s="37"/>
      <c r="AO4" s="37"/>
      <c r="AP4" s="82"/>
      <c r="AQ4" s="82"/>
      <c r="AR4" s="83"/>
      <c r="AS4" s="84"/>
      <c r="AT4" s="37"/>
      <c r="AU4" s="37"/>
      <c r="AV4" s="37"/>
      <c r="AW4" s="37" t="str">
        <f>IF(AV4&gt;0,"PAGADO",IF(AQ4="","",IF(AQ4=$AY$3,"FALTA BOLETA",IF(AQ4=$AY$4,"FALTA BOLETA",IF(AQ4=$AY$5,"FALTA BOLETA")))))</f>
        <v/>
      </c>
      <c r="AY4" s="22" t="s">
        <v>4</v>
      </c>
    </row>
    <row r="5" spans="2:51">
      <c r="B5" s="169" t="s">
        <v>3</v>
      </c>
      <c r="C5" s="170"/>
      <c r="D5" s="40" t="s">
        <v>50</v>
      </c>
      <c r="F5" s="72" t="s">
        <v>2</v>
      </c>
      <c r="G5" s="73" t="s">
        <v>51</v>
      </c>
      <c r="H5" s="26"/>
      <c r="I5" s="88"/>
      <c r="K5" s="175"/>
      <c r="L5" s="176"/>
      <c r="M5" s="28" t="s">
        <v>52</v>
      </c>
      <c r="N5" s="29" t="s">
        <v>53</v>
      </c>
      <c r="O5" s="30" t="s">
        <v>54</v>
      </c>
      <c r="P5" s="28" t="s">
        <v>52</v>
      </c>
      <c r="Q5" s="29" t="s">
        <v>53</v>
      </c>
      <c r="R5" s="30" t="s">
        <v>54</v>
      </c>
      <c r="S5" s="28" t="s">
        <v>52</v>
      </c>
      <c r="T5" s="29" t="s">
        <v>53</v>
      </c>
      <c r="U5" s="30" t="s">
        <v>54</v>
      </c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8"/>
      <c r="AK5" s="36"/>
      <c r="AL5" s="36"/>
      <c r="AM5" s="37"/>
      <c r="AN5" s="37"/>
      <c r="AO5" s="37"/>
      <c r="AP5" s="37"/>
      <c r="AQ5" s="82"/>
      <c r="AR5" s="83"/>
      <c r="AS5" s="85"/>
      <c r="AT5" s="37"/>
      <c r="AU5" s="37"/>
      <c r="AV5" s="37"/>
      <c r="AW5" s="37" t="str">
        <f t="shared" ref="AW5:AW68" si="0">IF(AV5&gt;0,"PAGADO",IF(AQ5="","",IF(AQ5=$AY$3,"FALTA BOLETA",IF(AQ5=$AY$4,"FALTA BOLETA",IF(AQ5=$AY$5,"FALTA BOLETA")))))</f>
        <v/>
      </c>
      <c r="AY5" s="22" t="s">
        <v>5</v>
      </c>
    </row>
    <row r="6" spans="2:51">
      <c r="B6" s="169" t="s">
        <v>4</v>
      </c>
      <c r="C6" s="170"/>
      <c r="D6" s="41" t="s">
        <v>50</v>
      </c>
      <c r="F6" s="3" t="s">
        <v>3</v>
      </c>
      <c r="G6" s="12">
        <f>SUM(M48,P48,S48,V48,Y48,AB48,AE48)</f>
        <v>0</v>
      </c>
      <c r="I6" s="88"/>
      <c r="K6" s="179" t="s">
        <v>55</v>
      </c>
      <c r="L6" s="31" t="s">
        <v>56</v>
      </c>
      <c r="M6" s="8"/>
      <c r="N6" s="9"/>
      <c r="O6" s="10"/>
      <c r="P6" s="8"/>
      <c r="Q6" s="9"/>
      <c r="R6" s="10"/>
      <c r="S6" s="8"/>
      <c r="T6" s="9"/>
      <c r="U6" s="10"/>
      <c r="AI6" s="88"/>
      <c r="AK6" s="39"/>
      <c r="AL6" s="136"/>
      <c r="AM6" s="37"/>
      <c r="AN6" s="37"/>
      <c r="AO6" s="37"/>
      <c r="AP6" s="37"/>
      <c r="AQ6" s="82"/>
      <c r="AR6" s="83"/>
      <c r="AS6" s="85"/>
      <c r="AT6" s="37"/>
      <c r="AU6" s="37"/>
      <c r="AV6" s="37"/>
      <c r="AW6" s="37" t="str">
        <f t="shared" si="0"/>
        <v/>
      </c>
      <c r="AY6" s="22" t="s">
        <v>57</v>
      </c>
    </row>
    <row r="7" spans="2:51">
      <c r="B7" s="169" t="s">
        <v>5</v>
      </c>
      <c r="C7" s="170"/>
      <c r="D7" s="34" t="s">
        <v>50</v>
      </c>
      <c r="F7" s="3" t="s">
        <v>4</v>
      </c>
      <c r="G7" s="12">
        <f>SUM(N48,Q48,T48,W48,Z48,AC48,AF48)</f>
        <v>0</v>
      </c>
      <c r="I7" s="88"/>
      <c r="K7" s="180"/>
      <c r="L7" s="16" t="s">
        <v>58</v>
      </c>
      <c r="M7" s="11"/>
      <c r="N7" s="2"/>
      <c r="O7" s="12"/>
      <c r="P7" s="11"/>
      <c r="Q7" s="2"/>
      <c r="R7" s="12"/>
      <c r="S7" s="11"/>
      <c r="T7" s="2"/>
      <c r="U7" s="12"/>
      <c r="AI7" s="88"/>
      <c r="AK7" s="39"/>
      <c r="AL7" s="136"/>
      <c r="AM7" s="37"/>
      <c r="AN7" s="37"/>
      <c r="AO7" s="37"/>
      <c r="AP7" s="37"/>
      <c r="AQ7" s="82"/>
      <c r="AR7" s="83"/>
      <c r="AS7" s="85"/>
      <c r="AT7" s="37"/>
      <c r="AU7" s="37"/>
      <c r="AV7" s="37"/>
      <c r="AW7" s="37" t="str">
        <f t="shared" si="0"/>
        <v/>
      </c>
    </row>
    <row r="8" spans="2:51">
      <c r="B8" s="177" t="s">
        <v>59</v>
      </c>
      <c r="C8" s="178"/>
      <c r="D8" s="42" t="s">
        <v>60</v>
      </c>
      <c r="F8" s="19" t="s">
        <v>5</v>
      </c>
      <c r="G8" s="15">
        <f>SUM(O48,R48,U48,X48,AA48,AD48,AG48)</f>
        <v>6</v>
      </c>
      <c r="I8" s="88"/>
      <c r="K8" s="180"/>
      <c r="L8" s="32" t="s">
        <v>61</v>
      </c>
      <c r="M8" s="11"/>
      <c r="N8" s="2"/>
      <c r="O8" s="12"/>
      <c r="P8" s="11"/>
      <c r="Q8" s="2"/>
      <c r="R8" s="12"/>
      <c r="S8" s="11"/>
      <c r="T8" s="2"/>
      <c r="U8" s="12"/>
      <c r="AI8" s="88"/>
      <c r="AK8" s="39"/>
      <c r="AL8" s="136"/>
      <c r="AM8" s="37"/>
      <c r="AN8" s="37"/>
      <c r="AO8" s="37"/>
      <c r="AP8" s="37"/>
      <c r="AQ8" s="82"/>
      <c r="AR8" s="83"/>
      <c r="AS8" s="85"/>
      <c r="AT8" s="37"/>
      <c r="AU8" s="37"/>
      <c r="AV8" s="37"/>
      <c r="AW8" s="37" t="str">
        <f t="shared" si="0"/>
        <v/>
      </c>
    </row>
    <row r="9" spans="2:51">
      <c r="I9" s="88"/>
      <c r="K9" s="180"/>
      <c r="L9" s="16" t="s">
        <v>63</v>
      </c>
      <c r="M9" s="11"/>
      <c r="N9" s="2"/>
      <c r="O9" s="12"/>
      <c r="P9" s="11"/>
      <c r="Q9" s="2"/>
      <c r="R9" s="12"/>
      <c r="S9" s="11"/>
      <c r="T9" s="2"/>
      <c r="U9" s="12"/>
      <c r="AI9" s="88"/>
      <c r="AK9" s="39"/>
      <c r="AL9" s="136"/>
      <c r="AM9" s="37"/>
      <c r="AN9" s="37"/>
      <c r="AO9" s="37"/>
      <c r="AP9" s="37"/>
      <c r="AQ9" s="82"/>
      <c r="AR9" s="83"/>
      <c r="AS9" s="85"/>
      <c r="AT9" s="37"/>
      <c r="AU9" s="37"/>
      <c r="AV9" s="37"/>
      <c r="AW9" s="37" t="str">
        <f t="shared" si="0"/>
        <v/>
      </c>
    </row>
    <row r="10" spans="2:51">
      <c r="B10" s="139" t="s">
        <v>64</v>
      </c>
      <c r="C10" s="148"/>
      <c r="D10" s="140"/>
      <c r="F10" s="165" t="s">
        <v>65</v>
      </c>
      <c r="G10" s="166"/>
      <c r="H10" s="89"/>
      <c r="I10" s="88"/>
      <c r="K10" s="180"/>
      <c r="L10" s="32" t="s">
        <v>66</v>
      </c>
      <c r="M10" s="11"/>
      <c r="N10" s="2"/>
      <c r="O10" s="12"/>
      <c r="P10" s="11"/>
      <c r="Q10" s="2"/>
      <c r="R10" s="12"/>
      <c r="S10" s="11"/>
      <c r="T10" s="2"/>
      <c r="U10" s="12"/>
      <c r="AI10" s="88"/>
      <c r="AK10" s="39"/>
      <c r="AL10" s="136"/>
      <c r="AM10" s="37"/>
      <c r="AN10" s="37"/>
      <c r="AO10" s="37"/>
      <c r="AP10" s="37"/>
      <c r="AQ10" s="82"/>
      <c r="AR10" s="83"/>
      <c r="AS10" s="85"/>
      <c r="AT10" s="37"/>
      <c r="AU10" s="37"/>
      <c r="AV10" s="37"/>
      <c r="AW10" s="37" t="str">
        <f t="shared" si="0"/>
        <v/>
      </c>
    </row>
    <row r="11" spans="2:51">
      <c r="B11" s="169" t="s">
        <v>67</v>
      </c>
      <c r="C11" s="170"/>
      <c r="D11" s="12">
        <f>G11+D21</f>
        <v>153</v>
      </c>
      <c r="F11" s="20" t="s">
        <v>67</v>
      </c>
      <c r="G11" s="24">
        <v>51</v>
      </c>
      <c r="I11" s="88"/>
      <c r="K11" s="180"/>
      <c r="L11" s="16" t="s">
        <v>68</v>
      </c>
      <c r="M11" s="11"/>
      <c r="N11" s="2"/>
      <c r="O11" s="12"/>
      <c r="P11" s="11"/>
      <c r="Q11" s="2"/>
      <c r="R11" s="12"/>
      <c r="S11" s="11"/>
      <c r="T11" s="2"/>
      <c r="U11" s="12"/>
      <c r="AI11" s="88"/>
      <c r="AK11" s="39"/>
      <c r="AL11" s="136"/>
      <c r="AM11" s="37"/>
      <c r="AN11" s="37"/>
      <c r="AO11" s="37"/>
      <c r="AP11" s="37"/>
      <c r="AQ11" s="82"/>
      <c r="AR11" s="83"/>
      <c r="AS11" s="85"/>
      <c r="AT11" s="37"/>
      <c r="AU11" s="37"/>
      <c r="AV11" s="37"/>
      <c r="AW11" s="37" t="str">
        <f t="shared" si="0"/>
        <v/>
      </c>
    </row>
    <row r="12" spans="2:51">
      <c r="B12" s="169" t="s">
        <v>69</v>
      </c>
      <c r="C12" s="170"/>
      <c r="D12" s="12">
        <f t="shared" ref="D12:D18" si="1">G12+D22</f>
        <v>6</v>
      </c>
      <c r="F12" s="3" t="s">
        <v>69</v>
      </c>
      <c r="G12" s="12">
        <f>SUM(M40,P40,S40,V40,Y40,AB40,AE40)</f>
        <v>0</v>
      </c>
      <c r="I12" s="88"/>
      <c r="K12" s="180"/>
      <c r="L12" s="32" t="s">
        <v>70</v>
      </c>
      <c r="M12" s="11"/>
      <c r="N12" s="2"/>
      <c r="O12" s="12"/>
      <c r="P12" s="11"/>
      <c r="Q12" s="2"/>
      <c r="R12" s="12"/>
      <c r="S12" s="11"/>
      <c r="T12" s="2"/>
      <c r="U12" s="12"/>
      <c r="AI12" s="88"/>
      <c r="AK12" s="39"/>
      <c r="AL12" s="136"/>
      <c r="AM12" s="37"/>
      <c r="AN12" s="37"/>
      <c r="AO12" s="37"/>
      <c r="AP12" s="37"/>
      <c r="AQ12" s="82"/>
      <c r="AR12" s="83"/>
      <c r="AS12" s="85"/>
      <c r="AT12" s="37"/>
      <c r="AU12" s="37"/>
      <c r="AV12" s="37"/>
      <c r="AW12" s="37" t="str">
        <f t="shared" si="0"/>
        <v/>
      </c>
    </row>
    <row r="13" spans="2:51">
      <c r="B13" s="169" t="s">
        <v>71</v>
      </c>
      <c r="C13" s="170"/>
      <c r="D13" s="12">
        <f t="shared" si="1"/>
        <v>147</v>
      </c>
      <c r="F13" s="3" t="s">
        <v>71</v>
      </c>
      <c r="G13" s="12">
        <f>G11-G12</f>
        <v>51</v>
      </c>
      <c r="I13" s="88"/>
      <c r="K13" s="180"/>
      <c r="L13" s="16" t="s">
        <v>72</v>
      </c>
      <c r="M13" s="11"/>
      <c r="N13" s="2"/>
      <c r="O13" s="12"/>
      <c r="P13" s="11"/>
      <c r="Q13" s="2"/>
      <c r="R13" s="12"/>
      <c r="S13" s="11"/>
      <c r="T13" s="2"/>
      <c r="U13" s="12"/>
      <c r="AI13" s="88"/>
      <c r="AK13" s="39"/>
      <c r="AL13" s="136"/>
      <c r="AM13" s="37"/>
      <c r="AN13" s="37"/>
      <c r="AO13" s="37"/>
      <c r="AP13" s="37"/>
      <c r="AQ13" s="82"/>
      <c r="AR13" s="83"/>
      <c r="AS13" s="85"/>
      <c r="AT13" s="37"/>
      <c r="AU13" s="37"/>
      <c r="AV13" s="37"/>
      <c r="AW13" s="37" t="str">
        <f t="shared" si="0"/>
        <v/>
      </c>
    </row>
    <row r="14" spans="2:51">
      <c r="B14" s="169" t="s">
        <v>73</v>
      </c>
      <c r="C14" s="170"/>
      <c r="D14" s="45">
        <f t="shared" si="1"/>
        <v>0</v>
      </c>
      <c r="F14" s="3" t="s">
        <v>73</v>
      </c>
      <c r="G14" s="45">
        <f>SUM(M41,P41,S41,V41,Y41,AB41,AE41)*C37</f>
        <v>0</v>
      </c>
      <c r="H14" s="90"/>
      <c r="I14" s="88"/>
      <c r="K14" s="180"/>
      <c r="L14" s="32" t="s">
        <v>74</v>
      </c>
      <c r="M14" s="11"/>
      <c r="N14" s="2"/>
      <c r="O14" s="12"/>
      <c r="P14" s="11"/>
      <c r="Q14" s="2"/>
      <c r="R14" s="12"/>
      <c r="S14" s="11"/>
      <c r="T14" s="2"/>
      <c r="U14" s="12"/>
      <c r="AI14" s="88"/>
      <c r="AK14" s="39"/>
      <c r="AL14" s="136"/>
      <c r="AM14" s="37"/>
      <c r="AN14" s="37"/>
      <c r="AO14" s="37"/>
      <c r="AP14" s="37"/>
      <c r="AQ14" s="82"/>
      <c r="AR14" s="83"/>
      <c r="AS14" s="85"/>
      <c r="AT14" s="37"/>
      <c r="AU14" s="37"/>
      <c r="AV14" s="37"/>
      <c r="AW14" s="37" t="str">
        <f t="shared" si="0"/>
        <v/>
      </c>
    </row>
    <row r="15" spans="2:51">
      <c r="B15" s="169" t="s">
        <v>75</v>
      </c>
      <c r="C15" s="170"/>
      <c r="D15" s="45">
        <f t="shared" si="1"/>
        <v>0</v>
      </c>
      <c r="F15" s="3" t="s">
        <v>75</v>
      </c>
      <c r="G15" s="45">
        <f>SUM(M42,P42,S42,V42,Y42,AB42,AE42)*C38</f>
        <v>0</v>
      </c>
      <c r="H15" s="90"/>
      <c r="I15" s="88"/>
      <c r="K15" s="180"/>
      <c r="L15" s="16" t="s">
        <v>76</v>
      </c>
      <c r="M15" s="11"/>
      <c r="N15" s="2"/>
      <c r="O15" s="12"/>
      <c r="P15" s="11"/>
      <c r="Q15" s="2"/>
      <c r="R15" s="12"/>
      <c r="S15" s="11"/>
      <c r="T15" s="2"/>
      <c r="U15" s="12"/>
      <c r="AI15" s="88"/>
      <c r="AK15" s="39"/>
      <c r="AL15" s="136"/>
      <c r="AM15" s="37"/>
      <c r="AN15" s="37"/>
      <c r="AO15" s="37"/>
      <c r="AP15" s="37"/>
      <c r="AQ15" s="82"/>
      <c r="AR15" s="83"/>
      <c r="AS15" s="85"/>
      <c r="AT15" s="37"/>
      <c r="AU15" s="37"/>
      <c r="AV15" s="37"/>
      <c r="AW15" s="37" t="str">
        <f t="shared" si="0"/>
        <v/>
      </c>
    </row>
    <row r="16" spans="2:51">
      <c r="B16" s="169" t="s">
        <v>77</v>
      </c>
      <c r="C16" s="170"/>
      <c r="D16" s="45">
        <f t="shared" si="1"/>
        <v>0</v>
      </c>
      <c r="F16" s="3" t="s">
        <v>77</v>
      </c>
      <c r="G16" s="45">
        <f>SUM(M43,P43,S43,V43,Y43,AB43,AE43)*C37+SUM(M44,P44,S44,V44,Y44,AB44,AE44)*C38</f>
        <v>0</v>
      </c>
      <c r="H16" s="90"/>
      <c r="I16" s="88"/>
      <c r="K16" s="180"/>
      <c r="L16" s="32" t="s">
        <v>78</v>
      </c>
      <c r="M16" s="11"/>
      <c r="N16" s="2"/>
      <c r="O16" s="12"/>
      <c r="P16" s="11"/>
      <c r="Q16" s="2"/>
      <c r="R16" s="12"/>
      <c r="S16" s="11"/>
      <c r="T16" s="2"/>
      <c r="U16" s="12"/>
      <c r="AI16" s="88"/>
      <c r="AK16" s="39"/>
      <c r="AL16" s="136"/>
      <c r="AM16" s="37"/>
      <c r="AN16" s="37"/>
      <c r="AO16" s="37"/>
      <c r="AP16" s="37"/>
      <c r="AQ16" s="82"/>
      <c r="AR16" s="83"/>
      <c r="AS16" s="85"/>
      <c r="AT16" s="37"/>
      <c r="AU16" s="37"/>
      <c r="AV16" s="37"/>
      <c r="AW16" s="37" t="str">
        <f t="shared" si="0"/>
        <v/>
      </c>
    </row>
    <row r="17" spans="2:49">
      <c r="B17" s="169" t="s">
        <v>79</v>
      </c>
      <c r="C17" s="170"/>
      <c r="D17" s="45">
        <f t="shared" si="1"/>
        <v>0</v>
      </c>
      <c r="F17" s="3" t="s">
        <v>79</v>
      </c>
      <c r="G17" s="46">
        <f>SUM(G14:G16)</f>
        <v>0</v>
      </c>
      <c r="H17" s="91"/>
      <c r="I17" s="88"/>
      <c r="K17" s="180"/>
      <c r="L17" s="17" t="s">
        <v>80</v>
      </c>
      <c r="M17" s="11"/>
      <c r="N17" s="2"/>
      <c r="O17" s="12"/>
      <c r="P17" s="11"/>
      <c r="Q17" s="2"/>
      <c r="R17" s="12"/>
      <c r="S17" s="11"/>
      <c r="T17" s="2"/>
      <c r="U17" s="12"/>
      <c r="AI17" s="88"/>
      <c r="AK17" s="39"/>
      <c r="AL17" s="136"/>
      <c r="AM17" s="37"/>
      <c r="AN17" s="37"/>
      <c r="AO17" s="37"/>
      <c r="AP17" s="37"/>
      <c r="AQ17" s="82"/>
      <c r="AR17" s="83"/>
      <c r="AS17" s="85"/>
      <c r="AT17" s="37"/>
      <c r="AU17" s="37"/>
      <c r="AV17" s="37"/>
      <c r="AW17" s="37" t="str">
        <f t="shared" si="0"/>
        <v/>
      </c>
    </row>
    <row r="18" spans="2:49">
      <c r="B18" s="177" t="s">
        <v>81</v>
      </c>
      <c r="C18" s="178"/>
      <c r="D18" s="47">
        <f t="shared" si="1"/>
        <v>0.11764705882352941</v>
      </c>
      <c r="F18" s="19" t="s">
        <v>81</v>
      </c>
      <c r="G18" s="47">
        <f>G12/G11</f>
        <v>0</v>
      </c>
      <c r="H18" s="92"/>
      <c r="I18" s="88"/>
      <c r="K18" s="180"/>
      <c r="L18" s="32" t="s">
        <v>82</v>
      </c>
      <c r="M18" s="11"/>
      <c r="N18" s="2"/>
      <c r="O18" s="12"/>
      <c r="P18" s="11"/>
      <c r="Q18" s="2"/>
      <c r="R18" s="12"/>
      <c r="S18" s="11"/>
      <c r="T18" s="2"/>
      <c r="U18" s="12"/>
      <c r="AI18" s="88"/>
      <c r="AK18" s="39"/>
      <c r="AL18" s="136"/>
      <c r="AM18" s="37"/>
      <c r="AN18" s="37"/>
      <c r="AO18" s="37"/>
      <c r="AP18" s="37"/>
      <c r="AQ18" s="82"/>
      <c r="AR18" s="83"/>
      <c r="AS18" s="85"/>
      <c r="AT18" s="37"/>
      <c r="AU18" s="37"/>
      <c r="AV18" s="37"/>
      <c r="AW18" s="37" t="str">
        <f t="shared" si="0"/>
        <v/>
      </c>
    </row>
    <row r="19" spans="2:49">
      <c r="I19" s="88"/>
      <c r="K19" s="180"/>
      <c r="L19" s="17" t="s">
        <v>84</v>
      </c>
      <c r="M19" s="11"/>
      <c r="N19" s="2"/>
      <c r="O19" s="12"/>
      <c r="P19" s="11"/>
      <c r="Q19" s="2"/>
      <c r="R19" s="12"/>
      <c r="S19" s="11"/>
      <c r="T19" s="2"/>
      <c r="U19" s="12"/>
      <c r="AI19" s="88"/>
      <c r="AK19" s="39"/>
      <c r="AL19" s="136"/>
      <c r="AM19" s="37"/>
      <c r="AN19" s="37"/>
      <c r="AO19" s="37"/>
      <c r="AP19" s="37"/>
      <c r="AQ19" s="82"/>
      <c r="AR19" s="83"/>
      <c r="AS19" s="85"/>
      <c r="AT19" s="37"/>
      <c r="AU19" s="37"/>
      <c r="AV19" s="37"/>
      <c r="AW19" s="37" t="str">
        <f t="shared" si="0"/>
        <v/>
      </c>
    </row>
    <row r="20" spans="2:49">
      <c r="B20" s="154" t="s">
        <v>85</v>
      </c>
      <c r="C20" s="155"/>
      <c r="D20" s="156"/>
      <c r="F20" s="167" t="s">
        <v>4</v>
      </c>
      <c r="G20" s="168"/>
      <c r="H20" s="93"/>
      <c r="I20" s="88"/>
      <c r="K20" s="180"/>
      <c r="L20" s="32" t="s">
        <v>86</v>
      </c>
      <c r="M20" s="11"/>
      <c r="N20" s="2"/>
      <c r="O20" s="12"/>
      <c r="P20" s="11"/>
      <c r="Q20" s="2"/>
      <c r="R20" s="12"/>
      <c r="S20" s="11"/>
      <c r="T20" s="2"/>
      <c r="U20" s="12"/>
      <c r="AI20" s="88"/>
      <c r="AK20" s="39"/>
      <c r="AL20" s="136"/>
      <c r="AM20" s="37"/>
      <c r="AN20" s="37"/>
      <c r="AO20" s="37"/>
      <c r="AP20" s="37"/>
      <c r="AQ20" s="82"/>
      <c r="AR20" s="83"/>
      <c r="AS20" s="85"/>
      <c r="AT20" s="37"/>
      <c r="AU20" s="37"/>
      <c r="AV20" s="37"/>
      <c r="AW20" s="37" t="str">
        <f t="shared" si="0"/>
        <v/>
      </c>
    </row>
    <row r="21" spans="2:49">
      <c r="B21" s="186" t="s">
        <v>67</v>
      </c>
      <c r="C21" s="187"/>
      <c r="D21" s="24">
        <f>G21+G31</f>
        <v>102</v>
      </c>
      <c r="F21" s="20" t="s">
        <v>67</v>
      </c>
      <c r="G21" s="24">
        <v>51</v>
      </c>
      <c r="I21" s="88"/>
      <c r="K21" s="180"/>
      <c r="L21" s="17" t="s">
        <v>87</v>
      </c>
      <c r="M21" s="11"/>
      <c r="N21" s="2"/>
      <c r="O21" s="12"/>
      <c r="P21" s="11"/>
      <c r="Q21" s="2"/>
      <c r="R21" s="12"/>
      <c r="S21" s="11"/>
      <c r="T21" s="2"/>
      <c r="U21" s="12"/>
      <c r="AI21" s="88"/>
      <c r="AK21" s="39"/>
      <c r="AL21" s="136"/>
      <c r="AM21" s="37"/>
      <c r="AN21" s="37"/>
      <c r="AO21" s="37"/>
      <c r="AP21" s="37"/>
      <c r="AQ21" s="82"/>
      <c r="AR21" s="83"/>
      <c r="AS21" s="85"/>
      <c r="AT21" s="37"/>
      <c r="AU21" s="37"/>
      <c r="AV21" s="37"/>
      <c r="AW21" s="37" t="str">
        <f t="shared" si="0"/>
        <v/>
      </c>
    </row>
    <row r="22" spans="2:49">
      <c r="B22" s="169" t="s">
        <v>69</v>
      </c>
      <c r="C22" s="170"/>
      <c r="D22" s="24">
        <f t="shared" ref="D22:D27" si="2">G22+G32</f>
        <v>6</v>
      </c>
      <c r="F22" s="3" t="s">
        <v>69</v>
      </c>
      <c r="G22" s="12">
        <f>SUM(N40,Q40,T40,W40,Z40,AC40,AF40)</f>
        <v>0</v>
      </c>
      <c r="I22" s="88"/>
      <c r="K22" s="180"/>
      <c r="L22" s="32" t="s">
        <v>88</v>
      </c>
      <c r="M22" s="11"/>
      <c r="N22" s="2"/>
      <c r="O22" s="12" t="s">
        <v>89</v>
      </c>
      <c r="P22" s="11"/>
      <c r="Q22" s="2"/>
      <c r="R22" s="12"/>
      <c r="S22" s="11"/>
      <c r="T22" s="2"/>
      <c r="U22" s="12" t="s">
        <v>89</v>
      </c>
      <c r="AI22" s="88"/>
      <c r="AK22" s="39"/>
      <c r="AL22" s="136"/>
      <c r="AM22" s="37"/>
      <c r="AN22" s="37"/>
      <c r="AO22" s="37"/>
      <c r="AP22" s="37"/>
      <c r="AQ22" s="82"/>
      <c r="AR22" s="83"/>
      <c r="AS22" s="85"/>
      <c r="AT22" s="37"/>
      <c r="AU22" s="37"/>
      <c r="AV22" s="37"/>
      <c r="AW22" s="37" t="str">
        <f t="shared" si="0"/>
        <v/>
      </c>
    </row>
    <row r="23" spans="2:49">
      <c r="B23" s="169" t="s">
        <v>71</v>
      </c>
      <c r="C23" s="170"/>
      <c r="D23" s="24">
        <f t="shared" si="2"/>
        <v>96</v>
      </c>
      <c r="F23" s="3" t="s">
        <v>71</v>
      </c>
      <c r="G23" s="12">
        <f>G21-G22</f>
        <v>51</v>
      </c>
      <c r="I23" s="88"/>
      <c r="K23" s="180"/>
      <c r="L23" s="17" t="s">
        <v>90</v>
      </c>
      <c r="M23" s="11"/>
      <c r="N23" s="2"/>
      <c r="O23" s="12" t="s">
        <v>89</v>
      </c>
      <c r="P23" s="11"/>
      <c r="Q23" s="2"/>
      <c r="R23" s="12"/>
      <c r="S23" s="11"/>
      <c r="T23" s="2"/>
      <c r="U23" s="12" t="s">
        <v>89</v>
      </c>
      <c r="AI23" s="88"/>
      <c r="AK23" s="39"/>
      <c r="AL23" s="136"/>
      <c r="AM23" s="37"/>
      <c r="AN23" s="37"/>
      <c r="AO23" s="37"/>
      <c r="AP23" s="37"/>
      <c r="AQ23" s="82"/>
      <c r="AR23" s="83"/>
      <c r="AS23" s="85"/>
      <c r="AT23" s="37"/>
      <c r="AU23" s="37"/>
      <c r="AV23" s="37"/>
      <c r="AW23" s="37" t="str">
        <f t="shared" si="0"/>
        <v/>
      </c>
    </row>
    <row r="24" spans="2:49">
      <c r="B24" s="169" t="s">
        <v>73</v>
      </c>
      <c r="C24" s="170"/>
      <c r="D24" s="48">
        <f t="shared" si="2"/>
        <v>0</v>
      </c>
      <c r="F24" s="3" t="s">
        <v>73</v>
      </c>
      <c r="G24" s="45">
        <f>SUM(N41,Q41,T41,W41,Z41,AC41,AF41)*D37</f>
        <v>0</v>
      </c>
      <c r="H24" s="90"/>
      <c r="I24" s="88"/>
      <c r="K24" s="180"/>
      <c r="L24" s="32" t="s">
        <v>91</v>
      </c>
      <c r="M24" s="11"/>
      <c r="N24" s="2"/>
      <c r="O24" s="12" t="s">
        <v>89</v>
      </c>
      <c r="P24" s="11"/>
      <c r="Q24" s="2"/>
      <c r="R24" s="12"/>
      <c r="S24" s="11"/>
      <c r="T24" s="2"/>
      <c r="U24" s="12" t="s">
        <v>89</v>
      </c>
      <c r="AI24" s="88"/>
      <c r="AK24" s="39"/>
      <c r="AL24" s="136"/>
      <c r="AM24" s="37"/>
      <c r="AN24" s="37"/>
      <c r="AO24" s="37"/>
      <c r="AP24" s="37"/>
      <c r="AQ24" s="82"/>
      <c r="AR24" s="83"/>
      <c r="AS24" s="85"/>
      <c r="AT24" s="37"/>
      <c r="AU24" s="37"/>
      <c r="AV24" s="37"/>
      <c r="AW24" s="37" t="str">
        <f t="shared" si="0"/>
        <v/>
      </c>
    </row>
    <row r="25" spans="2:49">
      <c r="B25" s="169" t="s">
        <v>75</v>
      </c>
      <c r="C25" s="170"/>
      <c r="D25" s="48">
        <f t="shared" si="2"/>
        <v>0</v>
      </c>
      <c r="F25" s="3" t="s">
        <v>75</v>
      </c>
      <c r="G25" s="45">
        <f>SUM(N42,Q42,T42,W42,Z42,AC42,AF42)*D38</f>
        <v>0</v>
      </c>
      <c r="H25" s="90"/>
      <c r="I25" s="88"/>
      <c r="K25" s="180"/>
      <c r="L25" s="17" t="s">
        <v>92</v>
      </c>
      <c r="M25" s="11"/>
      <c r="N25" s="2"/>
      <c r="O25" s="12" t="s">
        <v>89</v>
      </c>
      <c r="P25" s="11"/>
      <c r="Q25" s="2"/>
      <c r="R25" s="12"/>
      <c r="S25" s="11"/>
      <c r="T25" s="2"/>
      <c r="U25" s="12" t="s">
        <v>89</v>
      </c>
      <c r="AI25" s="88"/>
      <c r="AK25" s="39"/>
      <c r="AL25" s="136"/>
      <c r="AM25" s="37"/>
      <c r="AN25" s="37"/>
      <c r="AO25" s="37"/>
      <c r="AP25" s="37"/>
      <c r="AQ25" s="82"/>
      <c r="AR25" s="83"/>
      <c r="AS25" s="85"/>
      <c r="AT25" s="37"/>
      <c r="AU25" s="37"/>
      <c r="AV25" s="37"/>
      <c r="AW25" s="37" t="str">
        <f t="shared" si="0"/>
        <v/>
      </c>
    </row>
    <row r="26" spans="2:49">
      <c r="B26" s="169" t="s">
        <v>77</v>
      </c>
      <c r="C26" s="170"/>
      <c r="D26" s="48">
        <f t="shared" si="2"/>
        <v>0</v>
      </c>
      <c r="F26" s="3" t="s">
        <v>77</v>
      </c>
      <c r="G26" s="45">
        <f>SUM(N43,Q43,T43,W43,Z43,AC43,AF43)*D37+SUM(N44,Q44,T44,W44,Z44,AC44,AF44)*D38</f>
        <v>0</v>
      </c>
      <c r="H26" s="90"/>
      <c r="I26" s="88"/>
      <c r="K26" s="180"/>
      <c r="L26" s="32" t="s">
        <v>93</v>
      </c>
      <c r="M26" s="11"/>
      <c r="N26" s="2"/>
      <c r="O26" s="12" t="s">
        <v>89</v>
      </c>
      <c r="P26" s="11"/>
      <c r="Q26" s="2"/>
      <c r="R26" s="12"/>
      <c r="S26" s="11"/>
      <c r="T26" s="2"/>
      <c r="U26" s="12" t="s">
        <v>89</v>
      </c>
      <c r="AI26" s="88"/>
      <c r="AK26" s="39"/>
      <c r="AL26" s="136"/>
      <c r="AM26" s="37"/>
      <c r="AN26" s="37"/>
      <c r="AO26" s="37"/>
      <c r="AP26" s="37"/>
      <c r="AQ26" s="82"/>
      <c r="AR26" s="83"/>
      <c r="AS26" s="85"/>
      <c r="AT26" s="37"/>
      <c r="AU26" s="37"/>
      <c r="AV26" s="37"/>
      <c r="AW26" s="37" t="str">
        <f t="shared" si="0"/>
        <v/>
      </c>
    </row>
    <row r="27" spans="2:49">
      <c r="B27" s="169" t="s">
        <v>79</v>
      </c>
      <c r="C27" s="170"/>
      <c r="D27" s="48">
        <f t="shared" si="2"/>
        <v>0</v>
      </c>
      <c r="F27" s="3" t="s">
        <v>79</v>
      </c>
      <c r="G27" s="46">
        <f>SUM(G24:G26)</f>
        <v>0</v>
      </c>
      <c r="H27" s="91"/>
      <c r="I27" s="88"/>
      <c r="K27" s="181"/>
      <c r="L27" s="18" t="s">
        <v>94</v>
      </c>
      <c r="M27" s="13"/>
      <c r="N27" s="14"/>
      <c r="O27" s="12" t="s">
        <v>89</v>
      </c>
      <c r="P27" s="13"/>
      <c r="Q27" s="14"/>
      <c r="R27" s="15"/>
      <c r="S27" s="13"/>
      <c r="T27" s="14"/>
      <c r="U27" s="12" t="s">
        <v>89</v>
      </c>
      <c r="AI27" s="88"/>
      <c r="AK27" s="39"/>
      <c r="AL27" s="136"/>
      <c r="AM27" s="37"/>
      <c r="AN27" s="37"/>
      <c r="AO27" s="37"/>
      <c r="AP27" s="37"/>
      <c r="AQ27" s="82"/>
      <c r="AR27" s="83"/>
      <c r="AS27" s="85"/>
      <c r="AT27" s="37"/>
      <c r="AU27" s="37"/>
      <c r="AV27" s="37"/>
      <c r="AW27" s="37" t="str">
        <f t="shared" si="0"/>
        <v/>
      </c>
    </row>
    <row r="28" spans="2:49">
      <c r="B28" s="177" t="s">
        <v>81</v>
      </c>
      <c r="C28" s="178"/>
      <c r="D28" s="49">
        <f>G28+G38</f>
        <v>0.11764705882352941</v>
      </c>
      <c r="F28" s="19" t="s">
        <v>81</v>
      </c>
      <c r="G28" s="47">
        <f>G22/G21</f>
        <v>0</v>
      </c>
      <c r="H28" s="92"/>
      <c r="I28" s="88"/>
      <c r="K28" s="188" t="s">
        <v>95</v>
      </c>
      <c r="L28" s="31" t="s">
        <v>96</v>
      </c>
      <c r="M28" s="8"/>
      <c r="N28" s="9"/>
      <c r="O28" s="10"/>
      <c r="P28" s="8"/>
      <c r="Q28" s="9"/>
      <c r="R28" s="10"/>
      <c r="S28" s="8"/>
      <c r="T28" s="9"/>
      <c r="U28" s="10"/>
      <c r="AI28" s="88"/>
      <c r="AK28" s="39"/>
      <c r="AL28" s="136"/>
      <c r="AM28" s="37"/>
      <c r="AN28" s="37"/>
      <c r="AO28" s="37"/>
      <c r="AP28" s="37"/>
      <c r="AQ28" s="82"/>
      <c r="AR28" s="83"/>
      <c r="AS28" s="85"/>
      <c r="AT28" s="37"/>
      <c r="AU28" s="37"/>
      <c r="AV28" s="37"/>
      <c r="AW28" s="37" t="str">
        <f t="shared" si="0"/>
        <v/>
      </c>
    </row>
    <row r="29" spans="2:49">
      <c r="I29" s="88"/>
      <c r="K29" s="189"/>
      <c r="L29" s="17" t="s">
        <v>97</v>
      </c>
      <c r="M29" s="11"/>
      <c r="N29" s="2"/>
      <c r="O29" s="12"/>
      <c r="P29" s="11"/>
      <c r="Q29" s="2"/>
      <c r="R29" s="12"/>
      <c r="S29" s="11"/>
      <c r="T29" s="2"/>
      <c r="U29" s="12"/>
      <c r="AI29" s="88"/>
      <c r="AK29" s="39"/>
      <c r="AL29" s="136"/>
      <c r="AM29" s="37"/>
      <c r="AN29" s="37"/>
      <c r="AO29" s="37"/>
      <c r="AP29" s="37"/>
      <c r="AQ29" s="82"/>
      <c r="AR29" s="83"/>
      <c r="AS29" s="85"/>
      <c r="AT29" s="37"/>
      <c r="AU29" s="37"/>
      <c r="AV29" s="37"/>
      <c r="AW29" s="37" t="str">
        <f t="shared" si="0"/>
        <v/>
      </c>
    </row>
    <row r="30" spans="2:49">
      <c r="B30" s="139" t="s">
        <v>1</v>
      </c>
      <c r="C30" s="148"/>
      <c r="D30" s="140"/>
      <c r="F30" s="184" t="s">
        <v>5</v>
      </c>
      <c r="G30" s="185"/>
      <c r="H30" s="93"/>
      <c r="I30" s="88"/>
      <c r="K30" s="189"/>
      <c r="L30" s="32" t="s">
        <v>56</v>
      </c>
      <c r="M30" s="11"/>
      <c r="N30" s="2"/>
      <c r="O30" s="12"/>
      <c r="P30" s="11"/>
      <c r="Q30" s="2"/>
      <c r="R30" s="12"/>
      <c r="S30" s="11"/>
      <c r="T30" s="2"/>
      <c r="U30" s="12"/>
      <c r="AI30" s="88"/>
      <c r="AK30" s="39"/>
      <c r="AL30" s="136"/>
      <c r="AM30" s="37"/>
      <c r="AN30" s="37"/>
      <c r="AO30" s="37"/>
      <c r="AP30" s="37"/>
      <c r="AQ30" s="82"/>
      <c r="AR30" s="83"/>
      <c r="AS30" s="85"/>
      <c r="AT30" s="37"/>
      <c r="AU30" s="37"/>
      <c r="AV30" s="37"/>
      <c r="AW30" s="37" t="str">
        <f t="shared" si="0"/>
        <v/>
      </c>
    </row>
    <row r="31" spans="2:49">
      <c r="B31" s="194" t="s">
        <v>7</v>
      </c>
      <c r="C31" s="195"/>
      <c r="D31" s="67">
        <f>SUM(M45,P45,S45,V45,Y45)*C37+SUM(N45,Q45,T45,W45,Z45)*D37+SUM(O45,R45,U45,X45,AA45)*D37</f>
        <v>0</v>
      </c>
      <c r="F31" s="20" t="s">
        <v>67</v>
      </c>
      <c r="G31" s="24">
        <v>51</v>
      </c>
      <c r="I31" s="88"/>
      <c r="K31" s="189"/>
      <c r="L31" s="17" t="s">
        <v>58</v>
      </c>
      <c r="M31" s="11"/>
      <c r="N31" s="2"/>
      <c r="O31" s="12"/>
      <c r="P31" s="11"/>
      <c r="Q31" s="2"/>
      <c r="R31" s="12"/>
      <c r="S31" s="11"/>
      <c r="T31" s="2"/>
      <c r="U31" s="12"/>
      <c r="AI31" s="88"/>
      <c r="AK31" s="39"/>
      <c r="AL31" s="136"/>
      <c r="AM31" s="37"/>
      <c r="AN31" s="37"/>
      <c r="AO31" s="37"/>
      <c r="AP31" s="37"/>
      <c r="AQ31" s="82"/>
      <c r="AR31" s="83"/>
      <c r="AS31" s="85"/>
      <c r="AT31" s="37"/>
      <c r="AU31" s="37"/>
      <c r="AV31" s="37"/>
      <c r="AW31" s="37" t="str">
        <f t="shared" si="0"/>
        <v/>
      </c>
    </row>
    <row r="32" spans="2:49">
      <c r="B32" s="194" t="s">
        <v>10</v>
      </c>
      <c r="C32" s="195"/>
      <c r="D32" s="67">
        <f>SUM(M46,P46,S46,V46,Y46)*C37+SUM(N46,Q46,T46,W46,Z46)*D37+SUM(O46,R46,U46,X46,AA46)*D37</f>
        <v>0</v>
      </c>
      <c r="F32" s="3" t="s">
        <v>69</v>
      </c>
      <c r="G32" s="12">
        <f>SUM(O40,R40,U40,X40,AA40,AD40,AG40)</f>
        <v>6</v>
      </c>
      <c r="I32" s="88"/>
      <c r="K32" s="189"/>
      <c r="L32" s="32" t="s">
        <v>61</v>
      </c>
      <c r="M32" s="11"/>
      <c r="N32" s="2"/>
      <c r="O32" s="12"/>
      <c r="P32" s="11"/>
      <c r="Q32" s="2"/>
      <c r="R32" s="12"/>
      <c r="S32" s="11"/>
      <c r="T32" s="2"/>
      <c r="U32" s="12"/>
      <c r="AI32" s="88"/>
      <c r="AK32" s="39"/>
      <c r="AL32" s="136"/>
      <c r="AM32" s="37"/>
      <c r="AN32" s="37"/>
      <c r="AO32" s="37"/>
      <c r="AP32" s="37"/>
      <c r="AQ32" s="82"/>
      <c r="AR32" s="83"/>
      <c r="AS32" s="85"/>
      <c r="AT32" s="37"/>
      <c r="AU32" s="37"/>
      <c r="AV32" s="37"/>
      <c r="AW32" s="37" t="str">
        <f t="shared" si="0"/>
        <v/>
      </c>
    </row>
    <row r="33" spans="2:49">
      <c r="B33" s="196" t="s">
        <v>12</v>
      </c>
      <c r="C33" s="197"/>
      <c r="D33" s="68">
        <f>SUM(AB46,AE46)*C37+SUM(AC46,AF46)*D37+SUM(AD46,AG46)*D37+SUM(M47,P47,S47,V47,Y47,AB47,AE47)*C38+SUM(N47,Q47,T47,W47,Z47,AC47,AF47)*D38+SUM(O47,R47,U47,X47,AA47,AD47,AG47)*D38</f>
        <v>0</v>
      </c>
      <c r="F33" s="3" t="s">
        <v>71</v>
      </c>
      <c r="G33" s="12">
        <f>G31-G32</f>
        <v>45</v>
      </c>
      <c r="I33" s="88"/>
      <c r="K33" s="189"/>
      <c r="L33" s="17" t="s">
        <v>63</v>
      </c>
      <c r="M33" s="11"/>
      <c r="N33" s="2"/>
      <c r="O33" s="12"/>
      <c r="P33" s="11"/>
      <c r="Q33" s="2"/>
      <c r="R33" s="12"/>
      <c r="S33" s="11"/>
      <c r="T33" s="2"/>
      <c r="U33" s="12"/>
      <c r="AI33" s="88"/>
      <c r="AK33" s="39"/>
      <c r="AL33" s="136"/>
      <c r="AM33" s="37"/>
      <c r="AN33" s="37"/>
      <c r="AO33" s="37"/>
      <c r="AP33" s="37"/>
      <c r="AQ33" s="82"/>
      <c r="AR33" s="83"/>
      <c r="AS33" s="85"/>
      <c r="AT33" s="37"/>
      <c r="AU33" s="37"/>
      <c r="AV33" s="37"/>
      <c r="AW33" s="37" t="str">
        <f t="shared" si="0"/>
        <v/>
      </c>
    </row>
    <row r="34" spans="2:49">
      <c r="F34" s="3" t="s">
        <v>73</v>
      </c>
      <c r="G34" s="45">
        <f>SUM(O41,R41,U41,X41,AA41,AD41,AG41)*D37</f>
        <v>0</v>
      </c>
      <c r="H34" s="90"/>
      <c r="I34" s="88"/>
      <c r="K34" s="189"/>
      <c r="L34" s="32" t="s">
        <v>66</v>
      </c>
      <c r="M34" s="11"/>
      <c r="N34" s="2"/>
      <c r="O34" s="12"/>
      <c r="P34" s="11"/>
      <c r="Q34" s="2"/>
      <c r="R34" s="12"/>
      <c r="S34" s="11"/>
      <c r="T34" s="2"/>
      <c r="U34" s="12"/>
      <c r="AI34" s="88"/>
      <c r="AK34" s="39"/>
      <c r="AL34" s="136"/>
      <c r="AM34" s="37"/>
      <c r="AN34" s="37"/>
      <c r="AO34" s="37"/>
      <c r="AP34" s="37"/>
      <c r="AQ34" s="82"/>
      <c r="AR34" s="83"/>
      <c r="AS34" s="85"/>
      <c r="AT34" s="37"/>
      <c r="AU34" s="37"/>
      <c r="AV34" s="37"/>
      <c r="AW34" s="37" t="str">
        <f t="shared" si="0"/>
        <v/>
      </c>
    </row>
    <row r="35" spans="2:49">
      <c r="B35" s="139" t="s">
        <v>98</v>
      </c>
      <c r="C35" s="148"/>
      <c r="D35" s="140"/>
      <c r="F35" s="3" t="s">
        <v>75</v>
      </c>
      <c r="G35" s="45">
        <f>SUM(O42,R42,U42,X42,AA42,AD42,AG42)*D38</f>
        <v>0</v>
      </c>
      <c r="H35" s="90"/>
      <c r="I35" s="88"/>
      <c r="K35" s="189"/>
      <c r="L35" s="17" t="s">
        <v>68</v>
      </c>
      <c r="M35" s="11"/>
      <c r="N35" s="2"/>
      <c r="O35" s="12"/>
      <c r="P35" s="11"/>
      <c r="Q35" s="2"/>
      <c r="R35" s="12"/>
      <c r="S35" s="11"/>
      <c r="T35" s="2"/>
      <c r="U35" s="12"/>
      <c r="AI35" s="88"/>
      <c r="AK35" s="39"/>
      <c r="AL35" s="136"/>
      <c r="AM35" s="37"/>
      <c r="AN35" s="37"/>
      <c r="AO35" s="37"/>
      <c r="AP35" s="37"/>
      <c r="AQ35" s="82"/>
      <c r="AR35" s="83"/>
      <c r="AS35" s="85"/>
      <c r="AT35" s="37"/>
      <c r="AU35" s="37"/>
      <c r="AV35" s="37"/>
      <c r="AW35" s="37" t="str">
        <f t="shared" si="0"/>
        <v/>
      </c>
    </row>
    <row r="36" spans="2:49">
      <c r="B36" s="11"/>
      <c r="C36" s="2" t="s">
        <v>3</v>
      </c>
      <c r="D36" s="12" t="s">
        <v>99</v>
      </c>
      <c r="F36" s="3" t="s">
        <v>77</v>
      </c>
      <c r="G36" s="45">
        <f>SUM(O43,R43,U43,X43,AA43,AD43,AG43)*D37+SUM(O44,R44,U44,X44,AA44,AD44,AG44)*D38</f>
        <v>0</v>
      </c>
      <c r="H36" s="90"/>
      <c r="I36" s="88"/>
      <c r="K36" s="189"/>
      <c r="L36" s="32" t="s">
        <v>70</v>
      </c>
      <c r="M36" s="11"/>
      <c r="N36" s="2"/>
      <c r="O36" s="12"/>
      <c r="P36" s="11"/>
      <c r="Q36" s="2"/>
      <c r="R36" s="12"/>
      <c r="S36" s="11"/>
      <c r="T36" s="2"/>
      <c r="U36" s="12"/>
      <c r="AI36" s="88"/>
      <c r="AK36" s="39"/>
      <c r="AL36" s="136"/>
      <c r="AM36" s="37"/>
      <c r="AN36" s="37"/>
      <c r="AO36" s="37"/>
      <c r="AP36" s="37"/>
      <c r="AQ36" s="82"/>
      <c r="AR36" s="83"/>
      <c r="AS36" s="85"/>
      <c r="AT36" s="37"/>
      <c r="AU36" s="37"/>
      <c r="AV36" s="37"/>
      <c r="AW36" s="37" t="str">
        <f t="shared" si="0"/>
        <v/>
      </c>
    </row>
    <row r="37" spans="2:49">
      <c r="B37" s="11" t="s">
        <v>8</v>
      </c>
      <c r="C37" s="50">
        <v>50</v>
      </c>
      <c r="D37" s="45">
        <v>80</v>
      </c>
      <c r="F37" s="3" t="s">
        <v>79</v>
      </c>
      <c r="G37" s="46">
        <f>SUM(G34:G36)</f>
        <v>0</v>
      </c>
      <c r="H37" s="91"/>
      <c r="I37" s="88"/>
      <c r="K37" s="189"/>
      <c r="L37" s="17" t="s">
        <v>72</v>
      </c>
      <c r="M37" s="11"/>
      <c r="N37" s="2"/>
      <c r="O37" s="12"/>
      <c r="P37" s="11"/>
      <c r="Q37" s="2"/>
      <c r="R37" s="12"/>
      <c r="S37" s="11"/>
      <c r="T37" s="2"/>
      <c r="U37" s="12"/>
      <c r="AI37" s="88"/>
      <c r="AK37" s="39"/>
      <c r="AL37" s="136"/>
      <c r="AM37" s="37"/>
      <c r="AN37" s="37"/>
      <c r="AO37" s="37"/>
      <c r="AP37" s="37"/>
      <c r="AQ37" s="82"/>
      <c r="AR37" s="83"/>
      <c r="AS37" s="85"/>
      <c r="AT37" s="37"/>
      <c r="AU37" s="37"/>
      <c r="AV37" s="37"/>
      <c r="AW37" s="37" t="str">
        <f t="shared" si="0"/>
        <v/>
      </c>
    </row>
    <row r="38" spans="2:49">
      <c r="B38" s="13" t="s">
        <v>9</v>
      </c>
      <c r="C38" s="51">
        <v>70</v>
      </c>
      <c r="D38" s="52">
        <v>120</v>
      </c>
      <c r="F38" s="19" t="s">
        <v>81</v>
      </c>
      <c r="G38" s="47">
        <f>G32/G31</f>
        <v>0.11764705882352941</v>
      </c>
      <c r="H38" s="92"/>
      <c r="I38" s="88"/>
      <c r="K38" s="189"/>
      <c r="L38" s="32" t="s">
        <v>74</v>
      </c>
      <c r="M38" s="11"/>
      <c r="N38" s="2"/>
      <c r="O38" s="12"/>
      <c r="P38" s="11"/>
      <c r="Q38" s="2"/>
      <c r="R38" s="12"/>
      <c r="S38" s="11"/>
      <c r="T38" s="2"/>
      <c r="U38" s="12"/>
      <c r="AI38" s="88"/>
      <c r="AK38" s="39"/>
      <c r="AL38" s="136"/>
      <c r="AM38" s="37"/>
      <c r="AN38" s="37"/>
      <c r="AO38" s="37"/>
      <c r="AP38" s="37"/>
      <c r="AQ38" s="82"/>
      <c r="AR38" s="83"/>
      <c r="AS38" s="85"/>
      <c r="AT38" s="37"/>
      <c r="AU38" s="37"/>
      <c r="AV38" s="37"/>
      <c r="AW38" s="37" t="str">
        <f t="shared" si="0"/>
        <v/>
      </c>
    </row>
    <row r="39" spans="2:49">
      <c r="I39" s="88"/>
      <c r="K39" s="190"/>
      <c r="L39" s="18" t="s">
        <v>76</v>
      </c>
      <c r="M39" s="60"/>
      <c r="N39" s="61"/>
      <c r="O39" s="23"/>
      <c r="P39" s="60"/>
      <c r="Q39" s="61"/>
      <c r="R39" s="23"/>
      <c r="S39" s="60"/>
      <c r="T39" s="61"/>
      <c r="U39" s="23"/>
      <c r="AI39" s="88"/>
      <c r="AK39" s="39"/>
      <c r="AL39" s="136"/>
      <c r="AM39" s="37"/>
      <c r="AN39" s="37"/>
      <c r="AO39" s="37"/>
      <c r="AP39" s="37"/>
      <c r="AQ39" s="82"/>
      <c r="AR39" s="83"/>
      <c r="AS39" s="85"/>
      <c r="AT39" s="37"/>
      <c r="AU39" s="37"/>
      <c r="AV39" s="37"/>
      <c r="AW39" s="37" t="str">
        <f t="shared" si="0"/>
        <v/>
      </c>
    </row>
    <row r="40" spans="2:49">
      <c r="I40" s="88"/>
      <c r="K40" s="182"/>
      <c r="L40" s="183"/>
      <c r="M40" s="28">
        <f>(COUNTIF(M6:M39,"x")+COUNTIF(M6:M39,"o")+COUNTIF(M6:M39,"r"))/2</f>
        <v>0</v>
      </c>
      <c r="N40" s="29">
        <f t="shared" ref="N40:AG40" si="3">(COUNTIF(N6:N39,"x")+COUNTIF(N6:N39,"o")+COUNTIF(N6:N39,"r"))/2</f>
        <v>0</v>
      </c>
      <c r="O40" s="29">
        <f t="shared" si="3"/>
        <v>3</v>
      </c>
      <c r="P40" s="29">
        <f t="shared" si="3"/>
        <v>0</v>
      </c>
      <c r="Q40" s="29">
        <f t="shared" si="3"/>
        <v>0</v>
      </c>
      <c r="R40" s="29">
        <f t="shared" si="3"/>
        <v>0</v>
      </c>
      <c r="S40" s="29">
        <f t="shared" si="3"/>
        <v>0</v>
      </c>
      <c r="T40" s="29">
        <f t="shared" si="3"/>
        <v>0</v>
      </c>
      <c r="U40" s="30">
        <f t="shared" si="3"/>
        <v>3</v>
      </c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8"/>
      <c r="AK40" s="39"/>
      <c r="AL40" s="136"/>
      <c r="AM40" s="37"/>
      <c r="AN40" s="37"/>
      <c r="AO40" s="37"/>
      <c r="AP40" s="37"/>
      <c r="AQ40" s="82"/>
      <c r="AR40" s="83"/>
      <c r="AS40" s="85"/>
      <c r="AT40" s="37"/>
      <c r="AU40" s="37"/>
      <c r="AV40" s="37"/>
      <c r="AW40" s="37" t="str">
        <f t="shared" si="0"/>
        <v/>
      </c>
    </row>
    <row r="41" spans="2:49" ht="15" hidden="1" customHeight="1">
      <c r="B41" s="200" t="s">
        <v>22</v>
      </c>
      <c r="C41" s="201"/>
      <c r="D41" s="201"/>
      <c r="E41" s="202"/>
      <c r="I41" s="88"/>
      <c r="K41" s="209" t="s">
        <v>8</v>
      </c>
      <c r="L41" s="210"/>
      <c r="M41" s="98">
        <f>(COUNTIF(M6:M27,"x"))/2</f>
        <v>0</v>
      </c>
      <c r="N41" s="62">
        <f t="shared" ref="N41:AG41" si="4">(COUNTIF(N6:N27,"x"))/2</f>
        <v>0</v>
      </c>
      <c r="O41" s="62">
        <f t="shared" si="4"/>
        <v>0</v>
      </c>
      <c r="P41" s="62">
        <f t="shared" si="4"/>
        <v>0</v>
      </c>
      <c r="Q41" s="62">
        <f t="shared" si="4"/>
        <v>0</v>
      </c>
      <c r="R41" s="62">
        <f t="shared" si="4"/>
        <v>0</v>
      </c>
      <c r="S41" s="62">
        <f t="shared" si="4"/>
        <v>0</v>
      </c>
      <c r="T41" s="62">
        <f t="shared" si="4"/>
        <v>0</v>
      </c>
      <c r="U41" s="62">
        <f t="shared" si="4"/>
        <v>0</v>
      </c>
      <c r="V41" s="62">
        <f t="shared" si="4"/>
        <v>0</v>
      </c>
      <c r="W41" s="62">
        <f t="shared" si="4"/>
        <v>0</v>
      </c>
      <c r="X41" s="62">
        <f t="shared" si="4"/>
        <v>0</v>
      </c>
      <c r="Y41" s="62">
        <f t="shared" si="4"/>
        <v>0</v>
      </c>
      <c r="Z41" s="62">
        <f t="shared" si="4"/>
        <v>0</v>
      </c>
      <c r="AA41" s="62">
        <f t="shared" si="4"/>
        <v>0</v>
      </c>
      <c r="AB41" s="62">
        <f t="shared" si="4"/>
        <v>0</v>
      </c>
      <c r="AC41" s="62">
        <f t="shared" si="4"/>
        <v>0</v>
      </c>
      <c r="AD41" s="62">
        <f t="shared" si="4"/>
        <v>0</v>
      </c>
      <c r="AE41" s="62">
        <f t="shared" si="4"/>
        <v>0</v>
      </c>
      <c r="AF41" s="62">
        <f t="shared" si="4"/>
        <v>0</v>
      </c>
      <c r="AG41" s="97">
        <f t="shared" si="4"/>
        <v>0</v>
      </c>
      <c r="AH41" s="89"/>
      <c r="AI41" s="88"/>
      <c r="AK41" s="39"/>
      <c r="AL41" s="136"/>
      <c r="AM41" s="37"/>
      <c r="AN41" s="37"/>
      <c r="AO41" s="37"/>
      <c r="AP41" s="37"/>
      <c r="AQ41" s="82"/>
      <c r="AR41" s="83"/>
      <c r="AS41" s="85"/>
      <c r="AT41" s="37"/>
      <c r="AU41" s="37"/>
      <c r="AV41" s="37"/>
      <c r="AW41" s="37" t="str">
        <f t="shared" si="0"/>
        <v/>
      </c>
    </row>
    <row r="42" spans="2:49" ht="15" hidden="1" customHeight="1">
      <c r="B42" s="3"/>
      <c r="C42" s="25" t="s">
        <v>3</v>
      </c>
      <c r="D42" s="25" t="s">
        <v>100</v>
      </c>
      <c r="E42" s="4" t="s">
        <v>101</v>
      </c>
      <c r="I42" s="88"/>
      <c r="K42" s="203" t="s">
        <v>9</v>
      </c>
      <c r="L42" s="208"/>
      <c r="M42" s="99">
        <f>(COUNTIF(M28:M39,"x"))/2</f>
        <v>0</v>
      </c>
      <c r="N42" s="63">
        <f t="shared" ref="N42:AG42" si="5">(COUNTIF(N28:N39,"x"))/2</f>
        <v>0</v>
      </c>
      <c r="O42" s="63">
        <f t="shared" si="5"/>
        <v>0</v>
      </c>
      <c r="P42" s="63">
        <f t="shared" si="5"/>
        <v>0</v>
      </c>
      <c r="Q42" s="63">
        <f t="shared" si="5"/>
        <v>0</v>
      </c>
      <c r="R42" s="63">
        <f t="shared" si="5"/>
        <v>0</v>
      </c>
      <c r="S42" s="63">
        <f t="shared" si="5"/>
        <v>0</v>
      </c>
      <c r="T42" s="63">
        <f t="shared" si="5"/>
        <v>0</v>
      </c>
      <c r="U42" s="63">
        <f t="shared" si="5"/>
        <v>0</v>
      </c>
      <c r="V42" s="63">
        <f t="shared" si="5"/>
        <v>0</v>
      </c>
      <c r="W42" s="63">
        <f t="shared" si="5"/>
        <v>0</v>
      </c>
      <c r="X42" s="63">
        <f t="shared" si="5"/>
        <v>0</v>
      </c>
      <c r="Y42" s="63">
        <f t="shared" si="5"/>
        <v>0</v>
      </c>
      <c r="Z42" s="63">
        <f t="shared" si="5"/>
        <v>0</v>
      </c>
      <c r="AA42" s="63">
        <f t="shared" si="5"/>
        <v>0</v>
      </c>
      <c r="AB42" s="63">
        <f t="shared" si="5"/>
        <v>0</v>
      </c>
      <c r="AC42" s="63">
        <f t="shared" si="5"/>
        <v>0</v>
      </c>
      <c r="AD42" s="63">
        <f t="shared" si="5"/>
        <v>0</v>
      </c>
      <c r="AE42" s="63">
        <f t="shared" si="5"/>
        <v>0</v>
      </c>
      <c r="AF42" s="63">
        <f t="shared" si="5"/>
        <v>0</v>
      </c>
      <c r="AG42" s="95">
        <f t="shared" si="5"/>
        <v>0</v>
      </c>
      <c r="AH42" s="89"/>
      <c r="AI42" s="88"/>
      <c r="AK42" s="39"/>
      <c r="AL42" s="136"/>
      <c r="AM42" s="37"/>
      <c r="AN42" s="37"/>
      <c r="AO42" s="37"/>
      <c r="AP42" s="37"/>
      <c r="AQ42" s="82"/>
      <c r="AR42" s="83"/>
      <c r="AS42" s="85"/>
      <c r="AT42" s="37"/>
      <c r="AU42" s="37"/>
      <c r="AV42" s="37"/>
      <c r="AW42" s="37" t="str">
        <f t="shared" si="0"/>
        <v/>
      </c>
    </row>
    <row r="43" spans="2:49" ht="15" hidden="1" customHeight="1">
      <c r="B43" s="11" t="s">
        <v>8</v>
      </c>
      <c r="C43" s="25">
        <f>SUM(M41,P41,S41,V41,Y41,AB41,AE41)+SUM(M43,P43,S43,V43,Y43,AB43,AE43)+SUM(M49,P49,S49,V49,Y49,AB49,AE49)</f>
        <v>0</v>
      </c>
      <c r="D43" s="25">
        <f t="shared" ref="D43:E44" si="6">SUM(N41,Q41,T41,W41,Z41,AC41,AF41)+SUM(N43,Q43,T43,W43,Z43,AC43,AF43)+SUM(N49,Q49,T49,W49,Z49,AC49,AF49)</f>
        <v>0</v>
      </c>
      <c r="E43" s="25">
        <f t="shared" si="6"/>
        <v>6</v>
      </c>
      <c r="I43" s="88"/>
      <c r="K43" s="203" t="s">
        <v>102</v>
      </c>
      <c r="L43" s="208"/>
      <c r="M43" s="99">
        <f>COUNTIF(M6:M27,"o")/2</f>
        <v>0</v>
      </c>
      <c r="N43" s="63">
        <f t="shared" ref="N43:AG43" si="7">COUNTIF(N6:N27,"o")/2</f>
        <v>0</v>
      </c>
      <c r="O43" s="63">
        <f t="shared" si="7"/>
        <v>0</v>
      </c>
      <c r="P43" s="63">
        <f t="shared" si="7"/>
        <v>0</v>
      </c>
      <c r="Q43" s="63">
        <f t="shared" si="7"/>
        <v>0</v>
      </c>
      <c r="R43" s="63">
        <f t="shared" si="7"/>
        <v>0</v>
      </c>
      <c r="S43" s="63">
        <f t="shared" si="7"/>
        <v>0</v>
      </c>
      <c r="T43" s="63">
        <f t="shared" si="7"/>
        <v>0</v>
      </c>
      <c r="U43" s="63">
        <f t="shared" si="7"/>
        <v>0</v>
      </c>
      <c r="V43" s="63">
        <f t="shared" si="7"/>
        <v>0</v>
      </c>
      <c r="W43" s="63">
        <f t="shared" si="7"/>
        <v>0</v>
      </c>
      <c r="X43" s="63">
        <f t="shared" si="7"/>
        <v>0</v>
      </c>
      <c r="Y43" s="63">
        <f t="shared" si="7"/>
        <v>0</v>
      </c>
      <c r="Z43" s="63">
        <f t="shared" si="7"/>
        <v>0</v>
      </c>
      <c r="AA43" s="63">
        <f t="shared" si="7"/>
        <v>0</v>
      </c>
      <c r="AB43" s="63">
        <f t="shared" si="7"/>
        <v>0</v>
      </c>
      <c r="AC43" s="63">
        <f t="shared" si="7"/>
        <v>0</v>
      </c>
      <c r="AD43" s="63">
        <f t="shared" si="7"/>
        <v>0</v>
      </c>
      <c r="AE43" s="63">
        <f t="shared" si="7"/>
        <v>0</v>
      </c>
      <c r="AF43" s="63">
        <f t="shared" si="7"/>
        <v>0</v>
      </c>
      <c r="AG43" s="95">
        <f t="shared" si="7"/>
        <v>0</v>
      </c>
      <c r="AH43" s="89"/>
      <c r="AI43" s="88"/>
      <c r="AK43" s="39"/>
      <c r="AL43" s="136"/>
      <c r="AM43" s="37"/>
      <c r="AN43" s="37"/>
      <c r="AO43" s="37"/>
      <c r="AP43" s="37"/>
      <c r="AQ43" s="82"/>
      <c r="AR43" s="83"/>
      <c r="AS43" s="85"/>
      <c r="AT43" s="37"/>
      <c r="AU43" s="37"/>
      <c r="AV43" s="37"/>
      <c r="AW43" s="37" t="str">
        <f t="shared" si="0"/>
        <v/>
      </c>
    </row>
    <row r="44" spans="2:49" ht="15.75" hidden="1" customHeight="1">
      <c r="B44" s="13" t="s">
        <v>9</v>
      </c>
      <c r="C44" s="108">
        <f>SUM(M42,P42,S42,V42,Y42,AB42,AE42)+SUM(M44,P44,S44,V44,Y44,AB44,AE44)+SUM(M50,P50,S50,V50,Y50,AB50,AE50)</f>
        <v>0</v>
      </c>
      <c r="D44" s="108">
        <f t="shared" si="6"/>
        <v>0</v>
      </c>
      <c r="E44" s="108">
        <f t="shared" si="6"/>
        <v>0</v>
      </c>
      <c r="I44" s="88"/>
      <c r="K44" s="203" t="s">
        <v>103</v>
      </c>
      <c r="L44" s="208"/>
      <c r="M44" s="100">
        <f>COUNTIF(M28:M39,"o")/2</f>
        <v>0</v>
      </c>
      <c r="N44" s="59">
        <f t="shared" ref="N44:AG44" si="8">COUNTIF(N28:N39,"o")/2</f>
        <v>0</v>
      </c>
      <c r="O44" s="59">
        <f t="shared" si="8"/>
        <v>0</v>
      </c>
      <c r="P44" s="59">
        <f t="shared" si="8"/>
        <v>0</v>
      </c>
      <c r="Q44" s="59">
        <f t="shared" si="8"/>
        <v>0</v>
      </c>
      <c r="R44" s="59">
        <f t="shared" si="8"/>
        <v>0</v>
      </c>
      <c r="S44" s="59">
        <f t="shared" si="8"/>
        <v>0</v>
      </c>
      <c r="T44" s="59">
        <f t="shared" si="8"/>
        <v>0</v>
      </c>
      <c r="U44" s="59">
        <f t="shared" si="8"/>
        <v>0</v>
      </c>
      <c r="V44" s="59">
        <f t="shared" si="8"/>
        <v>0</v>
      </c>
      <c r="W44" s="59">
        <f t="shared" si="8"/>
        <v>0</v>
      </c>
      <c r="X44" s="59">
        <f t="shared" si="8"/>
        <v>0</v>
      </c>
      <c r="Y44" s="59">
        <f t="shared" si="8"/>
        <v>0</v>
      </c>
      <c r="Z44" s="59">
        <f t="shared" si="8"/>
        <v>0</v>
      </c>
      <c r="AA44" s="59">
        <f t="shared" si="8"/>
        <v>0</v>
      </c>
      <c r="AB44" s="59">
        <f t="shared" si="8"/>
        <v>0</v>
      </c>
      <c r="AC44" s="59">
        <f t="shared" si="8"/>
        <v>0</v>
      </c>
      <c r="AD44" s="59">
        <f t="shared" si="8"/>
        <v>0</v>
      </c>
      <c r="AE44" s="59">
        <f t="shared" si="8"/>
        <v>0</v>
      </c>
      <c r="AF44" s="59">
        <f t="shared" si="8"/>
        <v>0</v>
      </c>
      <c r="AG44" s="64">
        <f t="shared" si="8"/>
        <v>0</v>
      </c>
      <c r="AH44" s="89"/>
      <c r="AI44" s="88"/>
      <c r="AK44" s="39"/>
      <c r="AL44" s="136"/>
      <c r="AM44" s="37"/>
      <c r="AN44" s="37"/>
      <c r="AO44" s="37"/>
      <c r="AP44" s="37"/>
      <c r="AQ44" s="82"/>
      <c r="AR44" s="83"/>
      <c r="AS44" s="85"/>
      <c r="AT44" s="37"/>
      <c r="AU44" s="37"/>
      <c r="AV44" s="37"/>
      <c r="AW44" s="37" t="str">
        <f t="shared" si="0"/>
        <v/>
      </c>
    </row>
    <row r="45" spans="2:49" ht="15" hidden="1" customHeight="1">
      <c r="I45" s="88"/>
      <c r="K45" s="203" t="s">
        <v>7</v>
      </c>
      <c r="L45" s="208"/>
      <c r="M45" s="101">
        <f>(COUNTIF(M6:M21,"x")+COUNTIF(M6:M21,"o"))/2</f>
        <v>0</v>
      </c>
      <c r="N45" s="65">
        <f t="shared" ref="N45:AA45" si="9">(COUNTIF(N6:N21,"x")+COUNTIF(N6:N21,"o"))/2</f>
        <v>0</v>
      </c>
      <c r="O45" s="65">
        <f t="shared" si="9"/>
        <v>0</v>
      </c>
      <c r="P45" s="65">
        <f t="shared" si="9"/>
        <v>0</v>
      </c>
      <c r="Q45" s="65">
        <f t="shared" si="9"/>
        <v>0</v>
      </c>
      <c r="R45" s="65">
        <f t="shared" si="9"/>
        <v>0</v>
      </c>
      <c r="S45" s="65">
        <f t="shared" si="9"/>
        <v>0</v>
      </c>
      <c r="T45" s="65">
        <f t="shared" si="9"/>
        <v>0</v>
      </c>
      <c r="U45" s="65">
        <f t="shared" si="9"/>
        <v>0</v>
      </c>
      <c r="V45" s="65">
        <f t="shared" si="9"/>
        <v>0</v>
      </c>
      <c r="W45" s="65">
        <f t="shared" si="9"/>
        <v>0</v>
      </c>
      <c r="X45" s="65">
        <f t="shared" si="9"/>
        <v>0</v>
      </c>
      <c r="Y45" s="65">
        <f t="shared" si="9"/>
        <v>0</v>
      </c>
      <c r="Z45" s="65">
        <f t="shared" si="9"/>
        <v>0</v>
      </c>
      <c r="AA45" s="66">
        <f t="shared" si="9"/>
        <v>0</v>
      </c>
      <c r="AI45" s="88"/>
      <c r="AK45" s="39"/>
      <c r="AL45" s="136"/>
      <c r="AM45" s="37"/>
      <c r="AN45" s="37"/>
      <c r="AO45" s="37"/>
      <c r="AP45" s="37"/>
      <c r="AQ45" s="82"/>
      <c r="AR45" s="83"/>
      <c r="AS45" s="85"/>
      <c r="AT45" s="37"/>
      <c r="AU45" s="37"/>
      <c r="AV45" s="37"/>
      <c r="AW45" s="37" t="str">
        <f t="shared" si="0"/>
        <v/>
      </c>
    </row>
    <row r="46" spans="2:49" ht="15.75" hidden="1" customHeight="1">
      <c r="I46" s="88"/>
      <c r="K46" s="203" t="s">
        <v>10</v>
      </c>
      <c r="L46" s="208"/>
      <c r="M46" s="102">
        <f>(COUNTIF(M22:M27,"x")+COUNTIF(M22:M27,"o"))/2</f>
        <v>0</v>
      </c>
      <c r="N46" s="29">
        <f t="shared" ref="N46:AA46" si="10">(COUNTIF(N22:N27,"x")+COUNTIF(N22:N27,"o"))/2</f>
        <v>0</v>
      </c>
      <c r="O46" s="29">
        <f t="shared" si="10"/>
        <v>0</v>
      </c>
      <c r="P46" s="29">
        <f t="shared" si="10"/>
        <v>0</v>
      </c>
      <c r="Q46" s="29">
        <f t="shared" si="10"/>
        <v>0</v>
      </c>
      <c r="R46" s="29">
        <f t="shared" si="10"/>
        <v>0</v>
      </c>
      <c r="S46" s="29">
        <f t="shared" si="10"/>
        <v>0</v>
      </c>
      <c r="T46" s="29">
        <f t="shared" si="10"/>
        <v>0</v>
      </c>
      <c r="U46" s="29">
        <f t="shared" si="10"/>
        <v>0</v>
      </c>
      <c r="V46" s="29">
        <f t="shared" si="10"/>
        <v>0</v>
      </c>
      <c r="W46" s="29">
        <f t="shared" si="10"/>
        <v>0</v>
      </c>
      <c r="X46" s="29">
        <f t="shared" si="10"/>
        <v>0</v>
      </c>
      <c r="Y46" s="29">
        <f t="shared" si="10"/>
        <v>0</v>
      </c>
      <c r="Z46" s="29">
        <f t="shared" si="10"/>
        <v>0</v>
      </c>
      <c r="AA46" s="30">
        <f t="shared" si="10"/>
        <v>0</v>
      </c>
      <c r="AB46" s="70">
        <f>(COUNTIF(AB6:AB27,"x")+COUNTIF(AB6:AB27,"o"))/2</f>
        <v>0</v>
      </c>
      <c r="AC46" s="71">
        <f t="shared" ref="AC46:AG46" si="11">(COUNTIF(AC6:AC27,"x")+COUNTIF(AC6:AC27,"o"))/2</f>
        <v>0</v>
      </c>
      <c r="AD46" s="71">
        <f t="shared" si="11"/>
        <v>0</v>
      </c>
      <c r="AE46" s="71">
        <f t="shared" si="11"/>
        <v>0</v>
      </c>
      <c r="AF46" s="69">
        <f t="shared" si="11"/>
        <v>0</v>
      </c>
      <c r="AG46" s="96">
        <f t="shared" si="11"/>
        <v>0</v>
      </c>
      <c r="AI46" s="88"/>
      <c r="AK46" s="39"/>
      <c r="AL46" s="136"/>
      <c r="AM46" s="37"/>
      <c r="AN46" s="37"/>
      <c r="AO46" s="37"/>
      <c r="AP46" s="37"/>
      <c r="AQ46" s="82"/>
      <c r="AR46" s="83"/>
      <c r="AS46" s="85"/>
      <c r="AT46" s="37"/>
      <c r="AU46" s="37"/>
      <c r="AV46" s="37"/>
      <c r="AW46" s="37" t="str">
        <f t="shared" si="0"/>
        <v/>
      </c>
    </row>
    <row r="47" spans="2:49" ht="15" hidden="1" customHeight="1">
      <c r="I47" s="88"/>
      <c r="K47" s="203" t="s">
        <v>12</v>
      </c>
      <c r="L47" s="208"/>
      <c r="M47" s="103">
        <f>(COUNTIF(M28:M39,"x")+COUNTIF(M28:M39,"o"))/2</f>
        <v>0</v>
      </c>
      <c r="N47" s="104">
        <f t="shared" ref="N47:AG47" si="12">(COUNTIF(N28:N39,"x")+COUNTIF(N28:N39,"o"))/2</f>
        <v>0</v>
      </c>
      <c r="O47" s="104">
        <f t="shared" si="12"/>
        <v>0</v>
      </c>
      <c r="P47" s="104">
        <f t="shared" si="12"/>
        <v>0</v>
      </c>
      <c r="Q47" s="104">
        <f t="shared" si="12"/>
        <v>0</v>
      </c>
      <c r="R47" s="104">
        <f t="shared" si="12"/>
        <v>0</v>
      </c>
      <c r="S47" s="104">
        <f t="shared" si="12"/>
        <v>0</v>
      </c>
      <c r="T47" s="104">
        <f t="shared" si="12"/>
        <v>0</v>
      </c>
      <c r="U47" s="104">
        <f t="shared" si="12"/>
        <v>0</v>
      </c>
      <c r="V47" s="104">
        <f t="shared" si="12"/>
        <v>0</v>
      </c>
      <c r="W47" s="104">
        <f t="shared" si="12"/>
        <v>0</v>
      </c>
      <c r="X47" s="104">
        <f t="shared" si="12"/>
        <v>0</v>
      </c>
      <c r="Y47" s="104">
        <f t="shared" si="12"/>
        <v>0</v>
      </c>
      <c r="Z47" s="104">
        <f t="shared" si="12"/>
        <v>0</v>
      </c>
      <c r="AA47" s="104">
        <f t="shared" si="12"/>
        <v>0</v>
      </c>
      <c r="AB47" s="71">
        <f t="shared" si="12"/>
        <v>0</v>
      </c>
      <c r="AC47" s="71">
        <f t="shared" si="12"/>
        <v>0</v>
      </c>
      <c r="AD47" s="71">
        <f t="shared" si="12"/>
        <v>0</v>
      </c>
      <c r="AE47" s="71">
        <f t="shared" si="12"/>
        <v>0</v>
      </c>
      <c r="AF47" s="71">
        <f t="shared" si="12"/>
        <v>0</v>
      </c>
      <c r="AG47" s="105">
        <f t="shared" si="12"/>
        <v>0</v>
      </c>
      <c r="AI47" s="88"/>
      <c r="AK47" s="39"/>
      <c r="AL47" s="136"/>
      <c r="AM47" s="37"/>
      <c r="AN47" s="37"/>
      <c r="AO47" s="37"/>
      <c r="AP47" s="37"/>
      <c r="AQ47" s="82"/>
      <c r="AR47" s="83"/>
      <c r="AS47" s="85"/>
      <c r="AT47" s="37"/>
      <c r="AU47" s="37"/>
      <c r="AV47" s="37"/>
      <c r="AW47" s="37" t="str">
        <f t="shared" si="0"/>
        <v/>
      </c>
    </row>
    <row r="48" spans="2:49" ht="15" hidden="1" customHeight="1">
      <c r="I48" s="88"/>
      <c r="K48" s="203" t="s">
        <v>104</v>
      </c>
      <c r="L48" s="204"/>
      <c r="M48" s="53">
        <f>COUNTIF(M6:M39,"r")/2</f>
        <v>0</v>
      </c>
      <c r="N48" s="54">
        <f t="shared" ref="N48:AG48" si="13">COUNTIF(N6:N39,"r")/2</f>
        <v>0</v>
      </c>
      <c r="O48" s="54">
        <f t="shared" si="13"/>
        <v>3</v>
      </c>
      <c r="P48" s="54">
        <f t="shared" si="13"/>
        <v>0</v>
      </c>
      <c r="Q48" s="54">
        <f t="shared" si="13"/>
        <v>0</v>
      </c>
      <c r="R48" s="54">
        <f t="shared" si="13"/>
        <v>0</v>
      </c>
      <c r="S48" s="54">
        <f t="shared" si="13"/>
        <v>0</v>
      </c>
      <c r="T48" s="54">
        <f t="shared" si="13"/>
        <v>0</v>
      </c>
      <c r="U48" s="54">
        <f t="shared" si="13"/>
        <v>3</v>
      </c>
      <c r="V48" s="54">
        <f t="shared" si="13"/>
        <v>0</v>
      </c>
      <c r="W48" s="54">
        <f t="shared" si="13"/>
        <v>0</v>
      </c>
      <c r="X48" s="54">
        <f t="shared" si="13"/>
        <v>0</v>
      </c>
      <c r="Y48" s="54">
        <f t="shared" si="13"/>
        <v>0</v>
      </c>
      <c r="Z48" s="54">
        <f t="shared" si="13"/>
        <v>0</v>
      </c>
      <c r="AA48" s="54">
        <f t="shared" si="13"/>
        <v>0</v>
      </c>
      <c r="AB48" s="54">
        <f t="shared" si="13"/>
        <v>0</v>
      </c>
      <c r="AC48" s="54">
        <f t="shared" si="13"/>
        <v>0</v>
      </c>
      <c r="AD48" s="54">
        <f t="shared" si="13"/>
        <v>0</v>
      </c>
      <c r="AE48" s="54">
        <f t="shared" si="13"/>
        <v>0</v>
      </c>
      <c r="AF48" s="54">
        <f t="shared" si="13"/>
        <v>0</v>
      </c>
      <c r="AG48" s="55">
        <f t="shared" si="13"/>
        <v>0</v>
      </c>
      <c r="AI48" s="88"/>
      <c r="AK48" s="39"/>
      <c r="AL48" s="136"/>
      <c r="AM48" s="37"/>
      <c r="AN48" s="37"/>
      <c r="AO48" s="37"/>
      <c r="AP48" s="37"/>
      <c r="AQ48" s="82"/>
      <c r="AR48" s="83"/>
      <c r="AS48" s="85"/>
      <c r="AT48" s="37"/>
      <c r="AU48" s="37"/>
      <c r="AV48" s="37"/>
      <c r="AW48" s="37" t="str">
        <f t="shared" si="0"/>
        <v/>
      </c>
    </row>
    <row r="49" spans="2:49" hidden="1">
      <c r="G49"/>
      <c r="H49" s="94"/>
      <c r="I49" s="88"/>
      <c r="K49" s="203" t="s">
        <v>105</v>
      </c>
      <c r="L49" s="204"/>
      <c r="M49" s="106">
        <f>COUNTIF(M6:M27,"r")/2</f>
        <v>0</v>
      </c>
      <c r="N49" s="69">
        <f t="shared" ref="N49:AG49" si="14">COUNTIF(N6:N27,"r")/2</f>
        <v>0</v>
      </c>
      <c r="O49" s="69">
        <f t="shared" si="14"/>
        <v>3</v>
      </c>
      <c r="P49" s="69">
        <f t="shared" si="14"/>
        <v>0</v>
      </c>
      <c r="Q49" s="69">
        <f t="shared" si="14"/>
        <v>0</v>
      </c>
      <c r="R49" s="69">
        <f t="shared" si="14"/>
        <v>0</v>
      </c>
      <c r="S49" s="69">
        <f t="shared" si="14"/>
        <v>0</v>
      </c>
      <c r="T49" s="69">
        <f t="shared" si="14"/>
        <v>0</v>
      </c>
      <c r="U49" s="69">
        <f t="shared" si="14"/>
        <v>3</v>
      </c>
      <c r="V49" s="69">
        <f t="shared" si="14"/>
        <v>0</v>
      </c>
      <c r="W49" s="69">
        <f t="shared" si="14"/>
        <v>0</v>
      </c>
      <c r="X49" s="69">
        <f t="shared" si="14"/>
        <v>0</v>
      </c>
      <c r="Y49" s="69">
        <f t="shared" si="14"/>
        <v>0</v>
      </c>
      <c r="Z49" s="69">
        <f t="shared" si="14"/>
        <v>0</v>
      </c>
      <c r="AA49" s="69">
        <f t="shared" si="14"/>
        <v>0</v>
      </c>
      <c r="AB49" s="69">
        <f t="shared" si="14"/>
        <v>0</v>
      </c>
      <c r="AC49" s="69">
        <f t="shared" si="14"/>
        <v>0</v>
      </c>
      <c r="AD49" s="69">
        <f t="shared" si="14"/>
        <v>0</v>
      </c>
      <c r="AE49" s="69">
        <f t="shared" si="14"/>
        <v>0</v>
      </c>
      <c r="AF49" s="69">
        <f t="shared" si="14"/>
        <v>0</v>
      </c>
      <c r="AG49" s="107">
        <f t="shared" si="14"/>
        <v>0</v>
      </c>
      <c r="AI49" s="88"/>
      <c r="AK49" s="39"/>
      <c r="AL49" s="136"/>
      <c r="AM49" s="37"/>
      <c r="AN49" s="37"/>
      <c r="AO49" s="37"/>
      <c r="AP49" s="37"/>
      <c r="AQ49" s="82"/>
      <c r="AR49" s="83"/>
      <c r="AS49" s="85"/>
      <c r="AT49" s="37"/>
      <c r="AU49" s="37"/>
      <c r="AV49" s="37"/>
      <c r="AW49" s="37" t="str">
        <f t="shared" si="0"/>
        <v/>
      </c>
    </row>
    <row r="50" spans="2:49" hidden="1">
      <c r="G50"/>
      <c r="H50"/>
      <c r="I50" s="88"/>
      <c r="K50" s="198" t="s">
        <v>106</v>
      </c>
      <c r="L50" s="199"/>
      <c r="M50" s="56">
        <f>COUNTIF(M28:M39,"r")/2</f>
        <v>0</v>
      </c>
      <c r="N50" s="57">
        <f t="shared" ref="N50:AG50" si="15">COUNTIF(N28:N39,"r")/2</f>
        <v>0</v>
      </c>
      <c r="O50" s="57">
        <f t="shared" si="15"/>
        <v>0</v>
      </c>
      <c r="P50" s="57">
        <f t="shared" si="15"/>
        <v>0</v>
      </c>
      <c r="Q50" s="57">
        <f t="shared" si="15"/>
        <v>0</v>
      </c>
      <c r="R50" s="57">
        <f t="shared" si="15"/>
        <v>0</v>
      </c>
      <c r="S50" s="57">
        <f t="shared" si="15"/>
        <v>0</v>
      </c>
      <c r="T50" s="57">
        <f t="shared" si="15"/>
        <v>0</v>
      </c>
      <c r="U50" s="57">
        <f t="shared" si="15"/>
        <v>0</v>
      </c>
      <c r="V50" s="57">
        <f t="shared" si="15"/>
        <v>0</v>
      </c>
      <c r="W50" s="57">
        <f t="shared" si="15"/>
        <v>0</v>
      </c>
      <c r="X50" s="57">
        <f t="shared" si="15"/>
        <v>0</v>
      </c>
      <c r="Y50" s="57">
        <f t="shared" si="15"/>
        <v>0</v>
      </c>
      <c r="Z50" s="57">
        <f t="shared" si="15"/>
        <v>0</v>
      </c>
      <c r="AA50" s="57">
        <f t="shared" si="15"/>
        <v>0</v>
      </c>
      <c r="AB50" s="57">
        <f t="shared" si="15"/>
        <v>0</v>
      </c>
      <c r="AC50" s="57">
        <f t="shared" si="15"/>
        <v>0</v>
      </c>
      <c r="AD50" s="57">
        <f t="shared" si="15"/>
        <v>0</v>
      </c>
      <c r="AE50" s="57">
        <f t="shared" si="15"/>
        <v>0</v>
      </c>
      <c r="AF50" s="57">
        <f t="shared" si="15"/>
        <v>0</v>
      </c>
      <c r="AG50" s="58">
        <f t="shared" si="15"/>
        <v>0</v>
      </c>
      <c r="AI50" s="88"/>
      <c r="AK50" s="39"/>
      <c r="AL50" s="136"/>
      <c r="AM50" s="37"/>
      <c r="AN50" s="37"/>
      <c r="AO50" s="37"/>
      <c r="AP50" s="37"/>
      <c r="AQ50" s="82"/>
      <c r="AR50" s="83"/>
      <c r="AS50" s="85"/>
      <c r="AT50" s="37"/>
      <c r="AU50" s="37"/>
      <c r="AV50" s="37"/>
      <c r="AW50" s="37" t="str">
        <f t="shared" si="0"/>
        <v/>
      </c>
    </row>
    <row r="51" spans="2:49">
      <c r="B51" s="205" t="s">
        <v>107</v>
      </c>
      <c r="C51" s="206"/>
      <c r="D51" s="206"/>
      <c r="E51" s="206"/>
      <c r="F51" s="206"/>
      <c r="G51" s="207"/>
      <c r="H51"/>
      <c r="I51" s="88"/>
      <c r="AI51" s="88"/>
      <c r="AK51" s="39"/>
      <c r="AL51" s="136"/>
      <c r="AM51" s="37"/>
      <c r="AN51" s="37"/>
      <c r="AO51" s="37"/>
      <c r="AP51" s="37"/>
      <c r="AQ51" s="82"/>
      <c r="AR51" s="83"/>
      <c r="AS51" s="85"/>
      <c r="AT51" s="37"/>
      <c r="AU51" s="37"/>
      <c r="AV51" s="37"/>
      <c r="AW51" s="37" t="str">
        <f t="shared" si="0"/>
        <v/>
      </c>
    </row>
    <row r="52" spans="2:49">
      <c r="B52" s="74"/>
      <c r="G52" s="75"/>
      <c r="H52"/>
      <c r="I52" s="88"/>
      <c r="AI52" s="88"/>
      <c r="AK52" s="39"/>
      <c r="AL52" s="136"/>
      <c r="AM52" s="37"/>
      <c r="AN52" s="37"/>
      <c r="AO52" s="37"/>
      <c r="AP52" s="37"/>
      <c r="AQ52" s="82"/>
      <c r="AR52" s="83"/>
      <c r="AS52" s="85"/>
      <c r="AT52" s="37"/>
      <c r="AU52" s="37"/>
      <c r="AV52" s="37"/>
      <c r="AW52" s="37" t="str">
        <f t="shared" si="0"/>
        <v/>
      </c>
    </row>
    <row r="53" spans="2:49">
      <c r="B53" s="74"/>
      <c r="G53" s="75"/>
      <c r="H53"/>
      <c r="I53" s="88"/>
      <c r="AI53" s="88"/>
      <c r="AK53" s="39"/>
      <c r="AL53" s="136"/>
      <c r="AM53" s="37"/>
      <c r="AN53" s="37"/>
      <c r="AO53" s="37"/>
      <c r="AP53" s="37"/>
      <c r="AQ53" s="82"/>
      <c r="AR53" s="83"/>
      <c r="AS53" s="85"/>
      <c r="AT53" s="37"/>
      <c r="AU53" s="37"/>
      <c r="AV53" s="37"/>
      <c r="AW53" s="37" t="str">
        <f t="shared" si="0"/>
        <v/>
      </c>
    </row>
    <row r="54" spans="2:49">
      <c r="B54" s="74"/>
      <c r="G54" s="75"/>
      <c r="H54"/>
      <c r="I54" s="88"/>
      <c r="AI54" s="88"/>
      <c r="AK54" s="39"/>
      <c r="AL54" s="136"/>
      <c r="AM54" s="37"/>
      <c r="AN54" s="37"/>
      <c r="AO54" s="37"/>
      <c r="AP54" s="37"/>
      <c r="AQ54" s="82"/>
      <c r="AR54" s="83"/>
      <c r="AS54" s="85"/>
      <c r="AT54" s="37"/>
      <c r="AU54" s="37"/>
      <c r="AV54" s="37"/>
      <c r="AW54" s="37" t="str">
        <f t="shared" si="0"/>
        <v/>
      </c>
    </row>
    <row r="55" spans="2:49">
      <c r="B55" s="74"/>
      <c r="G55" s="75"/>
      <c r="H55"/>
      <c r="I55" s="88"/>
      <c r="AI55" s="88"/>
      <c r="AK55" s="39"/>
      <c r="AL55" s="136"/>
      <c r="AM55" s="37"/>
      <c r="AN55" s="37"/>
      <c r="AO55" s="37"/>
      <c r="AP55" s="37"/>
      <c r="AQ55" s="82"/>
      <c r="AR55" s="83"/>
      <c r="AS55" s="85"/>
      <c r="AT55" s="37"/>
      <c r="AU55" s="37"/>
      <c r="AV55" s="37"/>
      <c r="AW55" s="37" t="str">
        <f t="shared" si="0"/>
        <v/>
      </c>
    </row>
    <row r="56" spans="2:49">
      <c r="B56" s="74"/>
      <c r="G56" s="75"/>
      <c r="H56"/>
      <c r="I56" s="88"/>
      <c r="AI56" s="88"/>
      <c r="AK56" s="39"/>
      <c r="AL56" s="136"/>
      <c r="AM56" s="37"/>
      <c r="AN56" s="37"/>
      <c r="AO56" s="37"/>
      <c r="AP56" s="37"/>
      <c r="AQ56" s="82"/>
      <c r="AR56" s="83"/>
      <c r="AS56" s="85"/>
      <c r="AT56" s="37"/>
      <c r="AU56" s="37"/>
      <c r="AV56" s="37"/>
      <c r="AW56" s="37" t="str">
        <f t="shared" si="0"/>
        <v/>
      </c>
    </row>
    <row r="57" spans="2:49">
      <c r="B57" s="74"/>
      <c r="G57" s="75"/>
      <c r="H57"/>
      <c r="I57" s="88"/>
      <c r="AI57" s="88"/>
      <c r="AK57" s="39"/>
      <c r="AL57" s="136"/>
      <c r="AM57" s="37"/>
      <c r="AN57" s="37"/>
      <c r="AO57" s="37"/>
      <c r="AP57" s="37"/>
      <c r="AQ57" s="82"/>
      <c r="AR57" s="83"/>
      <c r="AS57" s="85"/>
      <c r="AT57" s="37"/>
      <c r="AU57" s="37"/>
      <c r="AV57" s="37"/>
      <c r="AW57" s="37" t="str">
        <f t="shared" si="0"/>
        <v/>
      </c>
    </row>
    <row r="58" spans="2:49">
      <c r="B58" s="74"/>
      <c r="G58" s="75"/>
      <c r="H58" s="77"/>
      <c r="I58" s="88"/>
      <c r="AI58" s="88"/>
      <c r="AK58" s="39"/>
      <c r="AL58" s="136"/>
      <c r="AM58" s="37"/>
      <c r="AN58" s="37"/>
      <c r="AO58" s="37"/>
      <c r="AP58" s="37"/>
      <c r="AQ58" s="82"/>
      <c r="AR58" s="83"/>
      <c r="AS58" s="85"/>
      <c r="AT58" s="37"/>
      <c r="AU58" s="37"/>
      <c r="AV58" s="37"/>
      <c r="AW58" s="37" t="str">
        <f t="shared" si="0"/>
        <v/>
      </c>
    </row>
    <row r="59" spans="2:49">
      <c r="B59" s="74"/>
      <c r="G59" s="75"/>
      <c r="H59" s="77"/>
      <c r="I59" s="88"/>
      <c r="AI59" s="88"/>
      <c r="AK59" s="39"/>
      <c r="AL59" s="136"/>
      <c r="AM59" s="37"/>
      <c r="AN59" s="37"/>
      <c r="AO59" s="37"/>
      <c r="AP59" s="37"/>
      <c r="AQ59" s="82"/>
      <c r="AR59" s="83"/>
      <c r="AS59" s="85"/>
      <c r="AT59" s="37"/>
      <c r="AU59" s="37"/>
      <c r="AV59" s="37"/>
      <c r="AW59" s="37" t="str">
        <f t="shared" si="0"/>
        <v/>
      </c>
    </row>
    <row r="60" spans="2:49">
      <c r="B60" s="76"/>
      <c r="C60" s="77"/>
      <c r="D60" s="77"/>
      <c r="E60" s="77"/>
      <c r="F60" s="77"/>
      <c r="G60" s="78"/>
      <c r="H60" s="77"/>
      <c r="I60" s="88"/>
      <c r="AI60" s="88"/>
      <c r="AK60" s="39"/>
      <c r="AL60" s="136"/>
      <c r="AM60" s="37"/>
      <c r="AN60" s="37"/>
      <c r="AO60" s="37"/>
      <c r="AP60" s="37"/>
      <c r="AQ60" s="82"/>
      <c r="AR60" s="83"/>
      <c r="AS60" s="85"/>
      <c r="AT60" s="37"/>
      <c r="AU60" s="37"/>
      <c r="AV60" s="37"/>
      <c r="AW60" s="37" t="str">
        <f t="shared" si="0"/>
        <v/>
      </c>
    </row>
    <row r="61" spans="2:49">
      <c r="B61" s="76"/>
      <c r="C61" s="77"/>
      <c r="D61" s="77"/>
      <c r="E61" s="77"/>
      <c r="F61" s="77"/>
      <c r="G61" s="78"/>
      <c r="H61" s="77"/>
      <c r="I61" s="88"/>
      <c r="AI61" s="88"/>
      <c r="AK61" s="39"/>
      <c r="AL61" s="136"/>
      <c r="AM61" s="37"/>
      <c r="AN61" s="37"/>
      <c r="AO61" s="37"/>
      <c r="AP61" s="37"/>
      <c r="AQ61" s="82"/>
      <c r="AR61" s="83"/>
      <c r="AS61" s="85"/>
      <c r="AT61" s="37"/>
      <c r="AU61" s="37"/>
      <c r="AV61" s="37"/>
      <c r="AW61" s="37" t="str">
        <f t="shared" si="0"/>
        <v/>
      </c>
    </row>
    <row r="62" spans="2:49">
      <c r="B62" s="76"/>
      <c r="C62" s="77"/>
      <c r="D62" s="77"/>
      <c r="E62" s="77"/>
      <c r="F62" s="77"/>
      <c r="G62" s="78"/>
      <c r="H62" s="77"/>
      <c r="I62" s="88"/>
      <c r="AI62" s="88"/>
      <c r="AK62" s="39"/>
      <c r="AL62" s="136"/>
      <c r="AM62" s="37"/>
      <c r="AN62" s="37"/>
      <c r="AO62" s="37"/>
      <c r="AP62" s="37"/>
      <c r="AQ62" s="82"/>
      <c r="AR62" s="83"/>
      <c r="AS62" s="85"/>
      <c r="AT62" s="37"/>
      <c r="AU62" s="37"/>
      <c r="AV62" s="37"/>
      <c r="AW62" s="37" t="str">
        <f t="shared" si="0"/>
        <v/>
      </c>
    </row>
    <row r="63" spans="2:49">
      <c r="B63" s="76"/>
      <c r="C63" s="77"/>
      <c r="D63" s="77"/>
      <c r="E63" s="77"/>
      <c r="F63" s="77"/>
      <c r="G63" s="78"/>
      <c r="H63" s="77"/>
      <c r="I63" s="88"/>
      <c r="AI63" s="88"/>
      <c r="AK63" s="39"/>
      <c r="AL63" s="136"/>
      <c r="AM63" s="37"/>
      <c r="AN63" s="37"/>
      <c r="AO63" s="37"/>
      <c r="AP63" s="37"/>
      <c r="AQ63" s="82"/>
      <c r="AR63" s="83"/>
      <c r="AS63" s="85"/>
      <c r="AT63" s="37"/>
      <c r="AU63" s="37"/>
      <c r="AV63" s="37"/>
      <c r="AW63" s="37" t="str">
        <f t="shared" si="0"/>
        <v/>
      </c>
    </row>
    <row r="64" spans="2:49">
      <c r="B64" s="76"/>
      <c r="C64" s="77"/>
      <c r="D64" s="77"/>
      <c r="E64" s="77"/>
      <c r="F64" s="77"/>
      <c r="G64" s="78"/>
      <c r="H64" s="77"/>
      <c r="I64" s="88"/>
      <c r="AI64" s="88"/>
      <c r="AK64" s="39"/>
      <c r="AL64" s="136"/>
      <c r="AM64" s="37"/>
      <c r="AN64" s="37"/>
      <c r="AO64" s="37"/>
      <c r="AP64" s="37"/>
      <c r="AQ64" s="82"/>
      <c r="AR64" s="83"/>
      <c r="AS64" s="85"/>
      <c r="AT64" s="37"/>
      <c r="AU64" s="37"/>
      <c r="AV64" s="37"/>
      <c r="AW64" s="37" t="str">
        <f t="shared" si="0"/>
        <v/>
      </c>
    </row>
    <row r="65" spans="2:49">
      <c r="B65" s="76"/>
      <c r="C65" s="77"/>
      <c r="D65" s="77"/>
      <c r="E65" s="77"/>
      <c r="F65" s="77"/>
      <c r="G65" s="78"/>
      <c r="H65" s="77"/>
      <c r="I65" s="88"/>
      <c r="AI65" s="88"/>
      <c r="AK65" s="39"/>
      <c r="AL65" s="136"/>
      <c r="AM65" s="37"/>
      <c r="AN65" s="37"/>
      <c r="AO65" s="37"/>
      <c r="AP65" s="37"/>
      <c r="AQ65" s="82"/>
      <c r="AR65" s="83"/>
      <c r="AS65" s="85"/>
      <c r="AT65" s="37"/>
      <c r="AU65" s="37"/>
      <c r="AV65" s="37"/>
      <c r="AW65" s="37" t="str">
        <f t="shared" si="0"/>
        <v/>
      </c>
    </row>
    <row r="66" spans="2:49">
      <c r="B66" s="76"/>
      <c r="C66" s="77"/>
      <c r="D66" s="77"/>
      <c r="E66" s="77"/>
      <c r="F66" s="77"/>
      <c r="G66" s="78"/>
      <c r="H66" s="77"/>
      <c r="I66" s="88"/>
      <c r="AI66" s="88"/>
      <c r="AK66" s="39"/>
      <c r="AL66" s="136"/>
      <c r="AM66" s="37"/>
      <c r="AN66" s="37"/>
      <c r="AO66" s="37"/>
      <c r="AP66" s="37"/>
      <c r="AQ66" s="82"/>
      <c r="AR66" s="83"/>
      <c r="AS66" s="85"/>
      <c r="AT66" s="37"/>
      <c r="AU66" s="37"/>
      <c r="AV66" s="37"/>
      <c r="AW66" s="37" t="str">
        <f t="shared" si="0"/>
        <v/>
      </c>
    </row>
    <row r="67" spans="2:49">
      <c r="B67" s="76"/>
      <c r="C67" s="77"/>
      <c r="D67" s="77"/>
      <c r="E67" s="77"/>
      <c r="F67" s="77"/>
      <c r="G67" s="78"/>
      <c r="H67" s="77"/>
      <c r="I67" s="88"/>
      <c r="AI67" s="88"/>
      <c r="AK67" s="39"/>
      <c r="AL67" s="136"/>
      <c r="AM67" s="37"/>
      <c r="AN67" s="37"/>
      <c r="AO67" s="37"/>
      <c r="AP67" s="37"/>
      <c r="AQ67" s="82"/>
      <c r="AR67" s="83"/>
      <c r="AS67" s="85"/>
      <c r="AT67" s="37"/>
      <c r="AU67" s="37"/>
      <c r="AV67" s="37"/>
      <c r="AW67" s="37" t="str">
        <f t="shared" si="0"/>
        <v/>
      </c>
    </row>
    <row r="68" spans="2:49">
      <c r="B68" s="76"/>
      <c r="C68" s="77"/>
      <c r="D68" s="77"/>
      <c r="E68" s="77"/>
      <c r="F68" s="77"/>
      <c r="G68" s="78"/>
      <c r="H68" s="77"/>
      <c r="I68" s="88"/>
      <c r="AI68" s="88"/>
      <c r="AK68" s="39"/>
      <c r="AL68" s="136"/>
      <c r="AM68" s="37"/>
      <c r="AN68" s="37"/>
      <c r="AO68" s="37"/>
      <c r="AP68" s="37"/>
      <c r="AQ68" s="82"/>
      <c r="AR68" s="83"/>
      <c r="AS68" s="85"/>
      <c r="AT68" s="37"/>
      <c r="AU68" s="37"/>
      <c r="AV68" s="37"/>
      <c r="AW68" s="37" t="str">
        <f t="shared" si="0"/>
        <v/>
      </c>
    </row>
    <row r="69" spans="2:49">
      <c r="B69" s="76"/>
      <c r="C69" s="77"/>
      <c r="D69" s="77"/>
      <c r="E69" s="77"/>
      <c r="F69" s="77"/>
      <c r="G69" s="78"/>
      <c r="H69" s="77"/>
      <c r="I69" s="88"/>
      <c r="AI69" s="88"/>
      <c r="AK69" s="39"/>
      <c r="AL69" s="136"/>
      <c r="AM69" s="37"/>
      <c r="AN69" s="37"/>
      <c r="AO69" s="37"/>
      <c r="AP69" s="37"/>
      <c r="AQ69" s="82"/>
      <c r="AR69" s="83"/>
      <c r="AS69" s="85"/>
      <c r="AT69" s="37"/>
      <c r="AU69" s="37"/>
      <c r="AV69" s="37"/>
      <c r="AW69" s="37" t="str">
        <f>IF(AV69&gt;0,"PAGADO",IF(AQ69="","",IF(AQ69=$AY$3,"FALTA BOLETA",IF(AQ69=$AY$4,"FALTA BOLETA",IF(AQ69=$AY$5,"FALTA BOLETA")))))</f>
        <v/>
      </c>
    </row>
    <row r="70" spans="2:49">
      <c r="B70" s="76"/>
      <c r="C70" s="77"/>
      <c r="D70" s="77"/>
      <c r="E70" s="77"/>
      <c r="F70" s="77"/>
      <c r="G70" s="78"/>
      <c r="H70" s="77"/>
      <c r="I70" s="88"/>
      <c r="AI70" s="88"/>
      <c r="AK70" s="39"/>
      <c r="AL70" s="136"/>
      <c r="AM70" s="37"/>
      <c r="AN70" s="37"/>
      <c r="AO70" s="37"/>
      <c r="AP70" s="37"/>
      <c r="AQ70" s="82"/>
      <c r="AR70" s="83"/>
      <c r="AS70" s="85"/>
      <c r="AT70" s="37"/>
      <c r="AU70" s="37"/>
      <c r="AV70" s="37"/>
      <c r="AW70" s="37" t="str">
        <f>IF(AV70&gt;0,"PAGADO",IF(AQ70="","",IF(AQ70=$AY$3,"FALTA BOLETA",IF(AQ70=$AY$4,"FALTA BOLETA",IF(AQ70=$AY$5,"FALTA BOLETA")))))</f>
        <v/>
      </c>
    </row>
    <row r="71" spans="2:49">
      <c r="B71" s="76"/>
      <c r="C71" s="77"/>
      <c r="D71" s="77"/>
      <c r="E71" s="77"/>
      <c r="F71" s="77"/>
      <c r="G71" s="78"/>
      <c r="H71" s="77"/>
      <c r="I71" s="88"/>
    </row>
    <row r="72" spans="2:49">
      <c r="B72" s="76"/>
      <c r="C72" s="77"/>
      <c r="D72" s="77"/>
      <c r="E72" s="77"/>
      <c r="F72" s="77"/>
      <c r="G72" s="78"/>
      <c r="H72" s="77"/>
      <c r="I72" s="88"/>
    </row>
    <row r="73" spans="2:49">
      <c r="B73" s="76"/>
      <c r="C73" s="77"/>
      <c r="D73" s="77"/>
      <c r="E73" s="77"/>
      <c r="F73" s="77"/>
      <c r="G73" s="78"/>
      <c r="H73" s="77"/>
      <c r="I73" s="88"/>
    </row>
    <row r="74" spans="2:49">
      <c r="B74" s="76"/>
      <c r="C74" s="77"/>
      <c r="D74" s="77"/>
      <c r="E74" s="77"/>
      <c r="F74" s="77"/>
      <c r="G74" s="78"/>
      <c r="I74" s="88"/>
    </row>
    <row r="75" spans="2:49">
      <c r="B75" s="79"/>
      <c r="C75" s="80"/>
      <c r="D75" s="80"/>
      <c r="E75" s="80"/>
      <c r="F75" s="80"/>
      <c r="G75" s="81"/>
      <c r="I75" s="88"/>
    </row>
  </sheetData>
  <autoFilter ref="AK3:AW70" xr:uid="{7BCEB58B-7786-4520-8B41-EE7D37862FC7}">
    <filterColumn colId="6" showButton="0"/>
  </autoFilter>
  <mergeCells count="66">
    <mergeCell ref="K50:L50"/>
    <mergeCell ref="B51:G51"/>
    <mergeCell ref="M2:U2"/>
    <mergeCell ref="K44:L44"/>
    <mergeCell ref="K45:L45"/>
    <mergeCell ref="K46:L46"/>
    <mergeCell ref="K47:L47"/>
    <mergeCell ref="K48:L48"/>
    <mergeCell ref="K49:L49"/>
    <mergeCell ref="B35:D35"/>
    <mergeCell ref="K40:L40"/>
    <mergeCell ref="B41:E41"/>
    <mergeCell ref="K41:L41"/>
    <mergeCell ref="K42:L42"/>
    <mergeCell ref="K43:L43"/>
    <mergeCell ref="B25:C25"/>
    <mergeCell ref="B27:C27"/>
    <mergeCell ref="B28:C28"/>
    <mergeCell ref="K28:K39"/>
    <mergeCell ref="B30:D30"/>
    <mergeCell ref="F30:G30"/>
    <mergeCell ref="B31:C31"/>
    <mergeCell ref="B32:C32"/>
    <mergeCell ref="B33:C33"/>
    <mergeCell ref="F20:G20"/>
    <mergeCell ref="B21:C21"/>
    <mergeCell ref="B22:C22"/>
    <mergeCell ref="B23:C23"/>
    <mergeCell ref="B26:C26"/>
    <mergeCell ref="B6:C6"/>
    <mergeCell ref="K6:K27"/>
    <mergeCell ref="B7:C7"/>
    <mergeCell ref="B8:C8"/>
    <mergeCell ref="B10:D10"/>
    <mergeCell ref="F10:G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20:D20"/>
    <mergeCell ref="S4:U4"/>
    <mergeCell ref="V4:X4"/>
    <mergeCell ref="Y4:AA4"/>
    <mergeCell ref="AB4:AD4"/>
    <mergeCell ref="AE4:AG4"/>
    <mergeCell ref="B4:D4"/>
    <mergeCell ref="F4:G4"/>
    <mergeCell ref="K4:L5"/>
    <mergeCell ref="M4:O4"/>
    <mergeCell ref="P4:R4"/>
    <mergeCell ref="B5:C5"/>
    <mergeCell ref="B2:G2"/>
    <mergeCell ref="AK2:AW2"/>
    <mergeCell ref="M3:O3"/>
    <mergeCell ref="P3:R3"/>
    <mergeCell ref="S3:U3"/>
    <mergeCell ref="V3:X3"/>
    <mergeCell ref="Y3:AA3"/>
    <mergeCell ref="AB3:AD3"/>
    <mergeCell ref="AE3:AG3"/>
    <mergeCell ref="AQ3:AR3"/>
  </mergeCells>
  <conditionalFormatting sqref="M6:M39 P6:P39 S6:S39 V6:V39 Y6:Y39 AB6:AB39 AE6:AE39">
    <cfRule type="containsText" dxfId="48" priority="49" operator="containsText" text="x">
      <formula>NOT(ISERROR(SEARCH("x",M6)))</formula>
    </cfRule>
  </conditionalFormatting>
  <conditionalFormatting sqref="N6:N39 Q6:Q39 T6:T39 W6:W39 Z6:Z39 AC6:AC39 AF6:AF39">
    <cfRule type="containsText" dxfId="47" priority="48" operator="containsText" text="x">
      <formula>NOT(ISERROR(SEARCH("x",N6)))</formula>
    </cfRule>
  </conditionalFormatting>
  <conditionalFormatting sqref="O6:O21 R6:R39 U6:U21 X6:X39 AA6:AA39 AD6:AD39 AG6:AH39 O28:O39 U28:U39">
    <cfRule type="containsText" dxfId="46" priority="47" operator="containsText" text="x">
      <formula>NOT(ISERROR(SEARCH("x",O6)))</formula>
    </cfRule>
  </conditionalFormatting>
  <conditionalFormatting sqref="M6:AH21 M28:AH39 M22:N27 P22:T27 V22:AH27">
    <cfRule type="containsText" dxfId="45" priority="38" operator="containsText" text="r">
      <formula>NOT(ISERROR(SEARCH("r",M6)))</formula>
    </cfRule>
    <cfRule type="containsText" dxfId="44" priority="46" operator="containsText" text="o">
      <formula>NOT(ISERROR(SEARCH("o",M6)))</formula>
    </cfRule>
  </conditionalFormatting>
  <conditionalFormatting sqref="AR4:AR70">
    <cfRule type="expression" dxfId="43" priority="43">
      <formula>AQ4=$AY$5</formula>
    </cfRule>
    <cfRule type="expression" dxfId="42" priority="44">
      <formula>AQ4=$AY$4</formula>
    </cfRule>
    <cfRule type="expression" dxfId="41" priority="45">
      <formula>AQ4=$AY$3</formula>
    </cfRule>
  </conditionalFormatting>
  <conditionalFormatting sqref="AW4:AW70">
    <cfRule type="expression" dxfId="40" priority="39">
      <formula>AV4&gt;0</formula>
    </cfRule>
    <cfRule type="expression" dxfId="39" priority="40">
      <formula>AQ4=$AY$5</formula>
    </cfRule>
    <cfRule type="expression" dxfId="38" priority="41">
      <formula>AQ4=$AY$3</formula>
    </cfRule>
    <cfRule type="expression" dxfId="37" priority="42">
      <formula>AQ4=$AY$4</formula>
    </cfRule>
  </conditionalFormatting>
  <conditionalFormatting sqref="O22">
    <cfRule type="containsText" dxfId="36" priority="36" operator="containsText" text="x">
      <formula>NOT(ISERROR(SEARCH("x",O22)))</formula>
    </cfRule>
  </conditionalFormatting>
  <conditionalFormatting sqref="O22">
    <cfRule type="containsText" dxfId="35" priority="34" operator="containsText" text="r">
      <formula>NOT(ISERROR(SEARCH("r",O22)))</formula>
    </cfRule>
    <cfRule type="containsText" dxfId="34" priority="35" operator="containsText" text="o">
      <formula>NOT(ISERROR(SEARCH("o",O22)))</formula>
    </cfRule>
  </conditionalFormatting>
  <conditionalFormatting sqref="O23">
    <cfRule type="containsText" dxfId="33" priority="33" operator="containsText" text="x">
      <formula>NOT(ISERROR(SEARCH("x",O23)))</formula>
    </cfRule>
  </conditionalFormatting>
  <conditionalFormatting sqref="O23">
    <cfRule type="containsText" dxfId="32" priority="31" operator="containsText" text="r">
      <formula>NOT(ISERROR(SEARCH("r",O23)))</formula>
    </cfRule>
    <cfRule type="containsText" dxfId="31" priority="32" operator="containsText" text="o">
      <formula>NOT(ISERROR(SEARCH("o",O23)))</formula>
    </cfRule>
  </conditionalFormatting>
  <conditionalFormatting sqref="O24">
    <cfRule type="containsText" dxfId="30" priority="30" operator="containsText" text="x">
      <formula>NOT(ISERROR(SEARCH("x",O24)))</formula>
    </cfRule>
  </conditionalFormatting>
  <conditionalFormatting sqref="O24">
    <cfRule type="containsText" dxfId="29" priority="28" operator="containsText" text="r">
      <formula>NOT(ISERROR(SEARCH("r",O24)))</formula>
    </cfRule>
    <cfRule type="containsText" dxfId="28" priority="29" operator="containsText" text="o">
      <formula>NOT(ISERROR(SEARCH("o",O24)))</formula>
    </cfRule>
  </conditionalFormatting>
  <conditionalFormatting sqref="O25">
    <cfRule type="containsText" dxfId="27" priority="27" operator="containsText" text="x">
      <formula>NOT(ISERROR(SEARCH("x",O25)))</formula>
    </cfRule>
  </conditionalFormatting>
  <conditionalFormatting sqref="O25">
    <cfRule type="containsText" dxfId="26" priority="25" operator="containsText" text="r">
      <formula>NOT(ISERROR(SEARCH("r",O25)))</formula>
    </cfRule>
    <cfRule type="containsText" dxfId="25" priority="26" operator="containsText" text="o">
      <formula>NOT(ISERROR(SEARCH("o",O25)))</formula>
    </cfRule>
  </conditionalFormatting>
  <conditionalFormatting sqref="O26">
    <cfRule type="containsText" dxfId="24" priority="24" operator="containsText" text="x">
      <formula>NOT(ISERROR(SEARCH("x",O26)))</formula>
    </cfRule>
  </conditionalFormatting>
  <conditionalFormatting sqref="O26">
    <cfRule type="containsText" dxfId="23" priority="22" operator="containsText" text="r">
      <formula>NOT(ISERROR(SEARCH("r",O26)))</formula>
    </cfRule>
    <cfRule type="containsText" dxfId="22" priority="23" operator="containsText" text="o">
      <formula>NOT(ISERROR(SEARCH("o",O26)))</formula>
    </cfRule>
  </conditionalFormatting>
  <conditionalFormatting sqref="O27">
    <cfRule type="containsText" dxfId="21" priority="21" operator="containsText" text="x">
      <formula>NOT(ISERROR(SEARCH("x",O27)))</formula>
    </cfRule>
  </conditionalFormatting>
  <conditionalFormatting sqref="O27">
    <cfRule type="containsText" dxfId="20" priority="19" operator="containsText" text="r">
      <formula>NOT(ISERROR(SEARCH("r",O27)))</formula>
    </cfRule>
    <cfRule type="containsText" dxfId="19" priority="20" operator="containsText" text="o">
      <formula>NOT(ISERROR(SEARCH("o",O27)))</formula>
    </cfRule>
  </conditionalFormatting>
  <conditionalFormatting sqref="U22">
    <cfRule type="containsText" dxfId="18" priority="18" operator="containsText" text="x">
      <formula>NOT(ISERROR(SEARCH("x",U22)))</formula>
    </cfRule>
  </conditionalFormatting>
  <conditionalFormatting sqref="U22">
    <cfRule type="containsText" dxfId="17" priority="16" operator="containsText" text="r">
      <formula>NOT(ISERROR(SEARCH("r",U22)))</formula>
    </cfRule>
    <cfRule type="containsText" dxfId="16" priority="17" operator="containsText" text="o">
      <formula>NOT(ISERROR(SEARCH("o",U22)))</formula>
    </cfRule>
  </conditionalFormatting>
  <conditionalFormatting sqref="U23">
    <cfRule type="containsText" dxfId="15" priority="15" operator="containsText" text="x">
      <formula>NOT(ISERROR(SEARCH("x",U23)))</formula>
    </cfRule>
  </conditionalFormatting>
  <conditionalFormatting sqref="U23">
    <cfRule type="containsText" dxfId="14" priority="13" operator="containsText" text="r">
      <formula>NOT(ISERROR(SEARCH("r",U23)))</formula>
    </cfRule>
    <cfRule type="containsText" dxfId="13" priority="14" operator="containsText" text="o">
      <formula>NOT(ISERROR(SEARCH("o",U23)))</formula>
    </cfRule>
  </conditionalFormatting>
  <conditionalFormatting sqref="U24">
    <cfRule type="containsText" dxfId="12" priority="12" operator="containsText" text="x">
      <formula>NOT(ISERROR(SEARCH("x",U24)))</formula>
    </cfRule>
  </conditionalFormatting>
  <conditionalFormatting sqref="U24">
    <cfRule type="containsText" dxfId="11" priority="10" operator="containsText" text="r">
      <formula>NOT(ISERROR(SEARCH("r",U24)))</formula>
    </cfRule>
    <cfRule type="containsText" dxfId="10" priority="11" operator="containsText" text="o">
      <formula>NOT(ISERROR(SEARCH("o",U24)))</formula>
    </cfRule>
  </conditionalFormatting>
  <conditionalFormatting sqref="U25">
    <cfRule type="containsText" dxfId="9" priority="9" operator="containsText" text="x">
      <formula>NOT(ISERROR(SEARCH("x",U25)))</formula>
    </cfRule>
  </conditionalFormatting>
  <conditionalFormatting sqref="U25">
    <cfRule type="containsText" dxfId="8" priority="7" operator="containsText" text="r">
      <formula>NOT(ISERROR(SEARCH("r",U25)))</formula>
    </cfRule>
    <cfRule type="containsText" dxfId="7" priority="8" operator="containsText" text="o">
      <formula>NOT(ISERROR(SEARCH("o",U25)))</formula>
    </cfRule>
  </conditionalFormatting>
  <conditionalFormatting sqref="U26">
    <cfRule type="containsText" dxfId="6" priority="6" operator="containsText" text="x">
      <formula>NOT(ISERROR(SEARCH("x",U26)))</formula>
    </cfRule>
  </conditionalFormatting>
  <conditionalFormatting sqref="U26">
    <cfRule type="containsText" dxfId="5" priority="4" operator="containsText" text="r">
      <formula>NOT(ISERROR(SEARCH("r",U26)))</formula>
    </cfRule>
    <cfRule type="containsText" dxfId="4" priority="5" operator="containsText" text="o">
      <formula>NOT(ISERROR(SEARCH("o",U26)))</formula>
    </cfRule>
  </conditionalFormatting>
  <conditionalFormatting sqref="U27">
    <cfRule type="containsText" dxfId="3" priority="3" operator="containsText" text="x">
      <formula>NOT(ISERROR(SEARCH("x",U27)))</formula>
    </cfRule>
  </conditionalFormatting>
  <conditionalFormatting sqref="U27">
    <cfRule type="containsText" dxfId="2" priority="1" operator="containsText" text="r">
      <formula>NOT(ISERROR(SEARCH("r",U27)))</formula>
    </cfRule>
    <cfRule type="containsText" dxfId="1" priority="2" operator="containsText" text="o">
      <formula>NOT(ISERROR(SEARCH("o",U27)))</formula>
    </cfRule>
  </conditionalFormatting>
  <dataValidations count="1">
    <dataValidation type="list" allowBlank="1" showInputMessage="1" showErrorMessage="1" sqref="AQ4:AQ1048576" xr:uid="{A435C0AA-0DED-4C16-ACC8-A8EA624FD2F4}">
      <formula1>$AY$3:$AY$5</formula1>
    </dataValidation>
  </dataValidations>
  <pageMargins left="0.39370078740157483" right="0" top="0" bottom="0" header="0" footer="0"/>
  <pageSetup paperSize="9" scale="31" orientation="landscape" horizontalDpi="200" verticalDpi="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id="{9C77982F-A164-45A2-A836-FFCAD66F192A}">
            <xm:f>NOT(ISERROR(SEARCH($AY$6,AW4)))</xm:f>
            <xm:f>$AY$6</xm:f>
            <x14:dxf>
              <fill>
                <patternFill>
                  <bgColor rgb="FF92D050"/>
                </patternFill>
              </fill>
            </x14:dxf>
          </x14:cfRule>
          <xm:sqref>AW4:AW70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26522be-86a0-46c7-9613-9f91627de311" xsi:nil="true"/>
    <lcf76f155ced4ddcb4097134ff3c332f xmlns="8e617884-f6b1-4fac-8e0d-c345b4eb4b0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955716B678A64DA79B6033BF73902D" ma:contentTypeVersion="14" ma:contentTypeDescription="Crear nuevo documento." ma:contentTypeScope="" ma:versionID="03afc619411529c62ed30df5d8f2417f">
  <xsd:schema xmlns:xsd="http://www.w3.org/2001/XMLSchema" xmlns:xs="http://www.w3.org/2001/XMLSchema" xmlns:p="http://schemas.microsoft.com/office/2006/metadata/properties" xmlns:ns2="f26522be-86a0-46c7-9613-9f91627de311" xmlns:ns3="8e617884-f6b1-4fac-8e0d-c345b4eb4b0b" targetNamespace="http://schemas.microsoft.com/office/2006/metadata/properties" ma:root="true" ma:fieldsID="eb08731df7c949b92c7ee32925eaba4e" ns2:_="" ns3:_="">
    <xsd:import namespace="f26522be-86a0-46c7-9613-9f91627de311"/>
    <xsd:import namespace="8e617884-f6b1-4fac-8e0d-c345b4eb4b0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522be-86a0-46c7-9613-9f91627de3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d3a4219-b517-44ed-9bee-21b6084c2e77}" ma:internalName="TaxCatchAll" ma:showField="CatchAllData" ma:web="f26522be-86a0-46c7-9613-9f91627de3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7884-f6b1-4fac-8e0d-c345b4eb4b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93b86510-a9bd-4fce-b0c3-743f690a4e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B9FEE6-5212-410A-BA68-77DDE06A27CA}"/>
</file>

<file path=customXml/itemProps2.xml><?xml version="1.0" encoding="utf-8"?>
<ds:datastoreItem xmlns:ds="http://schemas.openxmlformats.org/officeDocument/2006/customXml" ds:itemID="{3068A55F-F7A6-4E01-B40E-E6AE8DEEA298}"/>
</file>

<file path=customXml/itemProps3.xml><?xml version="1.0" encoding="utf-8"?>
<ds:datastoreItem xmlns:ds="http://schemas.openxmlformats.org/officeDocument/2006/customXml" ds:itemID="{812EF092-575A-4F78-9115-DD43934D3D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/>
  <cp:revision/>
  <dcterms:created xsi:type="dcterms:W3CDTF">2022-07-30T15:11:22Z</dcterms:created>
  <dcterms:modified xsi:type="dcterms:W3CDTF">2022-07-31T00:49:16Z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0x010100B4955716B678A64DA79B6033BF73902D</vt:lpwstr>
  </property>
  <property fmtid="{D5CDD505-2E9C-101B-9397-08002B2CF9AE}" pid="3" name="MediaServiceImageTags">
    <vt:lpwstr/>
  </property>
</Properties>
</file>