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gram\Visual Studio Code\Python\Data Mining\Latihan Normalisasi\"/>
    </mc:Choice>
  </mc:AlternateContent>
  <xr:revisionPtr revIDLastSave="0" documentId="13_ncr:1_{F26B2C6F-2BDB-4571-AC4A-87C088B45E2C}" xr6:coauthVersionLast="47" xr6:coauthVersionMax="47" xr10:uidLastSave="{00000000-0000-0000-0000-000000000000}"/>
  <bookViews>
    <workbookView xWindow="17172" yWindow="-2340" windowWidth="23256" windowHeight="12576" activeTab="3" xr2:uid="{00000000-000D-0000-FFFF-FFFF00000000}"/>
  </bookViews>
  <sheets>
    <sheet name="Cylinders raw" sheetId="3" r:id="rId1"/>
    <sheet name="Plasma raw" sheetId="4" r:id="rId2"/>
    <sheet name="Cylinders" sheetId="2" r:id="rId3"/>
    <sheet name="Plasm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1" l="1"/>
  <c r="O24" i="1"/>
  <c r="O25" i="1"/>
  <c r="O26" i="1"/>
  <c r="O27" i="1"/>
  <c r="O28" i="1"/>
  <c r="O29" i="1"/>
  <c r="O30" i="1"/>
  <c r="O31" i="1"/>
  <c r="O32" i="1"/>
  <c r="O22" i="1"/>
  <c r="C17" i="1"/>
  <c r="D17" i="1"/>
  <c r="Q25" i="1" s="1"/>
  <c r="E17" i="1"/>
  <c r="R25" i="1" s="1"/>
  <c r="F17" i="1"/>
  <c r="S23" i="1" s="1"/>
  <c r="G17" i="1"/>
  <c r="T25" i="1" s="1"/>
  <c r="B17" i="1"/>
  <c r="L27" i="1"/>
  <c r="K27" i="1"/>
  <c r="K28" i="1"/>
  <c r="J27" i="1"/>
  <c r="J28" i="1"/>
  <c r="J29" i="1"/>
  <c r="J30" i="1"/>
  <c r="J31" i="1"/>
  <c r="J22" i="1"/>
  <c r="I28" i="1"/>
  <c r="I29" i="1"/>
  <c r="I30" i="1"/>
  <c r="I31" i="1"/>
  <c r="E22" i="1"/>
  <c r="D22" i="1"/>
  <c r="C23" i="1"/>
  <c r="C24" i="1"/>
  <c r="C25" i="1"/>
  <c r="C27" i="1"/>
  <c r="C22" i="1"/>
  <c r="B23" i="1"/>
  <c r="B24" i="1"/>
  <c r="B25" i="1"/>
  <c r="B28" i="1"/>
  <c r="C16" i="1"/>
  <c r="B26" i="1" s="1"/>
  <c r="D16" i="1"/>
  <c r="E16" i="1"/>
  <c r="F16" i="1"/>
  <c r="G16" i="1"/>
  <c r="B16" i="1"/>
  <c r="C15" i="1"/>
  <c r="B27" i="1" s="1"/>
  <c r="D15" i="1"/>
  <c r="C26" i="1" s="1"/>
  <c r="E15" i="1"/>
  <c r="D23" i="1" s="1"/>
  <c r="F15" i="1"/>
  <c r="E23" i="1" s="1"/>
  <c r="G15" i="1"/>
  <c r="F22" i="1" s="1"/>
  <c r="B15" i="1"/>
  <c r="C14" i="1"/>
  <c r="I32" i="1" s="1"/>
  <c r="D14" i="1"/>
  <c r="E14" i="1"/>
  <c r="F14" i="1"/>
  <c r="G14" i="1"/>
  <c r="B14" i="1"/>
  <c r="H30" i="1" s="1"/>
  <c r="C13" i="1"/>
  <c r="I22" i="1" s="1"/>
  <c r="D13" i="1"/>
  <c r="J32" i="1" s="1"/>
  <c r="E13" i="1"/>
  <c r="K29" i="1" s="1"/>
  <c r="F13" i="1"/>
  <c r="L28" i="1" s="1"/>
  <c r="G13" i="1"/>
  <c r="M27" i="1" s="1"/>
  <c r="B13" i="1"/>
  <c r="C10" i="2"/>
  <c r="C11" i="2" s="1"/>
  <c r="D10" i="2"/>
  <c r="D11" i="2" s="1"/>
  <c r="B10" i="2"/>
  <c r="B11" i="2" s="1"/>
  <c r="C9" i="2"/>
  <c r="B17" i="2" s="1"/>
  <c r="D9" i="2"/>
  <c r="C16" i="2" s="1"/>
  <c r="B9" i="2"/>
  <c r="A16" i="2" s="1"/>
  <c r="C8" i="2"/>
  <c r="F17" i="2" s="1"/>
  <c r="D8" i="2"/>
  <c r="B8" i="2"/>
  <c r="C7" i="2"/>
  <c r="F15" i="2" s="1"/>
  <c r="D7" i="2"/>
  <c r="G16" i="2" s="1"/>
  <c r="B7" i="2"/>
  <c r="E16" i="2" s="1"/>
  <c r="T22" i="1" l="1"/>
  <c r="T26" i="1"/>
  <c r="Q27" i="1"/>
  <c r="T24" i="1"/>
  <c r="R24" i="1"/>
  <c r="T32" i="1"/>
  <c r="T31" i="1"/>
  <c r="T30" i="1"/>
  <c r="T29" i="1"/>
  <c r="T28" i="1"/>
  <c r="Q26" i="1"/>
  <c r="T23" i="1"/>
  <c r="T27" i="1"/>
  <c r="A25" i="1"/>
  <c r="H31" i="1"/>
  <c r="A26" i="1"/>
  <c r="A24" i="1"/>
  <c r="H32" i="1"/>
  <c r="J16" i="2"/>
  <c r="J17" i="2"/>
  <c r="J18" i="2"/>
  <c r="J19" i="2"/>
  <c r="J15" i="2"/>
  <c r="K19" i="2"/>
  <c r="K15" i="2"/>
  <c r="K16" i="2"/>
  <c r="K17" i="2"/>
  <c r="K18" i="2"/>
  <c r="I15" i="2"/>
  <c r="I18" i="2"/>
  <c r="I16" i="2"/>
  <c r="I17" i="2"/>
  <c r="I19" i="2"/>
  <c r="B16" i="2"/>
  <c r="F19" i="2"/>
  <c r="A15" i="2"/>
  <c r="C18" i="2"/>
  <c r="F16" i="2"/>
  <c r="F18" i="2"/>
  <c r="A19" i="2"/>
  <c r="C17" i="2"/>
  <c r="G15" i="2"/>
  <c r="C15" i="2"/>
  <c r="C19" i="2"/>
  <c r="A18" i="2"/>
  <c r="G19" i="2"/>
  <c r="A17" i="2"/>
  <c r="E15" i="2"/>
  <c r="G18" i="2"/>
  <c r="E19" i="2"/>
  <c r="G17" i="2"/>
  <c r="B15" i="2"/>
  <c r="E18" i="2"/>
  <c r="B19" i="2"/>
  <c r="E17" i="2"/>
  <c r="B18" i="2"/>
  <c r="D32" i="1"/>
  <c r="S32" i="1"/>
  <c r="B22" i="1"/>
  <c r="C32" i="1"/>
  <c r="D31" i="1"/>
  <c r="E30" i="1"/>
  <c r="F29" i="1"/>
  <c r="H28" i="1"/>
  <c r="I27" i="1"/>
  <c r="J26" i="1"/>
  <c r="K25" i="1"/>
  <c r="L24" i="1"/>
  <c r="M23" i="1"/>
  <c r="Q23" i="1"/>
  <c r="S31" i="1"/>
  <c r="F32" i="1"/>
  <c r="E31" i="1"/>
  <c r="K26" i="1"/>
  <c r="Q24" i="1"/>
  <c r="A22" i="1"/>
  <c r="B32" i="1"/>
  <c r="C31" i="1"/>
  <c r="D30" i="1"/>
  <c r="E29" i="1"/>
  <c r="F28" i="1"/>
  <c r="H27" i="1"/>
  <c r="I26" i="1"/>
  <c r="J25" i="1"/>
  <c r="K24" i="1"/>
  <c r="L23" i="1"/>
  <c r="S22" i="1"/>
  <c r="R32" i="1"/>
  <c r="S30" i="1"/>
  <c r="E32" i="1"/>
  <c r="R23" i="1"/>
  <c r="H29" i="1"/>
  <c r="L25" i="1"/>
  <c r="A32" i="1"/>
  <c r="B31" i="1"/>
  <c r="C30" i="1"/>
  <c r="D29" i="1"/>
  <c r="E28" i="1"/>
  <c r="F27" i="1"/>
  <c r="H26" i="1"/>
  <c r="I25" i="1"/>
  <c r="J24" i="1"/>
  <c r="K23" i="1"/>
  <c r="M22" i="1"/>
  <c r="R22" i="1"/>
  <c r="R31" i="1"/>
  <c r="S29" i="1"/>
  <c r="M26" i="1"/>
  <c r="F31" i="1"/>
  <c r="M25" i="1"/>
  <c r="F30" i="1"/>
  <c r="A31" i="1"/>
  <c r="B30" i="1"/>
  <c r="C29" i="1"/>
  <c r="D28" i="1"/>
  <c r="E27" i="1"/>
  <c r="F26" i="1"/>
  <c r="H25" i="1"/>
  <c r="I24" i="1"/>
  <c r="J23" i="1"/>
  <c r="L22" i="1"/>
  <c r="M32" i="1"/>
  <c r="Q22" i="1"/>
  <c r="Q32" i="1"/>
  <c r="R30" i="1"/>
  <c r="S28" i="1"/>
  <c r="A23" i="1"/>
  <c r="M24" i="1"/>
  <c r="A30" i="1"/>
  <c r="B29" i="1"/>
  <c r="C28" i="1"/>
  <c r="D27" i="1"/>
  <c r="E26" i="1"/>
  <c r="F25" i="1"/>
  <c r="H24" i="1"/>
  <c r="I23" i="1"/>
  <c r="K22" i="1"/>
  <c r="L32" i="1"/>
  <c r="M31" i="1"/>
  <c r="Q31" i="1"/>
  <c r="R29" i="1"/>
  <c r="S27" i="1"/>
  <c r="D26" i="1"/>
  <c r="F24" i="1"/>
  <c r="K32" i="1"/>
  <c r="L31" i="1"/>
  <c r="M30" i="1"/>
  <c r="Q30" i="1"/>
  <c r="S26" i="1"/>
  <c r="L26" i="1"/>
  <c r="A29" i="1"/>
  <c r="E25" i="1"/>
  <c r="H23" i="1"/>
  <c r="R28" i="1"/>
  <c r="A28" i="1"/>
  <c r="D25" i="1"/>
  <c r="E24" i="1"/>
  <c r="F23" i="1"/>
  <c r="K31" i="1"/>
  <c r="L30" i="1"/>
  <c r="M29" i="1"/>
  <c r="Q29" i="1"/>
  <c r="R27" i="1"/>
  <c r="S25" i="1"/>
  <c r="A27" i="1"/>
  <c r="D24" i="1"/>
  <c r="H22" i="1"/>
  <c r="K30" i="1"/>
  <c r="L29" i="1"/>
  <c r="M28" i="1"/>
  <c r="Q28" i="1"/>
  <c r="R26" i="1"/>
  <c r="S24" i="1"/>
  <c r="P29" i="1" l="1"/>
  <c r="P30" i="1"/>
  <c r="P31" i="1"/>
  <c r="P32" i="1"/>
  <c r="P22" i="1"/>
  <c r="P27" i="1"/>
  <c r="P23" i="1"/>
  <c r="P26" i="1"/>
  <c r="P24" i="1"/>
  <c r="P25" i="1"/>
  <c r="P28" i="1"/>
</calcChain>
</file>

<file path=xl/sharedStrings.xml><?xml version="1.0" encoding="utf-8"?>
<sst xmlns="http://schemas.openxmlformats.org/spreadsheetml/2006/main" count="65" uniqueCount="20">
  <si>
    <t>Pregnant</t>
  </si>
  <si>
    <t>Plasma-Glucose</t>
  </si>
  <si>
    <t>Cylinders</t>
  </si>
  <si>
    <t>Count</t>
  </si>
  <si>
    <t>Mean (MPG)</t>
  </si>
  <si>
    <t>DiastolicBP</t>
  </si>
  <si>
    <t>BMI</t>
  </si>
  <si>
    <t>DPF</t>
  </si>
  <si>
    <t>Age</t>
  </si>
  <si>
    <t>Min Max</t>
  </si>
  <si>
    <t>Z Score</t>
  </si>
  <si>
    <t>Normalization</t>
  </si>
  <si>
    <t>New Max</t>
  </si>
  <si>
    <t>New Min</t>
  </si>
  <si>
    <t>average</t>
  </si>
  <si>
    <t>std dev</t>
  </si>
  <si>
    <t>min</t>
  </si>
  <si>
    <t>max</t>
  </si>
  <si>
    <t>Ceil Log</t>
  </si>
  <si>
    <t>Nomalization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</si>
</sst>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EBE5-6D92-4C8C-988B-A680579BAC73}">
  <dimension ref="A1:C6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3</v>
      </c>
      <c r="B2">
        <v>4</v>
      </c>
      <c r="C2">
        <v>20.55</v>
      </c>
    </row>
    <row r="3" spans="1:3" x14ac:dyDescent="0.25">
      <c r="A3">
        <v>4</v>
      </c>
      <c r="B3">
        <v>199</v>
      </c>
      <c r="C3">
        <v>29.28</v>
      </c>
    </row>
    <row r="4" spans="1:3" x14ac:dyDescent="0.25">
      <c r="A4">
        <v>5</v>
      </c>
      <c r="B4">
        <v>3</v>
      </c>
      <c r="C4">
        <v>27.37</v>
      </c>
    </row>
    <row r="5" spans="1:3" x14ac:dyDescent="0.25">
      <c r="A5">
        <v>6</v>
      </c>
      <c r="B5">
        <v>83</v>
      </c>
      <c r="C5">
        <v>19.97</v>
      </c>
    </row>
    <row r="6" spans="1:3" x14ac:dyDescent="0.25">
      <c r="A6">
        <v>8</v>
      </c>
      <c r="B6">
        <v>103</v>
      </c>
      <c r="C6">
        <v>14.96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9ECA-D77E-46CB-8778-F358A22B8E01}">
  <dimension ref="A1:F12"/>
  <sheetViews>
    <sheetView workbookViewId="0">
      <selection activeCell="B30" sqref="B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6</v>
      </c>
      <c r="B2">
        <v>148</v>
      </c>
      <c r="C2">
        <v>72</v>
      </c>
      <c r="D2">
        <v>33.6</v>
      </c>
      <c r="E2">
        <v>0.627</v>
      </c>
      <c r="F2">
        <v>50</v>
      </c>
    </row>
    <row r="3" spans="1:6" x14ac:dyDescent="0.25">
      <c r="A3">
        <v>1</v>
      </c>
      <c r="B3">
        <v>85</v>
      </c>
      <c r="C3">
        <v>66</v>
      </c>
      <c r="D3">
        <v>26.6</v>
      </c>
      <c r="E3">
        <v>0.35099999999999998</v>
      </c>
      <c r="F3">
        <v>31</v>
      </c>
    </row>
    <row r="4" spans="1:6" x14ac:dyDescent="0.25">
      <c r="A4">
        <v>8</v>
      </c>
      <c r="B4">
        <v>183</v>
      </c>
      <c r="C4">
        <v>64</v>
      </c>
      <c r="D4">
        <v>23.3</v>
      </c>
      <c r="E4">
        <v>0.67200000000000004</v>
      </c>
      <c r="F4">
        <v>32</v>
      </c>
    </row>
    <row r="5" spans="1:6" x14ac:dyDescent="0.25">
      <c r="A5">
        <v>1</v>
      </c>
      <c r="B5">
        <v>89</v>
      </c>
      <c r="C5">
        <v>66</v>
      </c>
      <c r="D5">
        <v>28.1</v>
      </c>
      <c r="E5">
        <v>0.16700000000000001</v>
      </c>
      <c r="F5">
        <v>21</v>
      </c>
    </row>
    <row r="6" spans="1:6" x14ac:dyDescent="0.25">
      <c r="A6">
        <v>5</v>
      </c>
      <c r="B6">
        <v>116</v>
      </c>
      <c r="C6">
        <v>74</v>
      </c>
      <c r="D6">
        <v>25.6</v>
      </c>
      <c r="E6">
        <v>0.20100000000000001</v>
      </c>
      <c r="F6">
        <v>30</v>
      </c>
    </row>
    <row r="7" spans="1:6" x14ac:dyDescent="0.25">
      <c r="A7">
        <v>3</v>
      </c>
      <c r="B7">
        <v>78</v>
      </c>
      <c r="C7">
        <v>50</v>
      </c>
      <c r="D7">
        <v>31</v>
      </c>
      <c r="E7">
        <v>0.248</v>
      </c>
      <c r="F7">
        <v>26</v>
      </c>
    </row>
    <row r="8" spans="1:6" x14ac:dyDescent="0.25">
      <c r="A8">
        <v>2</v>
      </c>
      <c r="B8">
        <v>197</v>
      </c>
      <c r="C8">
        <v>70</v>
      </c>
      <c r="D8">
        <v>30.5</v>
      </c>
      <c r="E8">
        <v>0.158</v>
      </c>
      <c r="F8">
        <v>53</v>
      </c>
    </row>
    <row r="9" spans="1:6" x14ac:dyDescent="0.25">
      <c r="A9">
        <v>4</v>
      </c>
      <c r="B9">
        <v>110</v>
      </c>
      <c r="C9">
        <v>92</v>
      </c>
      <c r="D9">
        <v>37.6</v>
      </c>
      <c r="E9">
        <v>0.191</v>
      </c>
      <c r="F9">
        <v>30</v>
      </c>
    </row>
    <row r="10" spans="1:6" x14ac:dyDescent="0.25">
      <c r="A10">
        <v>10</v>
      </c>
      <c r="B10">
        <v>168</v>
      </c>
      <c r="C10">
        <v>74</v>
      </c>
      <c r="D10">
        <v>38</v>
      </c>
      <c r="E10">
        <v>0.53700000000000003</v>
      </c>
      <c r="F10">
        <v>34</v>
      </c>
    </row>
    <row r="11" spans="1:6" x14ac:dyDescent="0.25">
      <c r="A11">
        <v>10</v>
      </c>
      <c r="B11">
        <v>139</v>
      </c>
      <c r="C11">
        <v>80</v>
      </c>
      <c r="D11">
        <v>27.1</v>
      </c>
      <c r="E11">
        <v>1.4410000000000001</v>
      </c>
      <c r="F11">
        <v>57</v>
      </c>
    </row>
    <row r="12" spans="1:6" x14ac:dyDescent="0.25">
      <c r="A12">
        <v>1</v>
      </c>
      <c r="B12">
        <v>189</v>
      </c>
      <c r="C12">
        <v>60</v>
      </c>
      <c r="D12">
        <v>30.1</v>
      </c>
      <c r="E12">
        <v>0.39800000000000002</v>
      </c>
      <c r="F1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B747-611C-47CB-B947-A7974BB55525}">
  <dimension ref="A1:K20"/>
  <sheetViews>
    <sheetView workbookViewId="0">
      <selection activeCell="B15" sqref="B15"/>
    </sheetView>
  </sheetViews>
  <sheetFormatPr defaultRowHeight="15" x14ac:dyDescent="0.25"/>
  <cols>
    <col min="3" max="3" width="12" bestFit="1" customWidth="1"/>
    <col min="5" max="5" width="11.7109375" bestFit="1" customWidth="1"/>
    <col min="6" max="6" width="9.7109375" bestFit="1" customWidth="1"/>
    <col min="7" max="7" width="10.7109375" bestFit="1" customWidth="1"/>
    <col min="9" max="9" width="11" bestFit="1" customWidth="1"/>
    <col min="11" max="11" width="12" bestFit="1" customWidth="1"/>
  </cols>
  <sheetData>
    <row r="1" spans="1:11" x14ac:dyDescent="0.25">
      <c r="B1" t="s">
        <v>2</v>
      </c>
      <c r="C1" t="s">
        <v>3</v>
      </c>
      <c r="D1" t="s">
        <v>4</v>
      </c>
      <c r="F1" t="s">
        <v>12</v>
      </c>
      <c r="G1">
        <v>1</v>
      </c>
    </row>
    <row r="2" spans="1:11" x14ac:dyDescent="0.25">
      <c r="B2">
        <v>3</v>
      </c>
      <c r="C2">
        <v>4</v>
      </c>
      <c r="D2">
        <v>20.55</v>
      </c>
      <c r="F2" t="s">
        <v>13</v>
      </c>
      <c r="G2">
        <v>0</v>
      </c>
    </row>
    <row r="3" spans="1:11" x14ac:dyDescent="0.25">
      <c r="B3">
        <v>4</v>
      </c>
      <c r="C3">
        <v>199</v>
      </c>
      <c r="D3">
        <v>29.28</v>
      </c>
    </row>
    <row r="4" spans="1:11" x14ac:dyDescent="0.25">
      <c r="B4">
        <v>5</v>
      </c>
      <c r="C4">
        <v>3</v>
      </c>
      <c r="D4">
        <v>27.37</v>
      </c>
    </row>
    <row r="5" spans="1:11" x14ac:dyDescent="0.25">
      <c r="B5">
        <v>6</v>
      </c>
      <c r="C5">
        <v>83</v>
      </c>
      <c r="D5">
        <v>19.97</v>
      </c>
    </row>
    <row r="6" spans="1:11" x14ac:dyDescent="0.25">
      <c r="B6">
        <v>8</v>
      </c>
      <c r="C6">
        <v>103</v>
      </c>
      <c r="D6">
        <v>14.96</v>
      </c>
    </row>
    <row r="7" spans="1:11" x14ac:dyDescent="0.25">
      <c r="A7" t="s">
        <v>14</v>
      </c>
      <c r="B7">
        <f>AVERAGE(B2:B6)</f>
        <v>5.2</v>
      </c>
      <c r="C7">
        <f t="shared" ref="C7:D7" si="0">AVERAGE(C2:C6)</f>
        <v>78.400000000000006</v>
      </c>
      <c r="D7">
        <f t="shared" si="0"/>
        <v>22.425999999999998</v>
      </c>
    </row>
    <row r="8" spans="1:11" x14ac:dyDescent="0.25">
      <c r="A8" t="s">
        <v>15</v>
      </c>
      <c r="B8">
        <f>_xlfn.STDEV.P(B2:B6)</f>
        <v>1.7204650534085253</v>
      </c>
      <c r="C8">
        <f t="shared" ref="C8:D8" si="1">_xlfn.STDEV.P(C2:C6)</f>
        <v>72.651496887538386</v>
      </c>
      <c r="D8">
        <f t="shared" si="1"/>
        <v>5.229013673724717</v>
      </c>
    </row>
    <row r="9" spans="1:11" x14ac:dyDescent="0.25">
      <c r="A9" t="s">
        <v>16</v>
      </c>
      <c r="B9">
        <f>MIN(B2:B6)</f>
        <v>3</v>
      </c>
      <c r="C9">
        <f t="shared" ref="C9:D9" si="2">MIN(C2:C6)</f>
        <v>3</v>
      </c>
      <c r="D9">
        <f t="shared" si="2"/>
        <v>14.96</v>
      </c>
    </row>
    <row r="10" spans="1:11" x14ac:dyDescent="0.25">
      <c r="A10" t="s">
        <v>17</v>
      </c>
      <c r="B10">
        <f>MAX(B2:B6)</f>
        <v>8</v>
      </c>
      <c r="C10">
        <f t="shared" ref="C10:D10" si="3">MAX(C2:C6)</f>
        <v>199</v>
      </c>
      <c r="D10">
        <f t="shared" si="3"/>
        <v>29.28</v>
      </c>
    </row>
    <row r="11" spans="1:11" x14ac:dyDescent="0.25">
      <c r="A11" t="s">
        <v>18</v>
      </c>
      <c r="B11">
        <f>_xlfn.CEILING.MATH(LOG(B10))</f>
        <v>1</v>
      </c>
      <c r="C11">
        <f t="shared" ref="C11:D11" si="4">_xlfn.CEILING.MATH(LOG(C10))</f>
        <v>3</v>
      </c>
      <c r="D11">
        <f t="shared" si="4"/>
        <v>2</v>
      </c>
    </row>
    <row r="13" spans="1:11" x14ac:dyDescent="0.25">
      <c r="A13" t="s">
        <v>9</v>
      </c>
      <c r="E13" t="s">
        <v>10</v>
      </c>
      <c r="I13" t="s">
        <v>11</v>
      </c>
    </row>
    <row r="14" spans="1:11" x14ac:dyDescent="0.25">
      <c r="A14" t="s">
        <v>2</v>
      </c>
      <c r="B14" t="s">
        <v>3</v>
      </c>
      <c r="C14" t="s">
        <v>4</v>
      </c>
      <c r="E14" t="s">
        <v>2</v>
      </c>
      <c r="F14" t="s">
        <v>3</v>
      </c>
      <c r="G14" t="s">
        <v>4</v>
      </c>
      <c r="I14" t="s">
        <v>2</v>
      </c>
      <c r="J14" t="s">
        <v>3</v>
      </c>
      <c r="K14" t="s">
        <v>4</v>
      </c>
    </row>
    <row r="15" spans="1:11" x14ac:dyDescent="0.25">
      <c r="A15" s="1">
        <f>(B2-$B$9)/($B$10-$B$9) *($G$1-$G$2)+$G$2</f>
        <v>0</v>
      </c>
      <c r="B15" s="1">
        <f>(C2-$C$9)/($C$10-$C$9) *($G$1-$G$2)+$G$2</f>
        <v>5.1020408163265302E-3</v>
      </c>
      <c r="C15" s="1">
        <f>(D2-$D$9)/($D$10-$D$9) *($G$1-$G$2)+$G$2</f>
        <v>0.39036312849162008</v>
      </c>
      <c r="E15">
        <f>(B2-$B$7)/$B$8</f>
        <v>-1.2787240261820123</v>
      </c>
      <c r="F15">
        <f>(C2-$C$7)/$C$8</f>
        <v>-1.02406699362531</v>
      </c>
      <c r="G15">
        <f>(D2-$D$7)/$D$8</f>
        <v>-0.35876746879181337</v>
      </c>
      <c r="I15">
        <f>B2/(10^$B$11)</f>
        <v>0.3</v>
      </c>
      <c r="J15">
        <f>C2/(10^$C$11)</f>
        <v>4.0000000000000001E-3</v>
      </c>
      <c r="K15">
        <f>D2/(10^$D$11)</f>
        <v>0.20550000000000002</v>
      </c>
    </row>
    <row r="16" spans="1:11" x14ac:dyDescent="0.25">
      <c r="A16" s="1">
        <f>(B3-$B$9)/($B$10-$B$9) *($G$1-$G$2)+$G$2</f>
        <v>0.2</v>
      </c>
      <c r="B16" s="1">
        <f>(C3-$C$9)/($C$10-$C$9) *($G$1-$G$2)+$G$2</f>
        <v>1</v>
      </c>
      <c r="C16" s="1">
        <f>(D3-$D$9)/($D$10-$D$9) *($G$1-$G$2)+$G$2</f>
        <v>1</v>
      </c>
      <c r="E16">
        <f>(B3-$B$7)/$B$8</f>
        <v>-0.69748583246291584</v>
      </c>
      <c r="F16">
        <f>(C3-$C$7)/$C$8</f>
        <v>1.6599795622474782</v>
      </c>
      <c r="G16">
        <f>(D3-$D$7)/$D$8</f>
        <v>1.3107634494131624</v>
      </c>
      <c r="I16">
        <f>B3/(10^$B$11)</f>
        <v>0.4</v>
      </c>
      <c r="J16">
        <f>C3/(10^$C$11)</f>
        <v>0.19900000000000001</v>
      </c>
      <c r="K16">
        <f>D3/(10^$D$11)</f>
        <v>0.2928</v>
      </c>
    </row>
    <row r="17" spans="1:11" x14ac:dyDescent="0.25">
      <c r="A17" s="1">
        <f>(B4-$B$9)/($B$10-$B$9) *($G$1-$G$2)+$G$2</f>
        <v>0.4</v>
      </c>
      <c r="B17" s="1">
        <f>(C4-$C$9)/($C$10-$C$9) *($G$1-$G$2)+$G$2</f>
        <v>0</v>
      </c>
      <c r="C17" s="1">
        <f>(D4-$D$9)/($D$10-$D$9) *($G$1-$G$2)+$G$2</f>
        <v>0.86662011173184361</v>
      </c>
      <c r="E17">
        <f>(B4-$B$7)/$B$8</f>
        <v>-0.11624763874381938</v>
      </c>
      <c r="F17">
        <f>(C4-$C$7)/$C$8</f>
        <v>-1.0378313349374781</v>
      </c>
      <c r="G17">
        <f>(D4-$D$7)/$D$8</f>
        <v>0.94549379835113445</v>
      </c>
      <c r="I17">
        <f>B4/(10^$B$11)</f>
        <v>0.5</v>
      </c>
      <c r="J17">
        <f>C4/(10^$C$11)</f>
        <v>3.0000000000000001E-3</v>
      </c>
      <c r="K17">
        <f>D4/(10^$D$11)</f>
        <v>0.2737</v>
      </c>
    </row>
    <row r="18" spans="1:11" x14ac:dyDescent="0.25">
      <c r="A18" s="1">
        <f>(B5-$B$9)/($B$10-$B$9) *($G$1-$G$2)+$G$2</f>
        <v>0.6</v>
      </c>
      <c r="B18" s="1">
        <f>(C5-$C$9)/($C$10-$C$9) *($G$1-$G$2)+$G$2</f>
        <v>0.40816326530612246</v>
      </c>
      <c r="C18" s="1">
        <f>(D5-$D$9)/($D$10-$D$9) *($G$1-$G$2)+$G$2</f>
        <v>0.34986033519553056</v>
      </c>
      <c r="E18">
        <f>(B5-$B$7)/$B$8</f>
        <v>0.46499055497527703</v>
      </c>
      <c r="F18">
        <f>(C5-$C$7)/$C$8</f>
        <v>6.331597003597339E-2</v>
      </c>
      <c r="G18">
        <f>(D5-$D$7)/$D$8</f>
        <v>-0.46968704869546613</v>
      </c>
      <c r="I18">
        <f>B5/(10^$B$11)</f>
        <v>0.6</v>
      </c>
      <c r="J18">
        <f>C5/(10^$C$11)</f>
        <v>8.3000000000000004E-2</v>
      </c>
      <c r="K18">
        <f>D5/(10^$D$11)</f>
        <v>0.19969999999999999</v>
      </c>
    </row>
    <row r="19" spans="1:11" x14ac:dyDescent="0.25">
      <c r="A19" s="1">
        <f>(B6-$B$9)/($B$10-$B$9) *($G$1-$G$2)+$G$2</f>
        <v>1</v>
      </c>
      <c r="B19" s="1">
        <f>(C6-$C$9)/($C$10-$C$9) *($G$1-$G$2)+$G$2</f>
        <v>0.51020408163265307</v>
      </c>
      <c r="C19" s="1">
        <f>(D6-$D$9)/($D$10-$D$9) *($G$1-$G$2)+$G$2</f>
        <v>0</v>
      </c>
      <c r="E19">
        <f>(B6-$B$7)/$B$8</f>
        <v>1.6274669424134698</v>
      </c>
      <c r="F19">
        <f>(C6-$C$7)/$C$8</f>
        <v>0.33860279627933626</v>
      </c>
      <c r="G19">
        <f>(D6-$D$7)/$D$8</f>
        <v>-1.4278027302770153</v>
      </c>
      <c r="I19">
        <f>B6/(10^$B$11)</f>
        <v>0.8</v>
      </c>
      <c r="J19">
        <f>C6/(10^$C$11)</f>
        <v>0.10299999999999999</v>
      </c>
      <c r="K19">
        <f>D6/(10^$D$11)</f>
        <v>0.14960000000000001</v>
      </c>
    </row>
    <row r="20" spans="1:11" x14ac:dyDescent="0.25">
      <c r="A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A16" workbookViewId="0">
      <selection activeCell="H31" sqref="H31"/>
    </sheetView>
  </sheetViews>
  <sheetFormatPr defaultRowHeight="15" x14ac:dyDescent="0.25"/>
  <cols>
    <col min="1" max="1" width="16.28515625" customWidth="1"/>
    <col min="2" max="2" width="15.140625" bestFit="1" customWidth="1"/>
    <col min="8" max="8" width="11" bestFit="1" customWidth="1"/>
    <col min="9" max="9" width="12" bestFit="1" customWidth="1"/>
    <col min="10" max="13" width="11" bestFit="1" customWidth="1"/>
  </cols>
  <sheetData>
    <row r="1" spans="1:10" x14ac:dyDescent="0.25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10" x14ac:dyDescent="0.25">
      <c r="B2">
        <v>6</v>
      </c>
      <c r="C2">
        <v>148</v>
      </c>
      <c r="D2">
        <v>72</v>
      </c>
      <c r="E2">
        <v>33.6</v>
      </c>
      <c r="F2">
        <v>0.627</v>
      </c>
      <c r="G2">
        <v>50</v>
      </c>
      <c r="I2" t="s">
        <v>12</v>
      </c>
      <c r="J2">
        <v>1</v>
      </c>
    </row>
    <row r="3" spans="1:10" x14ac:dyDescent="0.25">
      <c r="B3">
        <v>1</v>
      </c>
      <c r="C3">
        <v>85</v>
      </c>
      <c r="D3">
        <v>66</v>
      </c>
      <c r="E3">
        <v>26.6</v>
      </c>
      <c r="F3">
        <v>0.35099999999999998</v>
      </c>
      <c r="G3">
        <v>31</v>
      </c>
      <c r="I3" t="s">
        <v>13</v>
      </c>
      <c r="J3">
        <v>0</v>
      </c>
    </row>
    <row r="4" spans="1:10" x14ac:dyDescent="0.25">
      <c r="B4">
        <v>8</v>
      </c>
      <c r="C4">
        <v>183</v>
      </c>
      <c r="D4">
        <v>64</v>
      </c>
      <c r="E4">
        <v>23.3</v>
      </c>
      <c r="F4">
        <v>0.67200000000000004</v>
      </c>
      <c r="G4">
        <v>32</v>
      </c>
    </row>
    <row r="5" spans="1:10" x14ac:dyDescent="0.25">
      <c r="B5">
        <v>1</v>
      </c>
      <c r="C5">
        <v>89</v>
      </c>
      <c r="D5">
        <v>66</v>
      </c>
      <c r="E5">
        <v>28.1</v>
      </c>
      <c r="F5">
        <v>0.16700000000000001</v>
      </c>
      <c r="G5">
        <v>21</v>
      </c>
    </row>
    <row r="6" spans="1:10" x14ac:dyDescent="0.25">
      <c r="B6">
        <v>5</v>
      </c>
      <c r="C6">
        <v>116</v>
      </c>
      <c r="D6">
        <v>74</v>
      </c>
      <c r="E6">
        <v>25.6</v>
      </c>
      <c r="F6">
        <v>0.20100000000000001</v>
      </c>
      <c r="G6">
        <v>30</v>
      </c>
    </row>
    <row r="7" spans="1:10" x14ac:dyDescent="0.25">
      <c r="B7">
        <v>3</v>
      </c>
      <c r="C7">
        <v>78</v>
      </c>
      <c r="D7">
        <v>50</v>
      </c>
      <c r="E7">
        <v>31</v>
      </c>
      <c r="F7">
        <v>0.248</v>
      </c>
      <c r="G7">
        <v>26</v>
      </c>
    </row>
    <row r="8" spans="1:10" x14ac:dyDescent="0.25">
      <c r="B8">
        <v>2</v>
      </c>
      <c r="C8">
        <v>197</v>
      </c>
      <c r="D8">
        <v>70</v>
      </c>
      <c r="E8">
        <v>30.5</v>
      </c>
      <c r="F8">
        <v>0.158</v>
      </c>
      <c r="G8">
        <v>53</v>
      </c>
    </row>
    <row r="9" spans="1:10" x14ac:dyDescent="0.25">
      <c r="B9">
        <v>4</v>
      </c>
      <c r="C9">
        <v>110</v>
      </c>
      <c r="D9">
        <v>92</v>
      </c>
      <c r="E9">
        <v>37.6</v>
      </c>
      <c r="F9">
        <v>0.191</v>
      </c>
      <c r="G9">
        <v>30</v>
      </c>
    </row>
    <row r="10" spans="1:10" x14ac:dyDescent="0.25">
      <c r="B10">
        <v>10</v>
      </c>
      <c r="C10">
        <v>168</v>
      </c>
      <c r="D10">
        <v>74</v>
      </c>
      <c r="E10">
        <v>38</v>
      </c>
      <c r="F10">
        <v>0.53700000000000003</v>
      </c>
      <c r="G10">
        <v>34</v>
      </c>
    </row>
    <row r="11" spans="1:10" x14ac:dyDescent="0.25">
      <c r="B11">
        <v>10</v>
      </c>
      <c r="C11">
        <v>139</v>
      </c>
      <c r="D11">
        <v>80</v>
      </c>
      <c r="E11">
        <v>27.1</v>
      </c>
      <c r="F11">
        <v>1.4410000000000001</v>
      </c>
      <c r="G11">
        <v>57</v>
      </c>
    </row>
    <row r="12" spans="1:10" x14ac:dyDescent="0.25">
      <c r="B12">
        <v>1</v>
      </c>
      <c r="C12">
        <v>189</v>
      </c>
      <c r="D12">
        <v>60</v>
      </c>
      <c r="E12">
        <v>30.1</v>
      </c>
      <c r="F12">
        <v>0.39800000000000002</v>
      </c>
      <c r="G12">
        <v>59</v>
      </c>
    </row>
    <row r="13" spans="1:10" x14ac:dyDescent="0.25">
      <c r="A13" t="s">
        <v>14</v>
      </c>
      <c r="B13">
        <f>AVERAGE(B2:B12)</f>
        <v>4.6363636363636367</v>
      </c>
      <c r="C13">
        <f t="shared" ref="C13:G13" si="0">AVERAGE(C2:C12)</f>
        <v>136.54545454545453</v>
      </c>
      <c r="D13">
        <f t="shared" si="0"/>
        <v>69.818181818181813</v>
      </c>
      <c r="E13">
        <f t="shared" si="0"/>
        <v>30.136363636363637</v>
      </c>
      <c r="F13">
        <f t="shared" si="0"/>
        <v>0.4537272727272727</v>
      </c>
      <c r="G13">
        <f t="shared" si="0"/>
        <v>38.454545454545453</v>
      </c>
    </row>
    <row r="14" spans="1:10" x14ac:dyDescent="0.25">
      <c r="A14" t="s">
        <v>15</v>
      </c>
      <c r="B14">
        <f>_xlfn.STDEV.P(B2:B12)</f>
        <v>3.310389355642386</v>
      </c>
      <c r="C14">
        <f t="shared" ref="C14:G14" si="1">_xlfn.STDEV.P(C2:C12)</f>
        <v>41.738065548159746</v>
      </c>
      <c r="D14">
        <f t="shared" si="1"/>
        <v>10.390714227076035</v>
      </c>
      <c r="E14">
        <f t="shared" si="1"/>
        <v>4.5086326746632652</v>
      </c>
      <c r="F14">
        <f t="shared" si="1"/>
        <v>0.35902066056251392</v>
      </c>
      <c r="G14">
        <f t="shared" si="1"/>
        <v>12.900765561241538</v>
      </c>
    </row>
    <row r="15" spans="1:10" x14ac:dyDescent="0.25">
      <c r="A15" t="s">
        <v>16</v>
      </c>
      <c r="B15">
        <f>MIN(B2:B12)</f>
        <v>1</v>
      </c>
      <c r="C15">
        <f t="shared" ref="C15:G15" si="2">MIN(C2:C12)</f>
        <v>78</v>
      </c>
      <c r="D15">
        <f t="shared" si="2"/>
        <v>50</v>
      </c>
      <c r="E15">
        <f t="shared" si="2"/>
        <v>23.3</v>
      </c>
      <c r="F15">
        <f t="shared" si="2"/>
        <v>0.158</v>
      </c>
      <c r="G15">
        <f t="shared" si="2"/>
        <v>21</v>
      </c>
    </row>
    <row r="16" spans="1:10" x14ac:dyDescent="0.25">
      <c r="A16" t="s">
        <v>17</v>
      </c>
      <c r="B16">
        <f>MAX(B2:B12)</f>
        <v>10</v>
      </c>
      <c r="C16">
        <f t="shared" ref="C16:G16" si="3">MAX(C2:C12)</f>
        <v>197</v>
      </c>
      <c r="D16">
        <f t="shared" si="3"/>
        <v>92</v>
      </c>
      <c r="E16">
        <f t="shared" si="3"/>
        <v>38</v>
      </c>
      <c r="F16">
        <f t="shared" si="3"/>
        <v>1.4410000000000001</v>
      </c>
      <c r="G16">
        <f t="shared" si="3"/>
        <v>59</v>
      </c>
    </row>
    <row r="17" spans="1:20" x14ac:dyDescent="0.25">
      <c r="A17" t="s">
        <v>18</v>
      </c>
      <c r="B17">
        <f>_xlfn.FLOOR.MATH(LOG(B16)) + 1</f>
        <v>2</v>
      </c>
      <c r="C17">
        <f t="shared" ref="C17:G17" si="4">_xlfn.FLOOR.MATH(LOG(C16)) + 1</f>
        <v>3</v>
      </c>
      <c r="D17">
        <f t="shared" si="4"/>
        <v>2</v>
      </c>
      <c r="E17">
        <f t="shared" si="4"/>
        <v>2</v>
      </c>
      <c r="F17">
        <f t="shared" si="4"/>
        <v>1</v>
      </c>
      <c r="G17">
        <f t="shared" si="4"/>
        <v>2</v>
      </c>
    </row>
    <row r="20" spans="1:20" x14ac:dyDescent="0.25">
      <c r="A20" t="s">
        <v>9</v>
      </c>
      <c r="H20" t="s">
        <v>10</v>
      </c>
      <c r="O20" t="s">
        <v>19</v>
      </c>
    </row>
    <row r="21" spans="1:20" x14ac:dyDescent="0.25">
      <c r="A21" t="s">
        <v>0</v>
      </c>
      <c r="B21" t="s">
        <v>1</v>
      </c>
      <c r="C21" t="s">
        <v>5</v>
      </c>
      <c r="D21" t="s">
        <v>6</v>
      </c>
      <c r="E21" t="s">
        <v>7</v>
      </c>
      <c r="F21" t="s">
        <v>8</v>
      </c>
      <c r="H21" t="s">
        <v>0</v>
      </c>
      <c r="I21" t="s">
        <v>1</v>
      </c>
      <c r="J21" t="s">
        <v>5</v>
      </c>
      <c r="K21" t="s">
        <v>6</v>
      </c>
      <c r="L21" t="s">
        <v>7</v>
      </c>
      <c r="M21" t="s">
        <v>8</v>
      </c>
      <c r="O21" t="s">
        <v>0</v>
      </c>
      <c r="P21" t="s">
        <v>1</v>
      </c>
      <c r="Q21" t="s">
        <v>5</v>
      </c>
      <c r="R21" t="s">
        <v>6</v>
      </c>
      <c r="S21" t="s">
        <v>7</v>
      </c>
      <c r="T21" t="s">
        <v>8</v>
      </c>
    </row>
    <row r="22" spans="1:20" x14ac:dyDescent="0.25">
      <c r="A22" s="1">
        <f>(B2-$B$15)/($B$16-$B$15)*($J$2-$J$3)+$J$3</f>
        <v>0.55555555555555558</v>
      </c>
      <c r="B22" s="1">
        <f>(C2-$C$15)/($C$16-$C$15)*($J$2-$J$3)+$J$3</f>
        <v>0.58823529411764708</v>
      </c>
      <c r="C22" s="1">
        <f>(D2-$D$15)/($D$16-$D$15)*($J$2-$J$3)+$J$3</f>
        <v>0.52380952380952384</v>
      </c>
      <c r="D22" s="1">
        <f>(E2-$E$15)/($E$16-$E$15)*($J$2-$J$3)+$J$3</f>
        <v>0.70068027210884365</v>
      </c>
      <c r="E22" s="1">
        <f>(F2-$F$15)/($F$16-$F$15)*($J$2-$J$3)+$J$3</f>
        <v>0.3655494933749025</v>
      </c>
      <c r="F22" s="1">
        <f>(G2-$G$15)/($G$16-$G$15)*($J$2-$J$3)+$J$3</f>
        <v>0.76315789473684215</v>
      </c>
      <c r="H22">
        <f>(B2 -$B$13)/$B$14</f>
        <v>0.41192627728581721</v>
      </c>
      <c r="I22">
        <f>(C2 -$C$13)/$C$14</f>
        <v>0.27443881991436725</v>
      </c>
      <c r="J22">
        <f>(D2 -$D$13)/$D$14</f>
        <v>0.20997769105542557</v>
      </c>
      <c r="K22">
        <f>(E2 -$E$13)/$E$14</f>
        <v>0.76822323164639983</v>
      </c>
      <c r="L22">
        <f>(F2 -$F$13)/$F$14</f>
        <v>0.4826260611332045</v>
      </c>
      <c r="M22">
        <f>(G2 -$G$13)/$G$14</f>
        <v>0.89494336523261653</v>
      </c>
      <c r="O22">
        <f>B2/(10^(B$17))</f>
        <v>0.06</v>
      </c>
      <c r="P22">
        <f t="shared" ref="P22:S32" si="5">C2/(10^C$17)</f>
        <v>0.14799999999999999</v>
      </c>
      <c r="Q22">
        <f t="shared" si="5"/>
        <v>0.72</v>
      </c>
      <c r="R22">
        <f t="shared" si="5"/>
        <v>0.33600000000000002</v>
      </c>
      <c r="S22">
        <f t="shared" si="5"/>
        <v>6.2700000000000006E-2</v>
      </c>
      <c r="T22">
        <f>G2/(10^G$17)</f>
        <v>0.5</v>
      </c>
    </row>
    <row r="23" spans="1:20" x14ac:dyDescent="0.25">
      <c r="A23" s="1">
        <f t="shared" ref="A23:A32" si="6">(B3-$B$15)/($B$16-$B$15)*($J$2-$J$3)+$J$3</f>
        <v>0</v>
      </c>
      <c r="B23" s="1">
        <f t="shared" ref="B23:B32" si="7">(C3-$C$15)/($C$16-$C$15)*($J$2-$J$3)+$J$3</f>
        <v>5.8823529411764705E-2</v>
      </c>
      <c r="C23" s="1">
        <f t="shared" ref="C23:C32" si="8">(D3-$D$15)/($D$16-$D$15)*($J$2-$J$3)+$J$3</f>
        <v>0.38095238095238093</v>
      </c>
      <c r="D23" s="1">
        <f t="shared" ref="D23:D32" si="9">(E3-$E$15)/($E$16-$E$15)*($J$2-$J$3)+$J$3</f>
        <v>0.2244897959183674</v>
      </c>
      <c r="E23" s="1">
        <f t="shared" ref="E23:E32" si="10">(F3-$F$15)/($F$16-$F$15)*($J$2-$J$3)+$J$3</f>
        <v>0.15042868277474666</v>
      </c>
      <c r="F23" s="1">
        <f t="shared" ref="F23:F32" si="11">(G3-$G$15)/($G$16-$G$15)*($J$2-$J$3)+$J$3</f>
        <v>0.26315789473684209</v>
      </c>
      <c r="H23">
        <f t="shared" ref="H23:H32" si="12">(B3 -$B$13)/$B$14</f>
        <v>-1.0984700727621797</v>
      </c>
      <c r="I23">
        <f t="shared" ref="I23:I32" si="13">(C3 -$C$13)/$C$14</f>
        <v>-1.2349746896146507</v>
      </c>
      <c r="J23">
        <f t="shared" ref="J23:J32" si="14">(D3 -$D$13)/$D$14</f>
        <v>-0.36746095934699341</v>
      </c>
      <c r="K23">
        <f t="shared" ref="K23:K32" si="15">(E3 -$E$13)/$E$14</f>
        <v>-0.78435390317703235</v>
      </c>
      <c r="L23">
        <f t="shared" ref="L23:L32" si="16">(F3 -$F$13)/$F$14</f>
        <v>-0.28613192501601309</v>
      </c>
      <c r="M23">
        <f t="shared" ref="M23:M32" si="17">(G3 -$G$13)/$G$14</f>
        <v>-0.57783744841790974</v>
      </c>
      <c r="O23">
        <f t="shared" ref="O23:O32" si="18">B3/(10^(B$17))</f>
        <v>0.01</v>
      </c>
      <c r="P23">
        <f t="shared" si="5"/>
        <v>8.5000000000000006E-2</v>
      </c>
      <c r="Q23">
        <f t="shared" si="5"/>
        <v>0.66</v>
      </c>
      <c r="R23">
        <f t="shared" si="5"/>
        <v>0.26600000000000001</v>
      </c>
      <c r="S23">
        <f t="shared" si="5"/>
        <v>3.5099999999999999E-2</v>
      </c>
      <c r="T23">
        <f t="shared" ref="T23:T32" si="19">G3/(10^G$17)</f>
        <v>0.31</v>
      </c>
    </row>
    <row r="24" spans="1:20" x14ac:dyDescent="0.25">
      <c r="A24" s="1">
        <f t="shared" si="6"/>
        <v>0.77777777777777779</v>
      </c>
      <c r="B24" s="1">
        <f t="shared" si="7"/>
        <v>0.88235294117647056</v>
      </c>
      <c r="C24" s="1">
        <f t="shared" si="8"/>
        <v>0.33333333333333331</v>
      </c>
      <c r="D24" s="1">
        <f t="shared" si="9"/>
        <v>0</v>
      </c>
      <c r="E24" s="1">
        <f t="shared" si="10"/>
        <v>0.40062353858144967</v>
      </c>
      <c r="F24" s="1">
        <f t="shared" si="11"/>
        <v>0.28947368421052633</v>
      </c>
      <c r="H24">
        <f t="shared" si="12"/>
        <v>1.0160848173050159</v>
      </c>
      <c r="I24">
        <f t="shared" si="13"/>
        <v>1.1130018807638218</v>
      </c>
      <c r="J24">
        <f t="shared" si="14"/>
        <v>-0.55994050948113305</v>
      </c>
      <c r="K24">
        <f t="shared" si="15"/>
        <v>-1.5162831238795078</v>
      </c>
      <c r="L24">
        <f t="shared" si="16"/>
        <v>0.60796703713579436</v>
      </c>
      <c r="M24">
        <f t="shared" si="17"/>
        <v>-0.50032266875209253</v>
      </c>
      <c r="O24">
        <f t="shared" si="18"/>
        <v>0.08</v>
      </c>
      <c r="P24">
        <f t="shared" si="5"/>
        <v>0.183</v>
      </c>
      <c r="Q24">
        <f t="shared" si="5"/>
        <v>0.64</v>
      </c>
      <c r="R24">
        <f t="shared" si="5"/>
        <v>0.23300000000000001</v>
      </c>
      <c r="S24">
        <f t="shared" si="5"/>
        <v>6.720000000000001E-2</v>
      </c>
      <c r="T24">
        <f t="shared" si="19"/>
        <v>0.32</v>
      </c>
    </row>
    <row r="25" spans="1:20" x14ac:dyDescent="0.25">
      <c r="A25" s="1">
        <f t="shared" si="6"/>
        <v>0</v>
      </c>
      <c r="B25" s="1">
        <f t="shared" si="7"/>
        <v>9.2436974789915971E-2</v>
      </c>
      <c r="C25" s="1">
        <f t="shared" si="8"/>
        <v>0.38095238095238093</v>
      </c>
      <c r="D25" s="1">
        <f t="shared" si="9"/>
        <v>0.32653061224489804</v>
      </c>
      <c r="E25" s="1">
        <f t="shared" si="10"/>
        <v>7.0148090413094362E-3</v>
      </c>
      <c r="F25" s="1">
        <f t="shared" si="11"/>
        <v>0</v>
      </c>
      <c r="H25">
        <f t="shared" si="12"/>
        <v>-1.0984700727621797</v>
      </c>
      <c r="I25">
        <f t="shared" si="13"/>
        <v>-1.139138911231856</v>
      </c>
      <c r="J25">
        <f t="shared" si="14"/>
        <v>-0.36746095934699341</v>
      </c>
      <c r="K25">
        <f t="shared" si="15"/>
        <v>-0.45165880285772547</v>
      </c>
      <c r="L25">
        <f t="shared" si="16"/>
        <v>-0.79863724911549139</v>
      </c>
      <c r="M25">
        <f t="shared" si="17"/>
        <v>-1.3529852450760813</v>
      </c>
      <c r="O25">
        <f t="shared" si="18"/>
        <v>0.01</v>
      </c>
      <c r="P25">
        <f t="shared" si="5"/>
        <v>8.8999999999999996E-2</v>
      </c>
      <c r="Q25">
        <f t="shared" si="5"/>
        <v>0.66</v>
      </c>
      <c r="R25">
        <f t="shared" si="5"/>
        <v>0.28100000000000003</v>
      </c>
      <c r="S25">
        <f t="shared" si="5"/>
        <v>1.67E-2</v>
      </c>
      <c r="T25">
        <f t="shared" si="19"/>
        <v>0.21</v>
      </c>
    </row>
    <row r="26" spans="1:20" x14ac:dyDescent="0.25">
      <c r="A26" s="1">
        <f t="shared" si="6"/>
        <v>0.44444444444444442</v>
      </c>
      <c r="B26" s="1">
        <f t="shared" si="7"/>
        <v>0.31932773109243695</v>
      </c>
      <c r="C26" s="1">
        <f t="shared" si="8"/>
        <v>0.5714285714285714</v>
      </c>
      <c r="D26" s="1">
        <f t="shared" si="9"/>
        <v>0.15646258503401367</v>
      </c>
      <c r="E26" s="1">
        <f t="shared" si="10"/>
        <v>3.3515198752922838E-2</v>
      </c>
      <c r="F26" s="1">
        <f t="shared" si="11"/>
        <v>0.23684210526315788</v>
      </c>
      <c r="H26">
        <f t="shared" si="12"/>
        <v>0.10984700727621785</v>
      </c>
      <c r="I26">
        <f t="shared" si="13"/>
        <v>-0.49224740714799115</v>
      </c>
      <c r="J26">
        <f t="shared" si="14"/>
        <v>0.40245724118956527</v>
      </c>
      <c r="K26">
        <f t="shared" si="15"/>
        <v>-1.0061506367232369</v>
      </c>
      <c r="L26">
        <f t="shared" si="16"/>
        <v>-0.70393517835797903</v>
      </c>
      <c r="M26">
        <f t="shared" si="17"/>
        <v>-0.65535222808372684</v>
      </c>
      <c r="O26">
        <f t="shared" si="18"/>
        <v>0.05</v>
      </c>
      <c r="P26">
        <f t="shared" si="5"/>
        <v>0.11600000000000001</v>
      </c>
      <c r="Q26">
        <f t="shared" si="5"/>
        <v>0.74</v>
      </c>
      <c r="R26">
        <f t="shared" si="5"/>
        <v>0.25600000000000001</v>
      </c>
      <c r="S26">
        <f t="shared" si="5"/>
        <v>2.01E-2</v>
      </c>
      <c r="T26">
        <f t="shared" si="19"/>
        <v>0.3</v>
      </c>
    </row>
    <row r="27" spans="1:20" x14ac:dyDescent="0.25">
      <c r="A27" s="1">
        <f t="shared" si="6"/>
        <v>0.22222222222222221</v>
      </c>
      <c r="B27" s="1">
        <f t="shared" si="7"/>
        <v>0</v>
      </c>
      <c r="C27" s="1">
        <f t="shared" si="8"/>
        <v>0</v>
      </c>
      <c r="D27" s="1">
        <f t="shared" si="9"/>
        <v>0.52380952380952384</v>
      </c>
      <c r="E27" s="1">
        <f t="shared" si="10"/>
        <v>7.0148090413094305E-2</v>
      </c>
      <c r="F27" s="1">
        <f t="shared" si="11"/>
        <v>0.13157894736842105</v>
      </c>
      <c r="H27">
        <f t="shared" si="12"/>
        <v>-0.4943115327429809</v>
      </c>
      <c r="I27">
        <f t="shared" si="13"/>
        <v>-1.4026873017845418</v>
      </c>
      <c r="J27">
        <f t="shared" si="14"/>
        <v>-1.9072973604201107</v>
      </c>
      <c r="K27">
        <f t="shared" si="15"/>
        <v>0.19155172442626753</v>
      </c>
      <c r="L27">
        <f t="shared" si="16"/>
        <v>-0.57302349231082972</v>
      </c>
      <c r="M27">
        <f t="shared" si="17"/>
        <v>-0.96541134674699558</v>
      </c>
      <c r="O27">
        <f t="shared" si="18"/>
        <v>0.03</v>
      </c>
      <c r="P27">
        <f t="shared" si="5"/>
        <v>7.8E-2</v>
      </c>
      <c r="Q27">
        <f t="shared" si="5"/>
        <v>0.5</v>
      </c>
      <c r="R27">
        <f t="shared" si="5"/>
        <v>0.31</v>
      </c>
      <c r="S27">
        <f t="shared" si="5"/>
        <v>2.4799999999999999E-2</v>
      </c>
      <c r="T27">
        <f t="shared" si="19"/>
        <v>0.26</v>
      </c>
    </row>
    <row r="28" spans="1:20" x14ac:dyDescent="0.25">
      <c r="A28" s="1">
        <f t="shared" si="6"/>
        <v>0.1111111111111111</v>
      </c>
      <c r="B28" s="1">
        <f t="shared" si="7"/>
        <v>1</v>
      </c>
      <c r="C28" s="1">
        <f t="shared" si="8"/>
        <v>0.47619047619047616</v>
      </c>
      <c r="D28" s="1">
        <f t="shared" si="9"/>
        <v>0.48979591836734693</v>
      </c>
      <c r="E28" s="1">
        <f t="shared" si="10"/>
        <v>0</v>
      </c>
      <c r="F28" s="1">
        <f t="shared" si="11"/>
        <v>0.84210526315789469</v>
      </c>
      <c r="H28">
        <f t="shared" si="12"/>
        <v>-0.79639080275258023</v>
      </c>
      <c r="I28">
        <f t="shared" si="13"/>
        <v>1.4484271051036035</v>
      </c>
      <c r="J28">
        <f t="shared" si="14"/>
        <v>1.7498140921285921E-2</v>
      </c>
      <c r="K28">
        <f t="shared" si="15"/>
        <v>8.0653357653165239E-2</v>
      </c>
      <c r="L28">
        <f t="shared" si="16"/>
        <v>-0.82370544431600945</v>
      </c>
      <c r="M28">
        <f t="shared" si="17"/>
        <v>1.1274877042300679</v>
      </c>
      <c r="O28">
        <f t="shared" si="18"/>
        <v>0.02</v>
      </c>
      <c r="P28">
        <f t="shared" si="5"/>
        <v>0.19700000000000001</v>
      </c>
      <c r="Q28">
        <f t="shared" si="5"/>
        <v>0.7</v>
      </c>
      <c r="R28">
        <f t="shared" si="5"/>
        <v>0.30499999999999999</v>
      </c>
      <c r="S28">
        <f t="shared" si="5"/>
        <v>1.5800000000000002E-2</v>
      </c>
      <c r="T28">
        <f t="shared" si="19"/>
        <v>0.53</v>
      </c>
    </row>
    <row r="29" spans="1:20" x14ac:dyDescent="0.25">
      <c r="A29" s="1">
        <f t="shared" si="6"/>
        <v>0.33333333333333331</v>
      </c>
      <c r="B29" s="1">
        <f t="shared" si="7"/>
        <v>0.26890756302521007</v>
      </c>
      <c r="C29" s="1">
        <f t="shared" si="8"/>
        <v>1</v>
      </c>
      <c r="D29" s="1">
        <f t="shared" si="9"/>
        <v>0.97278911564625858</v>
      </c>
      <c r="E29" s="1">
        <f t="shared" si="10"/>
        <v>2.5720966484801246E-2</v>
      </c>
      <c r="F29" s="1">
        <f t="shared" si="11"/>
        <v>0.23684210526315788</v>
      </c>
      <c r="H29">
        <f t="shared" si="12"/>
        <v>-0.19223226273338151</v>
      </c>
      <c r="I29">
        <f t="shared" si="13"/>
        <v>-0.63600107472218337</v>
      </c>
      <c r="J29">
        <f t="shared" si="14"/>
        <v>2.1347731923968221</v>
      </c>
      <c r="K29">
        <f t="shared" si="15"/>
        <v>1.6554101658312181</v>
      </c>
      <c r="L29">
        <f t="shared" si="16"/>
        <v>-0.73178872858077681</v>
      </c>
      <c r="M29">
        <f t="shared" si="17"/>
        <v>-0.65535222808372684</v>
      </c>
      <c r="O29">
        <f t="shared" si="18"/>
        <v>0.04</v>
      </c>
      <c r="P29">
        <f t="shared" si="5"/>
        <v>0.11</v>
      </c>
      <c r="Q29">
        <f t="shared" si="5"/>
        <v>0.92</v>
      </c>
      <c r="R29">
        <f t="shared" si="5"/>
        <v>0.376</v>
      </c>
      <c r="S29">
        <f t="shared" si="5"/>
        <v>1.9099999999999999E-2</v>
      </c>
      <c r="T29">
        <f t="shared" si="19"/>
        <v>0.3</v>
      </c>
    </row>
    <row r="30" spans="1:20" x14ac:dyDescent="0.25">
      <c r="A30" s="1">
        <f t="shared" si="6"/>
        <v>1</v>
      </c>
      <c r="B30" s="1">
        <f t="shared" si="7"/>
        <v>0.75630252100840334</v>
      </c>
      <c r="C30" s="1">
        <f t="shared" si="8"/>
        <v>0.5714285714285714</v>
      </c>
      <c r="D30" s="1">
        <f t="shared" si="9"/>
        <v>1</v>
      </c>
      <c r="E30" s="1">
        <f t="shared" si="10"/>
        <v>0.29540140296180822</v>
      </c>
      <c r="F30" s="1">
        <f t="shared" si="11"/>
        <v>0.34210526315789475</v>
      </c>
      <c r="H30">
        <f t="shared" si="12"/>
        <v>1.6202433573242148</v>
      </c>
      <c r="I30">
        <f t="shared" si="13"/>
        <v>0.75361771182834125</v>
      </c>
      <c r="J30">
        <f t="shared" si="14"/>
        <v>0.40245724118956527</v>
      </c>
      <c r="K30">
        <f t="shared" si="15"/>
        <v>1.7441288592496997</v>
      </c>
      <c r="L30">
        <f t="shared" si="16"/>
        <v>0.23194410912802496</v>
      </c>
      <c r="M30">
        <f t="shared" si="17"/>
        <v>-0.34529310942045821</v>
      </c>
      <c r="O30">
        <f t="shared" si="18"/>
        <v>0.1</v>
      </c>
      <c r="P30">
        <f t="shared" si="5"/>
        <v>0.16800000000000001</v>
      </c>
      <c r="Q30">
        <f t="shared" si="5"/>
        <v>0.74</v>
      </c>
      <c r="R30">
        <f t="shared" si="5"/>
        <v>0.38</v>
      </c>
      <c r="S30">
        <f t="shared" si="5"/>
        <v>5.3700000000000005E-2</v>
      </c>
      <c r="T30">
        <f t="shared" si="19"/>
        <v>0.34</v>
      </c>
    </row>
    <row r="31" spans="1:20" x14ac:dyDescent="0.25">
      <c r="A31" s="1">
        <f t="shared" si="6"/>
        <v>1</v>
      </c>
      <c r="B31" s="1">
        <f t="shared" si="7"/>
        <v>0.51260504201680668</v>
      </c>
      <c r="C31" s="1">
        <f t="shared" si="8"/>
        <v>0.7142857142857143</v>
      </c>
      <c r="D31" s="1">
        <f t="shared" si="9"/>
        <v>0.25850340136054428</v>
      </c>
      <c r="E31" s="1">
        <f t="shared" si="10"/>
        <v>1</v>
      </c>
      <c r="F31" s="1">
        <f t="shared" si="11"/>
        <v>0.94736842105263153</v>
      </c>
      <c r="H31">
        <f t="shared" si="12"/>
        <v>1.6202433573242148</v>
      </c>
      <c r="I31">
        <f t="shared" si="13"/>
        <v>5.8808318553078935E-2</v>
      </c>
      <c r="J31">
        <f t="shared" si="14"/>
        <v>0.9798958915919842</v>
      </c>
      <c r="K31">
        <f t="shared" si="15"/>
        <v>-0.67345553640393008</v>
      </c>
      <c r="L31">
        <f t="shared" si="16"/>
        <v>2.7499050492689401</v>
      </c>
      <c r="M31">
        <f t="shared" si="17"/>
        <v>1.4375468228933366</v>
      </c>
      <c r="O31">
        <f t="shared" si="18"/>
        <v>0.1</v>
      </c>
      <c r="P31">
        <f t="shared" si="5"/>
        <v>0.13900000000000001</v>
      </c>
      <c r="Q31">
        <f t="shared" si="5"/>
        <v>0.8</v>
      </c>
      <c r="R31">
        <f t="shared" si="5"/>
        <v>0.27100000000000002</v>
      </c>
      <c r="S31">
        <f t="shared" si="5"/>
        <v>0.14410000000000001</v>
      </c>
      <c r="T31">
        <f t="shared" si="19"/>
        <v>0.56999999999999995</v>
      </c>
    </row>
    <row r="32" spans="1:20" x14ac:dyDescent="0.25">
      <c r="A32" s="1">
        <f t="shared" si="6"/>
        <v>0</v>
      </c>
      <c r="B32" s="1">
        <f t="shared" si="7"/>
        <v>0.9327731092436975</v>
      </c>
      <c r="C32" s="1">
        <f t="shared" si="8"/>
        <v>0.23809523809523808</v>
      </c>
      <c r="D32" s="1">
        <f t="shared" si="9"/>
        <v>0.46258503401360551</v>
      </c>
      <c r="E32" s="1">
        <f t="shared" si="10"/>
        <v>0.18706157443491817</v>
      </c>
      <c r="F32" s="1">
        <f t="shared" si="11"/>
        <v>1</v>
      </c>
      <c r="H32">
        <f t="shared" si="12"/>
        <v>-1.0984700727621797</v>
      </c>
      <c r="I32">
        <f t="shared" si="13"/>
        <v>1.256755548338014</v>
      </c>
      <c r="J32">
        <f t="shared" si="14"/>
        <v>-0.94489960974941245</v>
      </c>
      <c r="K32">
        <f t="shared" si="15"/>
        <v>-8.0653357653162876E-3</v>
      </c>
      <c r="L32">
        <f t="shared" si="16"/>
        <v>-0.15522023896886361</v>
      </c>
      <c r="M32">
        <f t="shared" si="17"/>
        <v>1.592576382224971</v>
      </c>
      <c r="O32">
        <f t="shared" si="18"/>
        <v>0.01</v>
      </c>
      <c r="P32">
        <f t="shared" si="5"/>
        <v>0.189</v>
      </c>
      <c r="Q32">
        <f t="shared" si="5"/>
        <v>0.6</v>
      </c>
      <c r="R32">
        <f t="shared" si="5"/>
        <v>0.30099999999999999</v>
      </c>
      <c r="S32">
        <f t="shared" si="5"/>
        <v>3.9800000000000002E-2</v>
      </c>
      <c r="T32">
        <f t="shared" si="19"/>
        <v>0.59</v>
      </c>
    </row>
    <row r="33" spans="1:1" x14ac:dyDescent="0.25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Cylinders raw</vt:lpstr>
      <vt:lpstr>Plasma raw</vt:lpstr>
      <vt:lpstr>Cylinders</vt:lpstr>
      <vt:lpstr>Plasma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Halim</dc:creator>
  <cp:lastModifiedBy>Michael Halim</cp:lastModifiedBy>
  <dcterms:created xsi:type="dcterms:W3CDTF">2015-06-05T18:17:20Z</dcterms:created>
  <dcterms:modified xsi:type="dcterms:W3CDTF">2021-08-23T09:07:58Z</dcterms:modified>
</cp:coreProperties>
</file>