
<file path=[Content_Types].xml><?xml version="1.0" encoding="utf-8"?>
<Types xmlns="http://schemas.openxmlformats.org/package/2006/content-types">
  <Default ContentType="image/jpeg" Extension="jpg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28.xml"/>
  <Override ContentType="application/vnd.openxmlformats-officedocument.spreadsheetml.worksheet+xml" PartName="/xl/worksheets/sheet23.xml"/>
  <Override ContentType="application/vnd.openxmlformats-officedocument.spreadsheetml.worksheet+xml" PartName="/xl/worksheets/sheet10.xml"/>
  <Override ContentType="application/vnd.openxmlformats-officedocument.spreadsheetml.worksheet+xml" PartName="/xl/worksheets/sheet15.xml"/>
  <Override ContentType="application/vnd.openxmlformats-officedocument.spreadsheetml.worksheet+xml" PartName="/xl/worksheets/sheet40.xml"/>
  <Override ContentType="application/vnd.openxmlformats-officedocument.spreadsheetml.worksheet+xml" PartName="/xl/worksheets/sheet19.xml"/>
  <Override ContentType="application/vnd.openxmlformats-officedocument.spreadsheetml.worksheet+xml" PartName="/xl/worksheets/sheet3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36.xml"/>
  <Override ContentType="application/vnd.openxmlformats-officedocument.spreadsheetml.worksheet+xml" PartName="/xl/worksheets/sheet16.xml"/>
  <Override ContentType="application/vnd.openxmlformats-officedocument.spreadsheetml.worksheet+xml" PartName="/xl/worksheets/sheet41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29.xml"/>
  <Override ContentType="application/vnd.openxmlformats-officedocument.spreadsheetml.worksheet+xml" PartName="/xl/worksheets/sheet20.xml"/>
  <Override ContentType="application/vnd.openxmlformats-officedocument.spreadsheetml.worksheet+xml" PartName="/xl/worksheets/sheet37.xml"/>
  <Override ContentType="application/vnd.openxmlformats-officedocument.spreadsheetml.worksheet+xml" PartName="/xl/worksheets/sheet1.xml"/>
  <Override ContentType="application/vnd.openxmlformats-officedocument.spreadsheetml.worksheet+xml" PartName="/xl/worksheets/sheet24.xml"/>
  <Override ContentType="application/vnd.openxmlformats-officedocument.spreadsheetml.worksheet+xml" PartName="/xl/worksheets/sheet9.xml"/>
  <Override ContentType="application/vnd.openxmlformats-officedocument.spreadsheetml.worksheet+xml" PartName="/xl/worksheets/sheet33.xml"/>
  <Override ContentType="application/vnd.openxmlformats-officedocument.spreadsheetml.worksheet+xml" PartName="/xl/worksheets/sheet4.xml"/>
  <Override ContentType="application/vnd.openxmlformats-officedocument.spreadsheetml.worksheet+xml" PartName="/xl/worksheets/sheet39.xml"/>
  <Override ContentType="application/vnd.openxmlformats-officedocument.spreadsheetml.worksheet+xml" PartName="/xl/worksheets/sheet12.xml"/>
  <Override ContentType="application/vnd.openxmlformats-officedocument.spreadsheetml.worksheet+xml" PartName="/xl/worksheets/sheet17.xml"/>
  <Override ContentType="application/vnd.openxmlformats-officedocument.spreadsheetml.worksheet+xml" PartName="/xl/worksheets/sheet42.xml"/>
  <Override ContentType="application/vnd.openxmlformats-officedocument.spreadsheetml.worksheet+xml" PartName="/xl/worksheets/sheet38.xml"/>
  <Override ContentType="application/vnd.openxmlformats-officedocument.spreadsheetml.worksheet+xml" PartName="/xl/worksheets/sheet25.xml"/>
  <Override ContentType="application/vnd.openxmlformats-officedocument.spreadsheetml.worksheet+xml" PartName="/xl/worksheets/sheet8.xml"/>
  <Override ContentType="application/vnd.openxmlformats-officedocument.spreadsheetml.worksheet+xml" PartName="/xl/worksheets/sheet34.xml"/>
  <Override ContentType="application/vnd.openxmlformats-officedocument.spreadsheetml.worksheet+xml" PartName="/xl/worksheets/sheet21.xml"/>
  <Override ContentType="application/vnd.openxmlformats-officedocument.spreadsheetml.worksheet+xml" PartName="/xl/worksheets/sheet30.xml"/>
  <Override ContentType="application/vnd.openxmlformats-officedocument.spreadsheetml.worksheet+xml" PartName="/xl/worksheets/sheet27.xml"/>
  <Override ContentType="application/vnd.openxmlformats-officedocument.spreadsheetml.worksheet+xml" PartName="/xl/worksheets/sheet14.xml"/>
  <Override ContentType="application/vnd.openxmlformats-officedocument.spreadsheetml.worksheet+xml" PartName="/xl/worksheets/sheet13.xml"/>
  <Override ContentType="application/vnd.openxmlformats-officedocument.spreadsheetml.worksheet+xml" PartName="/xl/worksheets/sheet18.xml"/>
  <Override ContentType="application/vnd.openxmlformats-officedocument.spreadsheetml.worksheet+xml" PartName="/xl/worksheets/sheet26.xml"/>
  <Override ContentType="application/vnd.openxmlformats-officedocument.spreadsheetml.worksheet+xml" PartName="/xl/worksheets/sheet31.xml"/>
  <Override ContentType="application/vnd.openxmlformats-officedocument.spreadsheetml.worksheet+xml" PartName="/xl/worksheets/sheet3.xml"/>
  <Override ContentType="application/vnd.openxmlformats-officedocument.spreadsheetml.worksheet+xml" PartName="/xl/worksheets/sheet22.xml"/>
  <Override ContentType="application/vnd.openxmlformats-officedocument.spreadsheetml.worksheet+xml" PartName="/xl/worksheets/sheet7.xml"/>
  <Override ContentType="application/vnd.openxmlformats-officedocument.spreadsheetml.worksheet+xml" PartName="/xl/worksheets/sheet35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26.xml"/>
  <Override ContentType="application/vnd.openxmlformats-officedocument.drawing+xml" PartName="/xl/drawings/drawing9.xml"/>
  <Override ContentType="application/vnd.openxmlformats-officedocument.drawing+xml" PartName="/xl/drawings/drawing39.xml"/>
  <Override ContentType="application/vnd.openxmlformats-officedocument.drawing+xml" PartName="/xl/drawings/drawing13.xml"/>
  <Override ContentType="application/vnd.openxmlformats-officedocument.drawing+xml" PartName="/xl/drawings/drawing12.xml"/>
  <Override ContentType="application/vnd.openxmlformats-officedocument.drawing+xml" PartName="/xl/drawings/drawing17.xml"/>
  <Override ContentType="application/vnd.openxmlformats-officedocument.drawing+xml" PartName="/xl/drawings/drawing25.xml"/>
  <Override ContentType="application/vnd.openxmlformats-officedocument.drawing+xml" PartName="/xl/drawings/drawing30.xml"/>
  <Override ContentType="application/vnd.openxmlformats-officedocument.drawing+xml" PartName="/xl/drawings/drawing34.xml"/>
  <Override ContentType="application/vnd.openxmlformats-officedocument.drawing+xml" PartName="/xl/drawings/drawing21.xml"/>
  <Override ContentType="application/vnd.openxmlformats-officedocument.drawing+xml" PartName="/xl/drawings/drawing27.xml"/>
  <Override ContentType="application/vnd.openxmlformats-officedocument.drawing+xml" PartName="/xl/drawings/drawing3.xml"/>
  <Override ContentType="application/vnd.openxmlformats-officedocument.drawing+xml" PartName="/xl/drawings/drawing14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8.xml"/>
  <Override ContentType="application/vnd.openxmlformats-officedocument.drawing+xml" PartName="/xl/drawings/drawing31.xml"/>
  <Override ContentType="application/vnd.openxmlformats-officedocument.drawing+xml" PartName="/xl/drawings/drawing22.xml"/>
  <Override ContentType="application/vnd.openxmlformats-officedocument.drawing+xml" PartName="/xl/drawings/drawing35.xml"/>
  <Override ContentType="application/vnd.openxmlformats-officedocument.drawing+xml" PartName="/xl/drawings/drawing10.xml"/>
  <Override ContentType="application/vnd.openxmlformats-officedocument.drawing+xml" PartName="/xl/drawings/drawing28.xml"/>
  <Override ContentType="application/vnd.openxmlformats-officedocument.drawing+xml" PartName="/xl/drawings/drawing6.xml"/>
  <Override ContentType="application/vnd.openxmlformats-officedocument.drawing+xml" PartName="/xl/drawings/drawing15.xml"/>
  <Override ContentType="application/vnd.openxmlformats-officedocument.drawing+xml" PartName="/xl/drawings/drawing40.xml"/>
  <Override ContentType="application/vnd.openxmlformats-officedocument.drawing+xml" PartName="/xl/drawings/drawing1.xml"/>
  <Override ContentType="application/vnd.openxmlformats-officedocument.drawing+xml" PartName="/xl/drawings/drawing36.xml"/>
  <Override ContentType="application/vnd.openxmlformats-officedocument.drawing+xml" PartName="/xl/drawings/drawing32.xml"/>
  <Override ContentType="application/vnd.openxmlformats-officedocument.drawing+xml" PartName="/xl/drawings/drawing23.xml"/>
  <Override ContentType="application/vnd.openxmlformats-officedocument.drawing+xml" PartName="/xl/drawings/drawing33.xml"/>
  <Override ContentType="application/vnd.openxmlformats-officedocument.drawing+xml" PartName="/xl/drawings/drawing38.xml"/>
  <Override ContentType="application/vnd.openxmlformats-officedocument.drawing+xml" PartName="/xl/drawings/drawing8.xml"/>
  <Override ContentType="application/vnd.openxmlformats-officedocument.drawing+xml" PartName="/xl/drawings/drawing16.xml"/>
  <Override ContentType="application/vnd.openxmlformats-officedocument.drawing+xml" PartName="/xl/drawings/drawing19.xml"/>
  <Override ContentType="application/vnd.openxmlformats-officedocument.drawing+xml" PartName="/xl/drawings/drawing41.xml"/>
  <Override ContentType="application/vnd.openxmlformats-officedocument.drawing+xml" PartName="/xl/drawings/drawing5.xml"/>
  <Override ContentType="application/vnd.openxmlformats-officedocument.drawing+xml" PartName="/xl/drawings/drawing29.xml"/>
  <Override ContentType="application/vnd.openxmlformats-officedocument.drawing+xml" PartName="/xl/drawings/drawing24.xml"/>
  <Override ContentType="application/vnd.openxmlformats-officedocument.drawing+xml" PartName="/xl/drawings/drawing42.xml"/>
  <Override ContentType="application/vnd.openxmlformats-officedocument.drawing+xml" PartName="/xl/drawings/drawing11.xml"/>
  <Override ContentType="application/vnd.openxmlformats-officedocument.drawing+xml" PartName="/xl/drawings/drawing20.xml"/>
  <Override ContentType="application/vnd.openxmlformats-officedocument.drawing+xml" PartName="/xl/drawings/drawing37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2" sheetId="1" r:id="rId3"/>
    <sheet state="visible" name="21" sheetId="2" r:id="rId4"/>
    <sheet state="visible" name="20" sheetId="3" r:id="rId5"/>
    <sheet state="visible" name="19" sheetId="4" r:id="rId6"/>
    <sheet state="visible" name="18" sheetId="5" r:id="rId7"/>
    <sheet state="visible" name="17" sheetId="6" r:id="rId8"/>
    <sheet state="visible" name="16" sheetId="7" r:id="rId9"/>
    <sheet state="visible" name="15" sheetId="8" r:id="rId10"/>
    <sheet state="visible" name="14" sheetId="9" r:id="rId11"/>
    <sheet state="visible" name="13" sheetId="10" r:id="rId12"/>
    <sheet state="visible" name="12" sheetId="11" r:id="rId13"/>
    <sheet state="visible" name="11" sheetId="12" r:id="rId14"/>
    <sheet state="visible" name="10" sheetId="13" r:id="rId15"/>
    <sheet state="visible" name="09" sheetId="14" r:id="rId16"/>
    <sheet state="visible" name="08" sheetId="15" r:id="rId17"/>
    <sheet state="visible" name="07" sheetId="16" r:id="rId18"/>
    <sheet state="visible" name="06" sheetId="17" r:id="rId19"/>
    <sheet state="visible" name="05" sheetId="18" r:id="rId20"/>
    <sheet state="visible" name="04" sheetId="19" r:id="rId21"/>
    <sheet state="visible" name="03" sheetId="20" r:id="rId22"/>
    <sheet state="visible" name="02" sheetId="21" r:id="rId23"/>
    <sheet state="visible" name="01" sheetId="22" r:id="rId24"/>
    <sheet state="visible" name="2000" sheetId="23" r:id="rId25"/>
    <sheet state="visible" name="1999" sheetId="24" r:id="rId26"/>
    <sheet state="visible" name="98" sheetId="25" r:id="rId27"/>
    <sheet state="visible" name="97" sheetId="26" r:id="rId28"/>
    <sheet state="visible" name="96" sheetId="27" r:id="rId29"/>
    <sheet state="visible" name="95" sheetId="28" r:id="rId30"/>
    <sheet state="visible" name="94" sheetId="29" r:id="rId31"/>
    <sheet state="visible" name="93" sheetId="30" r:id="rId32"/>
    <sheet state="visible" name="92" sheetId="31" r:id="rId33"/>
    <sheet state="visible" name="91" sheetId="32" r:id="rId34"/>
    <sheet state="visible" name="90" sheetId="33" r:id="rId35"/>
    <sheet state="visible" name="89" sheetId="34" r:id="rId36"/>
    <sheet state="visible" name="88" sheetId="35" r:id="rId37"/>
    <sheet state="visible" name="87" sheetId="36" r:id="rId38"/>
    <sheet state="visible" name="86" sheetId="37" r:id="rId39"/>
    <sheet state="visible" name="85" sheetId="38" r:id="rId40"/>
    <sheet state="visible" name="84" sheetId="39" r:id="rId41"/>
    <sheet state="visible" name="83" sheetId="40" r:id="rId42"/>
    <sheet state="visible" name="82" sheetId="41" r:id="rId43"/>
    <sheet state="visible" name="81" sheetId="42" r:id="rId44"/>
  </sheets>
  <definedNames/>
  <calcPr/>
</workbook>
</file>

<file path=xl/sharedStrings.xml><?xml version="1.0" encoding="utf-8"?>
<sst xmlns="http://schemas.openxmlformats.org/spreadsheetml/2006/main" count="5098" uniqueCount="487">
  <si>
    <t>Overall Record:</t>
  </si>
  <si>
    <t>League Record:</t>
  </si>
  <si>
    <t>Wins-Losses-Ties-Overtime Losses</t>
  </si>
  <si>
    <t>Notes</t>
  </si>
  <si>
    <t>League</t>
  </si>
  <si>
    <t>2021-22 REGULAR SEASON</t>
  </si>
  <si>
    <t>Date</t>
  </si>
  <si>
    <t>GF</t>
  </si>
  <si>
    <t>GA</t>
  </si>
  <si>
    <t>Res</t>
  </si>
  <si>
    <t>Opponent</t>
  </si>
  <si>
    <t>Rink/Location</t>
  </si>
  <si>
    <t>SEP</t>
  </si>
  <si>
    <t>Box Score</t>
  </si>
  <si>
    <t>L</t>
  </si>
  <si>
    <t>@ Ramapo</t>
  </si>
  <si>
    <t>Ice Vault / Wayne, NJ</t>
  </si>
  <si>
    <t>OCT</t>
  </si>
  <si>
    <t>@ Farmingdale</t>
  </si>
  <si>
    <t>Eisenhower Park / East Meadow, NY</t>
  </si>
  <si>
    <t>Quinnipiac</t>
  </si>
  <si>
    <t>Ice Hutch / Mt Vernon, NY</t>
  </si>
  <si>
    <t>Fairfield</t>
  </si>
  <si>
    <t>W</t>
  </si>
  <si>
    <t>@ Southern CT</t>
  </si>
  <si>
    <t>Wonderland of Ice / Bridgeport, CT</t>
  </si>
  <si>
    <t>NOV</t>
  </si>
  <si>
    <t>Hofstra</t>
  </si>
  <si>
    <t>Southern CT</t>
  </si>
  <si>
    <t>@ Fairfield</t>
  </si>
  <si>
    <t>Rinks at Shelton / Shelton, CT</t>
  </si>
  <si>
    <t>East Coast Showdown</t>
  </si>
  <si>
    <t>Ice Works / Aston, PA</t>
  </si>
  <si>
    <t>@ Kutztown</t>
  </si>
  <si>
    <t>@ Mass Maritime</t>
  </si>
  <si>
    <t>@ Penn - Harrisburg</t>
  </si>
  <si>
    <t>DEC</t>
  </si>
  <si>
    <t>Columbia*</t>
  </si>
  <si>
    <t>JAN</t>
  </si>
  <si>
    <t>TBD</t>
  </si>
  <si>
    <t>Ramapo</t>
  </si>
  <si>
    <t>@ Quinnipiac</t>
  </si>
  <si>
    <t>People's United Center / Hamden, CT</t>
  </si>
  <si>
    <t>FEB</t>
  </si>
  <si>
    <t>Farmingdale</t>
  </si>
  <si>
    <t>@ Hofstra</t>
  </si>
  <si>
    <t>Freeport Arena / Freeport, NY</t>
  </si>
  <si>
    <t>@ Stony Brook</t>
  </si>
  <si>
    <t>Stony Brook</t>
  </si>
  <si>
    <t>2021 EMPIRE PLAYOFFS</t>
  </si>
  <si>
    <t>Quarter-Finals</t>
  </si>
  <si>
    <t>Semi-Finals</t>
  </si>
  <si>
    <t>Finals</t>
  </si>
  <si>
    <t>2021 CHF NATIONALS</t>
  </si>
  <si>
    <t>MARCH 18 - 23, 2022</t>
  </si>
  <si>
    <t>Ice Line / West Chester, PA</t>
  </si>
  <si>
    <t>GF/GA - Season Totals:</t>
  </si>
  <si>
    <t xml:space="preserve">* Non League Games / </t>
  </si>
  <si>
    <t>** Forfeit</t>
  </si>
  <si>
    <t>2020-21 Season was Cancelled Due to COVID-19</t>
  </si>
  <si>
    <t>2019-20 REGULAR SEASON</t>
  </si>
  <si>
    <t>Aston Tournament</t>
  </si>
  <si>
    <t>Hofstra*</t>
  </si>
  <si>
    <t xml:space="preserve">     Suffolk*</t>
  </si>
  <si>
    <t>Salisbury*</t>
  </si>
  <si>
    <t xml:space="preserve">   Kutztown*</t>
  </si>
  <si>
    <t xml:space="preserve"> </t>
  </si>
  <si>
    <t>T</t>
  </si>
  <si>
    <t>Stevens*</t>
  </si>
  <si>
    <t>Empire Classic</t>
  </si>
  <si>
    <t>Revolution Gardens / Warminster, PA</t>
  </si>
  <si>
    <t>U Pitt Johnstown*</t>
  </si>
  <si>
    <t xml:space="preserve">  Delaware*</t>
  </si>
  <si>
    <t>Cal U. of PA*</t>
  </si>
  <si>
    <t>PPD</t>
  </si>
  <si>
    <t>Stockton*</t>
  </si>
  <si>
    <t>@ Delaware*</t>
  </si>
  <si>
    <t>Gold Arena / Newark, DE</t>
  </si>
  <si>
    <t>Lou Astorino Arena / Hamden, CT</t>
  </si>
  <si>
    <t>Northford Pavilion / Northford, CT</t>
  </si>
  <si>
    <t>2020 EMPIRE PLAYOFFS</t>
  </si>
  <si>
    <t>MAR</t>
  </si>
  <si>
    <t>2020 CHF NATIONALS</t>
  </si>
  <si>
    <t>Fordham #6 Nationally Ranked</t>
  </si>
  <si>
    <t>Binghamton</t>
  </si>
  <si>
    <t>#1 Nationally Ranked</t>
  </si>
  <si>
    <t>Kutztown</t>
  </si>
  <si>
    <t>#18 Nationally Ranked</t>
  </si>
  <si>
    <t>Catholic</t>
  </si>
  <si>
    <t>#23 Nationally Ranked</t>
  </si>
  <si>
    <t>CANCELLED - (COVID)</t>
  </si>
  <si>
    <t>2018-19 CHAMPIONSHIP SEASON</t>
  </si>
  <si>
    <t>Date / Opponent</t>
  </si>
  <si>
    <t>Result</t>
  </si>
  <si>
    <t>SEPTEMBER</t>
  </si>
  <si>
    <t>@ Stony Brook*</t>
  </si>
  <si>
    <t>@ Stevens*</t>
  </si>
  <si>
    <t>@ Hofstra*</t>
  </si>
  <si>
    <t>@ Salisbury*</t>
  </si>
  <si>
    <t>@ Quinnipiac*</t>
  </si>
  <si>
    <t>OCTOBER</t>
  </si>
  <si>
    <t>@ Southern Conn*</t>
  </si>
  <si>
    <t>STAC</t>
  </si>
  <si>
    <t>Ice Hutch / Mount Vernon, NY</t>
  </si>
  <si>
    <t>Maritime</t>
  </si>
  <si>
    <t>@ STAC</t>
  </si>
  <si>
    <t>Sport-O-Rama / Monsey, NY</t>
  </si>
  <si>
    <t>NOVEMBER</t>
  </si>
  <si>
    <t>@ Maritime</t>
  </si>
  <si>
    <t>World Ice / Flushing , NY</t>
  </si>
  <si>
    <t>Suffolk</t>
  </si>
  <si>
    <t>Columbia</t>
  </si>
  <si>
    <t>@ Fairfield*</t>
  </si>
  <si>
    <t>Rinks At Shelton / Shelton, CT</t>
  </si>
  <si>
    <t>@ Farmingdale*</t>
  </si>
  <si>
    <t>@ George Mason*</t>
  </si>
  <si>
    <t>@ Cal U Of PA*</t>
  </si>
  <si>
    <t>DECEMBER</t>
  </si>
  <si>
    <t>Southern Conn*</t>
  </si>
  <si>
    <t>@ Columbia</t>
  </si>
  <si>
    <t>JANUARY</t>
  </si>
  <si>
    <t>@ Stevens</t>
  </si>
  <si>
    <t>AmeriHealth Pavilion / Newark, NJ</t>
  </si>
  <si>
    <t>FEBRUARY</t>
  </si>
  <si>
    <t>Kings Point</t>
  </si>
  <si>
    <t>@ Suffolk</t>
  </si>
  <si>
    <t>Dix Hills Arena / Dix Hills, NY</t>
  </si>
  <si>
    <t>Fairfield*</t>
  </si>
  <si>
    <t>@ Kings Point</t>
  </si>
  <si>
    <t>Parkwood Arena / Great Neck, NY</t>
  </si>
  <si>
    <t>Stevens</t>
  </si>
  <si>
    <t>2019 MCHC PLAYOFFS</t>
  </si>
  <si>
    <t>Suffolk (Semis)</t>
  </si>
  <si>
    <t>Hofstra (Finals)</t>
  </si>
  <si>
    <t>OT</t>
  </si>
  <si>
    <t>MARCH</t>
  </si>
  <si>
    <t>2019 ACHA REGIONALS</t>
  </si>
  <si>
    <t>Springfield (Semis)</t>
  </si>
  <si>
    <t>Ice Line Quad Rinks / West Chester, PA</t>
  </si>
  <si>
    <t>George Mason (Finals)</t>
  </si>
  <si>
    <t>2019 ACHA NATIONALS</t>
  </si>
  <si>
    <t>Florida Gulf Coast</t>
  </si>
  <si>
    <t>Children's Health StarCenter / Plano, TX</t>
  </si>
  <si>
    <t>Michigan</t>
  </si>
  <si>
    <t>Nebraska</t>
  </si>
  <si>
    <t>GF/GA -- Season Totals:</t>
  </si>
  <si>
    <t>2017-18 REGULAR SEASON</t>
  </si>
  <si>
    <t>DATE</t>
  </si>
  <si>
    <t>OPPONENT</t>
  </si>
  <si>
    <t>RINK/LOCATION</t>
  </si>
  <si>
    <t>SEP*</t>
  </si>
  <si>
    <t>@ Salisbury</t>
  </si>
  <si>
    <t>@ Widener</t>
  </si>
  <si>
    <t>@ LaSalle</t>
  </si>
  <si>
    <t>OCT*</t>
  </si>
  <si>
    <t>Fairfield**</t>
  </si>
  <si>
    <t>Forfeit</t>
  </si>
  <si>
    <t>@ St. Thomas</t>
  </si>
  <si>
    <t>NOV*</t>
  </si>
  <si>
    <t>Revolution Ice / Warminster, PA</t>
  </si>
  <si>
    <t>@ SUNY Fredonia</t>
  </si>
  <si>
    <t>@ Stockton</t>
  </si>
  <si>
    <t>St. Thomas</t>
  </si>
  <si>
    <t>JAN*</t>
  </si>
  <si>
    <t>SO</t>
  </si>
  <si>
    <t>OTL</t>
  </si>
  <si>
    <t>World Ice / Flushing, NY</t>
  </si>
  <si>
    <t>2018 MCHC CHAMPIONSHIP PLAYOFFS</t>
  </si>
  <si>
    <t>Hofstra (Semi-finals)</t>
  </si>
  <si>
    <t>Ramapo (Finals)</t>
  </si>
  <si>
    <t>2019 ACHA REGIONALS (ATLANTIC)</t>
  </si>
  <si>
    <t>CAL University of PA</t>
  </si>
  <si>
    <t>George Mason University</t>
  </si>
  <si>
    <t>* Non league games / **Forfeit</t>
  </si>
  <si>
    <t>Goals For/Against -- Season Totals:</t>
  </si>
  <si>
    <t>2016-17 REGULAR SEASON</t>
  </si>
  <si>
    <t>@ Delaware</t>
  </si>
  <si>
    <t>@ Bloomsburg</t>
  </si>
  <si>
    <t>@ Alvernia</t>
  </si>
  <si>
    <t>@ NJIT</t>
  </si>
  <si>
    <t>NJIT</t>
  </si>
  <si>
    <t>Yale</t>
  </si>
  <si>
    <t>@ Yale</t>
  </si>
  <si>
    <t>Ingalls Arena / New Haven, CT</t>
  </si>
  <si>
    <t>Terry Conners Ice Rink / Stamford, CT</t>
  </si>
  <si>
    <t>2017 PLAYOFFS</t>
  </si>
  <si>
    <t>Suffolk (Semi-finals)</t>
  </si>
  <si>
    <t>2015-16 REGULAR SEASON</t>
  </si>
  <si>
    <t>@ Maryland</t>
  </si>
  <si>
    <t>@ Neumann</t>
  </si>
  <si>
    <t>CW Post</t>
  </si>
  <si>
    <t>@ CW Post</t>
  </si>
  <si>
    <t xml:space="preserve">@ NJIT -- CANCELLED </t>
  </si>
  <si>
    <t>Cancel</t>
  </si>
  <si>
    <t>2016 PLAYOFFS</t>
  </si>
  <si>
    <t>@ Stevens (Semi-finals)</t>
  </si>
  <si>
    <t xml:space="preserve">@Yale (Championship) </t>
  </si>
  <si>
    <t>2014-15 REGULAR SEASON</t>
  </si>
  <si>
    <t>@NJIT</t>
  </si>
  <si>
    <t>@Hofstra</t>
  </si>
  <si>
    <t>@Maritime</t>
  </si>
  <si>
    <t>Chelsea Piers / Stamford, CT</t>
  </si>
  <si>
    <t>@Stevens</t>
  </si>
  <si>
    <t>Amerihealth Pavilion / Newark, NJ</t>
  </si>
  <si>
    <t>@CW Post</t>
  </si>
  <si>
    <t>@C.C.M.</t>
  </si>
  <si>
    <t>Mennen Arena / Morristown, NY</t>
  </si>
  <si>
    <t>College of Staten Island</t>
  </si>
  <si>
    <t>@Columbia</t>
  </si>
  <si>
    <t>DEC*</t>
  </si>
  <si>
    <t>@Kings Point</t>
  </si>
  <si>
    <t>@Suffolk</t>
  </si>
  <si>
    <t>Superior / Kings Park, NY</t>
  </si>
  <si>
    <t>C.C.M.</t>
  </si>
  <si>
    <t>2015 PLAYOFFS</t>
  </si>
  <si>
    <t>C.C.M. (Semifinals)</t>
  </si>
  <si>
    <t>Stevens (Championship)</t>
  </si>
  <si>
    <t>2013-14 REGULAR SEASON</t>
  </si>
  <si>
    <t>vs. NJIT</t>
  </si>
  <si>
    <t>Ice Works / Syosset, NY</t>
  </si>
  <si>
    <t>vs. St. Thomas Cancelled</t>
  </si>
  <si>
    <t>Ice Hutch / Mount Vernon, NY Cancelled</t>
  </si>
  <si>
    <t>Cancelled</t>
  </si>
  <si>
    <t>vs. Stevens</t>
  </si>
  <si>
    <t>vs. Fairfield</t>
  </si>
  <si>
    <t>vs. Maritime</t>
  </si>
  <si>
    <t>vs. CW Post</t>
  </si>
  <si>
    <t>@ St. Thomas Cancelled</t>
  </si>
  <si>
    <t>Palisades Center / Nanuet, NY Cancelled</t>
  </si>
  <si>
    <t>vs. Hofstra</t>
  </si>
  <si>
    <t>vs. Columbia</t>
  </si>
  <si>
    <t>Shelton Arena / Shelton, CT</t>
  </si>
  <si>
    <t>vs. Suffolk</t>
  </si>
  <si>
    <t>vs. Kings Point</t>
  </si>
  <si>
    <t>@ C.C.M.</t>
  </si>
  <si>
    <t>Mennen Arena / Morristown, NJ</t>
  </si>
  <si>
    <t>@ New Paltz</t>
  </si>
  <si>
    <t>Mid Hudson / Poughkeepsie, NY</t>
  </si>
  <si>
    <t>vs. C.C.M.</t>
  </si>
  <si>
    <t>vs. New Paltz</t>
  </si>
  <si>
    <t>FEB*</t>
  </si>
  <si>
    <t>2014 MCHC CHAMPIONSHIP PLAYOFFS</t>
  </si>
  <si>
    <t>Suffolk (Championship)</t>
  </si>
  <si>
    <t>2012-13 REGULAR SEASON</t>
  </si>
  <si>
    <t>@ North VA Community</t>
  </si>
  <si>
    <t>vs. Farmingdale</t>
  </si>
  <si>
    <t>Parkwood / Great Neck, NY</t>
  </si>
  <si>
    <t>@ Southern CT State</t>
  </si>
  <si>
    <t>vs. Southern CT State</t>
  </si>
  <si>
    <t>Freeport Arena / Freeport , NY</t>
  </si>
  <si>
    <t>@ CCM</t>
  </si>
  <si>
    <t>Ice House / Hackensack, NJ</t>
  </si>
  <si>
    <t>Palisades Center / Naunet, NY</t>
  </si>
  <si>
    <t>vs. Wagner</t>
  </si>
  <si>
    <t>vs. CCM</t>
  </si>
  <si>
    <t>FEB**</t>
  </si>
  <si>
    <t>Long Beach Arena / Long Beach, NY</t>
  </si>
  <si>
    <t>Dix Hills / Dix Hills, NY</t>
  </si>
  <si>
    <t>2013 PLAYOFFS</t>
  </si>
  <si>
    <t>2011-12 REGULAR SEASON</t>
  </si>
  <si>
    <t>Aston Tournament (Qualifying Games)</t>
  </si>
  <si>
    <t>@ Gettysburg</t>
  </si>
  <si>
    <t>Aston Tournament (Championship Game)</t>
  </si>
  <si>
    <t>@ Old Dominion</t>
  </si>
  <si>
    <t>Prudential Center / Newark, NJ</t>
  </si>
  <si>
    <t>Playland / Rye, NY</t>
  </si>
  <si>
    <t>Shelton / Shelton, Ct</t>
  </si>
  <si>
    <t>Bethpage Park / Bethpage, NY</t>
  </si>
  <si>
    <t>vs. St. Thomas</t>
  </si>
  <si>
    <t>JAN**</t>
  </si>
  <si>
    <t>Palisades / Nyack, NY</t>
  </si>
  <si>
    <t>@ Raritan</t>
  </si>
  <si>
    <t>Bridgewater / Bridgewater, NJ</t>
  </si>
  <si>
    <t>2012 PLAYOFFS</t>
  </si>
  <si>
    <t>2010-11 REGULAR SEASON</t>
  </si>
  <si>
    <t>@ Shippensburg</t>
  </si>
  <si>
    <t>@ Bucknell</t>
  </si>
  <si>
    <t>Parkwood / Great Neck. Li</t>
  </si>
  <si>
    <t>Mennen Arena /Morristown, NJ</t>
  </si>
  <si>
    <t>CANCELLED</t>
  </si>
  <si>
    <t>Palisades Center / Nanuet, NY</t>
  </si>
  <si>
    <t>Playland Ice Casino / Rye, NY</t>
  </si>
  <si>
    <t>Mid Hudson /Poughkeepsie, NY</t>
  </si>
  <si>
    <t>vs. Jet Fuel</t>
  </si>
  <si>
    <t>Superior Rink / Kings Park, NY</t>
  </si>
  <si>
    <t>2011 PLAYOFFS</t>
  </si>
  <si>
    <t>* Non league games</t>
  </si>
  <si>
    <t>2009-10 REGULAR SEASON</t>
  </si>
  <si>
    <t>@ East Stroudsburg</t>
  </si>
  <si>
    <t>Lehigh Valley / Whitehall, PA</t>
  </si>
  <si>
    <t>@ Lafayette</t>
  </si>
  <si>
    <t>Steel Ice Center / Bethlehem, PA</t>
  </si>
  <si>
    <t>Freeport Rec / Freeport, NY</t>
  </si>
  <si>
    <t>Superior Rink / Kings Park, Li</t>
  </si>
  <si>
    <t>2010 MCHC CHAMPIONSHIP PLAYOFFS</t>
  </si>
  <si>
    <t>Rye Playland / Rye, NY</t>
  </si>
  <si>
    <t>2008-09 REGULAR SEASON</t>
  </si>
  <si>
    <t>vs. East Stroudsburg</t>
  </si>
  <si>
    <t>vs. Albany State</t>
  </si>
  <si>
    <t>Murray's / Yonkers, NY</t>
  </si>
  <si>
    <t>@ Albany State</t>
  </si>
  <si>
    <t>Albany Academy / Albany, NY</t>
  </si>
  <si>
    <t>vs. Yale</t>
  </si>
  <si>
    <t>vs. Skidmore</t>
  </si>
  <si>
    <t>2009 PLAYOFFS</t>
  </si>
  <si>
    <t>Ice World / Flushing, NY</t>
  </si>
  <si>
    <t>2007-08 REGULAR SEASON</t>
  </si>
  <si>
    <t>vs. NY Junior Saints "B"</t>
  </si>
  <si>
    <t>@ Briarcliffe</t>
  </si>
  <si>
    <t>Long Beach / Long Beach, NY</t>
  </si>
  <si>
    <t>vs. Briarcliffe</t>
  </si>
  <si>
    <t>NOV**</t>
  </si>
  <si>
    <t>@ St. Thomas Aquinas</t>
  </si>
  <si>
    <t>@ Union</t>
  </si>
  <si>
    <t>Messa Rink / Schenectady, NY</t>
  </si>
  <si>
    <t>Iceworks / Syosset, NY</t>
  </si>
  <si>
    <t>Wonderland / Bridgeport, CT</t>
  </si>
  <si>
    <t>2008 PLAYOFFS</t>
  </si>
  <si>
    <t>2006-07 REGULAR SEASON</t>
  </si>
  <si>
    <t>@ St. Rose</t>
  </si>
  <si>
    <t>@ Indiana University</t>
  </si>
  <si>
    <t>ACHA Tournament / Altoona, PA</t>
  </si>
  <si>
    <t>@ University of Pittsburgh</t>
  </si>
  <si>
    <t>vs. St. Rose</t>
  </si>
  <si>
    <t>2005-06 REGULAR SEASON</t>
  </si>
  <si>
    <t xml:space="preserve"> @ Fairfield</t>
  </si>
  <si>
    <t xml:space="preserve"> @Columbia</t>
  </si>
  <si>
    <t xml:space="preserve"> vs. St. Thomas</t>
  </si>
  <si>
    <t>vs. Yale University</t>
  </si>
  <si>
    <t>@ Nassau</t>
  </si>
  <si>
    <t xml:space="preserve"> vs. CCM</t>
  </si>
  <si>
    <t xml:space="preserve"> vs. Hofstra</t>
  </si>
  <si>
    <t>Mid Hudson / Poughkeepsie NY</t>
  </si>
  <si>
    <t>@ College of NJ</t>
  </si>
  <si>
    <t>Lawrenceville / Lawrenceville, NJ</t>
  </si>
  <si>
    <t>Northford Pavilion / Nortford, CT</t>
  </si>
  <si>
    <t xml:space="preserve"> vs. Suffolk</t>
  </si>
  <si>
    <t>@ Yale University</t>
  </si>
  <si>
    <t>Ingalls Rink / New Haven, CT</t>
  </si>
  <si>
    <t>vs. College of NJ</t>
  </si>
  <si>
    <t>@ Millersville</t>
  </si>
  <si>
    <t>Regency Sports / Lancaster, PA</t>
  </si>
  <si>
    <t>@ Franklin &amp; Marshall</t>
  </si>
  <si>
    <t>2006 MCHC CHAMPIONSHIP PLAYOFFS</t>
  </si>
  <si>
    <t>Sports Plus / Lake Grove, NY</t>
  </si>
  <si>
    <t>The Rinx / Hauppauge, NY</t>
  </si>
  <si>
    <t>Goals For/Against -- Overall Totals:</t>
  </si>
  <si>
    <t>2004-05 REGULAR SEASON</t>
  </si>
  <si>
    <t>Away</t>
  </si>
  <si>
    <t>vs. Seton Hall</t>
  </si>
  <si>
    <t>@ Seton Hall</t>
  </si>
  <si>
    <t>vs. Nassau</t>
  </si>
  <si>
    <t>2005 PLAYOFFS</t>
  </si>
  <si>
    <t>vs. Nassau Community</t>
  </si>
  <si>
    <t>2003-04 REGULAR SEASON</t>
  </si>
  <si>
    <t>vs. Manhattan</t>
  </si>
  <si>
    <t>2004 PLAYOFFS</t>
  </si>
  <si>
    <t>@ Wagner</t>
  </si>
  <si>
    <t>2002-03 REGULAR SEASON</t>
  </si>
  <si>
    <t>2003 PLAYOFFS</t>
  </si>
  <si>
    <t>2001-02 REGULAR SEASON</t>
  </si>
  <si>
    <t>2002 PLAYOFFS</t>
  </si>
  <si>
    <t>2000-01 REGULAR SEASON</t>
  </si>
  <si>
    <t>vs. Nassau Midget "A"</t>
  </si>
  <si>
    <t>Jesuit Tourney</t>
  </si>
  <si>
    <t>@ LeMoyne</t>
  </si>
  <si>
    <t>@ Scranton</t>
  </si>
  <si>
    <t>vs. Albany St</t>
  </si>
  <si>
    <t>2001 PLAYOFFS</t>
  </si>
  <si>
    <t>Seton Hall</t>
  </si>
  <si>
    <t>Neutral</t>
  </si>
  <si>
    <t>Wagner</t>
  </si>
  <si>
    <t>1999-2000 REGULAR SEASON</t>
  </si>
  <si>
    <t>Hommocks / Larchmont, NY</t>
  </si>
  <si>
    <t>vs. Paterson</t>
  </si>
  <si>
    <t>@ NYU</t>
  </si>
  <si>
    <t>@ Montclair State</t>
  </si>
  <si>
    <t>vs. Stony Brook</t>
  </si>
  <si>
    <t>vs. NYU</t>
  </si>
  <si>
    <t>vs. Montclair State</t>
  </si>
  <si>
    <t>1998-99 REGULAR SEASON</t>
  </si>
  <si>
    <t>Staten Island Pavilion / Staten Island, NY</t>
  </si>
  <si>
    <t>Riverbank / Upper West Side, NYC</t>
  </si>
  <si>
    <t>vs. Kean</t>
  </si>
  <si>
    <t>@ Paterson</t>
  </si>
  <si>
    <t>Mid-Hudson Civic Center / Poughkeepsie, NY</t>
  </si>
  <si>
    <t>@ Western Connecticut</t>
  </si>
  <si>
    <t>Danbury, CT</t>
  </si>
  <si>
    <t>1997-98 REGULAR SEASON</t>
  </si>
  <si>
    <t>South Mountain / West Orange, NJ</t>
  </si>
  <si>
    <t>The Rinx / Happaugue, NY</t>
  </si>
  <si>
    <t>@ Monmouth</t>
  </si>
  <si>
    <t>Farmingdale, NJ</t>
  </si>
  <si>
    <t>Syosset, NY</t>
  </si>
  <si>
    <t>@ Kean</t>
  </si>
  <si>
    <t>Roselle, NJ</t>
  </si>
  <si>
    <t>Sky Rink / Chelsea Piers, NYC</t>
  </si>
  <si>
    <t>1998 PLAYOFFS</t>
  </si>
  <si>
    <t>1996-97 REGULAR SEASON</t>
  </si>
  <si>
    <t>@ Pace</t>
  </si>
  <si>
    <t>Monsey, NY</t>
  </si>
  <si>
    <t>DEC**</t>
  </si>
  <si>
    <t>vs. Pace</t>
  </si>
  <si>
    <t>1997 PLAYOFFS</t>
  </si>
  <si>
    <t>New Paltz</t>
  </si>
  <si>
    <t>**Farmingdale forfeited both games due to use of an ineligible players.</t>
  </si>
  <si>
    <t>1995-96 REGULAR SEASON</t>
  </si>
  <si>
    <t>@ Marist</t>
  </si>
  <si>
    <t>vs. Marist</t>
  </si>
  <si>
    <t>Nassau Coliseum / Uniondale, NY</t>
  </si>
  <si>
    <t>vs. Binghamton</t>
  </si>
  <si>
    <t>@ Binghamton</t>
  </si>
  <si>
    <t>1996 PLAYOFFS</t>
  </si>
  <si>
    <t>Albany State</t>
  </si>
  <si>
    <t>1994-95 REGULAR SEASON</t>
  </si>
  <si>
    <t>vs. Western Connecticut</t>
  </si>
  <si>
    <t>1995 PLAYOFFS</t>
  </si>
  <si>
    <t>1993-94 REGULAR SEASON</t>
  </si>
  <si>
    <t>@ Siena</t>
  </si>
  <si>
    <t>1994 PLAYOFFS</t>
  </si>
  <si>
    <t>1992-93 REGULAR SEASON</t>
  </si>
  <si>
    <t>Home</t>
  </si>
  <si>
    <t>vs. Rutgers</t>
  </si>
  <si>
    <t>@ Rider</t>
  </si>
  <si>
    <t>@ Stevens Tech</t>
  </si>
  <si>
    <t>vs. Southern Connecticut</t>
  </si>
  <si>
    <t>1991-92 REGULAR SEASON</t>
  </si>
  <si>
    <t>@ Leheigh</t>
  </si>
  <si>
    <t>@ East Stoudsburg</t>
  </si>
  <si>
    <t>vs. East Stoudsburg</t>
  </si>
  <si>
    <t>vs. Ocean County</t>
  </si>
  <si>
    <t>@ Southern Connecticut</t>
  </si>
  <si>
    <t>1990-91 REGULAR SEASON</t>
  </si>
  <si>
    <t>vs. University of Pennsylvania</t>
  </si>
  <si>
    <t>@ University of Pennsylvania</t>
  </si>
  <si>
    <t>@ Navy</t>
  </si>
  <si>
    <t>@ University of Rhode Island</t>
  </si>
  <si>
    <t>@ Ocean County</t>
  </si>
  <si>
    <t>1989-90 REGULAR SEASON</t>
  </si>
  <si>
    <t>vs. Siena</t>
  </si>
  <si>
    <t>@ Rutgers</t>
  </si>
  <si>
    <t>vs. PAL Junior Shields</t>
  </si>
  <si>
    <t>@ PAL Junior Shields</t>
  </si>
  <si>
    <t>1990 PLAYOFFS</t>
  </si>
  <si>
    <t>Marist</t>
  </si>
  <si>
    <t>Rutgers</t>
  </si>
  <si>
    <t>Southern Connecticut</t>
  </si>
  <si>
    <t>1988-89 REGULAR SEASON</t>
  </si>
  <si>
    <t>@ Manhattan</t>
  </si>
  <si>
    <t>@ Upsala</t>
  </si>
  <si>
    <t>vs. Upsala</t>
  </si>
  <si>
    <t>@ Montclair</t>
  </si>
  <si>
    <t>1989 PLAYOFFS</t>
  </si>
  <si>
    <t>1987-88 REGULAR SEASON</t>
  </si>
  <si>
    <t>1988 PLAYOFFS</t>
  </si>
  <si>
    <t>1986-87 REGULAR SEASON</t>
  </si>
  <si>
    <t>@ Iona (Div. III)</t>
  </si>
  <si>
    <t>Manhattan</t>
  </si>
  <si>
    <t>@ CSI</t>
  </si>
  <si>
    <t>1987 PLAYOFFS</t>
  </si>
  <si>
    <t>Montclair State</t>
  </si>
  <si>
    <t>CCM</t>
  </si>
  <si>
    <t>1985-86 REGULAR SEASON</t>
  </si>
  <si>
    <t>1984-85 REGULAR SEASON</t>
  </si>
  <si>
    <t>@ St. Francis</t>
  </si>
  <si>
    <t>JAN* **</t>
  </si>
  <si>
    <t>1985 PLAYOFFS</t>
  </si>
  <si>
    <t>1983-84 REGULAR SEASON</t>
  </si>
  <si>
    <t>vs. Ramapo</t>
  </si>
  <si>
    <t>@ Fairleigh Dickinson</t>
  </si>
  <si>
    <t>@ Broome County (Div. III)</t>
  </si>
  <si>
    <t>vs. Fairleigh Dickinson</t>
  </si>
  <si>
    <t>vs. Bridgeport</t>
  </si>
  <si>
    <t>@ Bridgeport</t>
  </si>
  <si>
    <t>1984 PLAYOFFS</t>
  </si>
  <si>
    <t>1982-83 REGULAR SEASON</t>
  </si>
  <si>
    <t>vs. FDU</t>
  </si>
  <si>
    <t>1981-82 REGULAR SEASON</t>
  </si>
  <si>
    <t>@ Army (Div. III)</t>
  </si>
  <si>
    <t>vs. Queens</t>
  </si>
  <si>
    <t>@ Nassau C.C.</t>
  </si>
  <si>
    <t>1980-81 REGULAR SEASON</t>
  </si>
  <si>
    <t>@ Iona (DIV III)</t>
  </si>
  <si>
    <t>vs. Patterson</t>
  </si>
  <si>
    <t>@ Queens</t>
  </si>
  <si>
    <t>@ Army (J.V.)</t>
  </si>
  <si>
    <t>vs. Nassau C.C.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</si>
</sst>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#,##0.00;(#,##0.00)"/>
  </numFmts>
  <fonts count="31">
    <font>
      <sz val="10.0"/>
      <color rgb="FF000000"/>
      <name val="Arial"/>
    </font>
    <font>
      <sz val="10.0"/>
      <color rgb="FF000000"/>
      <name val="Verdana"/>
    </font>
    <font/>
    <font>
      <b/>
      <sz val="10.0"/>
      <color rgb="FF000000"/>
      <name val="Verdana"/>
    </font>
    <font>
      <sz val="10.0"/>
      <color rgb="FF000000"/>
    </font>
    <font>
      <u/>
      <sz val="10.0"/>
      <color rgb="FF000000"/>
    </font>
    <font>
      <i/>
      <sz val="8.0"/>
      <color rgb="FF000000"/>
      <name val="Verdana"/>
    </font>
    <font>
      <b/>
      <sz val="12.0"/>
      <color rgb="FFFFFFFF"/>
      <name val="Verdana"/>
    </font>
    <font>
      <u/>
      <sz val="8.0"/>
      <color rgb="FF1155CC"/>
      <name val="Verdana"/>
    </font>
    <font>
      <b/>
      <sz val="12.0"/>
      <color rgb="FF000000"/>
      <name val="Verdana"/>
    </font>
    <font>
      <name val="Verdana"/>
    </font>
    <font>
      <u/>
      <sz val="8.0"/>
      <color rgb="FF1155CC"/>
      <name val="Verdana"/>
    </font>
    <font>
      <u/>
      <sz val="8.0"/>
      <color rgb="FF0000FF"/>
      <name val="Verdana"/>
    </font>
    <font>
      <sz val="10.0"/>
      <color rgb="FFFFFFFF"/>
      <name val="Verdana"/>
    </font>
    <font>
      <b/>
      <sz val="10.0"/>
      <color rgb="FFFFFFFF"/>
      <name val="Verdana"/>
    </font>
    <font>
      <sz val="8.0"/>
      <color rgb="FF0000FF"/>
      <name val="Verdana"/>
    </font>
    <font>
      <i/>
      <sz val="10.0"/>
      <color rgb="FF000000"/>
      <name val="Verdana"/>
    </font>
    <font>
      <b/>
      <i/>
      <sz val="10.0"/>
      <color rgb="FF000000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8.0"/>
      <color rgb="FF0000FF"/>
      <name val="Verdana"/>
    </font>
    <font>
      <u/>
      <sz val="10.0"/>
      <color rgb="FF000000"/>
    </font>
    <font>
      <strike/>
      <sz val="10.0"/>
      <color rgb="FF000000"/>
      <name val="Verdana"/>
    </font>
    <font>
      <b/>
      <strike/>
      <sz val="10.0"/>
      <color rgb="FF000000"/>
      <name val="Verdana"/>
    </font>
    <font>
      <u/>
      <sz val="10.0"/>
      <color rgb="FF000000"/>
    </font>
    <font>
      <sz val="10.0"/>
      <name val="Verdana"/>
    </font>
    <font>
      <b/>
      <sz val="10.0"/>
      <name val="Verdana"/>
    </font>
    <font>
      <b/>
      <sz val="10.0"/>
    </font>
  </fonts>
  <fills count="11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FFFFF"/>
        <bgColor rgb="FFFFFFFF"/>
      </patternFill>
    </fill>
    <fill>
      <patternFill patternType="solid">
        <fgColor rgb="FF5E183E"/>
        <bgColor rgb="FF5E183E"/>
      </patternFill>
    </fill>
    <fill>
      <patternFill patternType="solid">
        <fgColor rgb="FFD9D9D9"/>
        <bgColor rgb="FFD9D9D9"/>
      </patternFill>
    </fill>
    <fill>
      <patternFill patternType="solid">
        <fgColor rgb="FF00FFFF"/>
        <bgColor rgb="FF00FFFF"/>
      </patternFill>
    </fill>
    <fill>
      <patternFill patternType="solid">
        <fgColor rgb="FFBFBFBF"/>
        <bgColor rgb="FFBFBFBF"/>
      </patternFill>
    </fill>
    <fill>
      <patternFill patternType="solid">
        <fgColor rgb="FFB7B7B7"/>
        <bgColor rgb="FFB7B7B7"/>
      </patternFill>
    </fill>
    <fill>
      <patternFill patternType="solid">
        <fgColor rgb="FFC0C0C0"/>
        <bgColor rgb="FFC0C0C0"/>
      </patternFill>
    </fill>
    <fill>
      <patternFill patternType="solid">
        <fgColor rgb="FFCCCCCC"/>
        <bgColor rgb="FFCCCCCC"/>
      </patternFill>
    </fill>
  </fills>
  <borders count="13">
    <border/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84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center" readingOrder="0" shrinkToFit="0" vertical="bottom" wrapText="0"/>
    </xf>
    <xf borderId="2" fillId="0" fontId="2" numFmtId="0" xfId="0" applyAlignment="1" applyBorder="1" applyFont="1">
      <alignment shrinkToFit="0" wrapText="1"/>
    </xf>
    <xf borderId="2" fillId="2" fontId="3" numFmtId="0" xfId="0" applyAlignment="1" applyBorder="1" applyFont="1">
      <alignment shrinkToFit="0" vertical="bottom" wrapText="0"/>
    </xf>
    <xf borderId="3" fillId="0" fontId="2" numFmtId="0" xfId="0" applyAlignment="1" applyBorder="1" applyFont="1">
      <alignment shrinkToFit="0" wrapText="1"/>
    </xf>
    <xf borderId="0" fillId="3" fontId="4" numFmtId="0" xfId="0" applyAlignment="1" applyFill="1" applyFont="1">
      <alignment shrinkToFit="0" vertical="bottom" wrapText="0"/>
    </xf>
    <xf borderId="0" fillId="3" fontId="5" numFmtId="164" xfId="0" applyAlignment="1" applyFont="1" applyNumberFormat="1">
      <alignment shrinkToFit="0" vertical="bottom" wrapText="0"/>
    </xf>
    <xf borderId="4" fillId="2" fontId="1" numFmtId="0" xfId="0" applyAlignment="1" applyBorder="1" applyFont="1">
      <alignment horizontal="center" readingOrder="0" shrinkToFit="0" vertical="bottom" wrapText="0"/>
    </xf>
    <xf borderId="0" fillId="2" fontId="3" numFmtId="0" xfId="0" applyAlignment="1" applyFont="1">
      <alignment shrinkToFit="0" vertical="bottom" wrapText="0"/>
    </xf>
    <xf borderId="5" fillId="0" fontId="2" numFmtId="0" xfId="0" applyAlignment="1" applyBorder="1" applyFont="1">
      <alignment shrinkToFit="0" wrapText="1"/>
    </xf>
    <xf borderId="6" fillId="2" fontId="6" numFmtId="0" xfId="0" applyAlignment="1" applyBorder="1" applyFont="1">
      <alignment horizontal="center" readingOrder="0" shrinkToFit="0" vertical="center" wrapText="0"/>
    </xf>
    <xf borderId="7" fillId="0" fontId="2" numFmtId="0" xfId="0" applyAlignment="1" applyBorder="1" applyFont="1">
      <alignment shrinkToFit="0" wrapText="1"/>
    </xf>
    <xf borderId="8" fillId="0" fontId="2" numFmtId="0" xfId="0" applyAlignment="1" applyBorder="1" applyFont="1">
      <alignment shrinkToFit="0" wrapText="1"/>
    </xf>
    <xf borderId="0" fillId="0" fontId="1" numFmtId="0" xfId="0" applyAlignment="1" applyFont="1">
      <alignment horizontal="center" shrinkToFit="0" vertical="bottom" wrapText="0"/>
    </xf>
    <xf borderId="0" fillId="0" fontId="3" numFmtId="0" xfId="0" applyAlignment="1" applyFont="1">
      <alignment horizontal="right" shrinkToFit="0" vertical="bottom" wrapText="0"/>
    </xf>
    <xf borderId="0" fillId="0" fontId="3" numFmtId="0" xfId="0" applyAlignment="1" applyFont="1">
      <alignment horizontal="center" shrinkToFit="0" vertical="bottom" wrapText="0"/>
    </xf>
    <xf borderId="0" fillId="3" fontId="4" numFmtId="0" xfId="0" applyAlignment="1" applyFont="1">
      <alignment horizontal="center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0" fillId="4" fontId="7" numFmtId="0" xfId="0" applyAlignment="1" applyFill="1" applyFont="1">
      <alignment horizontal="center" readingOrder="0" shrinkToFit="0" vertical="center" wrapText="0"/>
    </xf>
    <xf borderId="0" fillId="3" fontId="2" numFmtId="0" xfId="0" applyAlignment="1" applyFont="1">
      <alignment shrinkToFit="0" vertical="bottom" wrapText="0"/>
    </xf>
    <xf borderId="1" fillId="0" fontId="1" numFmtId="0" xfId="0" applyAlignment="1" applyBorder="1" applyFont="1">
      <alignment horizontal="left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9" fillId="0" fontId="3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3" fontId="1" numFmtId="0" xfId="0" applyAlignment="1" applyFont="1">
      <alignment horizontal="center" shrinkToFit="0" vertical="bottom" wrapText="0"/>
    </xf>
    <xf borderId="6" fillId="0" fontId="6" numFmtId="0" xfId="0" applyAlignment="1" applyBorder="1" applyFont="1">
      <alignment horizontal="right" readingOrder="0" shrinkToFit="0" vertical="center" wrapText="0"/>
    </xf>
    <xf borderId="0" fillId="0" fontId="1" numFmtId="0" xfId="0" applyAlignment="1" applyFont="1">
      <alignment horizontal="center" readingOrder="0" shrinkToFit="0" vertical="bottom" wrapText="0"/>
    </xf>
    <xf borderId="2" fillId="0" fontId="8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6" fillId="0" fontId="6" numFmtId="0" xfId="0" applyAlignment="1" applyBorder="1" applyFont="1">
      <alignment horizontal="center" readingOrder="0" shrinkToFit="0" vertical="center" wrapText="0"/>
    </xf>
    <xf borderId="7" fillId="0" fontId="6" numFmtId="0" xfId="0" applyAlignment="1" applyBorder="1" applyFont="1">
      <alignment horizontal="right" readingOrder="0" shrinkToFit="0" vertical="bottom" wrapText="0"/>
    </xf>
    <xf borderId="0" fillId="0" fontId="9" numFmtId="0" xfId="0" applyAlignment="1" applyFont="1">
      <alignment horizontal="right" readingOrder="0" shrinkToFit="0" vertical="bottom" wrapText="0"/>
    </xf>
    <xf borderId="1" fillId="0" fontId="10" numFmtId="0" xfId="0" applyAlignment="1" applyBorder="1" applyFont="1">
      <alignment horizontal="left" readingOrder="0" shrinkToFit="0" vertical="bottom" wrapText="0"/>
    </xf>
    <xf borderId="2" fillId="0" fontId="11" numFmtId="0" xfId="0" applyAlignment="1" applyBorder="1" applyFont="1">
      <alignment horizontal="right" readingOrder="0" shrinkToFit="0" vertical="bottom" wrapText="0"/>
    </xf>
    <xf borderId="0" fillId="3" fontId="1" numFmtId="0" xfId="0" applyAlignment="1" applyFont="1">
      <alignment horizontal="center" readingOrder="0" shrinkToFit="0" vertical="bottom" wrapText="0"/>
    </xf>
    <xf borderId="6" fillId="0" fontId="6" numFmtId="0" xfId="0" applyAlignment="1" applyBorder="1" applyFont="1">
      <alignment horizontal="right" readingOrder="0" shrinkToFit="0" vertical="bottom" wrapText="0"/>
    </xf>
    <xf borderId="2" fillId="0" fontId="12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center" readingOrder="0" shrinkToFit="0" vertical="bottom" wrapText="0"/>
    </xf>
    <xf borderId="0" fillId="0" fontId="9" numFmtId="0" xfId="0" applyAlignment="1" applyFont="1">
      <alignment horizontal="right" readingOrder="0" shrinkToFit="0" vertical="center" wrapText="0"/>
    </xf>
    <xf borderId="7" fillId="0" fontId="6" numFmtId="0" xfId="0" applyAlignment="1" applyBorder="1" applyFont="1">
      <alignment horizontal="right" readingOrder="0" shrinkToFit="0" vertical="center" wrapText="0"/>
    </xf>
    <xf borderId="4" fillId="0" fontId="13" numFmtId="0" xfId="0" applyAlignment="1" applyBorder="1" applyFont="1">
      <alignment horizontal="center" readingOrder="0" shrinkToFit="0" vertical="bottom" wrapText="0"/>
    </xf>
    <xf borderId="10" fillId="4" fontId="14" numFmtId="0" xfId="0" applyAlignment="1" applyBorder="1" applyFont="1">
      <alignment horizontal="center" readingOrder="0" shrinkToFit="0" vertical="bottom" wrapText="0"/>
    </xf>
    <xf borderId="11" fillId="0" fontId="2" numFmtId="0" xfId="0" applyAlignment="1" applyBorder="1" applyFont="1">
      <alignment shrinkToFit="0" wrapText="1"/>
    </xf>
    <xf borderId="12" fillId="0" fontId="2" numFmtId="0" xfId="0" applyAlignment="1" applyBorder="1" applyFont="1">
      <alignment shrinkToFit="0" wrapText="1"/>
    </xf>
    <xf borderId="4" fillId="5" fontId="6" numFmtId="0" xfId="0" applyAlignment="1" applyBorder="1" applyFill="1" applyFont="1">
      <alignment horizontal="center" readingOrder="0" shrinkToFit="0" vertical="center" wrapText="0"/>
    </xf>
    <xf borderId="1" fillId="5" fontId="10" numFmtId="0" xfId="0" applyAlignment="1" applyBorder="1" applyFont="1">
      <alignment horizontal="left" readingOrder="0" shrinkToFit="0" vertical="bottom" wrapText="0"/>
    </xf>
    <xf borderId="2" fillId="5" fontId="15" numFmtId="0" xfId="0" applyAlignment="1" applyBorder="1" applyFont="1">
      <alignment horizontal="right" readingOrder="0" shrinkToFit="0" vertical="bottom" wrapText="0"/>
    </xf>
    <xf borderId="9" fillId="5" fontId="3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center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4" fillId="5" fontId="10" numFmtId="0" xfId="0" applyAlignment="1" applyBorder="1" applyFont="1">
      <alignment horizontal="left" readingOrder="0" shrinkToFit="0" vertical="bottom" wrapText="0"/>
    </xf>
    <xf borderId="0" fillId="5" fontId="15" numFmtId="0" xfId="0" applyAlignment="1" applyFont="1">
      <alignment horizontal="right" readingOrder="0" shrinkToFit="0" vertical="bottom" wrapText="0"/>
    </xf>
    <xf borderId="1" fillId="5" fontId="1" numFmtId="0" xfId="0" applyAlignment="1" applyBorder="1" applyFont="1">
      <alignment horizontal="left" readingOrder="0" shrinkToFit="0" vertical="bottom" wrapText="0"/>
    </xf>
    <xf borderId="2" fillId="5" fontId="15" numFmtId="0" xfId="0" applyAlignment="1" applyBorder="1" applyFont="1">
      <alignment horizontal="right" readingOrder="0" shrinkToFit="0" vertical="bottom" wrapText="0"/>
    </xf>
    <xf borderId="4" fillId="5" fontId="1" numFmtId="0" xfId="0" applyAlignment="1" applyBorder="1" applyFont="1">
      <alignment horizontal="center" readingOrder="0" shrinkToFit="0" vertical="bottom" wrapText="0"/>
    </xf>
    <xf borderId="6" fillId="5" fontId="6" numFmtId="0" xfId="0" applyAlignment="1" applyBorder="1" applyFont="1">
      <alignment horizontal="right" readingOrder="0" shrinkToFit="0" vertical="bottom" wrapText="0"/>
    </xf>
    <xf borderId="7" fillId="5" fontId="6" numFmtId="0" xfId="0" applyAlignment="1" applyBorder="1" applyFont="1">
      <alignment horizontal="right" readingOrder="0" shrinkToFit="0" vertical="bottom" wrapText="0"/>
    </xf>
    <xf borderId="2" fillId="0" fontId="15" numFmtId="0" xfId="0" applyAlignment="1" applyBorder="1" applyFont="1">
      <alignment horizontal="right" readingOrder="0" shrinkToFit="0" vertical="bottom" wrapText="0"/>
    </xf>
    <xf borderId="2" fillId="0" fontId="15" numFmtId="0" xfId="0" applyAlignment="1" applyBorder="1" applyFont="1">
      <alignment horizontal="right" readingOrder="0" shrinkToFit="0" vertical="bottom" wrapText="0"/>
    </xf>
    <xf borderId="4" fillId="0" fontId="1" numFmtId="0" xfId="0" applyAlignment="1" applyBorder="1" applyFont="1">
      <alignment horizontal="center" readingOrder="0" shrinkToFit="0" vertical="center" wrapText="0"/>
    </xf>
    <xf borderId="0" fillId="3" fontId="4" numFmtId="0" xfId="0" applyAlignment="1" applyFont="1">
      <alignment horizontal="center" readingOrder="0" shrinkToFit="0" vertical="bottom" wrapText="0"/>
    </xf>
    <xf borderId="0" fillId="3" fontId="2" numFmtId="0" xfId="0" applyAlignment="1" applyFont="1">
      <alignment horizontal="center" shrinkToFit="0" vertical="bottom" wrapText="0"/>
    </xf>
    <xf borderId="1" fillId="0" fontId="6" numFmtId="0" xfId="0" applyAlignment="1" applyBorder="1" applyFont="1">
      <alignment horizontal="center" readingOrder="0" shrinkToFit="0" vertical="center" wrapText="0"/>
    </xf>
    <xf borderId="6" fillId="0" fontId="16" numFmtId="0" xfId="0" applyAlignment="1" applyBorder="1" applyFont="1">
      <alignment horizontal="right" readingOrder="0" shrinkToFit="0" vertical="bottom" wrapText="0"/>
    </xf>
    <xf borderId="0" fillId="0" fontId="16" numFmtId="0" xfId="0" applyAlignment="1" applyFont="1">
      <alignment horizontal="right" readingOrder="0" shrinkToFit="0" vertical="bottom" wrapText="0"/>
    </xf>
    <xf borderId="1" fillId="0" fontId="16" numFmtId="0" xfId="0" applyAlignment="1" applyBorder="1" applyFont="1">
      <alignment horizontal="center" readingOrder="0" shrinkToFit="0" vertical="center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5" numFmtId="0" xfId="0" applyAlignment="1" applyFont="1">
      <alignment horizontal="right" readingOrder="0" shrinkToFit="0" vertical="bottom" wrapText="0"/>
    </xf>
    <xf borderId="6" fillId="0" fontId="17" numFmtId="0" xfId="0" applyAlignment="1" applyBorder="1" applyFont="1">
      <alignment horizontal="center" readingOrder="0" shrinkToFit="0" vertical="bottom" wrapText="0"/>
    </xf>
    <xf borderId="1" fillId="2" fontId="1" numFmtId="0" xfId="0" applyAlignment="1" applyBorder="1" applyFont="1">
      <alignment horizontal="center" readingOrder="0" shrinkToFit="0" vertical="center" wrapText="0"/>
    </xf>
    <xf borderId="2" fillId="2" fontId="3" numFmtId="0" xfId="0" applyAlignment="1" applyBorder="1" applyFont="1">
      <alignment horizontal="center" shrinkToFit="0" vertical="center" wrapText="0"/>
    </xf>
    <xf borderId="3" fillId="2" fontId="3" numFmtId="0" xfId="0" applyAlignment="1" applyBorder="1" applyFont="1">
      <alignment horizontal="center" shrinkToFit="0" vertical="center" wrapText="0"/>
    </xf>
    <xf borderId="6" fillId="5" fontId="1" numFmtId="0" xfId="0" applyAlignment="1" applyBorder="1" applyFont="1">
      <alignment horizontal="center" readingOrder="0" shrinkToFit="0" vertical="center" wrapText="0"/>
    </xf>
    <xf borderId="7" fillId="5" fontId="1" numFmtId="0" xfId="0" applyAlignment="1" applyBorder="1" applyFont="1">
      <alignment horizontal="left" readingOrder="0" shrinkToFit="0" vertical="center" wrapText="0"/>
    </xf>
    <xf borderId="0" fillId="0" fontId="3" numFmtId="0" xfId="0" applyAlignment="1" applyFont="1">
      <alignment horizontal="left" readingOrder="0" shrinkToFit="0" vertical="center" wrapText="0"/>
    </xf>
    <xf borderId="0" fillId="0" fontId="2" numFmtId="0" xfId="0" applyAlignment="1" applyFont="1">
      <alignment readingOrder="0" shrinkToFit="0" wrapText="1"/>
    </xf>
    <xf borderId="4" fillId="5" fontId="6" numFmtId="0" xfId="0" applyAlignment="1" applyBorder="1" applyFont="1">
      <alignment horizontal="center" readingOrder="0" shrinkToFit="0" vertical="center" wrapText="0"/>
    </xf>
    <xf borderId="2" fillId="5" fontId="18" numFmtId="0" xfId="0" applyAlignment="1" applyBorder="1" applyFont="1">
      <alignment horizontal="right" readingOrder="0" shrinkToFit="0" vertical="bottom" wrapText="0"/>
    </xf>
    <xf borderId="0" fillId="3" fontId="4" numFmtId="0" xfId="0" applyAlignment="1" applyFont="1">
      <alignment readingOrder="0" shrinkToFit="0" vertical="bottom" wrapText="0"/>
    </xf>
    <xf borderId="4" fillId="5" fontId="16" numFmtId="0" xfId="0" applyAlignment="1" applyBorder="1" applyFont="1">
      <alignment horizontal="center" readingOrder="0" shrinkToFit="0" vertical="bottom" wrapText="0"/>
    </xf>
    <xf borderId="6" fillId="5" fontId="16" numFmtId="0" xfId="0" applyAlignment="1" applyBorder="1" applyFont="1">
      <alignment horizontal="center" readingOrder="0" shrinkToFit="0" vertical="bottom" wrapText="0"/>
    </xf>
    <xf borderId="4" fillId="5" fontId="1" numFmtId="0" xfId="0" applyAlignment="1" applyBorder="1" applyFont="1">
      <alignment horizontal="left" readingOrder="0" shrinkToFit="0" vertical="bottom" wrapText="0"/>
    </xf>
    <xf borderId="0" fillId="5" fontId="19" numFmtId="0" xfId="0" applyAlignment="1" applyFont="1">
      <alignment horizontal="right" readingOrder="0" shrinkToFit="0" vertical="bottom" wrapText="0"/>
    </xf>
    <xf borderId="0" fillId="5" fontId="9" numFmtId="0" xfId="0" applyAlignment="1" applyFont="1">
      <alignment horizontal="right" readingOrder="0" shrinkToFit="0" vertical="bottom" wrapText="0"/>
    </xf>
    <xf borderId="2" fillId="0" fontId="20" numFmtId="0" xfId="0" applyAlignment="1" applyBorder="1" applyFont="1">
      <alignment horizontal="right" readingOrder="0" shrinkToFit="0" vertical="bottom" wrapText="0"/>
    </xf>
    <xf borderId="2" fillId="5" fontId="21" numFmtId="0" xfId="0" applyAlignment="1" applyBorder="1" applyFont="1">
      <alignment horizontal="right" readingOrder="0" shrinkToFit="0" vertical="bottom" wrapText="0"/>
    </xf>
    <xf borderId="0" fillId="5" fontId="22" numFmtId="0" xfId="0" applyAlignment="1" applyFont="1">
      <alignment horizontal="right" readingOrder="0" shrinkToFit="0" vertical="bottom" wrapText="0"/>
    </xf>
    <xf borderId="6" fillId="5" fontId="6" numFmtId="0" xfId="0" applyAlignment="1" applyBorder="1" applyFont="1">
      <alignment horizontal="center" readingOrder="0" shrinkToFit="0" vertical="center" wrapText="0"/>
    </xf>
    <xf borderId="0" fillId="0" fontId="23" numFmtId="0" xfId="0" applyAlignment="1" applyFont="1">
      <alignment horizontal="right" readingOrder="0" shrinkToFit="0" vertical="bottom" wrapText="0"/>
    </xf>
    <xf borderId="0" fillId="2" fontId="3" numFmtId="0" xfId="0" applyAlignment="1" applyFont="1">
      <alignment horizontal="right" readingOrder="0" shrinkToFit="0" vertical="bottom" wrapText="0"/>
    </xf>
    <xf borderId="0" fillId="2" fontId="16" numFmtId="0" xfId="0" applyAlignment="1" applyFont="1">
      <alignment horizontal="right"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0" fontId="3" numFmtId="0" xfId="0" applyAlignment="1" applyBorder="1" applyFont="1">
      <alignment horizontal="center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3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6" fontId="3" numFmtId="0" xfId="0" applyAlignment="1" applyFill="1" applyFont="1">
      <alignment horizontal="center" readingOrder="0" shrinkToFit="0" vertical="bottom" wrapText="0"/>
    </xf>
    <xf borderId="1" fillId="7" fontId="1" numFmtId="0" xfId="0" applyAlignment="1" applyBorder="1" applyFill="1" applyFont="1">
      <alignment horizontal="center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6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6" numFmtId="0" xfId="0" applyAlignment="1" applyBorder="1" applyFont="1">
      <alignment horizontal="center" readingOrder="0" shrinkToFit="0" vertical="bottom" wrapText="0"/>
    </xf>
    <xf borderId="0" fillId="3" fontId="3" numFmtId="0" xfId="0" applyAlignment="1" applyFont="1">
      <alignment horizontal="center" shrinkToFit="0" vertical="bottom" wrapText="0"/>
    </xf>
    <xf borderId="1" fillId="8" fontId="1" numFmtId="0" xfId="0" applyAlignment="1" applyBorder="1" applyFill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6" fillId="8" fontId="6" numFmtId="0" xfId="0" applyAlignment="1" applyBorder="1" applyFont="1">
      <alignment horizontal="center" readingOrder="0" shrinkToFit="0" vertical="bottom" wrapText="0"/>
    </xf>
    <xf borderId="4" fillId="8" fontId="6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right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readingOrder="0" shrinkToFit="0" vertical="bottom" wrapText="0"/>
    </xf>
    <xf borderId="4" fillId="0" fontId="10" numFmtId="0" xfId="0" applyAlignment="1" applyBorder="1" applyFont="1">
      <alignment horizontal="right" readingOrder="0" shrinkToFit="0" vertical="bottom" wrapText="0"/>
    </xf>
    <xf borderId="1" fillId="0" fontId="10" numFmtId="0" xfId="0" applyAlignment="1" applyBorder="1" applyFont="1">
      <alignment horizontal="right" readingOrder="0" shrinkToFit="0" vertical="bottom" wrapText="0"/>
    </xf>
    <xf borderId="2" fillId="0" fontId="3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4" fillId="8" fontId="10" numFmtId="0" xfId="0" applyAlignment="1" applyBorder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1" fillId="8" fontId="10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1" fillId="0" fontId="1" numFmtId="0" xfId="0" applyAlignment="1" applyBorder="1" applyFont="1">
      <alignment horizontal="right" readingOrder="0" shrinkToFit="0" vertical="bottom" wrapText="0"/>
    </xf>
    <xf borderId="4" fillId="8" fontId="1" numFmtId="0" xfId="0" applyAlignment="1" applyBorder="1" applyFont="1">
      <alignment horizontal="right" readingOrder="0" shrinkToFit="0" vertical="bottom" wrapText="0"/>
    </xf>
    <xf borderId="0" fillId="0" fontId="1" numFmtId="0" xfId="0" applyAlignment="1" applyFont="1">
      <alignment horizontal="left" shrinkToFit="0" vertical="bottom" wrapText="0"/>
    </xf>
    <xf borderId="1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readingOrder="0" shrinkToFit="0" vertical="bottom" wrapText="0"/>
    </xf>
    <xf borderId="4" fillId="0" fontId="1" numFmtId="0" xfId="0" applyAlignment="1" applyBorder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2" fontId="3" numFmtId="0" xfId="0" applyAlignment="1" applyFont="1">
      <alignment horizontal="right" readingOrder="0" shrinkToFit="0" vertical="center" wrapText="0"/>
    </xf>
    <xf borderId="0" fillId="2" fontId="3" numFmtId="0" xfId="0" applyAlignment="1" applyFont="1">
      <alignment horizontal="center" shrinkToFit="0" vertical="center" wrapText="0"/>
    </xf>
    <xf borderId="0" fillId="2" fontId="1" numFmtId="0" xfId="0" applyAlignment="1" applyFont="1">
      <alignment horizontal="center" shrinkToFit="0" vertical="center" wrapText="0"/>
    </xf>
    <xf borderId="0" fillId="9" fontId="3" numFmtId="0" xfId="0" applyAlignment="1" applyFill="1" applyFont="1">
      <alignment horizontal="right" readingOrder="0" shrinkToFit="0" vertical="center" wrapText="0"/>
    </xf>
    <xf borderId="0" fillId="9" fontId="3" numFmtId="0" xfId="0" applyAlignment="1" applyFont="1">
      <alignment horizontal="left" readingOrder="0" shrinkToFit="0" vertical="center" wrapText="0"/>
    </xf>
    <xf borderId="1" fillId="2" fontId="1" numFmtId="0" xfId="0" applyAlignment="1" applyBorder="1" applyFont="1">
      <alignment horizontal="left" shrinkToFit="0" vertical="bottom" wrapText="0"/>
    </xf>
    <xf borderId="2" fillId="2" fontId="1" numFmtId="0" xfId="0" applyAlignment="1" applyBorder="1" applyFont="1">
      <alignment shrinkToFit="0" vertical="bottom" wrapText="0"/>
    </xf>
    <xf borderId="2" fillId="2" fontId="3" numFmtId="0" xfId="0" applyAlignment="1" applyBorder="1" applyFont="1">
      <alignment horizontal="right" readingOrder="0" shrinkToFit="0" vertical="bottom" wrapText="0"/>
    </xf>
    <xf borderId="2" fillId="2" fontId="1" numFmtId="0" xfId="0" applyAlignment="1" applyBorder="1" applyFont="1">
      <alignment horizontal="center" shrinkToFit="0" vertical="bottom" wrapText="0"/>
    </xf>
    <xf borderId="3" fillId="2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shrinkToFit="0" vertical="bottom" wrapText="0"/>
    </xf>
    <xf borderId="4" fillId="2" fontId="1" numFmtId="0" xfId="0" applyAlignment="1" applyBorder="1" applyFont="1">
      <alignment horizontal="left" shrinkToFit="0" vertical="bottom" wrapText="0"/>
    </xf>
    <xf borderId="0" fillId="2" fontId="1" numFmtId="0" xfId="0" applyAlignment="1" applyFont="1">
      <alignment shrinkToFit="0" vertical="bottom" wrapText="0"/>
    </xf>
    <xf borderId="0" fillId="2" fontId="1" numFmtId="0" xfId="0" applyAlignment="1" applyFont="1">
      <alignment horizontal="center" shrinkToFit="0" vertical="bottom" wrapText="0"/>
    </xf>
    <xf borderId="5" fillId="2" fontId="1" numFmtId="0" xfId="0" applyAlignment="1" applyBorder="1" applyFont="1">
      <alignment horizontal="center" shrinkToFit="0" vertical="bottom" wrapText="0"/>
    </xf>
    <xf borderId="6" fillId="2" fontId="1" numFmtId="0" xfId="0" applyAlignment="1" applyBorder="1" applyFont="1">
      <alignment horizontal="left" shrinkToFit="0" vertical="bottom" wrapText="0"/>
    </xf>
    <xf borderId="7" fillId="2" fontId="1" numFmtId="0" xfId="0" applyAlignment="1" applyBorder="1" applyFont="1">
      <alignment shrinkToFit="0" vertical="bottom" wrapText="0"/>
    </xf>
    <xf borderId="7" fillId="2" fontId="3" numFmtId="0" xfId="0" applyAlignment="1" applyBorder="1" applyFont="1">
      <alignment horizontal="right" shrinkToFit="0" vertical="bottom" wrapText="0"/>
    </xf>
    <xf borderId="7" fillId="2" fontId="16" numFmtId="0" xfId="0" applyAlignment="1" applyBorder="1" applyFont="1">
      <alignment readingOrder="0" shrinkToFit="0" vertical="bottom" wrapText="0"/>
    </xf>
    <xf borderId="7" fillId="2" fontId="1" numFmtId="0" xfId="0" applyAlignment="1" applyBorder="1" applyFont="1">
      <alignment horizontal="center" shrinkToFit="0" vertical="bottom" wrapText="0"/>
    </xf>
    <xf borderId="8" fillId="2" fontId="1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shrinkToFit="0" vertical="bottom" wrapText="0"/>
    </xf>
    <xf borderId="11" fillId="0" fontId="1" numFmtId="0" xfId="0" applyAlignment="1" applyBorder="1" applyFont="1">
      <alignment shrinkToFit="0" vertical="bottom" wrapText="0"/>
    </xf>
    <xf borderId="11" fillId="0" fontId="3" numFmtId="0" xfId="0" applyAlignment="1" applyBorder="1" applyFont="1">
      <alignment horizontal="right" shrinkToFit="0" vertical="bottom" wrapText="0"/>
    </xf>
    <xf borderId="11" fillId="0" fontId="16" numFmtId="0" xfId="0" applyAlignment="1" applyBorder="1" applyFont="1">
      <alignment shrinkToFit="0" vertical="bottom" wrapText="0"/>
    </xf>
    <xf borderId="11" fillId="0" fontId="1" numFmtId="0" xfId="0" applyAlignment="1" applyBorder="1" applyFont="1">
      <alignment horizontal="center" shrinkToFit="0" vertical="bottom" wrapText="0"/>
    </xf>
    <xf borderId="12" fillId="0" fontId="1" numFmtId="0" xfId="0" applyAlignment="1" applyBorder="1" applyFont="1">
      <alignment horizontal="center" shrinkToFit="0" vertical="bottom" wrapText="0"/>
    </xf>
    <xf borderId="4" fillId="3" fontId="4" numFmtId="0" xfId="0" applyAlignment="1" applyBorder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shrinkToFit="0" vertical="bottom" wrapText="0"/>
    </xf>
    <xf borderId="6" fillId="0" fontId="2" numFmtId="0" xfId="0" applyAlignment="1" applyBorder="1" applyFont="1">
      <alignment shrinkToFit="0" wrapText="1"/>
    </xf>
    <xf borderId="10" fillId="0" fontId="3" numFmtId="0" xfId="0" applyAlignment="1" applyBorder="1" applyFont="1">
      <alignment horizontal="left" readingOrder="0" shrinkToFit="0" vertical="bottom" wrapText="0"/>
    </xf>
    <xf borderId="11" fillId="0" fontId="3" numFmtId="0" xfId="0" applyAlignment="1" applyBorder="1" applyFont="1">
      <alignment horizontal="center" readingOrder="0" shrinkToFit="0" vertical="bottom" wrapText="0"/>
    </xf>
    <xf borderId="12" fillId="0" fontId="3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shrinkToFit="0" vertical="bottom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2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0" fillId="7" fontId="1" numFmtId="0" xfId="0" applyAlignment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7" fillId="7" fontId="1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0" fontId="10" numFmtId="0" xfId="0" applyAlignment="1" applyFont="1">
      <alignment horizontal="right" readingOrder="0" shrinkToFit="0" vertical="bottom" wrapText="0"/>
    </xf>
    <xf borderId="4" fillId="3" fontId="1" numFmtId="0" xfId="0" applyAlignment="1" applyBorder="1" applyFont="1">
      <alignment horizontal="center" readingOrder="0" shrinkToFit="0" vertical="bottom" wrapText="0"/>
    </xf>
    <xf borderId="0" fillId="8" fontId="10" numFmtId="0" xfId="0" applyAlignment="1" applyFont="1">
      <alignment horizontal="right" readingOrder="0" shrinkToFit="0" vertical="bottom" wrapText="0"/>
    </xf>
    <xf borderId="4" fillId="0" fontId="3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0" numFmtId="0" xfId="0" applyAlignment="1" applyBorder="1" applyFont="1">
      <alignment horizontal="right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0" numFmtId="0" xfId="0" applyAlignment="1" applyBorder="1" applyFont="1">
      <alignment horizontal="right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1" fillId="0" fontId="1" numFmtId="0" xfId="0" applyAlignment="1" applyBorder="1" applyFont="1">
      <alignment horizontal="left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4" fillId="3" fontId="2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4" fillId="4" fontId="7" numFmtId="0" xfId="0" applyAlignment="1" applyBorder="1" applyFont="1">
      <alignment horizontal="center" readingOrder="0" shrinkToFit="0" vertical="center" wrapText="0"/>
    </xf>
    <xf borderId="7" fillId="0" fontId="1" numFmtId="0" xfId="0" applyAlignment="1" applyBorder="1" applyFont="1">
      <alignment readingOrder="0" shrinkToFit="0" vertical="bottom" wrapText="0"/>
    </xf>
    <xf borderId="10" fillId="9" fontId="3" numFmtId="0" xfId="0" applyAlignment="1" applyBorder="1" applyFont="1">
      <alignment horizontal="center" readingOrder="0" shrinkToFit="0" vertical="center" wrapText="0"/>
    </xf>
    <xf borderId="11" fillId="2" fontId="3" numFmtId="0" xfId="0" applyAlignment="1" applyBorder="1" applyFont="1">
      <alignment horizontal="right" readingOrder="0" shrinkToFit="0" vertical="center" wrapText="0"/>
    </xf>
    <xf borderId="11" fillId="2" fontId="3" numFmtId="0" xfId="0" applyAlignment="1" applyBorder="1" applyFont="1">
      <alignment horizontal="center" shrinkToFit="0" vertical="center" wrapText="0"/>
    </xf>
    <xf borderId="12" fillId="2" fontId="1" numFmtId="0" xfId="0" applyAlignment="1" applyBorder="1" applyFont="1">
      <alignment horizontal="center" shrinkToFit="0" vertical="center" wrapText="0"/>
    </xf>
    <xf borderId="2" fillId="8" fontId="1" numFmtId="0" xfId="0" applyAlignment="1" applyBorder="1" applyFont="1">
      <alignment horizontal="right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2" fillId="0" fontId="1" numFmtId="0" xfId="0" applyAlignment="1" applyBorder="1" applyFont="1">
      <alignment horizontal="center" shrinkToFit="0" vertical="bottom" wrapText="0"/>
    </xf>
    <xf borderId="2" fillId="0" fontId="3" numFmtId="0" xfId="0" applyAlignment="1" applyBorder="1" applyFont="1">
      <alignment horizontal="center" shrinkToFit="0" vertical="bottom" wrapText="0"/>
    </xf>
    <xf borderId="3" fillId="0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1" numFmtId="0" xfId="0" applyAlignment="1" applyFont="1">
      <alignment horizontal="righ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7" fontId="3" numFmtId="0" xfId="0" applyAlignment="1" applyFont="1">
      <alignment horizontal="center" readingOrder="0" shrinkToFit="0" vertical="bottom" wrapText="0"/>
    </xf>
    <xf borderId="1" fillId="4" fontId="7" numFmtId="0" xfId="0" applyAlignment="1" applyBorder="1" applyFont="1">
      <alignment horizontal="center" readingOrder="0" shrinkToFit="0" vertical="center" wrapText="0"/>
    </xf>
    <xf borderId="1" fillId="7" fontId="1" numFmtId="0" xfId="0" applyAlignment="1" applyBorder="1" applyFont="1">
      <alignment horizontal="left" readingOrder="0" shrinkToFit="0" vertical="bottom" wrapText="0"/>
    </xf>
    <xf borderId="2" fillId="7" fontId="3" numFmtId="0" xfId="0" applyAlignment="1" applyBorder="1" applyFont="1">
      <alignment horizontal="center" readingOrder="0" shrinkToFit="0" vertical="bottom" wrapText="0"/>
    </xf>
    <xf borderId="3" fillId="7" fontId="1" numFmtId="0" xfId="0" applyAlignment="1" applyBorder="1" applyFont="1">
      <alignment horizontal="center" readingOrder="0" shrinkToFit="0" vertical="bottom" wrapText="0"/>
    </xf>
    <xf borderId="4" fillId="7" fontId="1" numFmtId="0" xfId="0" applyAlignment="1" applyBorder="1" applyFont="1">
      <alignment horizontal="left" readingOrder="0" shrinkToFit="0" vertical="bottom" wrapText="0"/>
    </xf>
    <xf borderId="5" fillId="7" fontId="1" numFmtId="0" xfId="0" applyAlignment="1" applyBorder="1" applyFont="1">
      <alignment horizontal="center" readingOrder="0" shrinkToFit="0" vertical="bottom" wrapText="0"/>
    </xf>
    <xf borderId="6" fillId="7" fontId="1" numFmtId="0" xfId="0" applyAlignment="1" applyBorder="1" applyFont="1">
      <alignment horizontal="left" readingOrder="0" shrinkToFit="0" vertical="bottom" wrapText="0"/>
    </xf>
    <xf borderId="7" fillId="7" fontId="3" numFmtId="0" xfId="0" applyAlignment="1" applyBorder="1" applyFont="1">
      <alignment horizontal="center" readingOrder="0" shrinkToFit="0" vertical="bottom" wrapText="0"/>
    </xf>
    <xf borderId="8" fillId="7" fontId="1" numFmtId="0" xfId="0" applyAlignment="1" applyBorder="1" applyFont="1">
      <alignment horizontal="center" readingOrder="0" shrinkToFit="0" vertical="bottom" wrapText="0"/>
    </xf>
    <xf borderId="1" fillId="8" fontId="1" numFmtId="0" xfId="0" applyAlignment="1" applyBorder="1" applyFont="1">
      <alignment horizontal="left" readingOrder="0" shrinkToFit="0" vertical="bottom" wrapText="0"/>
    </xf>
    <xf borderId="2" fillId="8" fontId="1" numFmtId="0" xfId="0" applyAlignment="1" applyBorder="1" applyFont="1">
      <alignment horizontal="right" readingOrder="0" shrinkToFit="0" vertical="bottom" wrapText="0"/>
    </xf>
    <xf borderId="2" fillId="8" fontId="3" numFmtId="0" xfId="0" applyAlignment="1" applyBorder="1" applyFont="1">
      <alignment horizontal="center" readingOrder="0" shrinkToFit="0" vertical="bottom" wrapText="0"/>
    </xf>
    <xf borderId="2" fillId="8" fontId="1" numFmtId="0" xfId="0" applyAlignment="1" applyBorder="1" applyFont="1">
      <alignment horizontal="center" readingOrder="0" shrinkToFit="0" vertical="bottom" wrapText="0"/>
    </xf>
    <xf borderId="3" fillId="8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horizontal="right" readingOrder="0" shrinkToFit="0" vertical="bottom" wrapText="0"/>
    </xf>
    <xf borderId="0" fillId="0" fontId="3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horizontal="center" readingOrder="0" shrinkToFit="0" vertical="bottom" wrapText="0"/>
    </xf>
    <xf borderId="5" fillId="0" fontId="1" numFmtId="0" xfId="0" applyAlignment="1" applyBorder="1" applyFont="1">
      <alignment horizontal="center" readingOrder="0" shrinkToFit="0" vertical="bottom" wrapText="0"/>
    </xf>
    <xf borderId="4" fillId="8" fontId="1" numFmtId="0" xfId="0" applyAlignment="1" applyBorder="1" applyFont="1">
      <alignment horizontal="left" readingOrder="0" shrinkToFit="0" vertical="bottom" wrapText="0"/>
    </xf>
    <xf borderId="0" fillId="8" fontId="1" numFmtId="0" xfId="0" applyAlignment="1" applyFont="1">
      <alignment horizontal="right" readingOrder="0" shrinkToFit="0" vertical="bottom" wrapText="0"/>
    </xf>
    <xf borderId="0" fillId="8" fontId="3" numFmtId="0" xfId="0" applyAlignment="1" applyFont="1">
      <alignment horizontal="center" readingOrder="0" shrinkToFit="0" vertical="bottom" wrapText="0"/>
    </xf>
    <xf borderId="0" fillId="8" fontId="1" numFmtId="0" xfId="0" applyAlignment="1" applyFont="1">
      <alignment horizontal="center" readingOrder="0" shrinkToFit="0" vertical="bottom" wrapText="0"/>
    </xf>
    <xf borderId="5" fillId="8" fontId="1" numFmtId="0" xfId="0" applyAlignment="1" applyBorder="1" applyFont="1">
      <alignment horizontal="center" readingOrder="0" shrinkToFit="0" vertical="bottom" wrapText="0"/>
    </xf>
    <xf borderId="6" fillId="4" fontId="7" numFmtId="0" xfId="0" applyAlignment="1" applyBorder="1" applyFont="1">
      <alignment horizontal="center" readingOrder="0" shrinkToFit="0" vertical="center" wrapText="0"/>
    </xf>
    <xf borderId="1" fillId="0" fontId="1" numFmtId="0" xfId="0" applyAlignment="1" applyBorder="1" applyFont="1">
      <alignment horizontal="left" readingOrder="0" shrinkToFit="0" vertical="bottom" wrapText="0"/>
    </xf>
    <xf borderId="2" fillId="0" fontId="1" numFmtId="0" xfId="0" applyAlignment="1" applyBorder="1" applyFont="1">
      <alignment horizontal="center" readingOrder="0" shrinkToFit="0" vertical="bottom" wrapText="0"/>
    </xf>
    <xf borderId="3" fillId="0" fontId="1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horizontal="center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8" fillId="0" fontId="1" numFmtId="0" xfId="0" applyAlignment="1" applyBorder="1" applyFont="1">
      <alignment horizontal="center" readingOrder="0" shrinkToFit="0" vertical="bottom" wrapText="0"/>
    </xf>
    <xf borderId="0" fillId="0" fontId="24" numFmtId="164" xfId="0" applyAlignment="1" applyFont="1" applyNumberFormat="1">
      <alignment shrinkToFit="0" vertical="bottom" wrapText="0"/>
    </xf>
    <xf borderId="0" fillId="0" fontId="4" numFmtId="0" xfId="0" applyAlignment="1" applyFont="1">
      <alignment shrinkToFit="0" vertical="bottom" wrapText="0"/>
    </xf>
    <xf borderId="0" fillId="0" fontId="4" numFmtId="0" xfId="0" applyAlignment="1" applyFont="1">
      <alignment readingOrder="0" shrinkToFit="0" vertical="bottom" wrapText="0"/>
    </xf>
    <xf borderId="1" fillId="7" fontId="1" numFmtId="0" xfId="0" applyAlignment="1" applyBorder="1" applyFont="1">
      <alignment readingOrder="0" shrinkToFit="0" vertical="bottom" wrapText="0"/>
    </xf>
    <xf borderId="2" fillId="7" fontId="1" numFmtId="0" xfId="0" applyAlignment="1" applyBorder="1" applyFont="1">
      <alignment readingOrder="0" shrinkToFit="0" vertical="bottom" wrapText="0"/>
    </xf>
    <xf borderId="6" fillId="7" fontId="1" numFmtId="0" xfId="0" applyAlignment="1" applyBorder="1" applyFont="1">
      <alignment readingOrder="0" shrinkToFit="0" vertical="bottom" wrapText="0"/>
    </xf>
    <xf borderId="7" fillId="7" fontId="1" numFmtId="0" xfId="0" applyAlignment="1" applyBorder="1" applyFont="1">
      <alignment readingOrder="0" shrinkToFit="0" vertical="bottom" wrapText="0"/>
    </xf>
    <xf borderId="2" fillId="0" fontId="1" numFmtId="0" xfId="0" applyAlignment="1" applyBorder="1" applyFont="1">
      <alignment horizontal="right" readingOrder="0" shrinkToFit="0" vertical="bottom" wrapText="0"/>
    </xf>
    <xf borderId="4" fillId="0" fontId="25" numFmtId="0" xfId="0" applyAlignment="1" applyBorder="1" applyFont="1">
      <alignment horizontal="left" readingOrder="0" shrinkToFit="0" vertical="bottom" wrapText="0"/>
    </xf>
    <xf borderId="0" fillId="0" fontId="25" numFmtId="0" xfId="0" applyAlignment="1" applyFont="1">
      <alignment horizontal="right" readingOrder="0" shrinkToFit="0" vertical="bottom" wrapText="0"/>
    </xf>
    <xf borderId="0" fillId="0" fontId="26" numFmtId="0" xfId="0" applyAlignment="1" applyFont="1">
      <alignment horizontal="center" readingOrder="0" shrinkToFit="0" vertical="bottom" wrapText="0"/>
    </xf>
    <xf borderId="0" fillId="0" fontId="25" numFmtId="0" xfId="0" applyAlignment="1" applyFont="1">
      <alignment horizontal="center" readingOrder="0" shrinkToFit="0" vertical="bottom" wrapText="0"/>
    </xf>
    <xf borderId="0" fillId="0" fontId="26" numFmtId="0" xfId="0" applyAlignment="1" applyFont="1">
      <alignment horizontal="center" shrinkToFit="0" vertical="bottom" wrapText="0"/>
    </xf>
    <xf borderId="5" fillId="0" fontId="25" numFmtId="0" xfId="0" applyAlignment="1" applyBorder="1" applyFont="1">
      <alignment horizontal="center" readingOrder="0" shrinkToFit="0" vertical="bottom" wrapText="0"/>
    </xf>
    <xf borderId="0" fillId="7" fontId="1" numFmtId="0" xfId="0" applyAlignment="1" applyFont="1">
      <alignment horizontal="right" readingOrder="0" shrinkToFit="0" vertical="bottom" wrapText="0"/>
    </xf>
    <xf borderId="7" fillId="0" fontId="3" numFmtId="0" xfId="0" applyAlignment="1" applyBorder="1" applyFont="1">
      <alignment horizontal="center" readingOrder="0" shrinkToFit="0" vertical="bottom" wrapText="0"/>
    </xf>
    <xf borderId="0" fillId="0" fontId="4" numFmtId="0" xfId="0" applyAlignment="1" applyFont="1">
      <alignment horizontal="center" readingOrder="0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2" numFmtId="0" xfId="0" applyAlignment="1" applyBorder="1" applyFont="1">
      <alignment shrinkToFit="0" vertical="bottom" wrapText="0"/>
    </xf>
    <xf borderId="4" fillId="0" fontId="1" numFmtId="0" xfId="0" applyAlignment="1" applyBorder="1" applyFont="1">
      <alignment horizontal="center" shrinkToFit="0" vertical="bottom" wrapText="0"/>
    </xf>
    <xf borderId="2" fillId="7" fontId="1" numFmtId="0" xfId="0" applyAlignment="1" applyBorder="1" applyFont="1">
      <alignment horizontal="right" readingOrder="0" shrinkToFit="0" vertical="bottom" wrapText="0"/>
    </xf>
    <xf borderId="2" fillId="7" fontId="3" numFmtId="0" xfId="0" applyAlignment="1" applyBorder="1" applyFont="1">
      <alignment horizontal="center" shrinkToFit="0" vertical="bottom" wrapText="0"/>
    </xf>
    <xf borderId="3" fillId="7" fontId="1" numFmtId="0" xfId="0" applyAlignment="1" applyBorder="1" applyFont="1">
      <alignment horizontal="center" shrinkToFit="0" vertical="bottom" wrapText="0"/>
    </xf>
    <xf borderId="0" fillId="7" fontId="3" numFmtId="0" xfId="0" applyAlignment="1" applyFont="1">
      <alignment horizontal="center" shrinkToFit="0" vertical="bottom" wrapText="0"/>
    </xf>
    <xf borderId="5" fillId="7" fontId="1" numFmtId="0" xfId="0" applyAlignment="1" applyBorder="1" applyFont="1">
      <alignment horizontal="center" shrinkToFit="0" vertical="bottom" wrapText="0"/>
    </xf>
    <xf borderId="6" fillId="0" fontId="1" numFmtId="0" xfId="0" applyAlignment="1" applyBorder="1" applyFont="1">
      <alignment horizontal="left" readingOrder="0" shrinkToFit="0" vertical="bottom" wrapText="0"/>
    </xf>
    <xf borderId="7" fillId="0" fontId="1" numFmtId="0" xfId="0" applyAlignment="1" applyBorder="1" applyFont="1">
      <alignment horizontal="right" readingOrder="0" shrinkToFit="0" vertical="bottom" wrapText="0"/>
    </xf>
    <xf borderId="4" fillId="0" fontId="2" numFmtId="0" xfId="0" applyAlignment="1" applyBorder="1" applyFont="1">
      <alignment horizontal="center" shrinkToFit="0" vertical="bottom" wrapText="0"/>
    </xf>
    <xf borderId="10" fillId="0" fontId="1" numFmtId="0" xfId="0" applyAlignment="1" applyBorder="1" applyFont="1">
      <alignment horizontal="left" readingOrder="0" shrinkToFit="0" vertical="bottom" wrapText="0"/>
    </xf>
    <xf borderId="11" fillId="0" fontId="1" numFmtId="0" xfId="0" applyAlignment="1" applyBorder="1" applyFont="1">
      <alignment horizontal="center" readingOrder="0" shrinkToFit="0" vertical="bottom" wrapText="0"/>
    </xf>
    <xf borderId="12" fillId="0" fontId="1" numFmtId="0" xfId="0" applyAlignment="1" applyBorder="1" applyFont="1">
      <alignment horizontal="center" readingOrder="0" shrinkToFit="0" vertical="bottom" wrapText="0"/>
    </xf>
    <xf borderId="10" fillId="3" fontId="3" numFmtId="0" xfId="0" applyAlignment="1" applyBorder="1" applyFont="1">
      <alignment horizontal="center" readingOrder="0" shrinkToFit="0" vertical="bottom" wrapText="0"/>
    </xf>
    <xf borderId="10" fillId="7" fontId="1" numFmtId="0" xfId="0" applyAlignment="1" applyBorder="1" applyFont="1">
      <alignment horizontal="left" readingOrder="0" shrinkToFit="0" vertical="bottom" wrapText="0"/>
    </xf>
    <xf borderId="11" fillId="7" fontId="1" numFmtId="0" xfId="0" applyAlignment="1" applyBorder="1" applyFont="1">
      <alignment horizontal="center" readingOrder="0" shrinkToFit="0" vertical="bottom" wrapText="0"/>
    </xf>
    <xf borderId="11" fillId="7" fontId="3" numFmtId="0" xfId="0" applyAlignment="1" applyBorder="1" applyFont="1">
      <alignment horizontal="center" readingOrder="0" shrinkToFit="0" vertical="bottom" wrapText="0"/>
    </xf>
    <xf borderId="12" fillId="7" fontId="1" numFmtId="0" xfId="0" applyAlignment="1" applyBorder="1" applyFont="1">
      <alignment horizontal="center" readingOrder="0" shrinkToFit="0" vertical="bottom" wrapText="0"/>
    </xf>
    <xf borderId="11" fillId="0" fontId="3" numFmtId="0" xfId="0" applyAlignment="1" applyBorder="1" applyFont="1">
      <alignment horizontal="center" shrinkToFit="0" vertical="bottom" wrapText="0"/>
    </xf>
    <xf borderId="5" fillId="0" fontId="1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readingOrder="0" shrinkToFit="0" vertical="bottom" wrapText="0"/>
    </xf>
    <xf borderId="10" fillId="3" fontId="1" numFmtId="0" xfId="0" applyAlignment="1" applyBorder="1" applyFont="1">
      <alignment horizontal="left" shrinkToFit="0" vertical="bottom" wrapText="0"/>
    </xf>
    <xf borderId="11" fillId="3" fontId="1" numFmtId="0" xfId="0" applyAlignment="1" applyBorder="1" applyFont="1">
      <alignment horizontal="center" shrinkToFit="0" vertical="bottom" wrapText="0"/>
    </xf>
    <xf borderId="11" fillId="3" fontId="3" numFmtId="0" xfId="0" applyAlignment="1" applyBorder="1" applyFont="1">
      <alignment horizontal="center" shrinkToFit="0" vertical="bottom" wrapText="0"/>
    </xf>
    <xf borderId="12" fillId="3" fontId="1" numFmtId="0" xfId="0" applyAlignment="1" applyBorder="1" applyFont="1">
      <alignment horizontal="center" shrinkToFit="0" vertical="bottom" wrapText="0"/>
    </xf>
    <xf borderId="2" fillId="0" fontId="1" numFmtId="0" xfId="0" applyAlignment="1" applyBorder="1" applyFont="1">
      <alignment readingOrder="0" shrinkToFit="0" vertical="bottom" wrapText="0"/>
    </xf>
    <xf borderId="7" fillId="0" fontId="1" numFmtId="0" xfId="0" applyAlignment="1" applyBorder="1" applyFont="1">
      <alignment readingOrder="0" shrinkToFit="0" vertical="bottom" wrapText="0"/>
    </xf>
    <xf borderId="1" fillId="9" fontId="1" numFmtId="0" xfId="0" applyAlignment="1" applyBorder="1" applyFont="1">
      <alignment horizontal="left" readingOrder="0" shrinkToFit="0" vertical="bottom" wrapText="0"/>
    </xf>
    <xf borderId="2" fillId="9" fontId="1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3" fillId="9" fontId="1" numFmtId="0" xfId="0" applyAlignment="1" applyBorder="1" applyFont="1">
      <alignment horizontal="center" readingOrder="0" shrinkToFit="0" vertical="bottom" wrapText="0"/>
    </xf>
    <xf borderId="4" fillId="9" fontId="1" numFmtId="0" xfId="0" applyAlignment="1" applyBorder="1" applyFont="1">
      <alignment horizontal="left" readingOrder="0" shrinkToFit="0" vertical="bottom" wrapText="0"/>
    </xf>
    <xf borderId="0" fillId="9" fontId="1" numFmtId="0" xfId="0" applyAlignment="1" applyFont="1">
      <alignment horizontal="center" readingOrder="0" shrinkToFit="0" vertical="bottom" wrapText="0"/>
    </xf>
    <xf borderId="0" fillId="9" fontId="3" numFmtId="0" xfId="0" applyAlignment="1" applyFont="1">
      <alignment horizontal="center" readingOrder="0" shrinkToFit="0" vertical="bottom" wrapText="0"/>
    </xf>
    <xf borderId="5" fillId="9" fontId="1" numFmtId="0" xfId="0" applyAlignment="1" applyBorder="1" applyFont="1">
      <alignment horizontal="center" readingOrder="0" shrinkToFit="0" vertical="bottom" wrapText="0"/>
    </xf>
    <xf borderId="0" fillId="9" fontId="3" numFmtId="0" xfId="0" applyAlignment="1" applyFont="1">
      <alignment horizontal="center" shrinkToFit="0" vertical="bottom" wrapText="0"/>
    </xf>
    <xf borderId="5" fillId="9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readingOrder="0" shrinkToFit="0" vertical="bottom" wrapText="0"/>
    </xf>
    <xf borderId="7" fillId="0" fontId="3" numFmtId="0" xfId="0" applyAlignment="1" applyBorder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bottom" wrapText="0"/>
    </xf>
    <xf borderId="11" fillId="0" fontId="1" numFmtId="0" xfId="0" applyAlignment="1" applyBorder="1" applyFont="1">
      <alignment horizontal="left" shrinkToFit="0" vertical="bottom" wrapText="0"/>
    </xf>
    <xf borderId="4" fillId="0" fontId="4" numFmtId="0" xfId="0" applyAlignment="1" applyBorder="1" applyFont="1">
      <alignment horizontal="center" shrinkToFit="0" vertical="bottom" wrapText="0"/>
    </xf>
    <xf borderId="6" fillId="9" fontId="1" numFmtId="0" xfId="0" applyAlignment="1" applyBorder="1" applyFont="1">
      <alignment horizontal="left" readingOrder="0" shrinkToFit="0" vertical="bottom" wrapText="0"/>
    </xf>
    <xf borderId="7" fillId="9" fontId="1" numFmtId="0" xfId="0" applyAlignment="1" applyBorder="1" applyFont="1">
      <alignment horizontal="center" readingOrder="0" shrinkToFit="0" vertical="bottom" wrapText="0"/>
    </xf>
    <xf borderId="7" fillId="9" fontId="3" numFmtId="0" xfId="0" applyAlignment="1" applyBorder="1" applyFont="1">
      <alignment horizontal="center" readingOrder="0" shrinkToFit="0" vertical="bottom" wrapText="0"/>
    </xf>
    <xf borderId="12" fillId="2" fontId="4" numFmtId="0" xfId="0" applyAlignment="1" applyBorder="1" applyFont="1">
      <alignment horizontal="center" shrinkToFit="0" vertical="bottom" wrapText="0"/>
    </xf>
    <xf borderId="0" fillId="0" fontId="27" numFmtId="164" xfId="0" applyAlignment="1" applyFont="1" applyNumberForma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4" fillId="3" fontId="1" numFmtId="0" xfId="0" applyAlignment="1" applyBorder="1" applyFont="1">
      <alignment horizontal="left" readingOrder="0" shrinkToFit="0" vertical="bottom" wrapText="0"/>
    </xf>
    <xf borderId="0" fillId="3" fontId="3" numFmtId="0" xfId="0" applyAlignment="1" applyFont="1">
      <alignment horizontal="center" readingOrder="0" shrinkToFit="0" vertical="bottom" wrapText="0"/>
    </xf>
    <xf borderId="5" fillId="3" fontId="1" numFmtId="0" xfId="0" applyAlignment="1" applyBorder="1" applyFont="1">
      <alignment horizontal="center" readingOrder="0" shrinkToFit="0" vertical="bottom" wrapText="0"/>
    </xf>
    <xf borderId="0" fillId="8" fontId="1" numFmtId="0" xfId="0" applyAlignment="1" applyFont="1">
      <alignment readingOrder="0" shrinkToFit="0" vertical="bottom" wrapText="0"/>
    </xf>
    <xf borderId="1" fillId="0" fontId="28" numFmtId="0" xfId="0" applyAlignment="1" applyBorder="1" applyFont="1">
      <alignment readingOrder="0" shrinkToFit="0" vertical="bottom" wrapText="0"/>
    </xf>
    <xf borderId="2" fillId="0" fontId="28" numFmtId="0" xfId="0" applyAlignment="1" applyBorder="1" applyFont="1">
      <alignment readingOrder="0" shrinkToFit="0" vertical="bottom" wrapText="0"/>
    </xf>
    <xf borderId="2" fillId="0" fontId="29" numFmtId="0" xfId="0" applyAlignment="1" applyBorder="1" applyFont="1">
      <alignment horizontal="center" readingOrder="0" shrinkToFit="0" vertical="bottom" wrapText="0"/>
    </xf>
    <xf borderId="2" fillId="0" fontId="28" numFmtId="0" xfId="0" applyAlignment="1" applyBorder="1" applyFont="1">
      <alignment horizontal="center" readingOrder="0" shrinkToFit="0" vertical="bottom" wrapText="0"/>
    </xf>
    <xf borderId="3" fillId="0" fontId="28" numFmtId="0" xfId="0" applyAlignment="1" applyBorder="1" applyFont="1">
      <alignment horizontal="center" readingOrder="0" shrinkToFit="0" vertical="bottom" wrapText="0"/>
    </xf>
    <xf borderId="4" fillId="0" fontId="28" numFmtId="0" xfId="0" applyAlignment="1" applyBorder="1" applyFont="1">
      <alignment horizontal="center" shrinkToFit="0" vertical="bottom" wrapText="0"/>
    </xf>
    <xf borderId="0" fillId="3" fontId="1" numFmtId="0" xfId="0" applyAlignment="1" applyFont="1">
      <alignment readingOrder="0" shrinkToFit="0" vertical="bottom" wrapText="0"/>
    </xf>
    <xf borderId="6" fillId="3" fontId="1" numFmtId="0" xfId="0" applyAlignment="1" applyBorder="1" applyFont="1">
      <alignment horizontal="left" readingOrder="0" shrinkToFit="0" vertical="bottom" wrapText="0"/>
    </xf>
    <xf borderId="7" fillId="3" fontId="1" numFmtId="0" xfId="0" applyAlignment="1" applyBorder="1" applyFont="1">
      <alignment readingOrder="0" shrinkToFit="0" vertical="bottom" wrapText="0"/>
    </xf>
    <xf borderId="7" fillId="3" fontId="3" numFmtId="0" xfId="0" applyAlignment="1" applyBorder="1" applyFont="1">
      <alignment horizontal="center" readingOrder="0" shrinkToFit="0" vertical="bottom" wrapText="0"/>
    </xf>
    <xf borderId="7" fillId="3" fontId="1" numFmtId="0" xfId="0" applyAlignment="1" applyBorder="1" applyFont="1">
      <alignment horizontal="center" readingOrder="0" shrinkToFit="0" vertical="bottom" wrapText="0"/>
    </xf>
    <xf borderId="8" fillId="3" fontId="1" numFmtId="0" xfId="0" applyAlignment="1" applyBorder="1" applyFont="1">
      <alignment horizontal="center" readingOrder="0" shrinkToFit="0" vertical="bottom" wrapText="0"/>
    </xf>
    <xf borderId="2" fillId="0" fontId="29" numFmtId="0" xfId="0" applyAlignment="1" applyBorder="1" applyFont="1">
      <alignment horizontal="center" readingOrder="0" shrinkToFit="0" vertical="bottom" wrapText="0"/>
    </xf>
    <xf borderId="10" fillId="0" fontId="28" numFmtId="0" xfId="0" applyAlignment="1" applyBorder="1" applyFont="1">
      <alignment readingOrder="0" shrinkToFit="0" vertical="bottom" wrapText="0"/>
    </xf>
    <xf borderId="11" fillId="0" fontId="28" numFmtId="0" xfId="0" applyAlignment="1" applyBorder="1" applyFont="1">
      <alignment readingOrder="0" shrinkToFit="0" vertical="bottom" wrapText="0"/>
    </xf>
    <xf borderId="11" fillId="0" fontId="29" numFmtId="0" xfId="0" applyAlignment="1" applyBorder="1" applyFont="1">
      <alignment horizontal="center" readingOrder="0" shrinkToFit="0" vertical="bottom" wrapText="0"/>
    </xf>
    <xf borderId="11" fillId="0" fontId="28" numFmtId="0" xfId="0" applyAlignment="1" applyBorder="1" applyFont="1">
      <alignment horizontal="center" readingOrder="0" shrinkToFit="0" vertical="bottom" wrapText="0"/>
    </xf>
    <xf borderId="12" fillId="0" fontId="28" numFmtId="0" xfId="0" applyAlignment="1" applyBorder="1" applyFont="1">
      <alignment horizontal="center" readingOrder="0" shrinkToFit="0" vertical="bottom" wrapText="0"/>
    </xf>
    <xf borderId="10" fillId="0" fontId="3" numFmtId="0" xfId="0" applyAlignment="1" applyBorder="1" applyFont="1">
      <alignment horizontal="center" readingOrder="0" shrinkToFit="0" vertical="bottom" wrapText="0"/>
    </xf>
    <xf borderId="6" fillId="8" fontId="1" numFmtId="0" xfId="0" applyAlignment="1" applyBorder="1" applyFont="1">
      <alignment horizontal="left" readingOrder="0" shrinkToFit="0" vertical="bottom" wrapText="0"/>
    </xf>
    <xf borderId="7" fillId="8" fontId="1" numFmtId="0" xfId="0" applyAlignment="1" applyBorder="1" applyFont="1">
      <alignment horizontal="center" readingOrder="0" shrinkToFit="0" vertical="bottom" wrapText="0"/>
    </xf>
    <xf borderId="7" fillId="8" fontId="3" numFmtId="0" xfId="0" applyAlignment="1" applyBorder="1" applyFont="1">
      <alignment horizontal="center" readingOrder="0" shrinkToFit="0" vertical="bottom" wrapText="0"/>
    </xf>
    <xf borderId="8" fillId="8" fontId="1" numFmtId="0" xfId="0" applyAlignment="1" applyBorder="1" applyFont="1">
      <alignment horizontal="center" readingOrder="0" shrinkToFit="0" vertical="bottom" wrapText="0"/>
    </xf>
    <xf borderId="1" fillId="3" fontId="1" numFmtId="0" xfId="0" applyAlignment="1" applyBorder="1" applyFont="1">
      <alignment horizontal="left" readingOrder="0" shrinkToFit="0" vertical="bottom" wrapText="0"/>
    </xf>
    <xf borderId="2" fillId="3" fontId="1" numFmtId="0" xfId="0" applyAlignment="1" applyBorder="1" applyFont="1">
      <alignment horizontal="center" readingOrder="0" shrinkToFit="0" vertical="bottom" wrapText="0"/>
    </xf>
    <xf borderId="2" fillId="3" fontId="3" numFmtId="0" xfId="0" applyAlignment="1" applyBorder="1" applyFont="1">
      <alignment horizontal="center" readingOrder="0" shrinkToFit="0" vertical="bottom" wrapText="0"/>
    </xf>
    <xf borderId="3" fillId="3" fontId="1" numFmtId="0" xfId="0" applyAlignment="1" applyBorder="1" applyFont="1">
      <alignment horizontal="center" readingOrder="0" shrinkToFit="0" vertical="bottom" wrapText="0"/>
    </xf>
    <xf borderId="6" fillId="0" fontId="28" numFmtId="0" xfId="0" applyAlignment="1" applyBorder="1" applyFont="1">
      <alignment readingOrder="0" shrinkToFit="0" vertical="bottom" wrapText="0"/>
    </xf>
    <xf borderId="7" fillId="0" fontId="28" numFmtId="0" xfId="0" applyAlignment="1" applyBorder="1" applyFont="1">
      <alignment readingOrder="0" shrinkToFit="0" vertical="bottom" wrapText="0"/>
    </xf>
    <xf borderId="7" fillId="0" fontId="29" numFmtId="0" xfId="0" applyAlignment="1" applyBorder="1" applyFont="1">
      <alignment horizontal="center" readingOrder="0" shrinkToFit="0" vertical="bottom" wrapText="0"/>
    </xf>
    <xf borderId="7" fillId="0" fontId="28" numFmtId="0" xfId="0" applyAlignment="1" applyBorder="1" applyFont="1">
      <alignment horizontal="center" readingOrder="0" shrinkToFit="0" vertical="bottom" wrapText="0"/>
    </xf>
    <xf borderId="8" fillId="0" fontId="28" numFmtId="0" xfId="0" applyAlignment="1" applyBorder="1" applyFont="1">
      <alignment horizontal="center" readingOrder="0" shrinkToFit="0" vertical="bottom" wrapText="0"/>
    </xf>
    <xf borderId="2" fillId="9" fontId="3" numFmtId="0" xfId="0" applyAlignment="1" applyBorder="1" applyFont="1">
      <alignment horizontal="center" readingOrder="0" shrinkToFit="0" vertical="bottom" wrapText="0"/>
    </xf>
    <xf borderId="1" fillId="10" fontId="1" numFmtId="0" xfId="0" applyAlignment="1" applyBorder="1" applyFill="1" applyFont="1">
      <alignment horizontal="left" readingOrder="0" shrinkToFit="0" vertical="bottom" wrapText="0"/>
    </xf>
    <xf borderId="2" fillId="10" fontId="1" numFmtId="0" xfId="0" applyAlignment="1" applyBorder="1" applyFont="1">
      <alignment horizontal="center" readingOrder="0" shrinkToFit="0" vertical="bottom" wrapText="0"/>
    </xf>
    <xf borderId="2" fillId="10" fontId="3" numFmtId="0" xfId="0" applyAlignment="1" applyBorder="1" applyFont="1">
      <alignment horizontal="center" readingOrder="0" shrinkToFit="0" vertical="bottom" wrapText="0"/>
    </xf>
    <xf borderId="3" fillId="10" fontId="1" numFmtId="0" xfId="0" applyAlignment="1" applyBorder="1" applyFont="1">
      <alignment horizontal="center" readingOrder="0" shrinkToFit="0" vertical="bottom" wrapText="0"/>
    </xf>
    <xf borderId="4" fillId="10" fontId="1" numFmtId="0" xfId="0" applyAlignment="1" applyBorder="1" applyFont="1">
      <alignment horizontal="left" readingOrder="0" shrinkToFit="0" vertical="bottom" wrapText="0"/>
    </xf>
    <xf borderId="0" fillId="10" fontId="1" numFmtId="0" xfId="0" applyAlignment="1" applyFont="1">
      <alignment horizontal="center" readingOrder="0" shrinkToFit="0" vertical="bottom" wrapText="0"/>
    </xf>
    <xf borderId="0" fillId="10" fontId="3" numFmtId="0" xfId="0" applyAlignment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shrinkToFit="0" vertical="bottom" wrapText="0"/>
    </xf>
    <xf borderId="10" fillId="0" fontId="1" numFmtId="0" xfId="0" applyAlignment="1" applyBorder="1" applyFont="1">
      <alignment readingOrder="0" shrinkToFit="0" vertical="bottom" wrapText="0"/>
    </xf>
    <xf borderId="1" fillId="0" fontId="28" numFmtId="0" xfId="0" applyAlignment="1" applyBorder="1" applyFont="1">
      <alignment shrinkToFit="0" vertical="bottom" wrapText="0"/>
    </xf>
    <xf borderId="2" fillId="0" fontId="2" numFmtId="0" xfId="0" applyAlignment="1" applyBorder="1" applyFont="1">
      <alignment shrinkToFit="0" vertical="bottom" wrapText="0"/>
    </xf>
    <xf borderId="2" fillId="0" fontId="30" numFmtId="0" xfId="0" applyAlignment="1" applyBorder="1" applyFont="1">
      <alignment horizontal="center" shrinkToFit="0" vertical="bottom" wrapText="0"/>
    </xf>
    <xf borderId="2" fillId="0" fontId="2" numFmtId="0" xfId="0" applyAlignment="1" applyBorder="1" applyFont="1">
      <alignment horizontal="center" shrinkToFit="0" vertical="bottom" wrapText="0"/>
    </xf>
    <xf borderId="3" fillId="0" fontId="2" numFmtId="0" xfId="0" applyAlignment="1" applyBorder="1" applyFont="1">
      <alignment horizontal="center" shrinkToFit="0" vertical="bottom" wrapText="0"/>
    </xf>
    <xf borderId="10" fillId="9" fontId="1" numFmtId="0" xfId="0" applyAlignment="1" applyBorder="1" applyFont="1">
      <alignment horizontal="left" readingOrder="0" shrinkToFit="0" vertical="center" wrapText="0"/>
    </xf>
    <xf borderId="0" fillId="10" fontId="1" numFmtId="0" xfId="0" applyAlignment="1" applyFont="1">
      <alignment readingOrder="0" shrinkToFit="0" vertical="bottom" wrapText="0"/>
    </xf>
    <xf borderId="4" fillId="0" fontId="28" numFmtId="0" xfId="0" applyAlignment="1" applyBorder="1" applyFont="1">
      <alignment readingOrder="0" shrinkToFit="0" vertical="bottom" wrapText="0"/>
    </xf>
    <xf borderId="0" fillId="0" fontId="28" numFmtId="0" xfId="0" applyAlignment="1" applyFont="1">
      <alignment readingOrder="0" shrinkToFit="0" vertical="bottom" wrapText="0"/>
    </xf>
    <xf borderId="0" fillId="0" fontId="29" numFmtId="0" xfId="0" applyAlignment="1" applyFont="1">
      <alignment horizontal="center" readingOrder="0" shrinkToFit="0" vertical="bottom" wrapText="0"/>
    </xf>
    <xf borderId="0" fillId="0" fontId="28" numFmtId="0" xfId="0" applyAlignment="1" applyFont="1">
      <alignment horizontal="center" readingOrder="0" shrinkToFit="0" vertical="bottom" wrapText="0"/>
    </xf>
    <xf borderId="5" fillId="0" fontId="28" numFmtId="0" xfId="0" applyAlignment="1" applyBorder="1" applyFont="1">
      <alignment horizontal="center" readingOrder="0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40" Type="http://schemas.openxmlformats.org/officeDocument/2006/relationships/worksheet" Target="worksheets/sheet38.xml"/><Relationship Id="rId20" Type="http://schemas.openxmlformats.org/officeDocument/2006/relationships/worksheet" Target="worksheets/sheet18.xml"/><Relationship Id="rId42" Type="http://schemas.openxmlformats.org/officeDocument/2006/relationships/worksheet" Target="worksheets/sheet40.xml"/><Relationship Id="rId41" Type="http://schemas.openxmlformats.org/officeDocument/2006/relationships/worksheet" Target="worksheets/sheet39.xml"/><Relationship Id="rId22" Type="http://schemas.openxmlformats.org/officeDocument/2006/relationships/worksheet" Target="worksheets/sheet20.xml"/><Relationship Id="rId44" Type="http://schemas.openxmlformats.org/officeDocument/2006/relationships/worksheet" Target="worksheets/sheet42.xml"/><Relationship Id="rId21" Type="http://schemas.openxmlformats.org/officeDocument/2006/relationships/worksheet" Target="worksheets/sheet19.xml"/><Relationship Id="rId43" Type="http://schemas.openxmlformats.org/officeDocument/2006/relationships/worksheet" Target="worksheets/sheet41.xml"/><Relationship Id="rId24" Type="http://schemas.openxmlformats.org/officeDocument/2006/relationships/worksheet" Target="worksheets/sheet22.xml"/><Relationship Id="rId23" Type="http://schemas.openxmlformats.org/officeDocument/2006/relationships/worksheet" Target="worksheets/sheet21.xml"/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26" Type="http://schemas.openxmlformats.org/officeDocument/2006/relationships/worksheet" Target="worksheets/sheet24.xml"/><Relationship Id="rId25" Type="http://schemas.openxmlformats.org/officeDocument/2006/relationships/worksheet" Target="worksheets/sheet23.xml"/><Relationship Id="rId28" Type="http://schemas.openxmlformats.org/officeDocument/2006/relationships/worksheet" Target="worksheets/sheet26.xml"/><Relationship Id="rId27" Type="http://schemas.openxmlformats.org/officeDocument/2006/relationships/worksheet" Target="worksheets/sheet25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29" Type="http://schemas.openxmlformats.org/officeDocument/2006/relationships/worksheet" Target="worksheets/sheet27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Relationship Id="rId31" Type="http://schemas.openxmlformats.org/officeDocument/2006/relationships/worksheet" Target="worksheets/sheet29.xml"/><Relationship Id="rId30" Type="http://schemas.openxmlformats.org/officeDocument/2006/relationships/worksheet" Target="worksheets/sheet28.xml"/><Relationship Id="rId11" Type="http://schemas.openxmlformats.org/officeDocument/2006/relationships/worksheet" Target="worksheets/sheet9.xml"/><Relationship Id="rId33" Type="http://schemas.openxmlformats.org/officeDocument/2006/relationships/worksheet" Target="worksheets/sheet31.xml"/><Relationship Id="rId10" Type="http://schemas.openxmlformats.org/officeDocument/2006/relationships/worksheet" Target="worksheets/sheet8.xml"/><Relationship Id="rId32" Type="http://schemas.openxmlformats.org/officeDocument/2006/relationships/worksheet" Target="worksheets/sheet30.xml"/><Relationship Id="rId13" Type="http://schemas.openxmlformats.org/officeDocument/2006/relationships/worksheet" Target="worksheets/sheet11.xml"/><Relationship Id="rId35" Type="http://schemas.openxmlformats.org/officeDocument/2006/relationships/worksheet" Target="worksheets/sheet33.xml"/><Relationship Id="rId12" Type="http://schemas.openxmlformats.org/officeDocument/2006/relationships/worksheet" Target="worksheets/sheet10.xml"/><Relationship Id="rId34" Type="http://schemas.openxmlformats.org/officeDocument/2006/relationships/worksheet" Target="worksheets/sheet32.xml"/><Relationship Id="rId15" Type="http://schemas.openxmlformats.org/officeDocument/2006/relationships/worksheet" Target="worksheets/sheet13.xml"/><Relationship Id="rId37" Type="http://schemas.openxmlformats.org/officeDocument/2006/relationships/worksheet" Target="worksheets/sheet35.xml"/><Relationship Id="rId14" Type="http://schemas.openxmlformats.org/officeDocument/2006/relationships/worksheet" Target="worksheets/sheet12.xml"/><Relationship Id="rId36" Type="http://schemas.openxmlformats.org/officeDocument/2006/relationships/worksheet" Target="worksheets/sheet34.xml"/><Relationship Id="rId17" Type="http://schemas.openxmlformats.org/officeDocument/2006/relationships/worksheet" Target="worksheets/sheet15.xml"/><Relationship Id="rId39" Type="http://schemas.openxmlformats.org/officeDocument/2006/relationships/worksheet" Target="worksheets/sheet37.xml"/><Relationship Id="rId16" Type="http://schemas.openxmlformats.org/officeDocument/2006/relationships/worksheet" Target="worksheets/sheet14.xml"/><Relationship Id="rId38" Type="http://schemas.openxmlformats.org/officeDocument/2006/relationships/worksheet" Target="worksheets/sheet36.xml"/><Relationship Id="rId19" Type="http://schemas.openxmlformats.org/officeDocument/2006/relationships/worksheet" Target="worksheets/sheet17.xml"/><Relationship Id="rId18" Type="http://schemas.openxmlformats.org/officeDocument/2006/relationships/worksheet" Target="worksheets/sheet16.xml"/></Relationships>
</file>

<file path=xl/drawings/_rels/drawing1.xml.rels><?xml version="1.0" encoding="UTF-8" standalone="yes"?><Relationships xmlns="http://schemas.openxmlformats.org/package/2006/relationships"><Relationship Id="rId11" Type="http://schemas.openxmlformats.org/officeDocument/2006/relationships/image" Target="../media/image13.jpg"/><Relationship Id="rId10" Type="http://schemas.openxmlformats.org/officeDocument/2006/relationships/image" Target="../media/image6.png"/><Relationship Id="rId13" Type="http://schemas.openxmlformats.org/officeDocument/2006/relationships/image" Target="../media/image14.jpg"/><Relationship Id="rId12" Type="http://schemas.openxmlformats.org/officeDocument/2006/relationships/image" Target="../media/image12.jpg"/><Relationship Id="rId1" Type="http://schemas.openxmlformats.org/officeDocument/2006/relationships/image" Target="../media/image1.png"/><Relationship Id="rId2" Type="http://schemas.openxmlformats.org/officeDocument/2006/relationships/image" Target="../media/image8.jpg"/><Relationship Id="rId3" Type="http://schemas.openxmlformats.org/officeDocument/2006/relationships/image" Target="../media/image5.png"/><Relationship Id="rId4" Type="http://schemas.openxmlformats.org/officeDocument/2006/relationships/image" Target="../media/image3.png"/><Relationship Id="rId9" Type="http://schemas.openxmlformats.org/officeDocument/2006/relationships/image" Target="../media/image7.png"/><Relationship Id="rId5" Type="http://schemas.openxmlformats.org/officeDocument/2006/relationships/image" Target="../media/image2.png"/><Relationship Id="rId6" Type="http://schemas.openxmlformats.org/officeDocument/2006/relationships/image" Target="../media/image11.jpg"/><Relationship Id="rId7" Type="http://schemas.openxmlformats.org/officeDocument/2006/relationships/image" Target="../media/image4.png"/><Relationship Id="rId8" Type="http://schemas.openxmlformats.org/officeDocument/2006/relationships/image" Target="../media/image9.jpg"/></Relationships>
</file>

<file path=xl/drawings/_rels/drawing3.xml.rels><?xml version="1.0" encoding="UTF-8" standalone="yes"?><Relationships xmlns="http://schemas.openxmlformats.org/package/2006/relationships"><Relationship Id="rId20" Type="http://schemas.openxmlformats.org/officeDocument/2006/relationships/image" Target="../media/image27.jpg"/><Relationship Id="rId22" Type="http://schemas.openxmlformats.org/officeDocument/2006/relationships/image" Target="../media/image9.jpg"/><Relationship Id="rId21" Type="http://schemas.openxmlformats.org/officeDocument/2006/relationships/image" Target="../media/image19.png"/><Relationship Id="rId24" Type="http://schemas.openxmlformats.org/officeDocument/2006/relationships/image" Target="../media/image20.png"/><Relationship Id="rId23" Type="http://schemas.openxmlformats.org/officeDocument/2006/relationships/image" Target="../media/image7.png"/><Relationship Id="rId1" Type="http://schemas.openxmlformats.org/officeDocument/2006/relationships/image" Target="../media/image18.png"/><Relationship Id="rId2" Type="http://schemas.openxmlformats.org/officeDocument/2006/relationships/image" Target="../media/image15.png"/><Relationship Id="rId3" Type="http://schemas.openxmlformats.org/officeDocument/2006/relationships/image" Target="../media/image17.jpg"/><Relationship Id="rId4" Type="http://schemas.openxmlformats.org/officeDocument/2006/relationships/image" Target="../media/image10.png"/><Relationship Id="rId9" Type="http://schemas.openxmlformats.org/officeDocument/2006/relationships/image" Target="../media/image3.png"/><Relationship Id="rId26" Type="http://schemas.openxmlformats.org/officeDocument/2006/relationships/image" Target="../media/image30.jpg"/><Relationship Id="rId25" Type="http://schemas.openxmlformats.org/officeDocument/2006/relationships/image" Target="../media/image24.png"/><Relationship Id="rId27" Type="http://schemas.openxmlformats.org/officeDocument/2006/relationships/image" Target="../media/image31.jpg"/><Relationship Id="rId5" Type="http://schemas.openxmlformats.org/officeDocument/2006/relationships/image" Target="../media/image1.png"/><Relationship Id="rId6" Type="http://schemas.openxmlformats.org/officeDocument/2006/relationships/image" Target="../media/image16.png"/><Relationship Id="rId7" Type="http://schemas.openxmlformats.org/officeDocument/2006/relationships/image" Target="../media/image8.jpg"/><Relationship Id="rId8" Type="http://schemas.openxmlformats.org/officeDocument/2006/relationships/image" Target="../media/image5.png"/><Relationship Id="rId11" Type="http://schemas.openxmlformats.org/officeDocument/2006/relationships/image" Target="../media/image25.png"/><Relationship Id="rId10" Type="http://schemas.openxmlformats.org/officeDocument/2006/relationships/image" Target="../media/image2.png"/><Relationship Id="rId13" Type="http://schemas.openxmlformats.org/officeDocument/2006/relationships/image" Target="../media/image4.png"/><Relationship Id="rId12" Type="http://schemas.openxmlformats.org/officeDocument/2006/relationships/image" Target="../media/image11.jpg"/><Relationship Id="rId15" Type="http://schemas.openxmlformats.org/officeDocument/2006/relationships/image" Target="../media/image29.jpg"/><Relationship Id="rId14" Type="http://schemas.openxmlformats.org/officeDocument/2006/relationships/image" Target="../media/image22.png"/><Relationship Id="rId17" Type="http://schemas.openxmlformats.org/officeDocument/2006/relationships/image" Target="../media/image21.jpg"/><Relationship Id="rId16" Type="http://schemas.openxmlformats.org/officeDocument/2006/relationships/image" Target="../media/image26.png"/><Relationship Id="rId19" Type="http://schemas.openxmlformats.org/officeDocument/2006/relationships/image" Target="../media/image23.jpg"/><Relationship Id="rId18" Type="http://schemas.openxmlformats.org/officeDocument/2006/relationships/image" Target="../media/image28.jp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10</xdr:row>
      <xdr:rowOff>38100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12</xdr:row>
      <xdr:rowOff>161925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53</xdr:row>
      <xdr:rowOff>57150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16</xdr:row>
      <xdr:rowOff>38100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19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21</xdr:row>
      <xdr:rowOff>161925</xdr:rowOff>
    </xdr:from>
    <xdr:ext cx="533400" cy="381000"/>
    <xdr:pic>
      <xdr:nvPicPr>
        <xdr:cNvPr id="0" name="image1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25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65</xdr:row>
      <xdr:rowOff>28575</xdr:rowOff>
    </xdr:from>
    <xdr:ext cx="533400" cy="381000"/>
    <xdr:pic>
      <xdr:nvPicPr>
        <xdr:cNvPr id="0" name="image9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28</xdr:row>
      <xdr:rowOff>38100</xdr:rowOff>
    </xdr:from>
    <xdr:ext cx="533400" cy="381000"/>
    <xdr:pic>
      <xdr:nvPicPr>
        <xdr:cNvPr id="0" name="image11.jp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31</xdr:row>
      <xdr:rowOff>38100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28575</xdr:colOff>
      <xdr:row>56</xdr:row>
      <xdr:rowOff>9525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59</xdr:row>
      <xdr:rowOff>38100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62</xdr:row>
      <xdr:rowOff>38100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68</xdr:row>
      <xdr:rowOff>47625</xdr:rowOff>
    </xdr:from>
    <xdr:ext cx="533400" cy="381000"/>
    <xdr:pic>
      <xdr:nvPicPr>
        <xdr:cNvPr id="0" name="image9.jp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37</xdr:row>
      <xdr:rowOff>47625</xdr:rowOff>
    </xdr:from>
    <xdr:ext cx="533400" cy="381000"/>
    <xdr:pic>
      <xdr:nvPicPr>
        <xdr:cNvPr id="0" name="image6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40</xdr:row>
      <xdr:rowOff>47625</xdr:rowOff>
    </xdr:from>
    <xdr:ext cx="533400" cy="390525"/>
    <xdr:pic>
      <xdr:nvPicPr>
        <xdr:cNvPr id="0" name="image13.jp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43</xdr:row>
      <xdr:rowOff>28575</xdr:rowOff>
    </xdr:from>
    <xdr:ext cx="381000" cy="381000"/>
    <xdr:pic>
      <xdr:nvPicPr>
        <xdr:cNvPr id="0" name="image12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47</xdr:row>
      <xdr:rowOff>9525</xdr:rowOff>
    </xdr:from>
    <xdr:ext cx="476250" cy="457200"/>
    <xdr:pic>
      <xdr:nvPicPr>
        <xdr:cNvPr id="0" name="image14.jp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</xdr:col>
      <xdr:colOff>9525</xdr:colOff>
      <xdr:row>11</xdr:row>
      <xdr:rowOff>152400</xdr:rowOff>
    </xdr:from>
    <xdr:ext cx="533400" cy="381000"/>
    <xdr:pic>
      <xdr:nvPicPr>
        <xdr:cNvPr id="0" name="image18.png" title="Image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14</xdr:row>
      <xdr:rowOff>152400</xdr:rowOff>
    </xdr:from>
    <xdr:ext cx="533400" cy="381000"/>
    <xdr:pic>
      <xdr:nvPicPr>
        <xdr:cNvPr id="0" name="image15.png" title="Image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17</xdr:row>
      <xdr:rowOff>152400</xdr:rowOff>
    </xdr:from>
    <xdr:ext cx="533400" cy="381000"/>
    <xdr:pic>
      <xdr:nvPicPr>
        <xdr:cNvPr id="0" name="image17.jpg" title="Image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20</xdr:row>
      <xdr:rowOff>152400</xdr:rowOff>
    </xdr:from>
    <xdr:ext cx="533400" cy="381000"/>
    <xdr:pic>
      <xdr:nvPicPr>
        <xdr:cNvPr id="0" name="image10.png" title="Image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24</xdr:row>
      <xdr:rowOff>152400</xdr:rowOff>
    </xdr:from>
    <xdr:ext cx="533400" cy="381000"/>
    <xdr:pic>
      <xdr:nvPicPr>
        <xdr:cNvPr id="0" name="image1.png" title="Image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27</xdr:row>
      <xdr:rowOff>152400</xdr:rowOff>
    </xdr:from>
    <xdr:ext cx="533400" cy="381000"/>
    <xdr:pic>
      <xdr:nvPicPr>
        <xdr:cNvPr id="0" name="image16.png" title="Image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30</xdr:row>
      <xdr:rowOff>152400</xdr:rowOff>
    </xdr:from>
    <xdr:ext cx="533400" cy="381000"/>
    <xdr:pic>
      <xdr:nvPicPr>
        <xdr:cNvPr id="0" name="image8.jpg" title="Image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33</xdr:row>
      <xdr:rowOff>152400</xdr:rowOff>
    </xdr:from>
    <xdr:ext cx="533400" cy="381000"/>
    <xdr:pic>
      <xdr:nvPicPr>
        <xdr:cNvPr id="0" name="image5.png" title="Image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19050</xdr:colOff>
      <xdr:row>36</xdr:row>
      <xdr:rowOff>152400</xdr:rowOff>
    </xdr:from>
    <xdr:ext cx="533400" cy="381000"/>
    <xdr:pic>
      <xdr:nvPicPr>
        <xdr:cNvPr id="0" name="image3.png" title="Image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39</xdr:row>
      <xdr:rowOff>152400</xdr:rowOff>
    </xdr:from>
    <xdr:ext cx="533400" cy="381000"/>
    <xdr:pic>
      <xdr:nvPicPr>
        <xdr:cNvPr id="0" name="image2.png" title="Image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42</xdr:row>
      <xdr:rowOff>152400</xdr:rowOff>
    </xdr:from>
    <xdr:ext cx="533400" cy="381000"/>
    <xdr:pic>
      <xdr:nvPicPr>
        <xdr:cNvPr id="0" name="image25.png" title="Image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45</xdr:row>
      <xdr:rowOff>152400</xdr:rowOff>
    </xdr:from>
    <xdr:ext cx="533400" cy="381000"/>
    <xdr:pic>
      <xdr:nvPicPr>
        <xdr:cNvPr id="0" name="image11.jpg" title="Image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48</xdr:row>
      <xdr:rowOff>152400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323850</xdr:colOff>
      <xdr:row>54</xdr:row>
      <xdr:rowOff>152400</xdr:rowOff>
    </xdr:from>
    <xdr:ext cx="533400" cy="381000"/>
    <xdr:pic>
      <xdr:nvPicPr>
        <xdr:cNvPr id="0" name="image22.png" title="Image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314325</xdr:colOff>
      <xdr:row>57</xdr:row>
      <xdr:rowOff>152400</xdr:rowOff>
    </xdr:from>
    <xdr:ext cx="533400" cy="381000"/>
    <xdr:pic>
      <xdr:nvPicPr>
        <xdr:cNvPr id="0" name="image29.jpg" title="Image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60</xdr:row>
      <xdr:rowOff>152400</xdr:rowOff>
    </xdr:from>
    <xdr:ext cx="533400" cy="381000"/>
    <xdr:pic>
      <xdr:nvPicPr>
        <xdr:cNvPr id="0" name="image26.png" title="Image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64</xdr:row>
      <xdr:rowOff>152400</xdr:rowOff>
    </xdr:from>
    <xdr:ext cx="533400" cy="381000"/>
    <xdr:pic>
      <xdr:nvPicPr>
        <xdr:cNvPr id="0" name="image21.jpg" title="Image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70</xdr:row>
      <xdr:rowOff>161925</xdr:rowOff>
    </xdr:from>
    <xdr:ext cx="533400" cy="381000"/>
    <xdr:pic>
      <xdr:nvPicPr>
        <xdr:cNvPr id="0" name="image28.jpg" title="Image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74</xdr:row>
      <xdr:rowOff>9525</xdr:rowOff>
    </xdr:from>
    <xdr:ext cx="533400" cy="381000"/>
    <xdr:pic>
      <xdr:nvPicPr>
        <xdr:cNvPr id="0" name="image23.jpg" title="Image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76</xdr:row>
      <xdr:rowOff>152400</xdr:rowOff>
    </xdr:from>
    <xdr:ext cx="533400" cy="381000"/>
    <xdr:pic>
      <xdr:nvPicPr>
        <xdr:cNvPr id="0" name="image27.jp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79</xdr:row>
      <xdr:rowOff>152400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82</xdr:row>
      <xdr:rowOff>152400</xdr:rowOff>
    </xdr:from>
    <xdr:ext cx="533400" cy="381000"/>
    <xdr:pic>
      <xdr:nvPicPr>
        <xdr:cNvPr id="0" name="image9.jpg" title="Image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333375</xdr:colOff>
      <xdr:row>85</xdr:row>
      <xdr:rowOff>161925</xdr:rowOff>
    </xdr:from>
    <xdr:ext cx="533400" cy="381000"/>
    <xdr:pic>
      <xdr:nvPicPr>
        <xdr:cNvPr id="0" name="image7.png" title="Image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91</xdr:row>
      <xdr:rowOff>161925</xdr:rowOff>
    </xdr:from>
    <xdr:ext cx="533400" cy="381000"/>
    <xdr:pic>
      <xdr:nvPicPr>
        <xdr:cNvPr id="0" name="image27.jpg" title="Image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94</xdr:row>
      <xdr:rowOff>152400</xdr:rowOff>
    </xdr:from>
    <xdr:ext cx="533400" cy="381000"/>
    <xdr:pic>
      <xdr:nvPicPr>
        <xdr:cNvPr id="0" name="image19.png" title="Image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108</xdr:row>
      <xdr:rowOff>161925</xdr:rowOff>
    </xdr:from>
    <xdr:ext cx="533400" cy="381000"/>
    <xdr:pic>
      <xdr:nvPicPr>
        <xdr:cNvPr id="0" name="image20.png" title="Image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105</xdr:row>
      <xdr:rowOff>152400</xdr:rowOff>
    </xdr:from>
    <xdr:ext cx="533400" cy="428625"/>
    <xdr:pic>
      <xdr:nvPicPr>
        <xdr:cNvPr id="0" name="image24.png" title="Image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111</xdr:row>
      <xdr:rowOff>161925</xdr:rowOff>
    </xdr:from>
    <xdr:ext cx="533400" cy="381000"/>
    <xdr:pic>
      <xdr:nvPicPr>
        <xdr:cNvPr id="0" name="image30.jpg" title="Image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67</xdr:row>
      <xdr:rowOff>152400</xdr:rowOff>
    </xdr:from>
    <xdr:ext cx="533400" cy="381000"/>
    <xdr:pic>
      <xdr:nvPicPr>
        <xdr:cNvPr id="0" name="image31.jpg" title="Image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</xdr:col>
      <xdr:colOff>9525</xdr:colOff>
      <xdr:row>98</xdr:row>
      <xdr:rowOff>152400</xdr:rowOff>
    </xdr:from>
    <xdr:ext cx="533400" cy="381000"/>
    <xdr:pic>
      <xdr:nvPicPr>
        <xdr:cNvPr id="0" name="image4.png" title="Image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amesheet.app/seasons/723/stats/games/117667/box-score?utm_source=post_game&amp;utm_medium=email&amp;utm_campaign=post_game_report&amp;utm_content=view_box_score" TargetMode="External"/><Relationship Id="rId2" Type="http://schemas.openxmlformats.org/officeDocument/2006/relationships/hyperlink" Target="https://gamesheet.app/seasons/723/stats/games/118675/box-score?utm_source=post_game&amp;utm_medium=email&amp;utm_campaign=post_game_report&amp;utm_content=view_box_score" TargetMode="External"/><Relationship Id="rId3" Type="http://schemas.openxmlformats.org/officeDocument/2006/relationships/hyperlink" Target="https://gamesheet.app/seasons/723/stats/games/123182/box-score?utm_source=post_game&amp;utm_medium=email&amp;utm_campaign=post_game_report&amp;utm_content=view_box_score" TargetMode="External"/><Relationship Id="rId4" Type="http://schemas.openxmlformats.org/officeDocument/2006/relationships/hyperlink" Target="https://gamesheet.app/seasons/723/stats/games/134849/box-score?utm_source=post_game&amp;utm_medium=email&amp;utm_campaign=post_game_report&amp;utm_content=view_box_score" TargetMode="External"/><Relationship Id="rId5" Type="http://schemas.openxmlformats.org/officeDocument/2006/relationships/hyperlink" Target="https://gamesheet.app/seasons/723/stats/games/140585/box-score?utm_source=post_game&amp;utm_medium=email&amp;utm_campaign=post_game_report&amp;utm_content=view_box_score" TargetMode="External"/><Relationship Id="rId6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2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3.xml"/></Relationships>
</file>

<file path=xl/worksheets/_rels/sheet2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4.xml"/></Relationships>
</file>

<file path=xl/worksheets/_rels/sheet2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5.xml"/></Relationships>
</file>

<file path=xl/worksheets/_rels/sheet2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6.xml"/></Relationships>
</file>

<file path=xl/worksheets/_rels/sheet2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7.xml"/></Relationships>
</file>

<file path=xl/worksheets/_rels/sheet2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8.xml"/></Relationships>
</file>

<file path=xl/worksheets/_rels/sheet2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9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3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0.xml"/></Relationships>
</file>

<file path=xl/worksheets/_rels/sheet3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1.xml"/></Relationships>
</file>

<file path=xl/worksheets/_rels/sheet3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2.xml"/></Relationships>
</file>

<file path=xl/worksheets/_rels/sheet3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3.xml"/></Relationships>
</file>

<file path=xl/worksheets/_rels/sheet3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4.xml"/></Relationships>
</file>

<file path=xl/worksheets/_rels/sheet3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5.xml"/></Relationships>
</file>

<file path=xl/worksheets/_rels/sheet3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6.xml"/></Relationships>
</file>

<file path=xl/worksheets/_rels/sheet3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7.xml"/></Relationships>
</file>

<file path=xl/worksheets/_rels/sheet3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8.xml"/></Relationships>
</file>

<file path=xl/worksheets/_rels/sheet3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9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4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0.xml"/></Relationships>
</file>

<file path=xl/worksheets/_rels/sheet4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1.xml"/></Relationships>
</file>

<file path=xl/worksheets/_rels/sheet4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2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5.0"/>
    <col customWidth="1" min="2" max="2" width="18.86"/>
    <col customWidth="1" min="3" max="3" width="4.71"/>
    <col customWidth="1" min="4" max="4" width="4.14"/>
    <col customWidth="1" min="5" max="5" width="5.57"/>
    <col customWidth="1" min="6" max="6" width="7.14"/>
    <col customWidth="1" min="7" max="7" width="7.57"/>
  </cols>
  <sheetData>
    <row r="1">
      <c r="A1" s="1" t="s">
        <v>0</v>
      </c>
      <c r="B1" s="2"/>
      <c r="C1" s="3" t="str">
        <f>COUNTIF(E11:E100,"W")&amp;"-"&amp;COUNTIF(E11:E100,"L")&amp;"-"&amp;COUNTIF(E11:E100,"T")&amp;"-"&amp;COUNTIF(E11:E100,"OTL")</f>
        <v>3-5-0-0</v>
      </c>
      <c r="D1" s="2"/>
      <c r="E1" s="4"/>
      <c r="F1" s="5"/>
      <c r="G1" s="6"/>
    </row>
    <row r="2">
      <c r="A2" s="7" t="s">
        <v>1</v>
      </c>
      <c r="C2" s="8" t="str">
        <f>COUNTIF(G11:G84,"W")&amp;"-"&amp;COUNTIF(G11:G84,"L")&amp;"-"&amp;COUNTIF(G11:G84,"T")&amp;"-"&amp;COUNTIF(G11:G84,"OTL")</f>
        <v>3-5-0-0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5</v>
      </c>
      <c r="F5" s="19"/>
      <c r="G5" s="5"/>
    </row>
    <row r="6">
      <c r="F6" s="19"/>
      <c r="G6" s="5"/>
    </row>
    <row r="7">
      <c r="A7" s="20" t="s">
        <v>6</v>
      </c>
      <c r="B7" s="2"/>
      <c r="C7" s="21" t="s">
        <v>7</v>
      </c>
      <c r="D7" s="21" t="s">
        <v>8</v>
      </c>
      <c r="E7" s="22" t="s">
        <v>9</v>
      </c>
      <c r="F7" s="5"/>
      <c r="G7" s="5"/>
    </row>
    <row r="8">
      <c r="A8" s="23" t="s">
        <v>10</v>
      </c>
      <c r="E8" s="9"/>
      <c r="F8" s="24"/>
      <c r="G8" s="24"/>
    </row>
    <row r="9">
      <c r="A9" s="25" t="s">
        <v>11</v>
      </c>
      <c r="B9" s="11"/>
      <c r="C9" s="11"/>
      <c r="D9" s="11"/>
      <c r="E9" s="12"/>
      <c r="F9" s="24"/>
      <c r="G9" s="24"/>
    </row>
    <row r="10">
      <c r="A10" s="26"/>
      <c r="F10" s="24"/>
      <c r="G10" s="24"/>
    </row>
    <row r="11">
      <c r="A11" s="20" t="s">
        <v>12</v>
      </c>
      <c r="B11" s="27" t="s">
        <v>13</v>
      </c>
      <c r="C11" s="22">
        <v>5.0</v>
      </c>
      <c r="D11" s="22">
        <v>7.0</v>
      </c>
      <c r="E11" s="22" t="s">
        <v>14</v>
      </c>
      <c r="F11" s="24"/>
      <c r="G11" s="28" t="s">
        <v>14</v>
      </c>
    </row>
    <row r="12">
      <c r="A12" s="29">
        <v>25.0</v>
      </c>
      <c r="B12" s="30" t="s">
        <v>15</v>
      </c>
      <c r="E12" s="9"/>
      <c r="F12" s="24"/>
      <c r="G12" s="28"/>
    </row>
    <row r="13">
      <c r="A13" s="31"/>
      <c r="B13" s="32" t="s">
        <v>16</v>
      </c>
      <c r="C13" s="11"/>
      <c r="D13" s="11"/>
      <c r="E13" s="12"/>
      <c r="F13" s="24"/>
      <c r="G13" s="28"/>
    </row>
    <row r="14">
      <c r="A14" s="20" t="s">
        <v>17</v>
      </c>
      <c r="B14" s="27" t="s">
        <v>13</v>
      </c>
      <c r="C14" s="22">
        <v>1.0</v>
      </c>
      <c r="D14" s="22">
        <v>2.0</v>
      </c>
      <c r="E14" s="22" t="s">
        <v>14</v>
      </c>
      <c r="F14" s="24"/>
      <c r="G14" s="28" t="s">
        <v>14</v>
      </c>
    </row>
    <row r="15">
      <c r="A15" s="29">
        <v>2.0</v>
      </c>
      <c r="B15" s="33" t="s">
        <v>18</v>
      </c>
      <c r="E15" s="9"/>
      <c r="F15" s="24"/>
      <c r="G15" s="28"/>
    </row>
    <row r="16">
      <c r="A16" s="31"/>
      <c r="B16" s="32" t="s">
        <v>19</v>
      </c>
      <c r="C16" s="11"/>
      <c r="D16" s="11"/>
      <c r="E16" s="12"/>
      <c r="F16" s="24"/>
      <c r="G16" s="28"/>
    </row>
    <row r="17">
      <c r="A17" s="34" t="s">
        <v>17</v>
      </c>
      <c r="B17" s="35" t="s">
        <v>13</v>
      </c>
      <c r="C17" s="22">
        <v>2.0</v>
      </c>
      <c r="D17" s="22">
        <v>5.0</v>
      </c>
      <c r="E17" s="22" t="s">
        <v>14</v>
      </c>
      <c r="F17" s="24"/>
      <c r="G17" s="28" t="s">
        <v>14</v>
      </c>
    </row>
    <row r="18">
      <c r="A18" s="29">
        <v>17.0</v>
      </c>
      <c r="B18" s="33" t="s">
        <v>20</v>
      </c>
      <c r="E18" s="9"/>
      <c r="F18" s="36"/>
      <c r="G18" s="28"/>
    </row>
    <row r="19">
      <c r="A19" s="37"/>
      <c r="B19" s="32" t="s">
        <v>21</v>
      </c>
      <c r="C19" s="11"/>
      <c r="D19" s="11"/>
      <c r="E19" s="12"/>
      <c r="F19" s="36"/>
      <c r="G19" s="28"/>
    </row>
    <row r="20">
      <c r="A20" s="34" t="s">
        <v>17</v>
      </c>
      <c r="B20" s="38" t="str">
        <f>HYPERLINK("https://gamesheet.app/seasons/723/stats/games/126878/box-score?utm_source=post_game&amp;utm_medium=email&amp;utm_campaign=post_game_report&amp;utm_content=view_box_score", "Box Score")</f>
        <v>Box Score</v>
      </c>
      <c r="C20" s="22">
        <v>4.0</v>
      </c>
      <c r="D20" s="22">
        <v>5.0</v>
      </c>
      <c r="E20" s="22" t="s">
        <v>14</v>
      </c>
      <c r="F20" s="36"/>
      <c r="G20" s="28" t="s">
        <v>14</v>
      </c>
    </row>
    <row r="21">
      <c r="A21" s="39">
        <v>24.0</v>
      </c>
      <c r="B21" s="33" t="s">
        <v>22</v>
      </c>
      <c r="E21" s="9"/>
      <c r="F21" s="36"/>
      <c r="G21" s="28"/>
    </row>
    <row r="22">
      <c r="A22" s="37"/>
      <c r="B22" s="32" t="s">
        <v>21</v>
      </c>
      <c r="C22" s="11"/>
      <c r="D22" s="11"/>
      <c r="E22" s="12"/>
      <c r="F22" s="36"/>
      <c r="G22" s="28"/>
    </row>
    <row r="23">
      <c r="A23" s="34" t="s">
        <v>17</v>
      </c>
      <c r="B23" s="38" t="str">
        <f>HYPERLINK("https://gamesheet.app/seasons/723/stats/games/128233/box-score?utm_source=post_game&amp;utm_medium=email&amp;utm_campaign=post_game_report&amp;utm_content=view_box_score", "Box Score")</f>
        <v>Box Score</v>
      </c>
      <c r="C23" s="22">
        <v>4.0</v>
      </c>
      <c r="D23" s="22">
        <v>1.0</v>
      </c>
      <c r="E23" s="22" t="s">
        <v>23</v>
      </c>
      <c r="F23" s="36"/>
      <c r="G23" s="28" t="s">
        <v>23</v>
      </c>
    </row>
    <row r="24">
      <c r="A24" s="40">
        <v>29.0</v>
      </c>
      <c r="B24" s="33" t="s">
        <v>24</v>
      </c>
      <c r="E24" s="9"/>
      <c r="F24" s="36"/>
      <c r="G24" s="28"/>
    </row>
    <row r="25">
      <c r="A25" s="37"/>
      <c r="B25" s="32" t="s">
        <v>25</v>
      </c>
      <c r="C25" s="11"/>
      <c r="D25" s="11"/>
      <c r="E25" s="12"/>
      <c r="F25" s="36"/>
      <c r="G25" s="28"/>
    </row>
    <row r="26">
      <c r="A26" s="34" t="s">
        <v>26</v>
      </c>
      <c r="B26" s="35" t="s">
        <v>13</v>
      </c>
      <c r="C26" s="22">
        <v>6.0</v>
      </c>
      <c r="D26" s="22">
        <v>3.0</v>
      </c>
      <c r="E26" s="22" t="s">
        <v>23</v>
      </c>
      <c r="F26" s="36"/>
      <c r="G26" s="28" t="s">
        <v>23</v>
      </c>
    </row>
    <row r="27">
      <c r="A27" s="40">
        <v>7.0</v>
      </c>
      <c r="B27" s="41" t="s">
        <v>27</v>
      </c>
      <c r="E27" s="9"/>
      <c r="F27" s="36"/>
      <c r="G27" s="28"/>
    </row>
    <row r="28">
      <c r="A28" s="37"/>
      <c r="B28" s="42" t="s">
        <v>21</v>
      </c>
      <c r="C28" s="11"/>
      <c r="D28" s="11"/>
      <c r="E28" s="12"/>
      <c r="F28" s="36"/>
      <c r="G28" s="28"/>
    </row>
    <row r="29">
      <c r="A29" s="34" t="s">
        <v>26</v>
      </c>
      <c r="B29" s="38" t="str">
        <f>HYPERLINK("https://gamesheet.app/seasons/723/stats/games/137310/box-score?utm_source=post_game&amp;utm_medium=email&amp;utm_campaign=post_game_report&amp;utm_content=view_box_score", "Box Score")</f>
        <v>Box Score</v>
      </c>
      <c r="C29" s="22">
        <v>6.0</v>
      </c>
      <c r="D29" s="22">
        <v>3.0</v>
      </c>
      <c r="E29" s="22" t="s">
        <v>23</v>
      </c>
      <c r="F29" s="36"/>
      <c r="G29" s="28" t="s">
        <v>23</v>
      </c>
    </row>
    <row r="30">
      <c r="A30" s="40">
        <v>12.0</v>
      </c>
      <c r="B30" s="41" t="s">
        <v>28</v>
      </c>
      <c r="E30" s="9"/>
      <c r="F30" s="36"/>
      <c r="G30" s="28"/>
    </row>
    <row r="31">
      <c r="A31" s="37"/>
      <c r="B31" s="42" t="s">
        <v>21</v>
      </c>
      <c r="C31" s="11"/>
      <c r="D31" s="11"/>
      <c r="E31" s="12"/>
      <c r="F31" s="36"/>
      <c r="G31" s="28"/>
    </row>
    <row r="32">
      <c r="A32" s="34" t="s">
        <v>26</v>
      </c>
      <c r="B32" s="35" t="s">
        <v>13</v>
      </c>
      <c r="C32" s="22">
        <v>1.0</v>
      </c>
      <c r="D32" s="22">
        <v>3.0</v>
      </c>
      <c r="E32" s="22" t="s">
        <v>14</v>
      </c>
      <c r="F32" s="36"/>
      <c r="G32" s="28" t="s">
        <v>14</v>
      </c>
    </row>
    <row r="33">
      <c r="A33" s="40">
        <v>14.0</v>
      </c>
      <c r="B33" s="41" t="s">
        <v>29</v>
      </c>
      <c r="E33" s="9"/>
      <c r="F33" s="36"/>
      <c r="G33" s="28"/>
    </row>
    <row r="34">
      <c r="A34" s="37"/>
      <c r="B34" s="42" t="s">
        <v>30</v>
      </c>
      <c r="C34" s="11"/>
      <c r="D34" s="11"/>
      <c r="E34" s="12"/>
      <c r="F34" s="36"/>
      <c r="G34" s="28"/>
    </row>
    <row r="35">
      <c r="A35" s="43"/>
      <c r="E35" s="9"/>
      <c r="F35" s="36"/>
      <c r="G35" s="28"/>
    </row>
    <row r="36">
      <c r="A36" s="44" t="s">
        <v>31</v>
      </c>
      <c r="B36" s="45"/>
      <c r="C36" s="45"/>
      <c r="D36" s="45"/>
      <c r="E36" s="46"/>
      <c r="F36" s="36"/>
      <c r="G36" s="28"/>
    </row>
    <row r="37">
      <c r="A37" s="47" t="s">
        <v>32</v>
      </c>
      <c r="E37" s="9"/>
      <c r="F37" s="36"/>
      <c r="G37" s="28"/>
    </row>
    <row r="38">
      <c r="A38" s="48" t="s">
        <v>26</v>
      </c>
      <c r="B38" s="49"/>
      <c r="C38" s="50"/>
      <c r="D38" s="50"/>
      <c r="E38" s="50"/>
      <c r="F38" s="36"/>
      <c r="G38" s="28"/>
    </row>
    <row r="39">
      <c r="A39" s="51">
        <v>19.0</v>
      </c>
      <c r="B39" s="52" t="s">
        <v>33</v>
      </c>
      <c r="E39" s="9"/>
      <c r="F39" s="28"/>
      <c r="G39" s="28"/>
    </row>
    <row r="40">
      <c r="A40" s="53"/>
      <c r="B40" s="11"/>
      <c r="C40" s="11"/>
      <c r="D40" s="11"/>
      <c r="E40" s="12"/>
      <c r="F40" s="28"/>
      <c r="G40" s="28"/>
    </row>
    <row r="41">
      <c r="A41" s="48" t="s">
        <v>26</v>
      </c>
      <c r="B41" s="2"/>
      <c r="C41" s="50"/>
      <c r="D41" s="50"/>
      <c r="E41" s="50"/>
      <c r="F41" s="28"/>
      <c r="G41" s="28"/>
    </row>
    <row r="42">
      <c r="A42" s="51">
        <v>20.0</v>
      </c>
      <c r="B42" s="52" t="s">
        <v>34</v>
      </c>
      <c r="E42" s="9"/>
      <c r="F42" s="28"/>
      <c r="G42" s="28"/>
    </row>
    <row r="43">
      <c r="A43" s="53"/>
      <c r="B43" s="11"/>
      <c r="C43" s="11"/>
      <c r="D43" s="11"/>
      <c r="E43" s="12"/>
      <c r="F43" s="28"/>
      <c r="G43" s="28"/>
    </row>
    <row r="44">
      <c r="A44" s="54" t="s">
        <v>26</v>
      </c>
      <c r="B44" s="55"/>
      <c r="C44" s="50"/>
      <c r="D44" s="50"/>
      <c r="E44" s="50"/>
      <c r="F44" s="24"/>
      <c r="G44" s="28"/>
    </row>
    <row r="45">
      <c r="A45" s="51">
        <v>21.0</v>
      </c>
      <c r="B45" s="52" t="s">
        <v>35</v>
      </c>
      <c r="E45" s="9"/>
      <c r="F45" s="24"/>
      <c r="G45" s="28"/>
    </row>
    <row r="46">
      <c r="A46" s="53"/>
      <c r="B46" s="11"/>
      <c r="C46" s="11"/>
      <c r="D46" s="11"/>
      <c r="E46" s="12"/>
      <c r="F46" s="24"/>
      <c r="G46" s="28"/>
    </row>
    <row r="47">
      <c r="A47" s="26"/>
      <c r="F47" s="24"/>
      <c r="G47" s="28"/>
    </row>
    <row r="48">
      <c r="A48" s="56" t="s">
        <v>36</v>
      </c>
      <c r="B48" s="57"/>
      <c r="C48" s="50"/>
      <c r="D48" s="50"/>
      <c r="E48" s="50"/>
      <c r="F48" s="24"/>
      <c r="G48" s="28"/>
    </row>
    <row r="49">
      <c r="A49" s="58">
        <v>3.0</v>
      </c>
      <c r="B49" s="52" t="s">
        <v>37</v>
      </c>
      <c r="E49" s="9"/>
      <c r="F49" s="24"/>
      <c r="G49" s="28"/>
    </row>
    <row r="50">
      <c r="A50" s="59"/>
      <c r="B50" s="60" t="s">
        <v>21</v>
      </c>
      <c r="C50" s="11"/>
      <c r="D50" s="11"/>
      <c r="E50" s="12"/>
      <c r="F50" s="24"/>
      <c r="G50" s="28"/>
    </row>
    <row r="51">
      <c r="A51" s="20" t="s">
        <v>38</v>
      </c>
      <c r="B51" s="61"/>
      <c r="C51" s="22"/>
      <c r="D51" s="22"/>
      <c r="E51" s="22"/>
      <c r="F51" s="24"/>
      <c r="G51" s="28"/>
    </row>
    <row r="52">
      <c r="A52" s="29">
        <v>22.0</v>
      </c>
      <c r="B52" s="33" t="s">
        <v>39</v>
      </c>
      <c r="E52" s="9"/>
      <c r="F52" s="24"/>
      <c r="G52" s="28"/>
    </row>
    <row r="53">
      <c r="A53" s="37"/>
      <c r="B53" s="32" t="s">
        <v>21</v>
      </c>
      <c r="C53" s="11"/>
      <c r="D53" s="11"/>
      <c r="E53" s="12"/>
      <c r="F53" s="24"/>
      <c r="G53" s="28"/>
    </row>
    <row r="54">
      <c r="A54" s="34" t="s">
        <v>38</v>
      </c>
      <c r="B54" s="62"/>
      <c r="C54" s="22"/>
      <c r="D54" s="22"/>
      <c r="E54" s="22"/>
      <c r="F54" s="24"/>
      <c r="G54" s="28"/>
    </row>
    <row r="55">
      <c r="A55" s="29">
        <v>28.0</v>
      </c>
      <c r="B55" s="33" t="s">
        <v>40</v>
      </c>
      <c r="E55" s="9"/>
      <c r="F55" s="24"/>
      <c r="G55" s="28"/>
    </row>
    <row r="56">
      <c r="A56" s="31"/>
      <c r="B56" s="32" t="s">
        <v>21</v>
      </c>
      <c r="C56" s="11"/>
      <c r="D56" s="11"/>
      <c r="E56" s="12"/>
      <c r="F56" s="24"/>
      <c r="G56" s="28"/>
    </row>
    <row r="57">
      <c r="A57" s="20" t="s">
        <v>38</v>
      </c>
      <c r="B57" s="61"/>
      <c r="C57" s="22"/>
      <c r="D57" s="22"/>
      <c r="E57" s="22"/>
      <c r="F57" s="24"/>
      <c r="G57" s="28"/>
    </row>
    <row r="58">
      <c r="A58" s="29">
        <v>30.0</v>
      </c>
      <c r="B58" s="33" t="s">
        <v>41</v>
      </c>
      <c r="E58" s="9"/>
      <c r="F58" s="24"/>
      <c r="G58" s="28"/>
    </row>
    <row r="59">
      <c r="A59" s="37"/>
      <c r="B59" s="32" t="s">
        <v>42</v>
      </c>
      <c r="C59" s="11"/>
      <c r="D59" s="11"/>
      <c r="E59" s="12"/>
      <c r="F59" s="24"/>
      <c r="G59" s="28"/>
    </row>
    <row r="60">
      <c r="A60" s="20" t="s">
        <v>43</v>
      </c>
      <c r="B60" s="61"/>
      <c r="C60" s="22"/>
      <c r="D60" s="22"/>
      <c r="E60" s="22"/>
      <c r="F60" s="28"/>
      <c r="G60" s="28"/>
    </row>
    <row r="61">
      <c r="A61" s="63">
        <v>4.0</v>
      </c>
      <c r="B61" s="41" t="s">
        <v>44</v>
      </c>
      <c r="E61" s="9"/>
      <c r="F61" s="28"/>
      <c r="G61" s="28"/>
    </row>
    <row r="62">
      <c r="A62" s="37"/>
      <c r="B62" s="32" t="s">
        <v>21</v>
      </c>
      <c r="C62" s="11"/>
      <c r="D62" s="11"/>
      <c r="E62" s="12"/>
      <c r="F62" s="28"/>
      <c r="G62" s="28"/>
    </row>
    <row r="63">
      <c r="A63" s="20" t="s">
        <v>43</v>
      </c>
      <c r="B63" s="61"/>
      <c r="C63" s="22"/>
      <c r="D63" s="22"/>
      <c r="E63" s="22"/>
      <c r="F63" s="24"/>
      <c r="G63" s="28"/>
    </row>
    <row r="64">
      <c r="A64" s="29">
        <v>6.0</v>
      </c>
      <c r="B64" s="33" t="s">
        <v>45</v>
      </c>
      <c r="E64" s="9"/>
      <c r="F64" s="24"/>
      <c r="G64" s="28"/>
    </row>
    <row r="65">
      <c r="A65" s="37"/>
      <c r="B65" s="32" t="s">
        <v>46</v>
      </c>
      <c r="C65" s="11"/>
      <c r="D65" s="11"/>
      <c r="E65" s="12"/>
      <c r="F65" s="24"/>
      <c r="G65" s="28"/>
    </row>
    <row r="66">
      <c r="A66" s="20" t="s">
        <v>43</v>
      </c>
      <c r="B66" s="61"/>
      <c r="C66" s="22"/>
      <c r="D66" s="22"/>
      <c r="E66" s="22"/>
      <c r="F66" s="24"/>
      <c r="G66" s="28"/>
    </row>
    <row r="67">
      <c r="A67" s="29">
        <v>11.0</v>
      </c>
      <c r="B67" s="33" t="s">
        <v>47</v>
      </c>
      <c r="E67" s="9"/>
      <c r="F67" s="24"/>
      <c r="G67" s="28"/>
    </row>
    <row r="68">
      <c r="A68" s="37"/>
      <c r="B68" s="32" t="s">
        <v>21</v>
      </c>
      <c r="C68" s="11"/>
      <c r="D68" s="11"/>
      <c r="E68" s="12"/>
      <c r="F68" s="24"/>
      <c r="G68" s="28"/>
    </row>
    <row r="69">
      <c r="A69" s="20" t="s">
        <v>43</v>
      </c>
      <c r="B69" s="61"/>
      <c r="C69" s="22"/>
      <c r="D69" s="22"/>
      <c r="E69" s="22"/>
      <c r="F69" s="5"/>
      <c r="G69" s="64"/>
    </row>
    <row r="70">
      <c r="A70" s="63">
        <v>18.0</v>
      </c>
      <c r="B70" s="41" t="s">
        <v>48</v>
      </c>
      <c r="E70" s="9"/>
      <c r="F70" s="5"/>
      <c r="G70" s="64"/>
    </row>
    <row r="71">
      <c r="A71" s="37"/>
      <c r="B71" s="32" t="s">
        <v>21</v>
      </c>
      <c r="C71" s="11"/>
      <c r="D71" s="11"/>
      <c r="E71" s="12"/>
      <c r="F71" s="5"/>
      <c r="G71" s="64"/>
    </row>
    <row r="72">
      <c r="A72" s="13"/>
      <c r="F72" s="5"/>
      <c r="G72" s="5"/>
    </row>
    <row r="73">
      <c r="A73" s="18" t="s">
        <v>49</v>
      </c>
      <c r="F73" s="65"/>
      <c r="G73" s="24"/>
    </row>
    <row r="74">
      <c r="A74" s="66" t="s">
        <v>30</v>
      </c>
      <c r="B74" s="2"/>
      <c r="C74" s="2"/>
      <c r="D74" s="2"/>
      <c r="E74" s="4"/>
      <c r="F74" s="28"/>
      <c r="G74" s="28"/>
    </row>
    <row r="75">
      <c r="A75" s="20" t="s">
        <v>43</v>
      </c>
      <c r="B75" s="61"/>
      <c r="C75" s="22"/>
      <c r="D75" s="22"/>
      <c r="E75" s="22"/>
      <c r="F75" s="28"/>
      <c r="G75" s="28"/>
    </row>
    <row r="76">
      <c r="A76" s="29">
        <v>25.0</v>
      </c>
      <c r="B76" s="33" t="s">
        <v>39</v>
      </c>
      <c r="E76" s="9"/>
      <c r="F76" s="64"/>
      <c r="G76" s="64"/>
    </row>
    <row r="77">
      <c r="A77" s="67" t="s">
        <v>50</v>
      </c>
      <c r="B77" s="11"/>
      <c r="C77" s="11"/>
      <c r="D77" s="11"/>
      <c r="E77" s="12"/>
      <c r="F77" s="64"/>
      <c r="G77" s="64"/>
    </row>
    <row r="78">
      <c r="A78" s="20" t="s">
        <v>43</v>
      </c>
      <c r="B78" s="61"/>
      <c r="C78" s="22"/>
      <c r="D78" s="22"/>
      <c r="E78" s="22"/>
      <c r="F78" s="64"/>
      <c r="G78" s="64"/>
    </row>
    <row r="79">
      <c r="A79" s="29">
        <v>26.0</v>
      </c>
      <c r="B79" s="33" t="s">
        <v>39</v>
      </c>
      <c r="E79" s="9"/>
      <c r="F79" s="64"/>
      <c r="G79" s="64"/>
    </row>
    <row r="80">
      <c r="A80" s="67" t="s">
        <v>51</v>
      </c>
      <c r="B80" s="11"/>
      <c r="C80" s="11"/>
      <c r="D80" s="11"/>
      <c r="E80" s="12"/>
      <c r="F80" s="64"/>
      <c r="G80" s="64"/>
    </row>
    <row r="81">
      <c r="A81" s="20" t="s">
        <v>43</v>
      </c>
      <c r="B81" s="61"/>
      <c r="C81" s="22"/>
      <c r="D81" s="22"/>
      <c r="E81" s="22"/>
      <c r="F81" s="64"/>
      <c r="G81" s="64"/>
    </row>
    <row r="82">
      <c r="A82" s="29">
        <v>27.0</v>
      </c>
      <c r="B82" s="33" t="s">
        <v>39</v>
      </c>
      <c r="E82" s="9"/>
      <c r="F82" s="64"/>
      <c r="G82" s="64"/>
    </row>
    <row r="83">
      <c r="A83" s="67" t="s">
        <v>52</v>
      </c>
      <c r="B83" s="11"/>
      <c r="C83" s="11"/>
      <c r="D83" s="11"/>
      <c r="E83" s="12"/>
      <c r="F83" s="64"/>
      <c r="G83" s="64"/>
    </row>
    <row r="84">
      <c r="A84" s="68"/>
      <c r="B84" s="68"/>
      <c r="C84" s="68"/>
      <c r="D84" s="68"/>
      <c r="E84" s="68"/>
      <c r="F84" s="64"/>
      <c r="G84" s="64"/>
    </row>
    <row r="85">
      <c r="A85" s="18" t="s">
        <v>53</v>
      </c>
      <c r="F85" s="16"/>
      <c r="G85" s="64"/>
    </row>
    <row r="86">
      <c r="A86" s="69" t="s">
        <v>54</v>
      </c>
      <c r="B86" s="2"/>
      <c r="C86" s="2"/>
      <c r="D86" s="2"/>
      <c r="E86" s="4"/>
      <c r="F86" s="16"/>
      <c r="G86" s="64"/>
    </row>
    <row r="87">
      <c r="A87" s="31" t="s">
        <v>55</v>
      </c>
      <c r="B87" s="11"/>
      <c r="C87" s="11"/>
      <c r="D87" s="11"/>
      <c r="E87" s="12"/>
      <c r="F87" s="16"/>
      <c r="G87" s="64"/>
    </row>
    <row r="88" hidden="1">
      <c r="A88" s="20"/>
      <c r="B88" s="61"/>
      <c r="C88" s="22"/>
      <c r="D88" s="22"/>
      <c r="E88" s="22"/>
      <c r="F88" s="16"/>
      <c r="G88" s="64"/>
    </row>
    <row r="89" hidden="1">
      <c r="A89" s="29"/>
      <c r="B89" s="33" t="s">
        <v>39</v>
      </c>
      <c r="E89" s="9"/>
      <c r="F89" s="16"/>
      <c r="G89" s="64"/>
    </row>
    <row r="90" hidden="1">
      <c r="A90" s="67"/>
      <c r="B90" s="11"/>
      <c r="C90" s="11"/>
      <c r="D90" s="11"/>
      <c r="E90" s="12"/>
      <c r="F90" s="16"/>
      <c r="G90" s="64"/>
    </row>
    <row r="91" hidden="1">
      <c r="A91" s="70"/>
      <c r="B91" s="71"/>
      <c r="C91" s="22"/>
      <c r="D91" s="22"/>
      <c r="E91" s="22"/>
      <c r="F91" s="16"/>
      <c r="G91" s="64"/>
    </row>
    <row r="92" hidden="1">
      <c r="A92" s="29"/>
      <c r="B92" s="33" t="s">
        <v>39</v>
      </c>
      <c r="E92" s="9"/>
      <c r="F92" s="16"/>
      <c r="G92" s="64"/>
    </row>
    <row r="93" hidden="1">
      <c r="A93" s="67"/>
      <c r="B93" s="11"/>
      <c r="C93" s="11"/>
      <c r="D93" s="11"/>
      <c r="E93" s="12"/>
      <c r="F93" s="16"/>
      <c r="G93" s="64"/>
    </row>
    <row r="94" hidden="1">
      <c r="A94" s="70"/>
      <c r="B94" s="71"/>
      <c r="C94" s="22"/>
      <c r="D94" s="22"/>
      <c r="E94" s="22"/>
      <c r="F94" s="16"/>
      <c r="G94" s="64"/>
    </row>
    <row r="95" hidden="1">
      <c r="A95" s="29"/>
      <c r="B95" s="33" t="s">
        <v>39</v>
      </c>
      <c r="E95" s="9"/>
      <c r="F95" s="16"/>
      <c r="G95" s="64"/>
    </row>
    <row r="96" hidden="1">
      <c r="A96" s="67"/>
      <c r="B96" s="11"/>
      <c r="C96" s="11"/>
      <c r="D96" s="11"/>
      <c r="E96" s="12"/>
      <c r="F96" s="16"/>
      <c r="G96" s="64"/>
    </row>
    <row r="97" hidden="1">
      <c r="A97" s="70"/>
      <c r="C97" s="22"/>
      <c r="D97" s="22"/>
      <c r="E97" s="22"/>
      <c r="F97" s="16"/>
      <c r="G97" s="64"/>
    </row>
    <row r="98" hidden="1">
      <c r="A98" s="29"/>
      <c r="B98" s="33" t="s">
        <v>39</v>
      </c>
      <c r="E98" s="9"/>
      <c r="F98" s="16"/>
      <c r="G98" s="64"/>
    </row>
    <row r="99" hidden="1">
      <c r="A99" s="72"/>
      <c r="B99" s="11"/>
      <c r="C99" s="11"/>
      <c r="D99" s="11"/>
      <c r="E99" s="12"/>
      <c r="F99" s="16"/>
      <c r="G99" s="64"/>
    </row>
    <row r="100">
      <c r="A100" s="26"/>
      <c r="F100" s="16"/>
      <c r="G100" s="64"/>
    </row>
    <row r="101">
      <c r="A101" s="73" t="s">
        <v>56</v>
      </c>
      <c r="B101" s="2"/>
      <c r="C101" s="74">
        <f t="shared" ref="C101:D101" si="1">SUM(C11:C100)</f>
        <v>29</v>
      </c>
      <c r="D101" s="74">
        <f t="shared" si="1"/>
        <v>29</v>
      </c>
      <c r="E101" s="75"/>
      <c r="F101" s="5"/>
      <c r="G101" s="5"/>
    </row>
    <row r="102">
      <c r="A102" s="76" t="s">
        <v>57</v>
      </c>
      <c r="B102" s="11"/>
      <c r="C102" s="77" t="s">
        <v>58</v>
      </c>
      <c r="D102" s="11"/>
      <c r="E102" s="12"/>
      <c r="F102" s="78"/>
      <c r="G102" s="5"/>
    </row>
  </sheetData>
  <mergeCells count="78">
    <mergeCell ref="B67:E67"/>
    <mergeCell ref="B68:E68"/>
    <mergeCell ref="B70:E70"/>
    <mergeCell ref="B71:E71"/>
    <mergeCell ref="A72:E72"/>
    <mergeCell ref="A73:E73"/>
    <mergeCell ref="A74:E74"/>
    <mergeCell ref="B76:E76"/>
    <mergeCell ref="A77:E77"/>
    <mergeCell ref="B79:E79"/>
    <mergeCell ref="A80:E80"/>
    <mergeCell ref="B82:E82"/>
    <mergeCell ref="A83:E83"/>
    <mergeCell ref="A85:E85"/>
    <mergeCell ref="A96:E96"/>
    <mergeCell ref="A97:B97"/>
    <mergeCell ref="B98:E98"/>
    <mergeCell ref="A99:E99"/>
    <mergeCell ref="A100:E100"/>
    <mergeCell ref="A101:B101"/>
    <mergeCell ref="A102:B102"/>
    <mergeCell ref="C102:E102"/>
    <mergeCell ref="A86:E86"/>
    <mergeCell ref="A87:E87"/>
    <mergeCell ref="B89:E89"/>
    <mergeCell ref="A90:E90"/>
    <mergeCell ref="B92:E92"/>
    <mergeCell ref="A93:E93"/>
    <mergeCell ref="B95:E95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B12:E12"/>
    <mergeCell ref="B13:E13"/>
    <mergeCell ref="B15:E15"/>
    <mergeCell ref="B16:E16"/>
    <mergeCell ref="B18:E18"/>
    <mergeCell ref="B19:E19"/>
    <mergeCell ref="B21:E21"/>
    <mergeCell ref="B22:E22"/>
    <mergeCell ref="B24:E24"/>
    <mergeCell ref="B25:E25"/>
    <mergeCell ref="B27:E27"/>
    <mergeCell ref="B28:E28"/>
    <mergeCell ref="B30:E30"/>
    <mergeCell ref="B31:E31"/>
    <mergeCell ref="B33:E33"/>
    <mergeCell ref="B34:E34"/>
    <mergeCell ref="A35:E35"/>
    <mergeCell ref="A36:E36"/>
    <mergeCell ref="A37:E37"/>
    <mergeCell ref="B39:E39"/>
    <mergeCell ref="A40:E40"/>
    <mergeCell ref="A41:B41"/>
    <mergeCell ref="B42:E42"/>
    <mergeCell ref="A43:E43"/>
    <mergeCell ref="B45:E45"/>
    <mergeCell ref="A46:E46"/>
    <mergeCell ref="A47:E47"/>
    <mergeCell ref="B49:E49"/>
    <mergeCell ref="B50:E50"/>
    <mergeCell ref="B52:E52"/>
    <mergeCell ref="B53:E53"/>
    <mergeCell ref="B55:E55"/>
    <mergeCell ref="B56:E56"/>
    <mergeCell ref="B58:E58"/>
    <mergeCell ref="B59:E59"/>
    <mergeCell ref="B61:E61"/>
    <mergeCell ref="B62:E62"/>
    <mergeCell ref="B64:E64"/>
    <mergeCell ref="B65:E65"/>
  </mergeCells>
  <hyperlinks>
    <hyperlink r:id="rId1" ref="B11"/>
    <hyperlink r:id="rId2" ref="B14"/>
    <hyperlink r:id="rId3" ref="B17"/>
    <hyperlink r:id="rId4" ref="B26"/>
    <hyperlink r:id="rId5" ref="B32"/>
  </hyperlinks>
  <drawing r:id="rId6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43"/>
    <col customWidth="1" min="2" max="2" width="4.14"/>
    <col customWidth="1" min="3" max="3" width="31.29"/>
    <col customWidth="1" min="4" max="4" width="45.14"/>
    <col customWidth="1" min="5" max="5" width="6.29"/>
    <col customWidth="1" min="6" max="6" width="4.43"/>
    <col customWidth="1" min="7" max="7" width="9.29"/>
    <col customWidth="1" min="8" max="8" width="8.86"/>
    <col customWidth="1" min="9" max="9" width="7.57"/>
  </cols>
  <sheetData>
    <row r="1">
      <c r="A1" s="140"/>
      <c r="B1" s="141"/>
      <c r="C1" s="142" t="s">
        <v>0</v>
      </c>
      <c r="D1" s="3" t="str">
        <f>COUNTIF(G5:G39,"W")&amp;"-"&amp;COUNTIF(G5:G39,"L")&amp;"-"&amp;COUNTIF(G5:G39,"T")&amp;"-"&amp;COUNTIF(G5:G39,"OTL")</f>
        <v>14-11-0-0</v>
      </c>
      <c r="E1" s="143"/>
      <c r="F1" s="143"/>
      <c r="G1" s="144"/>
      <c r="H1" s="276"/>
      <c r="I1" s="259"/>
    </row>
    <row r="2">
      <c r="A2" s="146"/>
      <c r="B2" s="147"/>
      <c r="C2" s="93" t="s">
        <v>1</v>
      </c>
      <c r="D2" s="8" t="str">
        <f>COUNTIF(I5:I39,"W")&amp;"-"&amp;COUNTIF(I5:I39,"L")&amp;"-"&amp;COUNTIF(I5:I39,"T")&amp;"-"&amp;COUNTIF(I5:I39,"OTL")</f>
        <v>12-5-0-0</v>
      </c>
      <c r="E2" s="148"/>
      <c r="F2" s="148"/>
      <c r="G2" s="149"/>
      <c r="H2" s="276"/>
      <c r="I2" s="260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260"/>
    </row>
    <row r="4">
      <c r="A4" s="156"/>
      <c r="B4" s="157"/>
      <c r="C4" s="158"/>
      <c r="D4" s="159"/>
      <c r="E4" s="160"/>
      <c r="F4" s="160"/>
      <c r="G4" s="161"/>
      <c r="H4" s="276"/>
      <c r="I4" s="261" t="s">
        <v>4</v>
      </c>
    </row>
    <row r="5">
      <c r="A5" s="227" t="s">
        <v>243</v>
      </c>
      <c r="B5" s="2"/>
      <c r="C5" s="2"/>
      <c r="D5" s="2"/>
      <c r="E5" s="2"/>
      <c r="F5" s="2"/>
      <c r="G5" s="4"/>
      <c r="H5" s="277"/>
      <c r="I5" s="260"/>
    </row>
    <row r="6">
      <c r="A6" s="165"/>
      <c r="B6" s="11"/>
      <c r="C6" s="11"/>
      <c r="D6" s="11"/>
      <c r="E6" s="11"/>
      <c r="F6" s="11"/>
      <c r="G6" s="12"/>
      <c r="H6" s="277"/>
      <c r="I6" s="260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260"/>
    </row>
    <row r="8">
      <c r="A8" s="169" t="s">
        <v>61</v>
      </c>
      <c r="B8" s="45"/>
      <c r="C8" s="45"/>
      <c r="D8" s="45"/>
      <c r="E8" s="45"/>
      <c r="F8" s="45"/>
      <c r="G8" s="46"/>
      <c r="H8" s="278"/>
      <c r="I8" s="13"/>
    </row>
    <row r="9">
      <c r="A9" s="228" t="s">
        <v>150</v>
      </c>
      <c r="B9" s="173">
        <v>21.0</v>
      </c>
      <c r="C9" s="229" t="s">
        <v>244</v>
      </c>
      <c r="D9" s="173" t="s">
        <v>32</v>
      </c>
      <c r="E9" s="229">
        <v>7.0</v>
      </c>
      <c r="F9" s="229">
        <v>0.0</v>
      </c>
      <c r="G9" s="230" t="s">
        <v>23</v>
      </c>
      <c r="H9" s="276"/>
      <c r="I9" s="260"/>
    </row>
    <row r="10">
      <c r="A10" s="231" t="s">
        <v>150</v>
      </c>
      <c r="B10" s="176">
        <v>22.0</v>
      </c>
      <c r="C10" s="226" t="s">
        <v>152</v>
      </c>
      <c r="D10" s="176" t="s">
        <v>32</v>
      </c>
      <c r="E10" s="226">
        <v>10.0</v>
      </c>
      <c r="F10" s="226">
        <v>0.0</v>
      </c>
      <c r="G10" s="232" t="s">
        <v>23</v>
      </c>
      <c r="H10" s="278"/>
      <c r="I10" s="13"/>
    </row>
    <row r="11">
      <c r="A11" s="231" t="s">
        <v>150</v>
      </c>
      <c r="B11" s="176">
        <v>22.0</v>
      </c>
      <c r="C11" s="226" t="s">
        <v>189</v>
      </c>
      <c r="D11" s="176" t="s">
        <v>32</v>
      </c>
      <c r="E11" s="226">
        <v>2.0</v>
      </c>
      <c r="F11" s="226">
        <v>8.0</v>
      </c>
      <c r="G11" s="232" t="s">
        <v>14</v>
      </c>
      <c r="H11" s="278"/>
      <c r="I11" s="13"/>
    </row>
    <row r="12">
      <c r="A12" s="233" t="s">
        <v>150</v>
      </c>
      <c r="B12" s="180">
        <v>23.0</v>
      </c>
      <c r="C12" s="234" t="s">
        <v>178</v>
      </c>
      <c r="D12" s="180" t="s">
        <v>32</v>
      </c>
      <c r="E12" s="234">
        <v>1.0</v>
      </c>
      <c r="F12" s="234">
        <v>6.0</v>
      </c>
      <c r="G12" s="235" t="s">
        <v>14</v>
      </c>
      <c r="H12" s="278"/>
      <c r="I12" s="13"/>
    </row>
    <row r="13">
      <c r="A13" s="182"/>
      <c r="B13" s="45"/>
      <c r="C13" s="45"/>
      <c r="D13" s="45"/>
      <c r="E13" s="45"/>
      <c r="F13" s="45"/>
      <c r="G13" s="46"/>
      <c r="H13" s="278"/>
      <c r="I13" s="13"/>
    </row>
    <row r="14">
      <c r="A14" s="228" t="s">
        <v>150</v>
      </c>
      <c r="B14" s="279">
        <v>28.0</v>
      </c>
      <c r="C14" s="229" t="s">
        <v>245</v>
      </c>
      <c r="D14" s="173" t="s">
        <v>103</v>
      </c>
      <c r="E14" s="229" t="s">
        <v>74</v>
      </c>
      <c r="F14" s="280"/>
      <c r="G14" s="281"/>
      <c r="H14" s="278"/>
      <c r="I14" s="13"/>
    </row>
    <row r="15">
      <c r="A15" s="241" t="s">
        <v>17</v>
      </c>
      <c r="B15" s="242">
        <v>6.0</v>
      </c>
      <c r="C15" s="243" t="s">
        <v>108</v>
      </c>
      <c r="D15" s="244" t="s">
        <v>246</v>
      </c>
      <c r="E15" s="243">
        <v>3.0</v>
      </c>
      <c r="F15" s="243">
        <v>6.0</v>
      </c>
      <c r="G15" s="245" t="s">
        <v>14</v>
      </c>
      <c r="H15" s="278"/>
      <c r="I15" s="244" t="s">
        <v>14</v>
      </c>
    </row>
    <row r="16">
      <c r="A16" s="231" t="s">
        <v>154</v>
      </c>
      <c r="B16" s="273">
        <v>7.0</v>
      </c>
      <c r="C16" s="226" t="s">
        <v>245</v>
      </c>
      <c r="D16" s="176" t="s">
        <v>103</v>
      </c>
      <c r="E16" s="226">
        <v>1.0</v>
      </c>
      <c r="F16" s="226">
        <v>3.0</v>
      </c>
      <c r="G16" s="232" t="s">
        <v>14</v>
      </c>
      <c r="H16" s="278"/>
      <c r="I16" s="13"/>
    </row>
    <row r="17">
      <c r="A17" s="231" t="s">
        <v>154</v>
      </c>
      <c r="B17" s="273">
        <v>13.0</v>
      </c>
      <c r="C17" s="226" t="s">
        <v>247</v>
      </c>
      <c r="D17" s="176" t="s">
        <v>78</v>
      </c>
      <c r="E17" s="226">
        <v>1.0</v>
      </c>
      <c r="F17" s="226">
        <v>6.0</v>
      </c>
      <c r="G17" s="232" t="s">
        <v>14</v>
      </c>
      <c r="H17" s="278"/>
      <c r="I17" s="13"/>
    </row>
    <row r="18">
      <c r="A18" s="241" t="s">
        <v>17</v>
      </c>
      <c r="B18" s="242">
        <v>14.0</v>
      </c>
      <c r="C18" s="243" t="s">
        <v>230</v>
      </c>
      <c r="D18" s="244" t="s">
        <v>103</v>
      </c>
      <c r="E18" s="243">
        <v>7.0</v>
      </c>
      <c r="F18" s="243">
        <v>4.0</v>
      </c>
      <c r="G18" s="245" t="s">
        <v>23</v>
      </c>
      <c r="H18" s="278"/>
      <c r="I18" s="244" t="s">
        <v>23</v>
      </c>
    </row>
    <row r="19">
      <c r="A19" s="241" t="s">
        <v>17</v>
      </c>
      <c r="B19" s="242">
        <v>19.0</v>
      </c>
      <c r="C19" s="243" t="s">
        <v>223</v>
      </c>
      <c r="D19" s="244" t="s">
        <v>103</v>
      </c>
      <c r="E19" s="243">
        <v>13.0</v>
      </c>
      <c r="F19" s="243">
        <v>2.0</v>
      </c>
      <c r="G19" s="245" t="s">
        <v>23</v>
      </c>
      <c r="H19" s="278"/>
      <c r="I19" s="244" t="s">
        <v>23</v>
      </c>
    </row>
    <row r="20">
      <c r="A20" s="231" t="s">
        <v>154</v>
      </c>
      <c r="B20" s="273">
        <v>21.0</v>
      </c>
      <c r="C20" s="226" t="s">
        <v>248</v>
      </c>
      <c r="D20" s="176" t="s">
        <v>103</v>
      </c>
      <c r="E20" s="226" t="s">
        <v>74</v>
      </c>
      <c r="F20" s="282"/>
      <c r="G20" s="283"/>
      <c r="H20" s="278"/>
      <c r="I20" s="13"/>
    </row>
    <row r="21">
      <c r="A21" s="231" t="s">
        <v>158</v>
      </c>
      <c r="B21" s="273">
        <v>3.0</v>
      </c>
      <c r="C21" s="226" t="s">
        <v>18</v>
      </c>
      <c r="D21" s="176" t="s">
        <v>249</v>
      </c>
      <c r="E21" s="226" t="s">
        <v>74</v>
      </c>
      <c r="F21" s="282"/>
      <c r="G21" s="283"/>
      <c r="H21" s="278"/>
      <c r="I21" s="13"/>
    </row>
    <row r="22">
      <c r="A22" s="241" t="s">
        <v>26</v>
      </c>
      <c r="B22" s="242">
        <v>9.0</v>
      </c>
      <c r="C22" s="100" t="s">
        <v>232</v>
      </c>
      <c r="D22" s="244" t="s">
        <v>103</v>
      </c>
      <c r="E22" s="243">
        <v>12.0</v>
      </c>
      <c r="F22" s="243">
        <v>1.0</v>
      </c>
      <c r="G22" s="245" t="s">
        <v>23</v>
      </c>
      <c r="H22" s="278"/>
      <c r="I22" s="244" t="s">
        <v>23</v>
      </c>
    </row>
    <row r="23">
      <c r="A23" s="241" t="s">
        <v>26</v>
      </c>
      <c r="B23" s="242">
        <v>10.0</v>
      </c>
      <c r="C23" s="243" t="s">
        <v>250</v>
      </c>
      <c r="D23" s="244" t="s">
        <v>235</v>
      </c>
      <c r="E23" s="243">
        <v>3.0</v>
      </c>
      <c r="F23" s="243">
        <v>5.0</v>
      </c>
      <c r="G23" s="245" t="s">
        <v>14</v>
      </c>
      <c r="H23" s="278"/>
      <c r="I23" s="244" t="s">
        <v>14</v>
      </c>
    </row>
    <row r="24">
      <c r="A24" s="241" t="s">
        <v>26</v>
      </c>
      <c r="B24" s="242">
        <v>16.0</v>
      </c>
      <c r="C24" s="243" t="s">
        <v>128</v>
      </c>
      <c r="D24" s="244" t="s">
        <v>246</v>
      </c>
      <c r="E24" s="243">
        <v>2.0</v>
      </c>
      <c r="F24" s="243">
        <v>3.0</v>
      </c>
      <c r="G24" s="245" t="s">
        <v>14</v>
      </c>
      <c r="H24" s="278"/>
      <c r="I24" s="244" t="s">
        <v>14</v>
      </c>
    </row>
    <row r="25">
      <c r="A25" s="241" t="s">
        <v>36</v>
      </c>
      <c r="B25" s="242">
        <v>1.0</v>
      </c>
      <c r="C25" s="243" t="s">
        <v>119</v>
      </c>
      <c r="D25" s="244" t="s">
        <v>251</v>
      </c>
      <c r="E25" s="243">
        <v>8.0</v>
      </c>
      <c r="F25" s="243">
        <v>2.0</v>
      </c>
      <c r="G25" s="245" t="s">
        <v>23</v>
      </c>
      <c r="H25" s="278"/>
      <c r="I25" s="244" t="s">
        <v>23</v>
      </c>
    </row>
    <row r="26">
      <c r="A26" s="241" t="s">
        <v>36</v>
      </c>
      <c r="B26" s="242">
        <v>5.0</v>
      </c>
      <c r="C26" s="243" t="s">
        <v>229</v>
      </c>
      <c r="D26" s="244" t="s">
        <v>103</v>
      </c>
      <c r="E26" s="243">
        <v>15.0</v>
      </c>
      <c r="F26" s="243">
        <v>2.0</v>
      </c>
      <c r="G26" s="245" t="s">
        <v>23</v>
      </c>
      <c r="H26" s="278"/>
      <c r="I26" s="244" t="s">
        <v>23</v>
      </c>
    </row>
    <row r="27">
      <c r="A27" s="241" t="s">
        <v>36</v>
      </c>
      <c r="B27" s="242">
        <v>7.0</v>
      </c>
      <c r="C27" s="243" t="s">
        <v>157</v>
      </c>
      <c r="D27" s="244" t="s">
        <v>252</v>
      </c>
      <c r="E27" s="243">
        <v>12.0</v>
      </c>
      <c r="F27" s="243">
        <v>3.0</v>
      </c>
      <c r="G27" s="245" t="s">
        <v>23</v>
      </c>
      <c r="H27" s="278"/>
      <c r="I27" s="244" t="s">
        <v>23</v>
      </c>
    </row>
    <row r="28">
      <c r="A28" s="241" t="s">
        <v>36</v>
      </c>
      <c r="B28" s="242">
        <v>8.0</v>
      </c>
      <c r="C28" s="243" t="s">
        <v>236</v>
      </c>
      <c r="D28" s="244" t="s">
        <v>237</v>
      </c>
      <c r="E28" s="243">
        <v>17.0</v>
      </c>
      <c r="F28" s="243">
        <v>0.0</v>
      </c>
      <c r="G28" s="245" t="s">
        <v>23</v>
      </c>
      <c r="H28" s="278"/>
      <c r="I28" s="244" t="s">
        <v>23</v>
      </c>
    </row>
    <row r="29">
      <c r="A29" s="231" t="s">
        <v>163</v>
      </c>
      <c r="B29" s="273">
        <v>19.0</v>
      </c>
      <c r="C29" s="226" t="s">
        <v>253</v>
      </c>
      <c r="D29" s="176" t="s">
        <v>103</v>
      </c>
      <c r="E29" s="226">
        <v>6.0</v>
      </c>
      <c r="F29" s="226">
        <v>7.0</v>
      </c>
      <c r="G29" s="232" t="s">
        <v>14</v>
      </c>
      <c r="H29" s="278"/>
      <c r="I29" s="13"/>
    </row>
    <row r="30">
      <c r="A30" s="241" t="s">
        <v>38</v>
      </c>
      <c r="B30" s="242">
        <v>25.0</v>
      </c>
      <c r="C30" s="243" t="s">
        <v>254</v>
      </c>
      <c r="D30" s="244" t="s">
        <v>103</v>
      </c>
      <c r="E30" s="243">
        <v>5.0</v>
      </c>
      <c r="F30" s="243">
        <v>2.0</v>
      </c>
      <c r="G30" s="245" t="s">
        <v>23</v>
      </c>
      <c r="H30" s="278"/>
      <c r="I30" s="244" t="s">
        <v>23</v>
      </c>
    </row>
    <row r="31">
      <c r="A31" s="231" t="s">
        <v>163</v>
      </c>
      <c r="B31" s="273">
        <v>26.0</v>
      </c>
      <c r="C31" s="226" t="s">
        <v>29</v>
      </c>
      <c r="D31" s="176" t="s">
        <v>231</v>
      </c>
      <c r="E31" s="226">
        <v>1.0</v>
      </c>
      <c r="F31" s="226">
        <v>5.0</v>
      </c>
      <c r="G31" s="232" t="s">
        <v>14</v>
      </c>
      <c r="H31" s="278"/>
      <c r="I31" s="13"/>
    </row>
    <row r="32">
      <c r="A32" s="241" t="s">
        <v>38</v>
      </c>
      <c r="B32" s="242">
        <v>30.0</v>
      </c>
      <c r="C32" s="243" t="s">
        <v>233</v>
      </c>
      <c r="D32" s="244" t="s">
        <v>103</v>
      </c>
      <c r="E32" s="243">
        <v>9.0</v>
      </c>
      <c r="F32" s="243">
        <v>1.0</v>
      </c>
      <c r="G32" s="245" t="s">
        <v>23</v>
      </c>
      <c r="H32" s="278"/>
      <c r="I32" s="244" t="s">
        <v>23</v>
      </c>
    </row>
    <row r="33">
      <c r="A33" s="241" t="s">
        <v>43</v>
      </c>
      <c r="B33" s="242">
        <v>1.0</v>
      </c>
      <c r="C33" s="243" t="s">
        <v>225</v>
      </c>
      <c r="D33" s="244" t="s">
        <v>103</v>
      </c>
      <c r="E33" s="243">
        <v>1.0</v>
      </c>
      <c r="F33" s="243">
        <v>4.0</v>
      </c>
      <c r="G33" s="245" t="s">
        <v>14</v>
      </c>
      <c r="H33" s="278"/>
      <c r="I33" s="244" t="s">
        <v>14</v>
      </c>
    </row>
    <row r="34">
      <c r="A34" s="241" t="s">
        <v>255</v>
      </c>
      <c r="B34" s="242">
        <v>2.0</v>
      </c>
      <c r="C34" s="243" t="s">
        <v>45</v>
      </c>
      <c r="D34" s="244" t="s">
        <v>256</v>
      </c>
      <c r="E34" s="243">
        <v>1.0</v>
      </c>
      <c r="F34" s="243">
        <v>0.0</v>
      </c>
      <c r="G34" s="245" t="s">
        <v>23</v>
      </c>
      <c r="H34" s="278"/>
      <c r="I34" s="244" t="s">
        <v>23</v>
      </c>
    </row>
    <row r="35">
      <c r="A35" s="241" t="s">
        <v>43</v>
      </c>
      <c r="B35" s="242">
        <v>13.0</v>
      </c>
      <c r="C35" s="243" t="s">
        <v>236</v>
      </c>
      <c r="D35" s="244" t="s">
        <v>237</v>
      </c>
      <c r="E35" s="243">
        <v>16.0</v>
      </c>
      <c r="F35" s="243">
        <v>3.0</v>
      </c>
      <c r="G35" s="245" t="s">
        <v>23</v>
      </c>
      <c r="H35" s="278"/>
      <c r="I35" s="244" t="s">
        <v>23</v>
      </c>
    </row>
    <row r="36">
      <c r="A36" s="284" t="s">
        <v>43</v>
      </c>
      <c r="B36" s="285">
        <v>15.0</v>
      </c>
      <c r="C36" s="202" t="s">
        <v>125</v>
      </c>
      <c r="D36" s="256" t="s">
        <v>257</v>
      </c>
      <c r="E36" s="257">
        <v>7.0</v>
      </c>
      <c r="F36" s="257">
        <v>5.0</v>
      </c>
      <c r="G36" s="258" t="s">
        <v>23</v>
      </c>
      <c r="H36" s="278"/>
      <c r="I36" s="244" t="s">
        <v>23</v>
      </c>
    </row>
    <row r="37">
      <c r="A37" s="205"/>
      <c r="B37" s="218"/>
      <c r="C37" s="219"/>
      <c r="D37" s="218"/>
      <c r="E37" s="219"/>
      <c r="F37" s="219"/>
      <c r="G37" s="220"/>
      <c r="H37" s="276"/>
      <c r="I37" s="260"/>
    </row>
    <row r="38" ht="15.75" customHeight="1">
      <c r="A38" s="251" t="s">
        <v>258</v>
      </c>
      <c r="B38" s="11"/>
      <c r="C38" s="11"/>
      <c r="D38" s="11"/>
      <c r="E38" s="11"/>
      <c r="F38" s="11"/>
      <c r="G38" s="12"/>
      <c r="H38" s="286"/>
      <c r="I38" s="13"/>
    </row>
    <row r="39">
      <c r="A39" s="287" t="s">
        <v>43</v>
      </c>
      <c r="B39" s="288">
        <v>17.0</v>
      </c>
      <c r="C39" s="167" t="s">
        <v>108</v>
      </c>
      <c r="D39" s="288" t="s">
        <v>122</v>
      </c>
      <c r="E39" s="167">
        <v>1.0</v>
      </c>
      <c r="F39" s="167">
        <v>8.0</v>
      </c>
      <c r="G39" s="289" t="s">
        <v>14</v>
      </c>
      <c r="H39" s="278"/>
      <c r="I39" s="244" t="s">
        <v>14</v>
      </c>
    </row>
    <row r="40">
      <c r="A40" s="212" t="s">
        <v>173</v>
      </c>
      <c r="B40" s="45"/>
      <c r="C40" s="45"/>
      <c r="D40" s="213" t="s">
        <v>174</v>
      </c>
      <c r="E40" s="214">
        <f t="shared" ref="E40:F40" si="1">SUM(E9:E39)</f>
        <v>161</v>
      </c>
      <c r="F40" s="214">
        <f t="shared" si="1"/>
        <v>86</v>
      </c>
      <c r="G40" s="215"/>
      <c r="H40" s="276"/>
      <c r="I40" s="260"/>
    </row>
  </sheetData>
  <mergeCells count="5">
    <mergeCell ref="A5:G6"/>
    <mergeCell ref="A8:G8"/>
    <mergeCell ref="A13:G13"/>
    <mergeCell ref="A38:G38"/>
    <mergeCell ref="A40:C40"/>
  </mergeCells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27.57"/>
    <col customWidth="1" min="4" max="4" width="47.86"/>
    <col customWidth="1" min="5" max="5" width="6.14"/>
    <col customWidth="1" min="6" max="6" width="5.0"/>
    <col customWidth="1" min="7" max="7" width="8.57"/>
    <col customWidth="1" min="8" max="8" width="8.86"/>
    <col customWidth="1" min="9" max="9" width="7.57"/>
  </cols>
  <sheetData>
    <row r="1">
      <c r="A1" s="140"/>
      <c r="B1" s="141"/>
      <c r="C1" s="142" t="s">
        <v>0</v>
      </c>
      <c r="D1" s="3" t="str">
        <f>COUNTIF(G5:G38,"W")&amp;"-"&amp;COUNTIF(G5:G38,"L")&amp;"-"&amp;COUNTIF(G5:G38,"T")&amp;"-"&amp;COUNTIF(G5:G38,"OTL")</f>
        <v>19-5-1-0</v>
      </c>
      <c r="E1" s="143"/>
      <c r="F1" s="143"/>
      <c r="G1" s="144"/>
      <c r="H1" s="276"/>
      <c r="I1" s="259"/>
    </row>
    <row r="2">
      <c r="A2" s="146"/>
      <c r="B2" s="147"/>
      <c r="C2" s="93" t="s">
        <v>1</v>
      </c>
      <c r="D2" s="8" t="str">
        <f>COUNTIF(I5:I38,"W")&amp;"-"&amp;COUNTIF(I5:I38,"L")&amp;"-"&amp;COUNTIF(I5:I38,"T")&amp;"-"&amp;COUNTIF(I5:I38,"OTL")</f>
        <v>13-4-0-0</v>
      </c>
      <c r="E2" s="148"/>
      <c r="F2" s="148"/>
      <c r="G2" s="149"/>
      <c r="H2" s="276"/>
      <c r="I2" s="260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260"/>
    </row>
    <row r="4">
      <c r="A4" s="156"/>
      <c r="B4" s="157"/>
      <c r="C4" s="158"/>
      <c r="D4" s="159"/>
      <c r="E4" s="160"/>
      <c r="F4" s="160"/>
      <c r="G4" s="161"/>
      <c r="H4" s="276"/>
      <c r="I4" s="261" t="s">
        <v>4</v>
      </c>
    </row>
    <row r="5">
      <c r="A5" s="227" t="s">
        <v>259</v>
      </c>
      <c r="B5" s="2"/>
      <c r="C5" s="2"/>
      <c r="D5" s="2"/>
      <c r="E5" s="2"/>
      <c r="F5" s="2"/>
      <c r="G5" s="4"/>
      <c r="H5" s="277"/>
      <c r="I5" s="260"/>
    </row>
    <row r="6">
      <c r="A6" s="165"/>
      <c r="B6" s="11"/>
      <c r="C6" s="11"/>
      <c r="D6" s="11"/>
      <c r="E6" s="11"/>
      <c r="F6" s="11"/>
      <c r="G6" s="12"/>
      <c r="H6" s="277"/>
      <c r="I6" s="260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260"/>
    </row>
    <row r="8">
      <c r="A8" s="169" t="s">
        <v>260</v>
      </c>
      <c r="B8" s="45"/>
      <c r="C8" s="45"/>
      <c r="D8" s="45"/>
      <c r="E8" s="45"/>
      <c r="F8" s="45"/>
      <c r="G8" s="46"/>
      <c r="H8" s="278"/>
      <c r="I8" s="13"/>
    </row>
    <row r="9">
      <c r="A9" s="228" t="s">
        <v>150</v>
      </c>
      <c r="B9" s="173">
        <v>23.0</v>
      </c>
      <c r="C9" s="229" t="s">
        <v>152</v>
      </c>
      <c r="D9" s="173" t="s">
        <v>32</v>
      </c>
      <c r="E9" s="229">
        <v>6.0</v>
      </c>
      <c r="F9" s="229">
        <v>3.0</v>
      </c>
      <c r="G9" s="230" t="s">
        <v>23</v>
      </c>
      <c r="H9" s="276"/>
      <c r="I9" s="260"/>
    </row>
    <row r="10">
      <c r="A10" s="231" t="s">
        <v>150</v>
      </c>
      <c r="B10" s="176">
        <v>24.0</v>
      </c>
      <c r="C10" s="226" t="s">
        <v>189</v>
      </c>
      <c r="D10" s="176" t="s">
        <v>32</v>
      </c>
      <c r="E10" s="226">
        <v>3.0</v>
      </c>
      <c r="F10" s="226">
        <v>3.0</v>
      </c>
      <c r="G10" s="232" t="s">
        <v>67</v>
      </c>
      <c r="H10" s="278"/>
      <c r="I10" s="13"/>
    </row>
    <row r="11">
      <c r="A11" s="231" t="s">
        <v>150</v>
      </c>
      <c r="B11" s="176">
        <v>24.0</v>
      </c>
      <c r="C11" s="226" t="s">
        <v>178</v>
      </c>
      <c r="D11" s="176" t="s">
        <v>32</v>
      </c>
      <c r="E11" s="226">
        <v>0.0</v>
      </c>
      <c r="F11" s="226">
        <v>6.0</v>
      </c>
      <c r="G11" s="232" t="s">
        <v>14</v>
      </c>
      <c r="H11" s="278"/>
      <c r="I11" s="13"/>
    </row>
    <row r="12">
      <c r="A12" s="233" t="s">
        <v>150</v>
      </c>
      <c r="B12" s="180">
        <v>25.0</v>
      </c>
      <c r="C12" s="234" t="s">
        <v>261</v>
      </c>
      <c r="D12" s="180" t="s">
        <v>32</v>
      </c>
      <c r="E12" s="234">
        <v>9.0</v>
      </c>
      <c r="F12" s="234">
        <v>1.0</v>
      </c>
      <c r="G12" s="235" t="s">
        <v>23</v>
      </c>
      <c r="H12" s="278"/>
      <c r="I12" s="13"/>
    </row>
    <row r="13">
      <c r="A13" s="290" t="s">
        <v>262</v>
      </c>
      <c r="B13" s="45"/>
      <c r="C13" s="45"/>
      <c r="D13" s="45"/>
      <c r="E13" s="45"/>
      <c r="F13" s="45"/>
      <c r="G13" s="46"/>
      <c r="H13" s="278"/>
      <c r="I13" s="13"/>
    </row>
    <row r="14">
      <c r="A14" s="291" t="s">
        <v>150</v>
      </c>
      <c r="B14" s="292">
        <v>25.0</v>
      </c>
      <c r="C14" s="293" t="s">
        <v>263</v>
      </c>
      <c r="D14" s="292" t="s">
        <v>32</v>
      </c>
      <c r="E14" s="293">
        <v>6.0</v>
      </c>
      <c r="F14" s="293">
        <v>4.0</v>
      </c>
      <c r="G14" s="294" t="s">
        <v>23</v>
      </c>
      <c r="H14" s="278"/>
      <c r="I14" s="13"/>
    </row>
    <row r="15">
      <c r="A15" s="156"/>
      <c r="B15" s="160"/>
      <c r="C15" s="295"/>
      <c r="D15" s="160"/>
      <c r="E15" s="295"/>
      <c r="F15" s="295"/>
      <c r="G15" s="161"/>
      <c r="H15" s="278"/>
      <c r="I15" s="13"/>
    </row>
    <row r="16">
      <c r="A16" s="252" t="s">
        <v>17</v>
      </c>
      <c r="B16" s="253">
        <v>7.0</v>
      </c>
      <c r="C16" s="97" t="s">
        <v>225</v>
      </c>
      <c r="D16" s="253" t="s">
        <v>103</v>
      </c>
      <c r="E16" s="97">
        <v>5.0</v>
      </c>
      <c r="F16" s="97">
        <v>1.0</v>
      </c>
      <c r="G16" s="254" t="s">
        <v>23</v>
      </c>
      <c r="H16" s="278"/>
      <c r="I16" s="244" t="s">
        <v>23</v>
      </c>
    </row>
    <row r="17">
      <c r="A17" s="241" t="s">
        <v>17</v>
      </c>
      <c r="B17" s="244">
        <v>14.0</v>
      </c>
      <c r="C17" s="243" t="s">
        <v>230</v>
      </c>
      <c r="D17" s="244" t="s">
        <v>103</v>
      </c>
      <c r="E17" s="243">
        <v>10.0</v>
      </c>
      <c r="F17" s="243">
        <v>2.0</v>
      </c>
      <c r="G17" s="245" t="s">
        <v>23</v>
      </c>
      <c r="H17" s="278"/>
      <c r="I17" s="244" t="s">
        <v>23</v>
      </c>
    </row>
    <row r="18">
      <c r="A18" s="241" t="s">
        <v>17</v>
      </c>
      <c r="B18" s="244">
        <v>15.0</v>
      </c>
      <c r="C18" s="243" t="s">
        <v>121</v>
      </c>
      <c r="D18" s="244" t="s">
        <v>264</v>
      </c>
      <c r="E18" s="243">
        <v>6.0</v>
      </c>
      <c r="F18" s="243">
        <v>1.0</v>
      </c>
      <c r="G18" s="245" t="s">
        <v>23</v>
      </c>
      <c r="H18" s="278"/>
      <c r="I18" s="244" t="s">
        <v>23</v>
      </c>
    </row>
    <row r="19">
      <c r="A19" s="241" t="s">
        <v>17</v>
      </c>
      <c r="B19" s="244">
        <v>21.0</v>
      </c>
      <c r="C19" s="243" t="s">
        <v>236</v>
      </c>
      <c r="D19" s="244" t="s">
        <v>237</v>
      </c>
      <c r="E19" s="243">
        <v>9.0</v>
      </c>
      <c r="F19" s="243">
        <v>1.0</v>
      </c>
      <c r="G19" s="245" t="s">
        <v>23</v>
      </c>
      <c r="H19" s="278"/>
      <c r="I19" s="244" t="s">
        <v>23</v>
      </c>
    </row>
    <row r="20">
      <c r="A20" s="241" t="s">
        <v>17</v>
      </c>
      <c r="B20" s="244">
        <v>23.0</v>
      </c>
      <c r="C20" s="243" t="s">
        <v>229</v>
      </c>
      <c r="D20" s="244" t="s">
        <v>265</v>
      </c>
      <c r="E20" s="243">
        <v>3.0</v>
      </c>
      <c r="F20" s="243">
        <v>7.0</v>
      </c>
      <c r="G20" s="245" t="s">
        <v>14</v>
      </c>
      <c r="H20" s="278"/>
      <c r="I20" s="244" t="s">
        <v>14</v>
      </c>
    </row>
    <row r="21">
      <c r="A21" s="241" t="s">
        <v>17</v>
      </c>
      <c r="B21" s="244">
        <v>29.0</v>
      </c>
      <c r="C21" s="243" t="s">
        <v>108</v>
      </c>
      <c r="D21" s="244" t="s">
        <v>246</v>
      </c>
      <c r="E21" s="243" t="s">
        <v>74</v>
      </c>
      <c r="F21" s="15"/>
      <c r="G21" s="296"/>
      <c r="H21" s="278"/>
      <c r="I21" s="13"/>
    </row>
    <row r="22">
      <c r="A22" s="241" t="s">
        <v>26</v>
      </c>
      <c r="B22" s="244">
        <v>4.0</v>
      </c>
      <c r="C22" s="243" t="s">
        <v>225</v>
      </c>
      <c r="D22" s="244" t="s">
        <v>103</v>
      </c>
      <c r="E22" s="243">
        <v>6.0</v>
      </c>
      <c r="F22" s="243">
        <v>4.0</v>
      </c>
      <c r="G22" s="245" t="s">
        <v>23</v>
      </c>
      <c r="H22" s="278"/>
      <c r="I22" s="244" t="s">
        <v>23</v>
      </c>
    </row>
    <row r="23">
      <c r="A23" s="231" t="s">
        <v>158</v>
      </c>
      <c r="B23" s="176">
        <v>11.0</v>
      </c>
      <c r="C23" s="226" t="s">
        <v>29</v>
      </c>
      <c r="D23" s="176" t="s">
        <v>266</v>
      </c>
      <c r="E23" s="226">
        <v>4.0</v>
      </c>
      <c r="F23" s="226">
        <v>3.0</v>
      </c>
      <c r="G23" s="232" t="s">
        <v>23</v>
      </c>
      <c r="H23" s="278"/>
      <c r="I23" s="13"/>
    </row>
    <row r="24">
      <c r="A24" s="241" t="s">
        <v>26</v>
      </c>
      <c r="B24" s="244">
        <v>18.0</v>
      </c>
      <c r="C24" s="243" t="s">
        <v>254</v>
      </c>
      <c r="D24" s="244" t="s">
        <v>103</v>
      </c>
      <c r="E24" s="243">
        <v>2.0</v>
      </c>
      <c r="F24" s="243">
        <v>3.0</v>
      </c>
      <c r="G24" s="245" t="s">
        <v>14</v>
      </c>
      <c r="H24" s="278"/>
      <c r="I24" s="244" t="s">
        <v>14</v>
      </c>
    </row>
    <row r="25">
      <c r="A25" s="241" t="s">
        <v>36</v>
      </c>
      <c r="B25" s="297">
        <v>2.0</v>
      </c>
      <c r="C25" s="243" t="s">
        <v>45</v>
      </c>
      <c r="D25" s="244" t="s">
        <v>267</v>
      </c>
      <c r="E25" s="243">
        <v>5.0</v>
      </c>
      <c r="F25" s="243">
        <v>3.0</v>
      </c>
      <c r="G25" s="245" t="s">
        <v>23</v>
      </c>
      <c r="H25" s="278"/>
      <c r="I25" s="244" t="s">
        <v>23</v>
      </c>
    </row>
    <row r="26">
      <c r="A26" s="241" t="s">
        <v>36</v>
      </c>
      <c r="B26" s="297">
        <v>4.0</v>
      </c>
      <c r="C26" s="243" t="s">
        <v>268</v>
      </c>
      <c r="D26" s="244" t="s">
        <v>265</v>
      </c>
      <c r="E26" s="243">
        <v>14.0</v>
      </c>
      <c r="F26" s="243">
        <v>5.0</v>
      </c>
      <c r="G26" s="245" t="s">
        <v>23</v>
      </c>
      <c r="H26" s="278"/>
      <c r="I26" s="244" t="s">
        <v>23</v>
      </c>
    </row>
    <row r="27">
      <c r="A27" s="241" t="s">
        <v>36</v>
      </c>
      <c r="B27" s="244">
        <v>9.0</v>
      </c>
      <c r="C27" s="243" t="s">
        <v>233</v>
      </c>
      <c r="D27" s="244" t="s">
        <v>103</v>
      </c>
      <c r="E27" s="243">
        <v>9.0</v>
      </c>
      <c r="F27" s="243">
        <v>1.0</v>
      </c>
      <c r="G27" s="245" t="s">
        <v>23</v>
      </c>
      <c r="H27" s="278"/>
      <c r="I27" s="244" t="s">
        <v>23</v>
      </c>
    </row>
    <row r="28">
      <c r="A28" s="241" t="s">
        <v>36</v>
      </c>
      <c r="B28" s="244">
        <v>11.0</v>
      </c>
      <c r="C28" s="243" t="s">
        <v>250</v>
      </c>
      <c r="D28" s="244" t="s">
        <v>235</v>
      </c>
      <c r="E28" s="243">
        <v>1.0</v>
      </c>
      <c r="F28" s="243">
        <v>6.0</v>
      </c>
      <c r="G28" s="245" t="s">
        <v>14</v>
      </c>
      <c r="H28" s="278"/>
      <c r="I28" s="244" t="s">
        <v>14</v>
      </c>
    </row>
    <row r="29">
      <c r="A29" s="231" t="s">
        <v>163</v>
      </c>
      <c r="B29" s="176">
        <v>22.0</v>
      </c>
      <c r="C29" s="226" t="s">
        <v>224</v>
      </c>
      <c r="D29" s="176" t="s">
        <v>265</v>
      </c>
      <c r="E29" s="226">
        <v>4.0</v>
      </c>
      <c r="F29" s="226">
        <v>1.0</v>
      </c>
      <c r="G29" s="232" t="s">
        <v>23</v>
      </c>
      <c r="H29" s="278"/>
      <c r="I29" s="13"/>
    </row>
    <row r="30">
      <c r="A30" s="241" t="s">
        <v>269</v>
      </c>
      <c r="B30" s="244">
        <v>27.0</v>
      </c>
      <c r="C30" s="243" t="s">
        <v>239</v>
      </c>
      <c r="D30" s="244" t="s">
        <v>103</v>
      </c>
      <c r="E30" s="243">
        <v>1.0</v>
      </c>
      <c r="F30" s="243">
        <v>0.0</v>
      </c>
      <c r="G30" s="245" t="s">
        <v>23</v>
      </c>
      <c r="H30" s="278"/>
      <c r="I30" s="244" t="s">
        <v>23</v>
      </c>
    </row>
    <row r="31">
      <c r="A31" s="231" t="s">
        <v>163</v>
      </c>
      <c r="B31" s="176">
        <v>27.0</v>
      </c>
      <c r="C31" s="107" t="s">
        <v>232</v>
      </c>
      <c r="D31" s="176" t="s">
        <v>103</v>
      </c>
      <c r="E31" s="226">
        <v>6.0</v>
      </c>
      <c r="F31" s="226">
        <v>0.0</v>
      </c>
      <c r="G31" s="232" t="s">
        <v>23</v>
      </c>
      <c r="H31" s="278"/>
      <c r="I31" s="13"/>
    </row>
    <row r="32">
      <c r="A32" s="241" t="s">
        <v>43</v>
      </c>
      <c r="B32" s="244">
        <v>3.0</v>
      </c>
      <c r="C32" s="243" t="s">
        <v>157</v>
      </c>
      <c r="D32" s="244" t="s">
        <v>270</v>
      </c>
      <c r="E32" s="243">
        <v>12.0</v>
      </c>
      <c r="F32" s="243">
        <v>0.0</v>
      </c>
      <c r="G32" s="245" t="s">
        <v>23</v>
      </c>
      <c r="H32" s="278"/>
      <c r="I32" s="244" t="s">
        <v>23</v>
      </c>
    </row>
    <row r="33">
      <c r="A33" s="241" t="s">
        <v>43</v>
      </c>
      <c r="B33" s="244">
        <v>4.0</v>
      </c>
      <c r="C33" s="243" t="s">
        <v>271</v>
      </c>
      <c r="D33" s="244" t="s">
        <v>272</v>
      </c>
      <c r="E33" s="243">
        <v>10.0</v>
      </c>
      <c r="F33" s="243">
        <v>1.0</v>
      </c>
      <c r="G33" s="245" t="s">
        <v>23</v>
      </c>
      <c r="H33" s="278"/>
      <c r="I33" s="244" t="s">
        <v>23</v>
      </c>
    </row>
    <row r="34">
      <c r="A34" s="241" t="s">
        <v>43</v>
      </c>
      <c r="B34" s="244">
        <v>10.0</v>
      </c>
      <c r="C34" s="243" t="s">
        <v>223</v>
      </c>
      <c r="D34" s="244" t="s">
        <v>103</v>
      </c>
      <c r="E34" s="243">
        <v>11.0</v>
      </c>
      <c r="F34" s="243">
        <v>2.0</v>
      </c>
      <c r="G34" s="245" t="s">
        <v>23</v>
      </c>
      <c r="H34" s="278"/>
      <c r="I34" s="244" t="s">
        <v>23</v>
      </c>
    </row>
    <row r="35">
      <c r="A35" s="284" t="s">
        <v>43</v>
      </c>
      <c r="B35" s="256">
        <v>11.0</v>
      </c>
      <c r="C35" s="257" t="s">
        <v>119</v>
      </c>
      <c r="D35" s="256" t="s">
        <v>251</v>
      </c>
      <c r="E35" s="257">
        <v>7.0</v>
      </c>
      <c r="F35" s="257">
        <v>4.0</v>
      </c>
      <c r="G35" s="258" t="s">
        <v>23</v>
      </c>
      <c r="H35" s="278"/>
      <c r="I35" s="244" t="s">
        <v>23</v>
      </c>
    </row>
    <row r="36">
      <c r="A36" s="205"/>
      <c r="B36" s="218"/>
      <c r="C36" s="219"/>
      <c r="D36" s="218"/>
      <c r="E36" s="219"/>
      <c r="F36" s="219"/>
      <c r="G36" s="220"/>
      <c r="H36" s="276"/>
      <c r="I36" s="260"/>
    </row>
    <row r="37" ht="15.75" customHeight="1">
      <c r="A37" s="251" t="s">
        <v>273</v>
      </c>
      <c r="B37" s="11"/>
      <c r="C37" s="11"/>
      <c r="D37" s="11"/>
      <c r="E37" s="11"/>
      <c r="F37" s="11"/>
      <c r="G37" s="12"/>
      <c r="H37" s="286"/>
      <c r="I37" s="13"/>
    </row>
    <row r="38">
      <c r="A38" s="287" t="s">
        <v>43</v>
      </c>
      <c r="B38" s="288">
        <v>18.0</v>
      </c>
      <c r="C38" s="167" t="s">
        <v>104</v>
      </c>
      <c r="D38" s="288" t="s">
        <v>122</v>
      </c>
      <c r="E38" s="167">
        <v>2.0</v>
      </c>
      <c r="F38" s="167">
        <v>5.0</v>
      </c>
      <c r="G38" s="289" t="s">
        <v>14</v>
      </c>
      <c r="H38" s="278"/>
      <c r="I38" s="244" t="s">
        <v>14</v>
      </c>
    </row>
    <row r="39">
      <c r="A39" s="212" t="s">
        <v>173</v>
      </c>
      <c r="B39" s="45"/>
      <c r="C39" s="45"/>
      <c r="D39" s="213" t="s">
        <v>174</v>
      </c>
      <c r="E39" s="214">
        <f t="shared" ref="E39:F39" si="1">SUM(E9:E38)</f>
        <v>151</v>
      </c>
      <c r="F39" s="214">
        <f t="shared" si="1"/>
        <v>67</v>
      </c>
      <c r="G39" s="215"/>
      <c r="H39" s="276"/>
      <c r="I39" s="260"/>
    </row>
  </sheetData>
  <mergeCells count="5">
    <mergeCell ref="A5:G6"/>
    <mergeCell ref="A8:G8"/>
    <mergeCell ref="A13:G13"/>
    <mergeCell ref="A37:G37"/>
    <mergeCell ref="A39:C39"/>
  </mergeCells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28.0"/>
    <col customWidth="1" min="4" max="4" width="47.43"/>
    <col customWidth="1" min="5" max="5" width="6.29"/>
    <col customWidth="1" min="6" max="6" width="5.0"/>
    <col customWidth="1" min="7" max="7" width="8.43"/>
    <col customWidth="1" min="8" max="8" width="8.86"/>
    <col customWidth="1" min="9" max="9" width="7.57"/>
  </cols>
  <sheetData>
    <row r="1">
      <c r="A1" s="140"/>
      <c r="B1" s="141"/>
      <c r="C1" s="142" t="s">
        <v>0</v>
      </c>
      <c r="D1" s="3" t="str">
        <f>COUNTIF(G5:G38,"W")&amp;"-"&amp;COUNTIF(G5:G38,"L")&amp;"-"&amp;COUNTIF(G5:G38,"T")&amp;"-"&amp;COUNTIF(G5:G38,"OTL")</f>
        <v>19-4-0-2</v>
      </c>
      <c r="E1" s="143"/>
      <c r="F1" s="143"/>
      <c r="G1" s="144"/>
      <c r="H1" s="276"/>
      <c r="I1" s="259"/>
    </row>
    <row r="2">
      <c r="A2" s="146"/>
      <c r="B2" s="147"/>
      <c r="C2" s="93" t="s">
        <v>1</v>
      </c>
      <c r="D2" s="8" t="str">
        <f>COUNTIF(I5:I38,"W")&amp;"-"&amp;COUNTIF(I5:I38,"L")&amp;"-"&amp;COUNTIF(I5:I38,"T")&amp;"-"&amp;COUNTIF(I5:I38,"OTL")</f>
        <v>14-3-0-1</v>
      </c>
      <c r="E2" s="148"/>
      <c r="F2" s="148"/>
      <c r="G2" s="149"/>
      <c r="H2" s="276"/>
      <c r="I2" s="260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260"/>
    </row>
    <row r="4">
      <c r="A4" s="156"/>
      <c r="B4" s="157"/>
      <c r="C4" s="158"/>
      <c r="D4" s="159"/>
      <c r="E4" s="160"/>
      <c r="F4" s="160"/>
      <c r="G4" s="161"/>
      <c r="H4" s="276"/>
      <c r="I4" s="261" t="s">
        <v>4</v>
      </c>
    </row>
    <row r="5">
      <c r="A5" s="227" t="s">
        <v>274</v>
      </c>
      <c r="B5" s="2"/>
      <c r="C5" s="2"/>
      <c r="D5" s="2"/>
      <c r="E5" s="2"/>
      <c r="F5" s="2"/>
      <c r="G5" s="4"/>
      <c r="H5" s="277"/>
      <c r="I5" s="260"/>
    </row>
    <row r="6">
      <c r="A6" s="165"/>
      <c r="B6" s="11"/>
      <c r="C6" s="11"/>
      <c r="D6" s="11"/>
      <c r="E6" s="11"/>
      <c r="F6" s="11"/>
      <c r="G6" s="12"/>
      <c r="H6" s="277"/>
      <c r="I6" s="260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260"/>
    </row>
    <row r="8">
      <c r="A8" s="169" t="s">
        <v>260</v>
      </c>
      <c r="B8" s="45"/>
      <c r="C8" s="45"/>
      <c r="D8" s="45"/>
      <c r="E8" s="45"/>
      <c r="F8" s="45"/>
      <c r="G8" s="46"/>
      <c r="H8" s="278"/>
      <c r="I8" s="13"/>
    </row>
    <row r="9">
      <c r="A9" s="228" t="s">
        <v>150</v>
      </c>
      <c r="B9" s="173">
        <v>10.0</v>
      </c>
      <c r="C9" s="229" t="s">
        <v>275</v>
      </c>
      <c r="D9" s="173" t="s">
        <v>32</v>
      </c>
      <c r="E9" s="229">
        <v>6.0</v>
      </c>
      <c r="F9" s="229">
        <v>2.0</v>
      </c>
      <c r="G9" s="230" t="s">
        <v>23</v>
      </c>
      <c r="H9" s="276"/>
      <c r="I9" s="260"/>
    </row>
    <row r="10">
      <c r="A10" s="231" t="s">
        <v>150</v>
      </c>
      <c r="B10" s="176">
        <v>11.0</v>
      </c>
      <c r="C10" s="226" t="s">
        <v>189</v>
      </c>
      <c r="D10" s="176" t="s">
        <v>32</v>
      </c>
      <c r="E10" s="226">
        <v>5.0</v>
      </c>
      <c r="F10" s="226">
        <v>4.0</v>
      </c>
      <c r="G10" s="232" t="s">
        <v>23</v>
      </c>
      <c r="H10" s="278"/>
      <c r="I10" s="13"/>
    </row>
    <row r="11">
      <c r="A11" s="233" t="s">
        <v>150</v>
      </c>
      <c r="B11" s="180">
        <v>11.0</v>
      </c>
      <c r="C11" s="234" t="s">
        <v>276</v>
      </c>
      <c r="D11" s="180" t="s">
        <v>32</v>
      </c>
      <c r="E11" s="234">
        <v>4.0</v>
      </c>
      <c r="F11" s="234">
        <v>2.0</v>
      </c>
      <c r="G11" s="235" t="s">
        <v>23</v>
      </c>
      <c r="H11" s="278"/>
      <c r="I11" s="13"/>
    </row>
    <row r="12">
      <c r="A12" s="290" t="s">
        <v>262</v>
      </c>
      <c r="B12" s="45"/>
      <c r="C12" s="45"/>
      <c r="D12" s="45"/>
      <c r="E12" s="45"/>
      <c r="F12" s="45"/>
      <c r="G12" s="46"/>
      <c r="H12" s="278"/>
      <c r="I12" s="13"/>
    </row>
    <row r="13">
      <c r="A13" s="291" t="s">
        <v>150</v>
      </c>
      <c r="B13" s="292">
        <v>12.0</v>
      </c>
      <c r="C13" s="293" t="s">
        <v>151</v>
      </c>
      <c r="D13" s="292" t="s">
        <v>32</v>
      </c>
      <c r="E13" s="293">
        <v>1.0</v>
      </c>
      <c r="F13" s="293">
        <v>4.0</v>
      </c>
      <c r="G13" s="294" t="s">
        <v>14</v>
      </c>
      <c r="H13" s="278"/>
      <c r="I13" s="13"/>
    </row>
    <row r="14">
      <c r="A14" s="298"/>
      <c r="B14" s="299"/>
      <c r="C14" s="300"/>
      <c r="D14" s="299"/>
      <c r="E14" s="300"/>
      <c r="F14" s="300"/>
      <c r="G14" s="301"/>
      <c r="H14" s="278"/>
      <c r="I14" s="13"/>
    </row>
    <row r="15">
      <c r="A15" s="228" t="s">
        <v>154</v>
      </c>
      <c r="B15" s="173">
        <v>1.0</v>
      </c>
      <c r="C15" s="229" t="s">
        <v>253</v>
      </c>
      <c r="D15" s="173" t="s">
        <v>103</v>
      </c>
      <c r="E15" s="229">
        <v>3.0</v>
      </c>
      <c r="F15" s="229">
        <v>2.0</v>
      </c>
      <c r="G15" s="230" t="s">
        <v>23</v>
      </c>
      <c r="H15" s="278"/>
      <c r="I15" s="13"/>
    </row>
    <row r="16">
      <c r="A16" s="241" t="s">
        <v>17</v>
      </c>
      <c r="B16" s="244">
        <v>8.0</v>
      </c>
      <c r="C16" s="243" t="s">
        <v>230</v>
      </c>
      <c r="D16" s="244" t="s">
        <v>103</v>
      </c>
      <c r="E16" s="243">
        <v>5.0</v>
      </c>
      <c r="F16" s="243">
        <v>8.0</v>
      </c>
      <c r="G16" s="245" t="s">
        <v>14</v>
      </c>
      <c r="H16" s="278"/>
      <c r="I16" s="244" t="s">
        <v>14</v>
      </c>
    </row>
    <row r="17">
      <c r="A17" s="241" t="s">
        <v>17</v>
      </c>
      <c r="B17" s="244">
        <v>15.0</v>
      </c>
      <c r="C17" s="100" t="s">
        <v>223</v>
      </c>
      <c r="D17" s="244" t="s">
        <v>103</v>
      </c>
      <c r="E17" s="243">
        <v>8.0</v>
      </c>
      <c r="F17" s="243">
        <v>5.0</v>
      </c>
      <c r="G17" s="245" t="s">
        <v>23</v>
      </c>
      <c r="H17" s="278"/>
      <c r="I17" s="244" t="s">
        <v>23</v>
      </c>
    </row>
    <row r="18">
      <c r="A18" s="241" t="s">
        <v>17</v>
      </c>
      <c r="B18" s="244">
        <v>16.0</v>
      </c>
      <c r="C18" s="243" t="s">
        <v>108</v>
      </c>
      <c r="D18" s="244" t="s">
        <v>277</v>
      </c>
      <c r="E18" s="243">
        <v>1.0</v>
      </c>
      <c r="F18" s="243">
        <v>3.0</v>
      </c>
      <c r="G18" s="245" t="s">
        <v>14</v>
      </c>
      <c r="H18" s="278"/>
      <c r="I18" s="244" t="s">
        <v>14</v>
      </c>
    </row>
    <row r="19">
      <c r="A19" s="231" t="s">
        <v>154</v>
      </c>
      <c r="B19" s="176">
        <v>23.0</v>
      </c>
      <c r="C19" s="226" t="s">
        <v>45</v>
      </c>
      <c r="D19" s="176" t="s">
        <v>256</v>
      </c>
      <c r="E19" s="226">
        <v>6.0</v>
      </c>
      <c r="F19" s="226">
        <v>2.0</v>
      </c>
      <c r="G19" s="232" t="s">
        <v>23</v>
      </c>
      <c r="H19" s="278"/>
      <c r="I19" s="13"/>
    </row>
    <row r="20">
      <c r="A20" s="241" t="s">
        <v>17</v>
      </c>
      <c r="B20" s="244">
        <v>31.0</v>
      </c>
      <c r="C20" s="243" t="s">
        <v>250</v>
      </c>
      <c r="D20" s="244" t="s">
        <v>278</v>
      </c>
      <c r="E20" s="243">
        <v>5.0</v>
      </c>
      <c r="F20" s="243">
        <v>4.0</v>
      </c>
      <c r="G20" s="245" t="s">
        <v>23</v>
      </c>
      <c r="H20" s="278"/>
      <c r="I20" s="244" t="s">
        <v>23</v>
      </c>
    </row>
    <row r="21">
      <c r="A21" s="241" t="s">
        <v>26</v>
      </c>
      <c r="B21" s="244">
        <v>5.0</v>
      </c>
      <c r="C21" s="243" t="s">
        <v>225</v>
      </c>
      <c r="D21" s="244" t="s">
        <v>103</v>
      </c>
      <c r="E21" s="243">
        <v>3.0</v>
      </c>
      <c r="F21" s="243">
        <v>1.0</v>
      </c>
      <c r="G21" s="245" t="s">
        <v>23</v>
      </c>
      <c r="H21" s="278"/>
      <c r="I21" s="244" t="s">
        <v>23</v>
      </c>
    </row>
    <row r="22">
      <c r="A22" s="231" t="s">
        <v>158</v>
      </c>
      <c r="B22" s="176">
        <v>12.0</v>
      </c>
      <c r="C22" s="226" t="s">
        <v>229</v>
      </c>
      <c r="D22" s="176" t="s">
        <v>103</v>
      </c>
      <c r="E22" s="226" t="s">
        <v>279</v>
      </c>
      <c r="G22" s="9"/>
      <c r="H22" s="278"/>
      <c r="I22" s="13"/>
    </row>
    <row r="23">
      <c r="A23" s="241" t="s">
        <v>26</v>
      </c>
      <c r="B23" s="244">
        <v>13.0</v>
      </c>
      <c r="C23" s="100" t="s">
        <v>121</v>
      </c>
      <c r="D23" s="244" t="s">
        <v>264</v>
      </c>
      <c r="E23" s="243">
        <v>14.0</v>
      </c>
      <c r="F23" s="243">
        <v>3.0</v>
      </c>
      <c r="G23" s="245" t="s">
        <v>23</v>
      </c>
      <c r="H23" s="278"/>
      <c r="I23" s="244" t="s">
        <v>23</v>
      </c>
    </row>
    <row r="24">
      <c r="A24" s="241" t="s">
        <v>26</v>
      </c>
      <c r="B24" s="297">
        <v>19.0</v>
      </c>
      <c r="C24" s="243" t="s">
        <v>157</v>
      </c>
      <c r="D24" s="244" t="s">
        <v>280</v>
      </c>
      <c r="E24" s="243">
        <v>9.0</v>
      </c>
      <c r="F24" s="243">
        <v>2.0</v>
      </c>
      <c r="G24" s="245" t="s">
        <v>23</v>
      </c>
      <c r="H24" s="278"/>
      <c r="I24" s="244" t="s">
        <v>23</v>
      </c>
    </row>
    <row r="25">
      <c r="A25" s="241" t="s">
        <v>26</v>
      </c>
      <c r="B25" s="297">
        <v>21.0</v>
      </c>
      <c r="C25" s="243" t="s">
        <v>268</v>
      </c>
      <c r="D25" s="244" t="s">
        <v>281</v>
      </c>
      <c r="E25" s="243">
        <v>14.0</v>
      </c>
      <c r="F25" s="243">
        <v>2.0</v>
      </c>
      <c r="G25" s="245" t="s">
        <v>23</v>
      </c>
      <c r="H25" s="278"/>
      <c r="I25" s="244" t="s">
        <v>23</v>
      </c>
    </row>
    <row r="26">
      <c r="A26" s="241" t="s">
        <v>36</v>
      </c>
      <c r="B26" s="244">
        <v>3.0</v>
      </c>
      <c r="C26" s="243" t="s">
        <v>254</v>
      </c>
      <c r="D26" s="244" t="s">
        <v>103</v>
      </c>
      <c r="E26" s="243">
        <v>7.0</v>
      </c>
      <c r="F26" s="243">
        <v>8.0</v>
      </c>
      <c r="G26" s="245" t="s">
        <v>165</v>
      </c>
      <c r="H26" s="278"/>
      <c r="I26" s="244" t="s">
        <v>165</v>
      </c>
    </row>
    <row r="27">
      <c r="A27" s="241" t="s">
        <v>36</v>
      </c>
      <c r="B27" s="244">
        <v>11.0</v>
      </c>
      <c r="C27" s="243" t="s">
        <v>236</v>
      </c>
      <c r="D27" s="244" t="s">
        <v>282</v>
      </c>
      <c r="E27" s="243">
        <v>3.0</v>
      </c>
      <c r="F27" s="243">
        <v>1.0</v>
      </c>
      <c r="G27" s="245" t="s">
        <v>23</v>
      </c>
      <c r="H27" s="278"/>
      <c r="I27" s="244" t="s">
        <v>23</v>
      </c>
    </row>
    <row r="28">
      <c r="A28" s="231" t="s">
        <v>163</v>
      </c>
      <c r="B28" s="176">
        <v>21.0</v>
      </c>
      <c r="C28" s="226" t="s">
        <v>283</v>
      </c>
      <c r="D28" s="176" t="s">
        <v>103</v>
      </c>
      <c r="E28" s="226">
        <v>5.0</v>
      </c>
      <c r="F28" s="226">
        <v>6.0</v>
      </c>
      <c r="G28" s="232" t="s">
        <v>165</v>
      </c>
      <c r="H28" s="278"/>
      <c r="I28" s="13"/>
    </row>
    <row r="29">
      <c r="A29" s="241" t="s">
        <v>38</v>
      </c>
      <c r="B29" s="244">
        <v>23.0</v>
      </c>
      <c r="C29" s="243" t="s">
        <v>233</v>
      </c>
      <c r="D29" s="244" t="s">
        <v>281</v>
      </c>
      <c r="E29" s="243">
        <v>7.0</v>
      </c>
      <c r="F29" s="243">
        <v>3.0</v>
      </c>
      <c r="G29" s="245" t="s">
        <v>23</v>
      </c>
      <c r="H29" s="278"/>
      <c r="I29" s="244" t="s">
        <v>23</v>
      </c>
    </row>
    <row r="30">
      <c r="A30" s="241" t="s">
        <v>38</v>
      </c>
      <c r="B30" s="244">
        <v>28.0</v>
      </c>
      <c r="C30" s="243" t="s">
        <v>253</v>
      </c>
      <c r="D30" s="244" t="s">
        <v>103</v>
      </c>
      <c r="E30" s="243">
        <v>2.0</v>
      </c>
      <c r="F30" s="243">
        <v>1.0</v>
      </c>
      <c r="G30" s="245" t="s">
        <v>23</v>
      </c>
      <c r="H30" s="278"/>
      <c r="I30" s="244" t="s">
        <v>23</v>
      </c>
    </row>
    <row r="31">
      <c r="A31" s="241" t="s">
        <v>43</v>
      </c>
      <c r="B31" s="244">
        <v>4.0</v>
      </c>
      <c r="C31" s="243" t="s">
        <v>128</v>
      </c>
      <c r="D31" s="244" t="s">
        <v>246</v>
      </c>
      <c r="E31" s="243">
        <v>14.0</v>
      </c>
      <c r="F31" s="243">
        <v>1.0</v>
      </c>
      <c r="G31" s="245" t="s">
        <v>23</v>
      </c>
      <c r="H31" s="278"/>
      <c r="I31" s="244" t="s">
        <v>23</v>
      </c>
    </row>
    <row r="32">
      <c r="A32" s="241" t="s">
        <v>43</v>
      </c>
      <c r="B32" s="244">
        <v>5.0</v>
      </c>
      <c r="C32" s="100" t="s">
        <v>125</v>
      </c>
      <c r="D32" s="244" t="s">
        <v>284</v>
      </c>
      <c r="E32" s="243">
        <v>6.0</v>
      </c>
      <c r="F32" s="243">
        <v>3.0</v>
      </c>
      <c r="G32" s="245" t="s">
        <v>23</v>
      </c>
      <c r="H32" s="278"/>
      <c r="I32" s="244" t="s">
        <v>23</v>
      </c>
    </row>
    <row r="33">
      <c r="A33" s="241" t="s">
        <v>43</v>
      </c>
      <c r="B33" s="244">
        <v>11.0</v>
      </c>
      <c r="C33" s="100" t="s">
        <v>232</v>
      </c>
      <c r="D33" s="244" t="s">
        <v>103</v>
      </c>
      <c r="E33" s="243">
        <v>12.0</v>
      </c>
      <c r="F33" s="243">
        <v>2.0</v>
      </c>
      <c r="G33" s="245" t="s">
        <v>23</v>
      </c>
      <c r="H33" s="278"/>
      <c r="I33" s="244" t="s">
        <v>23</v>
      </c>
    </row>
    <row r="34">
      <c r="A34" s="284" t="s">
        <v>43</v>
      </c>
      <c r="B34" s="256">
        <v>12.0</v>
      </c>
      <c r="C34" s="257" t="s">
        <v>119</v>
      </c>
      <c r="D34" s="256" t="s">
        <v>251</v>
      </c>
      <c r="E34" s="257">
        <v>8.0</v>
      </c>
      <c r="F34" s="257">
        <v>3.0</v>
      </c>
      <c r="G34" s="258" t="s">
        <v>23</v>
      </c>
      <c r="H34" s="278"/>
      <c r="I34" s="244" t="s">
        <v>23</v>
      </c>
    </row>
    <row r="35">
      <c r="A35" s="205"/>
      <c r="B35" s="218"/>
      <c r="C35" s="219"/>
      <c r="D35" s="218"/>
      <c r="E35" s="219"/>
      <c r="F35" s="219"/>
      <c r="G35" s="220"/>
      <c r="H35" s="276"/>
      <c r="I35" s="260"/>
    </row>
    <row r="36" ht="15.75" customHeight="1">
      <c r="A36" s="251" t="s">
        <v>285</v>
      </c>
      <c r="B36" s="11"/>
      <c r="C36" s="11"/>
      <c r="D36" s="11"/>
      <c r="E36" s="11"/>
      <c r="F36" s="11"/>
      <c r="G36" s="12"/>
      <c r="H36" s="277"/>
      <c r="I36" s="260"/>
    </row>
    <row r="37">
      <c r="A37" s="252" t="s">
        <v>43</v>
      </c>
      <c r="B37" s="253">
        <v>19.0</v>
      </c>
      <c r="C37" s="97" t="s">
        <v>254</v>
      </c>
      <c r="D37" s="253" t="s">
        <v>264</v>
      </c>
      <c r="E37" s="97">
        <v>4.0</v>
      </c>
      <c r="F37" s="97">
        <v>1.0</v>
      </c>
      <c r="G37" s="254" t="s">
        <v>23</v>
      </c>
      <c r="H37" s="278"/>
      <c r="I37" s="244" t="s">
        <v>23</v>
      </c>
    </row>
    <row r="38">
      <c r="A38" s="284" t="s">
        <v>43</v>
      </c>
      <c r="B38" s="256">
        <v>20.0</v>
      </c>
      <c r="C38" s="257" t="s">
        <v>253</v>
      </c>
      <c r="D38" s="256" t="s">
        <v>264</v>
      </c>
      <c r="E38" s="257">
        <v>3.0</v>
      </c>
      <c r="F38" s="257">
        <v>6.0</v>
      </c>
      <c r="G38" s="258" t="s">
        <v>14</v>
      </c>
      <c r="H38" s="278"/>
      <c r="I38" s="244" t="s">
        <v>14</v>
      </c>
    </row>
    <row r="39">
      <c r="A39" s="212" t="s">
        <v>286</v>
      </c>
      <c r="B39" s="45"/>
      <c r="C39" s="45"/>
      <c r="D39" s="213" t="s">
        <v>174</v>
      </c>
      <c r="E39" s="214">
        <f t="shared" ref="E39:F39" si="1">SUM(E9:E38)</f>
        <v>155</v>
      </c>
      <c r="F39" s="214">
        <f t="shared" si="1"/>
        <v>79</v>
      </c>
      <c r="G39" s="215"/>
      <c r="H39" s="276"/>
      <c r="I39" s="260"/>
    </row>
  </sheetData>
  <mergeCells count="6">
    <mergeCell ref="A5:G6"/>
    <mergeCell ref="A8:G8"/>
    <mergeCell ref="A12:G12"/>
    <mergeCell ref="E22:G22"/>
    <mergeCell ref="A36:G36"/>
    <mergeCell ref="A39:C39"/>
  </mergeCells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2.43"/>
    <col customWidth="1" min="4" max="4" width="45.57"/>
    <col customWidth="1" min="5" max="5" width="6.0"/>
    <col customWidth="1" min="6" max="6" width="4.43"/>
    <col customWidth="1" min="7" max="7" width="7.57"/>
    <col customWidth="1" min="8" max="8" width="8.86"/>
    <col customWidth="1" min="9" max="9" width="7.57"/>
  </cols>
  <sheetData>
    <row r="1">
      <c r="A1" s="140"/>
      <c r="B1" s="141"/>
      <c r="C1" s="142" t="s">
        <v>0</v>
      </c>
      <c r="D1" s="3" t="str">
        <f>COUNTIF(G5:G34,"W")&amp;"-"&amp;COUNTIF(G5:G34,"L")&amp;"-"&amp;COUNTIF(G5:G34,"T")&amp;"-"&amp;COUNTIF(G5:G34,"OTL")</f>
        <v>18-4-0-1</v>
      </c>
      <c r="E1" s="143"/>
      <c r="F1" s="143"/>
      <c r="G1" s="144"/>
      <c r="H1" s="276"/>
      <c r="I1" s="259"/>
    </row>
    <row r="2">
      <c r="A2" s="146"/>
      <c r="B2" s="147"/>
      <c r="C2" s="93" t="s">
        <v>1</v>
      </c>
      <c r="D2" s="8" t="str">
        <f>COUNTIF(I5:I34,"W")&amp;"-"&amp;COUNTIF(I5:I34,"L")&amp;"-"&amp;COUNTIF(I5:I34,"T")&amp;"-"&amp;COUNTIF(I5:I34,"OTL")</f>
        <v>16-2-0-1</v>
      </c>
      <c r="E2" s="148"/>
      <c r="F2" s="148"/>
      <c r="G2" s="149"/>
      <c r="H2" s="276"/>
      <c r="I2" s="260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260"/>
    </row>
    <row r="4">
      <c r="A4" s="156"/>
      <c r="B4" s="157"/>
      <c r="C4" s="158"/>
      <c r="D4" s="159"/>
      <c r="E4" s="160"/>
      <c r="F4" s="160"/>
      <c r="G4" s="161"/>
      <c r="H4" s="276"/>
      <c r="I4" s="261" t="s">
        <v>4</v>
      </c>
    </row>
    <row r="5">
      <c r="A5" s="227" t="s">
        <v>287</v>
      </c>
      <c r="B5" s="2"/>
      <c r="C5" s="2"/>
      <c r="D5" s="2"/>
      <c r="E5" s="2"/>
      <c r="F5" s="2"/>
      <c r="G5" s="4"/>
      <c r="H5" s="277"/>
      <c r="I5" s="260"/>
    </row>
    <row r="6">
      <c r="A6" s="165"/>
      <c r="B6" s="11"/>
      <c r="C6" s="11"/>
      <c r="D6" s="11"/>
      <c r="E6" s="11"/>
      <c r="F6" s="11"/>
      <c r="G6" s="12"/>
      <c r="H6" s="277"/>
      <c r="I6" s="260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260"/>
    </row>
    <row r="8">
      <c r="A8" s="228" t="s">
        <v>150</v>
      </c>
      <c r="B8" s="173">
        <v>26.0</v>
      </c>
      <c r="C8" s="229" t="s">
        <v>288</v>
      </c>
      <c r="D8" s="173" t="s">
        <v>289</v>
      </c>
      <c r="E8" s="229">
        <v>2.0</v>
      </c>
      <c r="F8" s="229">
        <v>3.0</v>
      </c>
      <c r="G8" s="230" t="s">
        <v>14</v>
      </c>
      <c r="H8" s="278"/>
      <c r="I8" s="13"/>
    </row>
    <row r="9">
      <c r="A9" s="231" t="s">
        <v>150</v>
      </c>
      <c r="B9" s="176">
        <v>27.0</v>
      </c>
      <c r="C9" s="226" t="s">
        <v>290</v>
      </c>
      <c r="D9" s="176" t="s">
        <v>291</v>
      </c>
      <c r="E9" s="226">
        <v>9.0</v>
      </c>
      <c r="F9" s="226">
        <v>2.0</v>
      </c>
      <c r="G9" s="232" t="s">
        <v>23</v>
      </c>
      <c r="H9" s="276"/>
      <c r="I9" s="260"/>
    </row>
    <row r="10">
      <c r="A10" s="231" t="s">
        <v>154</v>
      </c>
      <c r="B10" s="176">
        <v>3.0</v>
      </c>
      <c r="C10" s="226" t="s">
        <v>18</v>
      </c>
      <c r="D10" s="176" t="s">
        <v>292</v>
      </c>
      <c r="E10" s="226">
        <v>1.0</v>
      </c>
      <c r="F10" s="226">
        <v>5.0</v>
      </c>
      <c r="G10" s="232" t="s">
        <v>14</v>
      </c>
      <c r="H10" s="278"/>
      <c r="I10" s="13"/>
    </row>
    <row r="11">
      <c r="A11" s="241" t="s">
        <v>17</v>
      </c>
      <c r="B11" s="244">
        <v>9.0</v>
      </c>
      <c r="C11" s="243" t="s">
        <v>239</v>
      </c>
      <c r="D11" s="244" t="s">
        <v>103</v>
      </c>
      <c r="E11" s="243">
        <v>11.0</v>
      </c>
      <c r="F11" s="243">
        <v>1.0</v>
      </c>
      <c r="G11" s="245" t="s">
        <v>23</v>
      </c>
      <c r="H11" s="278"/>
      <c r="I11" s="244" t="s">
        <v>23</v>
      </c>
    </row>
    <row r="12">
      <c r="A12" s="241" t="s">
        <v>17</v>
      </c>
      <c r="B12" s="244">
        <v>16.0</v>
      </c>
      <c r="C12" s="100" t="s">
        <v>232</v>
      </c>
      <c r="D12" s="244" t="s">
        <v>103</v>
      </c>
      <c r="E12" s="243">
        <v>8.0</v>
      </c>
      <c r="F12" s="243">
        <v>4.0</v>
      </c>
      <c r="G12" s="245" t="s">
        <v>23</v>
      </c>
      <c r="H12" s="278"/>
      <c r="I12" s="244" t="s">
        <v>23</v>
      </c>
    </row>
    <row r="13">
      <c r="A13" s="241" t="s">
        <v>17</v>
      </c>
      <c r="B13" s="244">
        <v>18.0</v>
      </c>
      <c r="C13" s="100" t="s">
        <v>121</v>
      </c>
      <c r="D13" s="244" t="s">
        <v>235</v>
      </c>
      <c r="E13" s="243">
        <v>10.0</v>
      </c>
      <c r="F13" s="243">
        <v>2.0</v>
      </c>
      <c r="G13" s="245" t="s">
        <v>23</v>
      </c>
      <c r="H13" s="278"/>
      <c r="I13" s="244" t="s">
        <v>23</v>
      </c>
    </row>
    <row r="14">
      <c r="A14" s="241" t="s">
        <v>17</v>
      </c>
      <c r="B14" s="244">
        <v>23.0</v>
      </c>
      <c r="C14" s="243" t="s">
        <v>230</v>
      </c>
      <c r="D14" s="244" t="s">
        <v>103</v>
      </c>
      <c r="E14" s="243">
        <v>10.0</v>
      </c>
      <c r="F14" s="243">
        <v>3.0</v>
      </c>
      <c r="G14" s="245" t="s">
        <v>23</v>
      </c>
      <c r="H14" s="278"/>
      <c r="I14" s="244" t="s">
        <v>23</v>
      </c>
    </row>
    <row r="15">
      <c r="A15" s="241" t="s">
        <v>17</v>
      </c>
      <c r="B15" s="244">
        <v>24.0</v>
      </c>
      <c r="C15" s="243" t="s">
        <v>108</v>
      </c>
      <c r="D15" s="244" t="s">
        <v>246</v>
      </c>
      <c r="E15" s="243">
        <v>8.0</v>
      </c>
      <c r="F15" s="243">
        <v>1.0</v>
      </c>
      <c r="G15" s="245" t="s">
        <v>23</v>
      </c>
      <c r="H15" s="278"/>
      <c r="I15" s="244" t="s">
        <v>23</v>
      </c>
    </row>
    <row r="16">
      <c r="A16" s="241" t="s">
        <v>17</v>
      </c>
      <c r="B16" s="244">
        <v>30.0</v>
      </c>
      <c r="C16" s="243" t="s">
        <v>236</v>
      </c>
      <c r="D16" s="244" t="s">
        <v>237</v>
      </c>
      <c r="E16" s="243">
        <v>9.0</v>
      </c>
      <c r="F16" s="243">
        <v>0.0</v>
      </c>
      <c r="G16" s="245" t="s">
        <v>23</v>
      </c>
      <c r="H16" s="278"/>
      <c r="I16" s="244" t="s">
        <v>23</v>
      </c>
    </row>
    <row r="17">
      <c r="A17" s="241" t="s">
        <v>26</v>
      </c>
      <c r="B17" s="244">
        <v>6.0</v>
      </c>
      <c r="C17" s="243" t="s">
        <v>254</v>
      </c>
      <c r="D17" s="244" t="s">
        <v>103</v>
      </c>
      <c r="E17" s="243">
        <v>13.0</v>
      </c>
      <c r="F17" s="243">
        <v>1.0</v>
      </c>
      <c r="G17" s="245" t="s">
        <v>23</v>
      </c>
      <c r="H17" s="278"/>
      <c r="I17" s="244" t="s">
        <v>23</v>
      </c>
    </row>
    <row r="18">
      <c r="A18" s="241" t="s">
        <v>26</v>
      </c>
      <c r="B18" s="244">
        <v>7.0</v>
      </c>
      <c r="C18" s="243" t="s">
        <v>119</v>
      </c>
      <c r="D18" s="244" t="s">
        <v>251</v>
      </c>
      <c r="E18" s="243">
        <v>7.0</v>
      </c>
      <c r="F18" s="243">
        <v>5.0</v>
      </c>
      <c r="G18" s="245" t="s">
        <v>23</v>
      </c>
      <c r="H18" s="278"/>
      <c r="I18" s="244" t="s">
        <v>23</v>
      </c>
    </row>
    <row r="19">
      <c r="A19" s="241" t="s">
        <v>26</v>
      </c>
      <c r="B19" s="244">
        <v>14.0</v>
      </c>
      <c r="C19" s="243" t="s">
        <v>125</v>
      </c>
      <c r="D19" s="244" t="s">
        <v>284</v>
      </c>
      <c r="E19" s="243">
        <v>3.0</v>
      </c>
      <c r="F19" s="243">
        <v>7.0</v>
      </c>
      <c r="G19" s="245" t="s">
        <v>14</v>
      </c>
      <c r="H19" s="278"/>
      <c r="I19" s="244" t="s">
        <v>14</v>
      </c>
    </row>
    <row r="20">
      <c r="A20" s="241" t="s">
        <v>26</v>
      </c>
      <c r="B20" s="244">
        <v>15.0</v>
      </c>
      <c r="C20" s="243" t="s">
        <v>268</v>
      </c>
      <c r="D20" s="244" t="s">
        <v>166</v>
      </c>
      <c r="E20" s="243" t="s">
        <v>74</v>
      </c>
      <c r="F20" s="15"/>
      <c r="G20" s="296"/>
      <c r="H20" s="278"/>
      <c r="I20" s="13"/>
    </row>
    <row r="21">
      <c r="A21" s="241" t="s">
        <v>26</v>
      </c>
      <c r="B21" s="297">
        <v>20.0</v>
      </c>
      <c r="C21" s="243" t="s">
        <v>239</v>
      </c>
      <c r="D21" s="244" t="s">
        <v>103</v>
      </c>
      <c r="E21" s="243">
        <v>8.0</v>
      </c>
      <c r="F21" s="243">
        <v>0.0</v>
      </c>
      <c r="G21" s="245" t="s">
        <v>23</v>
      </c>
      <c r="H21" s="278"/>
      <c r="I21" s="244" t="s">
        <v>23</v>
      </c>
    </row>
    <row r="22">
      <c r="A22" s="241" t="s">
        <v>26</v>
      </c>
      <c r="B22" s="297">
        <v>22.0</v>
      </c>
      <c r="C22" s="243" t="s">
        <v>250</v>
      </c>
      <c r="D22" s="244" t="s">
        <v>235</v>
      </c>
      <c r="E22" s="243">
        <v>4.0</v>
      </c>
      <c r="F22" s="243">
        <v>1.0</v>
      </c>
      <c r="G22" s="245" t="s">
        <v>23</v>
      </c>
      <c r="H22" s="278"/>
      <c r="I22" s="244" t="s">
        <v>23</v>
      </c>
    </row>
    <row r="23">
      <c r="A23" s="241" t="s">
        <v>36</v>
      </c>
      <c r="B23" s="244">
        <v>5.0</v>
      </c>
      <c r="C23" s="243" t="s">
        <v>125</v>
      </c>
      <c r="D23" s="244" t="s">
        <v>293</v>
      </c>
      <c r="E23" s="243">
        <v>1.0</v>
      </c>
      <c r="F23" s="243">
        <v>2.0</v>
      </c>
      <c r="G23" s="245" t="s">
        <v>165</v>
      </c>
      <c r="H23" s="278"/>
      <c r="I23" s="244" t="s">
        <v>165</v>
      </c>
    </row>
    <row r="24">
      <c r="A24" s="231" t="s">
        <v>209</v>
      </c>
      <c r="B24" s="176">
        <v>6.0</v>
      </c>
      <c r="C24" s="226" t="s">
        <v>245</v>
      </c>
      <c r="D24" s="176" t="s">
        <v>166</v>
      </c>
      <c r="E24" s="226" t="s">
        <v>74</v>
      </c>
      <c r="F24" s="282"/>
      <c r="G24" s="283"/>
      <c r="H24" s="278"/>
      <c r="I24" s="13"/>
    </row>
    <row r="25">
      <c r="A25" s="241" t="s">
        <v>36</v>
      </c>
      <c r="B25" s="244">
        <v>11.0</v>
      </c>
      <c r="C25" s="100" t="s">
        <v>223</v>
      </c>
      <c r="D25" s="244" t="s">
        <v>103</v>
      </c>
      <c r="E25" s="243">
        <v>11.0</v>
      </c>
      <c r="F25" s="243">
        <v>2.0</v>
      </c>
      <c r="G25" s="245" t="s">
        <v>23</v>
      </c>
      <c r="H25" s="278"/>
      <c r="I25" s="244" t="s">
        <v>23</v>
      </c>
    </row>
    <row r="26">
      <c r="A26" s="241" t="s">
        <v>38</v>
      </c>
      <c r="B26" s="244">
        <v>22.0</v>
      </c>
      <c r="C26" s="243" t="s">
        <v>157</v>
      </c>
      <c r="D26" s="244" t="s">
        <v>280</v>
      </c>
      <c r="E26" s="243">
        <v>6.0</v>
      </c>
      <c r="F26" s="243">
        <v>3.0</v>
      </c>
      <c r="G26" s="245" t="s">
        <v>23</v>
      </c>
      <c r="H26" s="278"/>
      <c r="I26" s="244" t="s">
        <v>23</v>
      </c>
    </row>
    <row r="27">
      <c r="A27" s="231" t="s">
        <v>163</v>
      </c>
      <c r="B27" s="176">
        <v>29.0</v>
      </c>
      <c r="C27" s="226" t="s">
        <v>45</v>
      </c>
      <c r="D27" s="176" t="s">
        <v>256</v>
      </c>
      <c r="E27" s="226">
        <v>8.0</v>
      </c>
      <c r="F27" s="226">
        <v>2.0</v>
      </c>
      <c r="G27" s="232" t="s">
        <v>23</v>
      </c>
      <c r="H27" s="278"/>
      <c r="I27" s="13"/>
    </row>
    <row r="28">
      <c r="A28" s="241" t="s">
        <v>43</v>
      </c>
      <c r="B28" s="244">
        <v>4.0</v>
      </c>
      <c r="C28" s="243" t="s">
        <v>157</v>
      </c>
      <c r="D28" s="244" t="s">
        <v>281</v>
      </c>
      <c r="E28" s="243">
        <v>7.0</v>
      </c>
      <c r="F28" s="243">
        <v>4.0</v>
      </c>
      <c r="G28" s="245" t="s">
        <v>23</v>
      </c>
      <c r="H28" s="278"/>
      <c r="I28" s="244" t="s">
        <v>23</v>
      </c>
    </row>
    <row r="29">
      <c r="A29" s="241" t="s">
        <v>43</v>
      </c>
      <c r="B29" s="244">
        <v>5.0</v>
      </c>
      <c r="C29" s="243" t="s">
        <v>225</v>
      </c>
      <c r="D29" s="244" t="s">
        <v>103</v>
      </c>
      <c r="E29" s="243">
        <v>5.0</v>
      </c>
      <c r="F29" s="243">
        <v>1.0</v>
      </c>
      <c r="G29" s="245" t="s">
        <v>23</v>
      </c>
      <c r="H29" s="278"/>
      <c r="I29" s="244" t="s">
        <v>23</v>
      </c>
    </row>
    <row r="30">
      <c r="A30" s="284" t="s">
        <v>43</v>
      </c>
      <c r="B30" s="256">
        <v>12.0</v>
      </c>
      <c r="C30" s="257" t="s">
        <v>245</v>
      </c>
      <c r="D30" s="256" t="s">
        <v>103</v>
      </c>
      <c r="E30" s="257">
        <v>1.0</v>
      </c>
      <c r="F30" s="257">
        <v>9.0</v>
      </c>
      <c r="G30" s="258" t="s">
        <v>14</v>
      </c>
      <c r="H30" s="278"/>
      <c r="I30" s="244" t="s">
        <v>14</v>
      </c>
    </row>
    <row r="31">
      <c r="A31" s="205"/>
      <c r="B31" s="218"/>
      <c r="C31" s="219"/>
      <c r="D31" s="218"/>
      <c r="E31" s="219"/>
      <c r="F31" s="219"/>
      <c r="G31" s="220"/>
      <c r="H31" s="278"/>
      <c r="I31" s="13"/>
    </row>
    <row r="32" ht="27.75" customHeight="1">
      <c r="A32" s="251" t="s">
        <v>294</v>
      </c>
      <c r="B32" s="11"/>
      <c r="C32" s="11"/>
      <c r="D32" s="11"/>
      <c r="E32" s="11"/>
      <c r="F32" s="11"/>
      <c r="G32" s="12"/>
      <c r="H32" s="286"/>
      <c r="I32" s="13"/>
    </row>
    <row r="33">
      <c r="A33" s="252" t="s">
        <v>43</v>
      </c>
      <c r="B33" s="302">
        <v>19.0</v>
      </c>
      <c r="C33" s="97" t="s">
        <v>110</v>
      </c>
      <c r="D33" s="253" t="s">
        <v>295</v>
      </c>
      <c r="E33" s="97">
        <v>7.0</v>
      </c>
      <c r="F33" s="97">
        <v>0.0</v>
      </c>
      <c r="G33" s="254" t="s">
        <v>23</v>
      </c>
      <c r="H33" s="278"/>
      <c r="I33" s="244" t="s">
        <v>23</v>
      </c>
    </row>
    <row r="34">
      <c r="A34" s="284" t="s">
        <v>43</v>
      </c>
      <c r="B34" s="303">
        <v>21.0</v>
      </c>
      <c r="C34" s="257" t="s">
        <v>111</v>
      </c>
      <c r="D34" s="256" t="s">
        <v>295</v>
      </c>
      <c r="E34" s="257">
        <v>6.0</v>
      </c>
      <c r="F34" s="257">
        <v>5.0</v>
      </c>
      <c r="G34" s="258" t="s">
        <v>23</v>
      </c>
      <c r="H34" s="278"/>
      <c r="I34" s="244" t="s">
        <v>23</v>
      </c>
    </row>
    <row r="35" ht="18.0" customHeight="1">
      <c r="A35" s="212" t="s">
        <v>286</v>
      </c>
      <c r="B35" s="45"/>
      <c r="C35" s="45"/>
      <c r="D35" s="213" t="s">
        <v>174</v>
      </c>
      <c r="E35" s="214">
        <f t="shared" ref="E35:F35" si="1">SUM(E8:E34)</f>
        <v>155</v>
      </c>
      <c r="F35" s="214">
        <f t="shared" si="1"/>
        <v>63</v>
      </c>
      <c r="G35" s="215"/>
      <c r="H35" s="276"/>
      <c r="I35" s="260"/>
    </row>
  </sheetData>
  <mergeCells count="3">
    <mergeCell ref="A5:G6"/>
    <mergeCell ref="A32:G32"/>
    <mergeCell ref="A35:C35"/>
  </mergeCells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1.71"/>
    <col customWidth="1" min="4" max="4" width="48.14"/>
    <col customWidth="1" min="5" max="5" width="3.43"/>
    <col customWidth="1" min="6" max="6" width="5.0"/>
    <col customWidth="1" min="7" max="7" width="7.57"/>
    <col customWidth="1" min="8" max="8" width="8.86"/>
    <col customWidth="1" min="9" max="9" width="7.57"/>
  </cols>
  <sheetData>
    <row r="1">
      <c r="A1" s="140"/>
      <c r="B1" s="141"/>
      <c r="C1" s="142" t="s">
        <v>0</v>
      </c>
      <c r="D1" s="3" t="str">
        <f>COUNTIF(G5:G29,"W")&amp;"-"&amp;COUNTIF(G5:G29,"L")&amp;"-"&amp;COUNTIF(G5:G29,"T")&amp;"-"&amp;COUNTIF(G5:G29,"OTL")</f>
        <v>10-9-0-1</v>
      </c>
      <c r="E1" s="143"/>
      <c r="F1" s="143"/>
      <c r="G1" s="144"/>
      <c r="H1" s="276"/>
      <c r="I1" s="259"/>
    </row>
    <row r="2">
      <c r="A2" s="146"/>
      <c r="B2" s="147"/>
      <c r="C2" s="93" t="s">
        <v>1</v>
      </c>
      <c r="D2" s="8" t="str">
        <f>COUNTIF(I5:I30,"W")&amp;"-"&amp;COUNTIF(I5:I30,"L")&amp;"-"&amp;COUNTIF(I5:I30,"T")&amp;"-"&amp;COUNTIF(I5:I30,"OTL")</f>
        <v>8-9-0-1</v>
      </c>
      <c r="E2" s="148"/>
      <c r="F2" s="148"/>
      <c r="G2" s="149"/>
      <c r="H2" s="276"/>
      <c r="I2" s="260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260"/>
    </row>
    <row r="4">
      <c r="A4" s="156"/>
      <c r="B4" s="157"/>
      <c r="C4" s="158"/>
      <c r="D4" s="159"/>
      <c r="E4" s="160"/>
      <c r="F4" s="160"/>
      <c r="G4" s="161"/>
      <c r="H4" s="276"/>
      <c r="I4" s="261" t="s">
        <v>4</v>
      </c>
    </row>
    <row r="5">
      <c r="A5" s="227" t="s">
        <v>296</v>
      </c>
      <c r="B5" s="2"/>
      <c r="C5" s="2"/>
      <c r="D5" s="2"/>
      <c r="E5" s="2"/>
      <c r="F5" s="2"/>
      <c r="G5" s="4"/>
      <c r="H5" s="277"/>
      <c r="I5" s="260"/>
    </row>
    <row r="6">
      <c r="A6" s="165"/>
      <c r="B6" s="11"/>
      <c r="C6" s="11"/>
      <c r="D6" s="11"/>
      <c r="E6" s="11"/>
      <c r="F6" s="11"/>
      <c r="G6" s="12"/>
      <c r="H6" s="277"/>
      <c r="I6" s="260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260"/>
    </row>
    <row r="8">
      <c r="A8" s="304" t="s">
        <v>150</v>
      </c>
      <c r="B8" s="305">
        <v>26.0</v>
      </c>
      <c r="C8" s="306" t="s">
        <v>157</v>
      </c>
      <c r="D8" s="305" t="s">
        <v>280</v>
      </c>
      <c r="E8" s="306">
        <v>8.0</v>
      </c>
      <c r="F8" s="306">
        <v>5.0</v>
      </c>
      <c r="G8" s="307" t="s">
        <v>23</v>
      </c>
      <c r="H8" s="278"/>
      <c r="I8" s="13"/>
    </row>
    <row r="9">
      <c r="A9" s="308" t="s">
        <v>154</v>
      </c>
      <c r="B9" s="309">
        <v>3.0</v>
      </c>
      <c r="C9" s="310" t="s">
        <v>297</v>
      </c>
      <c r="D9" s="309" t="s">
        <v>251</v>
      </c>
      <c r="E9" s="310">
        <v>5.0</v>
      </c>
      <c r="F9" s="310">
        <v>3.0</v>
      </c>
      <c r="G9" s="311" t="s">
        <v>23</v>
      </c>
      <c r="H9" s="276"/>
      <c r="I9" s="260"/>
    </row>
    <row r="10">
      <c r="A10" s="241" t="s">
        <v>17</v>
      </c>
      <c r="B10" s="244">
        <v>10.0</v>
      </c>
      <c r="C10" s="243" t="s">
        <v>229</v>
      </c>
      <c r="D10" s="244" t="s">
        <v>103</v>
      </c>
      <c r="E10" s="243">
        <v>6.0</v>
      </c>
      <c r="F10" s="243">
        <v>3.0</v>
      </c>
      <c r="G10" s="245" t="s">
        <v>23</v>
      </c>
      <c r="H10" s="278"/>
      <c r="I10" s="244" t="s">
        <v>23</v>
      </c>
    </row>
    <row r="11">
      <c r="A11" s="241" t="s">
        <v>17</v>
      </c>
      <c r="B11" s="244">
        <v>17.0</v>
      </c>
      <c r="C11" s="243" t="s">
        <v>224</v>
      </c>
      <c r="D11" s="244" t="s">
        <v>103</v>
      </c>
      <c r="E11" s="243">
        <v>0.0</v>
      </c>
      <c r="F11" s="243">
        <v>7.0</v>
      </c>
      <c r="G11" s="245" t="s">
        <v>14</v>
      </c>
      <c r="H11" s="278"/>
      <c r="I11" s="244" t="s">
        <v>14</v>
      </c>
    </row>
    <row r="12">
      <c r="A12" s="241" t="s">
        <v>17</v>
      </c>
      <c r="B12" s="244">
        <v>19.0</v>
      </c>
      <c r="C12" s="243" t="s">
        <v>247</v>
      </c>
      <c r="D12" s="244" t="s">
        <v>79</v>
      </c>
      <c r="E12" s="243">
        <v>4.0</v>
      </c>
      <c r="F12" s="243">
        <v>10.0</v>
      </c>
      <c r="G12" s="245" t="s">
        <v>14</v>
      </c>
      <c r="H12" s="278"/>
      <c r="I12" s="244" t="s">
        <v>14</v>
      </c>
    </row>
    <row r="13">
      <c r="A13" s="241" t="s">
        <v>17</v>
      </c>
      <c r="B13" s="244">
        <v>24.0</v>
      </c>
      <c r="C13" s="243" t="s">
        <v>298</v>
      </c>
      <c r="D13" s="244" t="s">
        <v>103</v>
      </c>
      <c r="E13" s="243">
        <v>0.0</v>
      </c>
      <c r="F13" s="243">
        <v>7.0</v>
      </c>
      <c r="G13" s="245" t="s">
        <v>14</v>
      </c>
      <c r="H13" s="278"/>
      <c r="I13" s="244" t="s">
        <v>14</v>
      </c>
    </row>
    <row r="14">
      <c r="A14" s="241" t="s">
        <v>17</v>
      </c>
      <c r="B14" s="244">
        <v>28.0</v>
      </c>
      <c r="C14" s="243" t="s">
        <v>108</v>
      </c>
      <c r="D14" s="244" t="s">
        <v>299</v>
      </c>
      <c r="E14" s="243">
        <v>8.0</v>
      </c>
      <c r="F14" s="243">
        <v>3.0</v>
      </c>
      <c r="G14" s="245" t="s">
        <v>23</v>
      </c>
      <c r="H14" s="278"/>
      <c r="I14" s="244" t="s">
        <v>23</v>
      </c>
    </row>
    <row r="15">
      <c r="A15" s="241" t="s">
        <v>26</v>
      </c>
      <c r="B15" s="244">
        <v>1.0</v>
      </c>
      <c r="C15" s="243" t="s">
        <v>29</v>
      </c>
      <c r="D15" s="244" t="s">
        <v>25</v>
      </c>
      <c r="E15" s="243">
        <v>2.0</v>
      </c>
      <c r="F15" s="243">
        <v>9.0</v>
      </c>
      <c r="G15" s="245" t="s">
        <v>14</v>
      </c>
      <c r="H15" s="278"/>
      <c r="I15" s="244" t="s">
        <v>14</v>
      </c>
    </row>
    <row r="16">
      <c r="A16" s="241" t="s">
        <v>26</v>
      </c>
      <c r="B16" s="244">
        <v>8.0</v>
      </c>
      <c r="C16" s="243" t="s">
        <v>236</v>
      </c>
      <c r="D16" s="244" t="s">
        <v>282</v>
      </c>
      <c r="E16" s="243">
        <v>10.0</v>
      </c>
      <c r="F16" s="243">
        <v>5.0</v>
      </c>
      <c r="G16" s="245" t="s">
        <v>23</v>
      </c>
      <c r="H16" s="278"/>
      <c r="I16" s="244" t="s">
        <v>23</v>
      </c>
    </row>
    <row r="17">
      <c r="A17" s="241" t="s">
        <v>26</v>
      </c>
      <c r="B17" s="244">
        <v>14.0</v>
      </c>
      <c r="C17" s="243" t="s">
        <v>45</v>
      </c>
      <c r="D17" s="244" t="s">
        <v>256</v>
      </c>
      <c r="E17" s="243">
        <v>4.0</v>
      </c>
      <c r="F17" s="243">
        <v>0.0</v>
      </c>
      <c r="G17" s="245" t="s">
        <v>23</v>
      </c>
      <c r="H17" s="278"/>
      <c r="I17" s="244" t="s">
        <v>23</v>
      </c>
    </row>
    <row r="18">
      <c r="A18" s="241" t="s">
        <v>26</v>
      </c>
      <c r="B18" s="244">
        <v>15.0</v>
      </c>
      <c r="C18" s="243" t="s">
        <v>300</v>
      </c>
      <c r="D18" s="244" t="s">
        <v>301</v>
      </c>
      <c r="E18" s="243">
        <v>0.0</v>
      </c>
      <c r="F18" s="243">
        <v>6.0</v>
      </c>
      <c r="G18" s="245" t="s">
        <v>14</v>
      </c>
      <c r="H18" s="278"/>
      <c r="I18" s="244" t="s">
        <v>14</v>
      </c>
    </row>
    <row r="19">
      <c r="A19" s="241" t="s">
        <v>26</v>
      </c>
      <c r="B19" s="244">
        <v>21.0</v>
      </c>
      <c r="C19" s="243" t="s">
        <v>230</v>
      </c>
      <c r="D19" s="244" t="s">
        <v>103</v>
      </c>
      <c r="E19" s="243">
        <v>5.0</v>
      </c>
      <c r="F19" s="243">
        <v>2.0</v>
      </c>
      <c r="G19" s="245" t="s">
        <v>23</v>
      </c>
      <c r="H19" s="278"/>
      <c r="I19" s="244" t="s">
        <v>23</v>
      </c>
    </row>
    <row r="20">
      <c r="A20" s="241" t="s">
        <v>36</v>
      </c>
      <c r="B20" s="244">
        <v>12.0</v>
      </c>
      <c r="C20" s="243" t="s">
        <v>218</v>
      </c>
      <c r="D20" s="244" t="s">
        <v>103</v>
      </c>
      <c r="E20" s="243">
        <v>8.0</v>
      </c>
      <c r="F20" s="243">
        <v>2.0</v>
      </c>
      <c r="G20" s="245" t="s">
        <v>23</v>
      </c>
      <c r="H20" s="278"/>
      <c r="I20" s="244" t="s">
        <v>23</v>
      </c>
    </row>
    <row r="21">
      <c r="A21" s="241" t="s">
        <v>38</v>
      </c>
      <c r="B21" s="297">
        <v>23.0</v>
      </c>
      <c r="C21" s="243" t="s">
        <v>302</v>
      </c>
      <c r="D21" s="244" t="s">
        <v>103</v>
      </c>
      <c r="E21" s="243">
        <v>11.0</v>
      </c>
      <c r="F21" s="243">
        <v>3.0</v>
      </c>
      <c r="G21" s="245" t="s">
        <v>23</v>
      </c>
      <c r="H21" s="278"/>
      <c r="I21" s="244" t="s">
        <v>23</v>
      </c>
    </row>
    <row r="22">
      <c r="A22" s="241" t="s">
        <v>38</v>
      </c>
      <c r="B22" s="297">
        <v>24.0</v>
      </c>
      <c r="C22" s="243" t="s">
        <v>18</v>
      </c>
      <c r="D22" s="244" t="s">
        <v>292</v>
      </c>
      <c r="E22" s="243">
        <v>3.0</v>
      </c>
      <c r="F22" s="243">
        <v>4.0</v>
      </c>
      <c r="G22" s="245" t="s">
        <v>165</v>
      </c>
      <c r="H22" s="278"/>
      <c r="I22" s="244" t="s">
        <v>165</v>
      </c>
    </row>
    <row r="23">
      <c r="A23" s="241" t="s">
        <v>43</v>
      </c>
      <c r="B23" s="244">
        <v>6.0</v>
      </c>
      <c r="C23" s="243" t="s">
        <v>245</v>
      </c>
      <c r="D23" s="244" t="s">
        <v>103</v>
      </c>
      <c r="E23" s="243">
        <v>2.0</v>
      </c>
      <c r="F23" s="243">
        <v>8.0</v>
      </c>
      <c r="G23" s="245" t="s">
        <v>14</v>
      </c>
      <c r="H23" s="278"/>
      <c r="I23" s="244" t="s">
        <v>14</v>
      </c>
    </row>
    <row r="24">
      <c r="A24" s="241" t="s">
        <v>43</v>
      </c>
      <c r="B24" s="244">
        <v>8.0</v>
      </c>
      <c r="C24" s="243" t="s">
        <v>250</v>
      </c>
      <c r="D24" s="244" t="s">
        <v>235</v>
      </c>
      <c r="E24" s="243">
        <v>1.0</v>
      </c>
      <c r="F24" s="243">
        <v>4.0</v>
      </c>
      <c r="G24" s="245" t="s">
        <v>14</v>
      </c>
      <c r="H24" s="278"/>
      <c r="I24" s="244" t="s">
        <v>14</v>
      </c>
    </row>
    <row r="25">
      <c r="A25" s="284" t="s">
        <v>43</v>
      </c>
      <c r="B25" s="256">
        <v>13.0</v>
      </c>
      <c r="C25" s="257" t="s">
        <v>303</v>
      </c>
      <c r="D25" s="256" t="s">
        <v>103</v>
      </c>
      <c r="E25" s="257">
        <v>5.0</v>
      </c>
      <c r="F25" s="257">
        <v>6.0</v>
      </c>
      <c r="G25" s="258" t="s">
        <v>14</v>
      </c>
      <c r="H25" s="278"/>
      <c r="I25" s="244" t="s">
        <v>14</v>
      </c>
    </row>
    <row r="26">
      <c r="A26" s="205"/>
      <c r="B26" s="218"/>
      <c r="C26" s="219"/>
      <c r="D26" s="218"/>
      <c r="E26" s="219"/>
      <c r="F26" s="219"/>
      <c r="G26" s="220"/>
      <c r="H26" s="278"/>
      <c r="I26" s="13"/>
    </row>
    <row r="27" ht="27.75" customHeight="1">
      <c r="A27" s="251" t="s">
        <v>304</v>
      </c>
      <c r="B27" s="11"/>
      <c r="C27" s="11"/>
      <c r="D27" s="11"/>
      <c r="E27" s="11"/>
      <c r="F27" s="11"/>
      <c r="G27" s="12"/>
      <c r="H27" s="286"/>
      <c r="I27" s="13"/>
    </row>
    <row r="28">
      <c r="A28" s="252" t="s">
        <v>43</v>
      </c>
      <c r="B28" s="302">
        <v>20.0</v>
      </c>
      <c r="C28" s="97" t="s">
        <v>254</v>
      </c>
      <c r="D28" s="253" t="s">
        <v>305</v>
      </c>
      <c r="E28" s="253">
        <v>5.0</v>
      </c>
      <c r="F28" s="253">
        <v>0.0</v>
      </c>
      <c r="G28" s="254" t="s">
        <v>23</v>
      </c>
      <c r="H28" s="278"/>
      <c r="I28" s="244" t="s">
        <v>23</v>
      </c>
    </row>
    <row r="29">
      <c r="A29" s="284" t="s">
        <v>43</v>
      </c>
      <c r="B29" s="303">
        <v>22.0</v>
      </c>
      <c r="C29" s="257" t="s">
        <v>18</v>
      </c>
      <c r="D29" s="256" t="s">
        <v>292</v>
      </c>
      <c r="E29" s="256">
        <v>0.0</v>
      </c>
      <c r="F29" s="256">
        <v>1.0</v>
      </c>
      <c r="G29" s="258" t="s">
        <v>14</v>
      </c>
      <c r="H29" s="278"/>
      <c r="I29" s="244" t="s">
        <v>14</v>
      </c>
    </row>
    <row r="30" ht="18.0" customHeight="1">
      <c r="A30" s="212" t="s">
        <v>286</v>
      </c>
      <c r="B30" s="45"/>
      <c r="C30" s="45"/>
      <c r="D30" s="213" t="s">
        <v>174</v>
      </c>
      <c r="E30" s="214">
        <f t="shared" ref="E30:F30" si="1">SUM(E8:E29)</f>
        <v>87</v>
      </c>
      <c r="F30" s="214">
        <f t="shared" si="1"/>
        <v>88</v>
      </c>
      <c r="G30" s="215"/>
      <c r="H30" s="276"/>
      <c r="I30" s="260"/>
    </row>
  </sheetData>
  <mergeCells count="3">
    <mergeCell ref="A5:G6"/>
    <mergeCell ref="A27:G27"/>
    <mergeCell ref="A30:C30"/>
  </mergeCells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0"/>
    <col customWidth="1" min="2" max="2" width="3.14"/>
    <col customWidth="1" min="3" max="3" width="32.14"/>
    <col customWidth="1" min="4" max="4" width="44.71"/>
    <col customWidth="1" min="5" max="5" width="6.0"/>
    <col customWidth="1" min="6" max="6" width="5.0"/>
    <col customWidth="1" min="7" max="7" width="7.57"/>
    <col customWidth="1" min="8" max="8" width="8.86"/>
    <col customWidth="1" min="9" max="9" width="7.57"/>
  </cols>
  <sheetData>
    <row r="1">
      <c r="A1" s="140"/>
      <c r="B1" s="141"/>
      <c r="C1" s="142" t="s">
        <v>0</v>
      </c>
      <c r="D1" s="3" t="str">
        <f>COUNTIF(G5:G29,"W")&amp;"-"&amp;COUNTIF(G5:G29,"L")&amp;"-"&amp;COUNTIF(G5:G29,"T")&amp;"-"&amp;COUNTIF(G5:G29,"OTL")</f>
        <v>10-9-0-0</v>
      </c>
      <c r="E1" s="143"/>
      <c r="F1" s="143"/>
      <c r="G1" s="144"/>
      <c r="H1" s="276"/>
      <c r="I1" s="259"/>
    </row>
    <row r="2">
      <c r="A2" s="146"/>
      <c r="B2" s="147"/>
      <c r="C2" s="93" t="s">
        <v>1</v>
      </c>
      <c r="D2" s="8" t="str">
        <f>COUNTIF(I5:I30,"W")&amp;"-"&amp;COUNTIF(I5:I30,"L")&amp;"-"&amp;COUNTIF(I5:I30,"T")&amp;"-"&amp;COUNTIF(I5:I30,"OTL")</f>
        <v>9-8-0-0</v>
      </c>
      <c r="E2" s="148"/>
      <c r="F2" s="148"/>
      <c r="G2" s="149"/>
      <c r="H2" s="276"/>
      <c r="I2" s="260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260"/>
    </row>
    <row r="4">
      <c r="A4" s="156"/>
      <c r="B4" s="157"/>
      <c r="C4" s="158"/>
      <c r="D4" s="159"/>
      <c r="E4" s="160"/>
      <c r="F4" s="160"/>
      <c r="G4" s="161"/>
      <c r="H4" s="276"/>
      <c r="I4" s="261" t="s">
        <v>4</v>
      </c>
    </row>
    <row r="5">
      <c r="A5" s="227" t="s">
        <v>306</v>
      </c>
      <c r="B5" s="2"/>
      <c r="C5" s="2"/>
      <c r="D5" s="2"/>
      <c r="E5" s="2"/>
      <c r="F5" s="2"/>
      <c r="G5" s="4"/>
      <c r="H5" s="277"/>
      <c r="I5" s="260"/>
    </row>
    <row r="6">
      <c r="A6" s="165"/>
      <c r="B6" s="11"/>
      <c r="C6" s="11"/>
      <c r="D6" s="11"/>
      <c r="E6" s="11"/>
      <c r="F6" s="11"/>
      <c r="G6" s="12"/>
      <c r="H6" s="277"/>
      <c r="I6" s="260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260"/>
    </row>
    <row r="8">
      <c r="A8" s="304" t="s">
        <v>154</v>
      </c>
      <c r="B8" s="305">
        <v>5.0</v>
      </c>
      <c r="C8" s="306" t="s">
        <v>157</v>
      </c>
      <c r="D8" s="305" t="s">
        <v>280</v>
      </c>
      <c r="E8" s="306">
        <v>5.0</v>
      </c>
      <c r="F8" s="306">
        <v>3.0</v>
      </c>
      <c r="G8" s="307" t="s">
        <v>23</v>
      </c>
      <c r="H8" s="278"/>
      <c r="I8" s="13"/>
    </row>
    <row r="9">
      <c r="A9" s="308" t="s">
        <v>154</v>
      </c>
      <c r="B9" s="309">
        <v>6.0</v>
      </c>
      <c r="C9" s="310" t="s">
        <v>119</v>
      </c>
      <c r="D9" s="309" t="s">
        <v>251</v>
      </c>
      <c r="E9" s="310" t="s">
        <v>74</v>
      </c>
      <c r="F9" s="312"/>
      <c r="G9" s="313"/>
      <c r="H9" s="276"/>
      <c r="I9" s="260"/>
    </row>
    <row r="10">
      <c r="A10" s="308" t="s">
        <v>154</v>
      </c>
      <c r="B10" s="309">
        <v>12.0</v>
      </c>
      <c r="C10" s="310" t="s">
        <v>307</v>
      </c>
      <c r="D10" s="309" t="s">
        <v>103</v>
      </c>
      <c r="E10" s="310">
        <v>1.0</v>
      </c>
      <c r="F10" s="310">
        <v>6.0</v>
      </c>
      <c r="G10" s="311" t="s">
        <v>14</v>
      </c>
      <c r="H10" s="278"/>
      <c r="I10" s="13"/>
    </row>
    <row r="11">
      <c r="A11" s="241" t="s">
        <v>17</v>
      </c>
      <c r="B11" s="244">
        <v>13.0</v>
      </c>
      <c r="C11" s="243" t="s">
        <v>308</v>
      </c>
      <c r="D11" s="244" t="s">
        <v>212</v>
      </c>
      <c r="E11" s="243">
        <v>9.0</v>
      </c>
      <c r="F11" s="243">
        <v>3.0</v>
      </c>
      <c r="G11" s="245" t="s">
        <v>23</v>
      </c>
      <c r="H11" s="278"/>
      <c r="I11" s="244" t="s">
        <v>23</v>
      </c>
    </row>
    <row r="12">
      <c r="A12" s="241" t="s">
        <v>17</v>
      </c>
      <c r="B12" s="244">
        <v>19.0</v>
      </c>
      <c r="C12" s="243" t="s">
        <v>245</v>
      </c>
      <c r="D12" s="244" t="s">
        <v>103</v>
      </c>
      <c r="E12" s="243">
        <v>2.0</v>
      </c>
      <c r="F12" s="243">
        <v>8.0</v>
      </c>
      <c r="G12" s="245" t="s">
        <v>14</v>
      </c>
      <c r="H12" s="278"/>
      <c r="I12" s="244" t="s">
        <v>14</v>
      </c>
    </row>
    <row r="13">
      <c r="A13" s="241" t="s">
        <v>17</v>
      </c>
      <c r="B13" s="244">
        <v>26.0</v>
      </c>
      <c r="C13" s="243" t="s">
        <v>254</v>
      </c>
      <c r="D13" s="244" t="s">
        <v>103</v>
      </c>
      <c r="E13" s="243">
        <v>5.0</v>
      </c>
      <c r="F13" s="243">
        <v>4.0</v>
      </c>
      <c r="G13" s="245" t="s">
        <v>23</v>
      </c>
      <c r="H13" s="278"/>
      <c r="I13" s="244" t="s">
        <v>23</v>
      </c>
    </row>
    <row r="14">
      <c r="A14" s="241" t="s">
        <v>26</v>
      </c>
      <c r="B14" s="244">
        <v>3.0</v>
      </c>
      <c r="C14" s="243" t="s">
        <v>45</v>
      </c>
      <c r="D14" s="244" t="s">
        <v>309</v>
      </c>
      <c r="E14" s="243">
        <v>4.0</v>
      </c>
      <c r="F14" s="243">
        <v>6.0</v>
      </c>
      <c r="G14" s="245" t="s">
        <v>14</v>
      </c>
      <c r="H14" s="278"/>
      <c r="I14" s="244" t="s">
        <v>14</v>
      </c>
    </row>
    <row r="15">
      <c r="A15" s="241" t="s">
        <v>26</v>
      </c>
      <c r="B15" s="244">
        <v>9.0</v>
      </c>
      <c r="C15" s="243" t="s">
        <v>224</v>
      </c>
      <c r="D15" s="244" t="s">
        <v>103</v>
      </c>
      <c r="E15" s="243">
        <v>3.0</v>
      </c>
      <c r="F15" s="243">
        <v>6.0</v>
      </c>
      <c r="G15" s="245" t="s">
        <v>14</v>
      </c>
      <c r="H15" s="278"/>
      <c r="I15" s="244" t="s">
        <v>14</v>
      </c>
    </row>
    <row r="16">
      <c r="A16" s="241" t="s">
        <v>26</v>
      </c>
      <c r="B16" s="244">
        <v>16.0</v>
      </c>
      <c r="C16" s="243" t="s">
        <v>310</v>
      </c>
      <c r="D16" s="244" t="s">
        <v>103</v>
      </c>
      <c r="E16" s="243">
        <v>9.0</v>
      </c>
      <c r="F16" s="243">
        <v>2.0</v>
      </c>
      <c r="G16" s="245" t="s">
        <v>23</v>
      </c>
      <c r="H16" s="278"/>
      <c r="I16" s="244" t="s">
        <v>23</v>
      </c>
    </row>
    <row r="17">
      <c r="A17" s="241" t="s">
        <v>311</v>
      </c>
      <c r="B17" s="244">
        <v>17.0</v>
      </c>
      <c r="C17" s="243" t="s">
        <v>247</v>
      </c>
      <c r="D17" s="244" t="s">
        <v>79</v>
      </c>
      <c r="E17" s="243">
        <v>1.0</v>
      </c>
      <c r="F17" s="243">
        <v>0.0</v>
      </c>
      <c r="G17" s="245" t="s">
        <v>23</v>
      </c>
      <c r="H17" s="278"/>
      <c r="I17" s="244" t="s">
        <v>23</v>
      </c>
    </row>
    <row r="18">
      <c r="A18" s="241" t="s">
        <v>26</v>
      </c>
      <c r="B18" s="244">
        <v>30.0</v>
      </c>
      <c r="C18" s="243" t="s">
        <v>312</v>
      </c>
      <c r="D18" s="244" t="s">
        <v>280</v>
      </c>
      <c r="E18" s="243">
        <v>4.0</v>
      </c>
      <c r="F18" s="243">
        <v>3.0</v>
      </c>
      <c r="G18" s="245" t="s">
        <v>23</v>
      </c>
      <c r="H18" s="278"/>
      <c r="I18" s="244" t="s">
        <v>23</v>
      </c>
    </row>
    <row r="19">
      <c r="A19" s="241" t="s">
        <v>36</v>
      </c>
      <c r="B19" s="244">
        <v>1.0</v>
      </c>
      <c r="C19" s="243" t="s">
        <v>182</v>
      </c>
      <c r="D19" s="244" t="s">
        <v>183</v>
      </c>
      <c r="E19" s="243">
        <v>3.0</v>
      </c>
      <c r="F19" s="243">
        <v>7.0</v>
      </c>
      <c r="G19" s="245" t="s">
        <v>14</v>
      </c>
      <c r="H19" s="278"/>
      <c r="I19" s="244" t="s">
        <v>14</v>
      </c>
    </row>
    <row r="20">
      <c r="A20" s="241" t="s">
        <v>36</v>
      </c>
      <c r="B20" s="244">
        <v>7.0</v>
      </c>
      <c r="C20" s="243" t="s">
        <v>229</v>
      </c>
      <c r="D20" s="244" t="s">
        <v>103</v>
      </c>
      <c r="E20" s="243">
        <v>6.0</v>
      </c>
      <c r="F20" s="243">
        <v>9.0</v>
      </c>
      <c r="G20" s="245" t="s">
        <v>14</v>
      </c>
      <c r="H20" s="278"/>
      <c r="I20" s="244" t="s">
        <v>14</v>
      </c>
    </row>
    <row r="21">
      <c r="A21" s="241" t="s">
        <v>38</v>
      </c>
      <c r="B21" s="297">
        <v>19.0</v>
      </c>
      <c r="C21" s="243" t="s">
        <v>313</v>
      </c>
      <c r="D21" s="244" t="s">
        <v>314</v>
      </c>
      <c r="E21" s="243">
        <v>6.0</v>
      </c>
      <c r="F21" s="243">
        <v>4.0</v>
      </c>
      <c r="G21" s="245" t="s">
        <v>23</v>
      </c>
      <c r="H21" s="278"/>
      <c r="I21" s="244" t="s">
        <v>23</v>
      </c>
    </row>
    <row r="22">
      <c r="A22" s="241" t="s">
        <v>38</v>
      </c>
      <c r="B22" s="297">
        <v>25.0</v>
      </c>
      <c r="C22" s="243" t="s">
        <v>239</v>
      </c>
      <c r="D22" s="244" t="s">
        <v>103</v>
      </c>
      <c r="E22" s="243">
        <v>5.0</v>
      </c>
      <c r="F22" s="243">
        <v>0.0</v>
      </c>
      <c r="G22" s="245" t="s">
        <v>23</v>
      </c>
      <c r="H22" s="278"/>
      <c r="I22" s="244" t="s">
        <v>23</v>
      </c>
    </row>
    <row r="23">
      <c r="A23" s="241" t="s">
        <v>38</v>
      </c>
      <c r="B23" s="297">
        <v>27.0</v>
      </c>
      <c r="C23" s="243" t="s">
        <v>18</v>
      </c>
      <c r="D23" s="244" t="s">
        <v>315</v>
      </c>
      <c r="E23" s="243">
        <v>0.0</v>
      </c>
      <c r="F23" s="243">
        <v>7.0</v>
      </c>
      <c r="G23" s="245" t="s">
        <v>14</v>
      </c>
      <c r="H23" s="278"/>
      <c r="I23" s="244" t="s">
        <v>14</v>
      </c>
    </row>
    <row r="24">
      <c r="A24" s="241" t="s">
        <v>43</v>
      </c>
      <c r="B24" s="244">
        <v>1.0</v>
      </c>
      <c r="C24" s="243" t="s">
        <v>302</v>
      </c>
      <c r="D24" s="244" t="s">
        <v>103</v>
      </c>
      <c r="E24" s="243">
        <v>10.0</v>
      </c>
      <c r="F24" s="243">
        <v>1.0</v>
      </c>
      <c r="G24" s="245" t="s">
        <v>23</v>
      </c>
      <c r="H24" s="278"/>
      <c r="I24" s="244" t="s">
        <v>23</v>
      </c>
    </row>
    <row r="25">
      <c r="A25" s="241" t="s">
        <v>43</v>
      </c>
      <c r="B25" s="244">
        <v>2.0</v>
      </c>
      <c r="C25" s="243" t="s">
        <v>29</v>
      </c>
      <c r="D25" s="244" t="s">
        <v>316</v>
      </c>
      <c r="E25" s="243">
        <v>2.0</v>
      </c>
      <c r="F25" s="243">
        <v>6.0</v>
      </c>
      <c r="G25" s="245" t="s">
        <v>14</v>
      </c>
      <c r="H25" s="278"/>
      <c r="I25" s="244" t="s">
        <v>14</v>
      </c>
    </row>
    <row r="26">
      <c r="A26" s="284" t="s">
        <v>43</v>
      </c>
      <c r="B26" s="256">
        <v>15.0</v>
      </c>
      <c r="C26" s="257" t="s">
        <v>248</v>
      </c>
      <c r="D26" s="256" t="s">
        <v>103</v>
      </c>
      <c r="E26" s="257">
        <v>6.0</v>
      </c>
      <c r="F26" s="257">
        <v>4.0</v>
      </c>
      <c r="G26" s="258" t="s">
        <v>23</v>
      </c>
      <c r="H26" s="278"/>
      <c r="I26" s="244" t="s">
        <v>23</v>
      </c>
    </row>
    <row r="27">
      <c r="A27" s="205"/>
      <c r="B27" s="218"/>
      <c r="C27" s="219"/>
      <c r="D27" s="218"/>
      <c r="E27" s="219"/>
      <c r="F27" s="219"/>
      <c r="G27" s="220"/>
      <c r="H27" s="278"/>
      <c r="I27" s="13"/>
    </row>
    <row r="28" ht="27.75" customHeight="1">
      <c r="A28" s="251" t="s">
        <v>317</v>
      </c>
      <c r="B28" s="11"/>
      <c r="C28" s="11"/>
      <c r="D28" s="11"/>
      <c r="E28" s="11"/>
      <c r="F28" s="11"/>
      <c r="G28" s="12"/>
      <c r="H28" s="286"/>
      <c r="I28" s="13"/>
    </row>
    <row r="29">
      <c r="A29" s="287" t="s">
        <v>43</v>
      </c>
      <c r="B29" s="314">
        <v>23.0</v>
      </c>
      <c r="C29" s="167" t="s">
        <v>250</v>
      </c>
      <c r="D29" s="288" t="s">
        <v>235</v>
      </c>
      <c r="E29" s="288">
        <v>4.0</v>
      </c>
      <c r="F29" s="288">
        <v>5.0</v>
      </c>
      <c r="G29" s="289" t="s">
        <v>14</v>
      </c>
      <c r="H29" s="278"/>
      <c r="I29" s="244" t="s">
        <v>14</v>
      </c>
    </row>
    <row r="30" ht="18.0" customHeight="1">
      <c r="A30" s="212" t="s">
        <v>173</v>
      </c>
      <c r="B30" s="45"/>
      <c r="C30" s="45"/>
      <c r="D30" s="213" t="s">
        <v>174</v>
      </c>
      <c r="E30" s="214">
        <f t="shared" ref="E30:F30" si="1">SUM(E8:E29)</f>
        <v>85</v>
      </c>
      <c r="F30" s="214">
        <f t="shared" si="1"/>
        <v>84</v>
      </c>
      <c r="G30" s="215"/>
      <c r="H30" s="276"/>
      <c r="I30" s="260"/>
    </row>
  </sheetData>
  <mergeCells count="3">
    <mergeCell ref="A5:G6"/>
    <mergeCell ref="A28:G28"/>
    <mergeCell ref="A30:C30"/>
  </mergeCells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71"/>
    <col customWidth="1" min="2" max="2" width="4.14"/>
    <col customWidth="1" min="3" max="3" width="31.71"/>
    <col customWidth="1" min="4" max="4" width="44.0"/>
    <col customWidth="1" min="5" max="5" width="6.0"/>
    <col customWidth="1" min="6" max="6" width="5.0"/>
    <col customWidth="1" min="7" max="7" width="9.0"/>
    <col customWidth="1" min="8" max="8" width="8.86"/>
    <col customWidth="1" min="9" max="9" width="7.57"/>
  </cols>
  <sheetData>
    <row r="1">
      <c r="A1" s="140"/>
      <c r="B1" s="141"/>
      <c r="C1" s="142" t="s">
        <v>0</v>
      </c>
      <c r="D1" s="3" t="str">
        <f>COUNTIF(G5:G27,"W")&amp;"-"&amp;COUNTIF(G5:G27,"L")&amp;"-"&amp;COUNTIF(G5:G27,"T")&amp;"-"&amp;COUNTIF(G5:G27,"OTL")</f>
        <v>13-5-1-0</v>
      </c>
      <c r="E1" s="143"/>
      <c r="F1" s="143"/>
      <c r="G1" s="144"/>
      <c r="H1" s="276"/>
      <c r="I1" s="259"/>
    </row>
    <row r="2">
      <c r="A2" s="146"/>
      <c r="B2" s="147"/>
      <c r="C2" s="93" t="s">
        <v>1</v>
      </c>
      <c r="D2" s="8" t="str">
        <f>COUNTIF(I5:I29,"W")&amp;"-"&amp;COUNTIF(I5:I29,"L")&amp;"-"&amp;COUNTIF(I5:I29,"T")&amp;"-"&amp;COUNTIF(I5:I29,"OTL")</f>
        <v>11-3-1-0</v>
      </c>
      <c r="E2" s="148"/>
      <c r="F2" s="148"/>
      <c r="G2" s="149"/>
      <c r="H2" s="276"/>
      <c r="I2" s="260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260"/>
    </row>
    <row r="4">
      <c r="A4" s="156"/>
      <c r="B4" s="157"/>
      <c r="C4" s="158"/>
      <c r="D4" s="159"/>
      <c r="E4" s="160"/>
      <c r="F4" s="160"/>
      <c r="G4" s="161"/>
      <c r="H4" s="276"/>
      <c r="I4" s="261" t="s">
        <v>4</v>
      </c>
    </row>
    <row r="5">
      <c r="A5" s="227" t="s">
        <v>318</v>
      </c>
      <c r="B5" s="2"/>
      <c r="C5" s="2"/>
      <c r="D5" s="2"/>
      <c r="E5" s="2"/>
      <c r="F5" s="2"/>
      <c r="G5" s="4"/>
      <c r="H5" s="277"/>
      <c r="I5" s="260"/>
    </row>
    <row r="6">
      <c r="A6" s="165"/>
      <c r="B6" s="11"/>
      <c r="C6" s="11"/>
      <c r="D6" s="11"/>
      <c r="E6" s="11"/>
      <c r="F6" s="11"/>
      <c r="G6" s="12"/>
      <c r="H6" s="277"/>
      <c r="I6" s="260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260"/>
    </row>
    <row r="8">
      <c r="A8" s="304" t="s">
        <v>150</v>
      </c>
      <c r="B8" s="305">
        <v>29.0</v>
      </c>
      <c r="C8" s="306" t="s">
        <v>268</v>
      </c>
      <c r="D8" s="305" t="s">
        <v>280</v>
      </c>
      <c r="E8" s="306">
        <v>4.0</v>
      </c>
      <c r="F8" s="306">
        <v>3.0</v>
      </c>
      <c r="G8" s="307" t="s">
        <v>23</v>
      </c>
      <c r="H8" s="278"/>
      <c r="I8" s="13"/>
    </row>
    <row r="9">
      <c r="A9" s="308" t="s">
        <v>154</v>
      </c>
      <c r="B9" s="309">
        <v>11.0</v>
      </c>
      <c r="C9" s="310" t="s">
        <v>226</v>
      </c>
      <c r="D9" s="309" t="s">
        <v>103</v>
      </c>
      <c r="E9" s="310">
        <v>5.0</v>
      </c>
      <c r="F9" s="310">
        <v>6.0</v>
      </c>
      <c r="G9" s="311" t="s">
        <v>14</v>
      </c>
      <c r="H9" s="276"/>
      <c r="I9" s="260"/>
    </row>
    <row r="10">
      <c r="A10" s="241" t="s">
        <v>17</v>
      </c>
      <c r="B10" s="244">
        <v>14.0</v>
      </c>
      <c r="C10" s="243" t="s">
        <v>319</v>
      </c>
      <c r="D10" s="244" t="s">
        <v>301</v>
      </c>
      <c r="E10" s="243">
        <v>6.0</v>
      </c>
      <c r="F10" s="243">
        <v>3.0</v>
      </c>
      <c r="G10" s="245" t="s">
        <v>23</v>
      </c>
      <c r="H10" s="278"/>
      <c r="I10" s="244" t="s">
        <v>23</v>
      </c>
    </row>
    <row r="11">
      <c r="A11" s="241" t="s">
        <v>17</v>
      </c>
      <c r="B11" s="244">
        <v>20.0</v>
      </c>
      <c r="C11" s="243" t="s">
        <v>254</v>
      </c>
      <c r="D11" s="244" t="s">
        <v>103</v>
      </c>
      <c r="E11" s="243">
        <v>2.0</v>
      </c>
      <c r="F11" s="243">
        <v>0.0</v>
      </c>
      <c r="G11" s="245" t="s">
        <v>23</v>
      </c>
      <c r="H11" s="278"/>
      <c r="I11" s="244" t="s">
        <v>23</v>
      </c>
    </row>
    <row r="12">
      <c r="A12" s="241" t="s">
        <v>17</v>
      </c>
      <c r="B12" s="244">
        <v>21.0</v>
      </c>
      <c r="C12" s="243" t="s">
        <v>119</v>
      </c>
      <c r="D12" s="244" t="s">
        <v>251</v>
      </c>
      <c r="E12" s="243">
        <v>8.0</v>
      </c>
      <c r="F12" s="243">
        <v>6.0</v>
      </c>
      <c r="G12" s="245" t="s">
        <v>23</v>
      </c>
      <c r="H12" s="278"/>
      <c r="I12" s="244" t="s">
        <v>23</v>
      </c>
    </row>
    <row r="13">
      <c r="A13" s="241" t="s">
        <v>17</v>
      </c>
      <c r="B13" s="244">
        <v>25.0</v>
      </c>
      <c r="C13" s="243" t="s">
        <v>268</v>
      </c>
      <c r="D13" s="244" t="s">
        <v>103</v>
      </c>
      <c r="E13" s="243">
        <v>4.0</v>
      </c>
      <c r="F13" s="243">
        <v>3.0</v>
      </c>
      <c r="G13" s="245" t="s">
        <v>23</v>
      </c>
      <c r="H13" s="278"/>
      <c r="I13" s="244" t="s">
        <v>23</v>
      </c>
    </row>
    <row r="14">
      <c r="A14" s="241" t="s">
        <v>17</v>
      </c>
      <c r="B14" s="244">
        <v>27.0</v>
      </c>
      <c r="C14" s="243" t="s">
        <v>298</v>
      </c>
      <c r="D14" s="244" t="s">
        <v>103</v>
      </c>
      <c r="E14" s="243" t="s">
        <v>74</v>
      </c>
      <c r="F14" s="15"/>
      <c r="G14" s="245" t="s">
        <v>67</v>
      </c>
      <c r="H14" s="278"/>
      <c r="I14" s="244" t="s">
        <v>67</v>
      </c>
    </row>
    <row r="15">
      <c r="A15" s="241" t="s">
        <v>26</v>
      </c>
      <c r="B15" s="244">
        <v>1.0</v>
      </c>
      <c r="C15" s="243" t="s">
        <v>236</v>
      </c>
      <c r="D15" s="244" t="s">
        <v>237</v>
      </c>
      <c r="E15" s="243">
        <v>7.0</v>
      </c>
      <c r="F15" s="243">
        <v>3.0</v>
      </c>
      <c r="G15" s="245" t="s">
        <v>23</v>
      </c>
      <c r="H15" s="278"/>
      <c r="I15" s="244" t="s">
        <v>23</v>
      </c>
    </row>
    <row r="16">
      <c r="A16" s="241" t="s">
        <v>26</v>
      </c>
      <c r="B16" s="244">
        <v>4.0</v>
      </c>
      <c r="C16" s="243" t="s">
        <v>308</v>
      </c>
      <c r="D16" s="244" t="s">
        <v>212</v>
      </c>
      <c r="E16" s="243">
        <v>5.0</v>
      </c>
      <c r="F16" s="243">
        <v>2.0</v>
      </c>
      <c r="G16" s="245" t="s">
        <v>23</v>
      </c>
      <c r="H16" s="278"/>
      <c r="I16" s="244" t="s">
        <v>23</v>
      </c>
    </row>
    <row r="17">
      <c r="A17" s="241" t="s">
        <v>26</v>
      </c>
      <c r="B17" s="244">
        <v>10.0</v>
      </c>
      <c r="C17" s="243" t="s">
        <v>239</v>
      </c>
      <c r="D17" s="244" t="s">
        <v>103</v>
      </c>
      <c r="E17" s="243">
        <v>8.0</v>
      </c>
      <c r="F17" s="243">
        <v>1.0</v>
      </c>
      <c r="G17" s="245" t="s">
        <v>23</v>
      </c>
      <c r="H17" s="278"/>
      <c r="I17" s="244" t="s">
        <v>23</v>
      </c>
    </row>
    <row r="18">
      <c r="A18" s="241" t="s">
        <v>26</v>
      </c>
      <c r="B18" s="244">
        <v>12.0</v>
      </c>
      <c r="C18" s="243" t="s">
        <v>250</v>
      </c>
      <c r="D18" s="244" t="s">
        <v>235</v>
      </c>
      <c r="E18" s="243">
        <v>5.0</v>
      </c>
      <c r="F18" s="243">
        <v>6.0</v>
      </c>
      <c r="G18" s="245" t="s">
        <v>14</v>
      </c>
      <c r="H18" s="278"/>
      <c r="I18" s="244" t="s">
        <v>14</v>
      </c>
    </row>
    <row r="19">
      <c r="A19" s="308" t="s">
        <v>158</v>
      </c>
      <c r="B19" s="309">
        <v>17.0</v>
      </c>
      <c r="C19" s="310" t="s">
        <v>320</v>
      </c>
      <c r="D19" s="309" t="s">
        <v>321</v>
      </c>
      <c r="E19" s="310">
        <v>3.0</v>
      </c>
      <c r="F19" s="310">
        <v>4.0</v>
      </c>
      <c r="G19" s="311" t="s">
        <v>14</v>
      </c>
      <c r="H19" s="278"/>
      <c r="I19" s="13"/>
    </row>
    <row r="20">
      <c r="A20" s="308" t="s">
        <v>158</v>
      </c>
      <c r="B20" s="309">
        <v>18.0</v>
      </c>
      <c r="C20" s="310" t="s">
        <v>322</v>
      </c>
      <c r="D20" s="309" t="s">
        <v>321</v>
      </c>
      <c r="E20" s="310">
        <v>7.0</v>
      </c>
      <c r="F20" s="310">
        <v>2.0</v>
      </c>
      <c r="G20" s="311" t="s">
        <v>23</v>
      </c>
      <c r="H20" s="278"/>
      <c r="I20" s="13"/>
    </row>
    <row r="21">
      <c r="A21" s="241" t="s">
        <v>36</v>
      </c>
      <c r="B21" s="244">
        <v>1.0</v>
      </c>
      <c r="C21" s="243" t="s">
        <v>323</v>
      </c>
      <c r="D21" s="244" t="s">
        <v>103</v>
      </c>
      <c r="E21" s="243">
        <v>6.0</v>
      </c>
      <c r="F21" s="243">
        <v>7.0</v>
      </c>
      <c r="G21" s="245" t="s">
        <v>14</v>
      </c>
      <c r="H21" s="278"/>
      <c r="I21" s="244" t="s">
        <v>14</v>
      </c>
    </row>
    <row r="22">
      <c r="A22" s="241" t="s">
        <v>38</v>
      </c>
      <c r="B22" s="297">
        <v>19.0</v>
      </c>
      <c r="C22" s="243" t="s">
        <v>230</v>
      </c>
      <c r="D22" s="244" t="s">
        <v>103</v>
      </c>
      <c r="E22" s="243">
        <v>8.0</v>
      </c>
      <c r="F22" s="243">
        <v>3.0</v>
      </c>
      <c r="G22" s="245" t="s">
        <v>23</v>
      </c>
      <c r="H22" s="278"/>
      <c r="I22" s="244" t="s">
        <v>23</v>
      </c>
    </row>
    <row r="23">
      <c r="A23" s="241" t="s">
        <v>38</v>
      </c>
      <c r="B23" s="297">
        <v>26.0</v>
      </c>
      <c r="C23" s="243" t="s">
        <v>245</v>
      </c>
      <c r="D23" s="244" t="s">
        <v>103</v>
      </c>
      <c r="E23" s="243">
        <v>4.0</v>
      </c>
      <c r="F23" s="243">
        <v>2.0</v>
      </c>
      <c r="G23" s="245" t="s">
        <v>23</v>
      </c>
      <c r="H23" s="278"/>
      <c r="I23" s="244" t="s">
        <v>23</v>
      </c>
    </row>
    <row r="24">
      <c r="A24" s="241" t="s">
        <v>38</v>
      </c>
      <c r="B24" s="297">
        <v>27.0</v>
      </c>
      <c r="C24" s="243" t="s">
        <v>300</v>
      </c>
      <c r="D24" s="244" t="s">
        <v>301</v>
      </c>
      <c r="E24" s="243">
        <v>3.0</v>
      </c>
      <c r="F24" s="243">
        <v>6.0</v>
      </c>
      <c r="G24" s="245" t="s">
        <v>14</v>
      </c>
      <c r="H24" s="278"/>
      <c r="I24" s="244" t="s">
        <v>14</v>
      </c>
    </row>
    <row r="25">
      <c r="A25" s="241" t="s">
        <v>43</v>
      </c>
      <c r="B25" s="244">
        <v>2.0</v>
      </c>
      <c r="C25" s="243" t="s">
        <v>157</v>
      </c>
      <c r="D25" s="244" t="s">
        <v>280</v>
      </c>
      <c r="E25" s="243">
        <v>4.0</v>
      </c>
      <c r="F25" s="243">
        <v>3.0</v>
      </c>
      <c r="G25" s="245" t="s">
        <v>23</v>
      </c>
      <c r="H25" s="278"/>
      <c r="I25" s="244" t="s">
        <v>23</v>
      </c>
    </row>
    <row r="26">
      <c r="A26" s="241" t="s">
        <v>43</v>
      </c>
      <c r="B26" s="244">
        <v>3.0</v>
      </c>
      <c r="C26" s="243" t="s">
        <v>45</v>
      </c>
      <c r="D26" s="244" t="s">
        <v>315</v>
      </c>
      <c r="E26" s="243">
        <v>4.0</v>
      </c>
      <c r="F26" s="243">
        <v>3.0</v>
      </c>
      <c r="G26" s="245" t="s">
        <v>23</v>
      </c>
      <c r="H26" s="278"/>
      <c r="I26" s="244" t="s">
        <v>23</v>
      </c>
    </row>
    <row r="27">
      <c r="A27" s="284" t="s">
        <v>43</v>
      </c>
      <c r="B27" s="256">
        <v>9.0</v>
      </c>
      <c r="C27" s="257" t="s">
        <v>224</v>
      </c>
      <c r="D27" s="256" t="s">
        <v>103</v>
      </c>
      <c r="E27" s="315"/>
      <c r="F27" s="315"/>
      <c r="G27" s="316"/>
      <c r="H27" s="276"/>
      <c r="I27" s="260"/>
    </row>
    <row r="28">
      <c r="A28" s="156"/>
      <c r="B28" s="157"/>
      <c r="C28" s="157"/>
      <c r="D28" s="160"/>
      <c r="E28" s="160"/>
      <c r="F28" s="160"/>
      <c r="G28" s="161"/>
      <c r="H28" s="276"/>
      <c r="I28" s="260"/>
    </row>
    <row r="29" ht="18.0" customHeight="1">
      <c r="A29" s="212" t="s">
        <v>286</v>
      </c>
      <c r="B29" s="45"/>
      <c r="C29" s="45"/>
      <c r="D29" s="213" t="s">
        <v>174</v>
      </c>
      <c r="E29" s="214">
        <f t="shared" ref="E29:F29" si="1">SUM(E8:E27)</f>
        <v>93</v>
      </c>
      <c r="F29" s="214">
        <f t="shared" si="1"/>
        <v>63</v>
      </c>
      <c r="G29" s="215"/>
      <c r="H29" s="276"/>
      <c r="I29" s="260"/>
    </row>
  </sheetData>
  <mergeCells count="2">
    <mergeCell ref="A5:G6"/>
    <mergeCell ref="A29:C29"/>
  </mergeCells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4.14"/>
    <col customWidth="1" min="3" max="3" width="33.14"/>
    <col customWidth="1" min="4" max="4" width="42.57"/>
    <col customWidth="1" min="5" max="5" width="6.29"/>
    <col customWidth="1" min="6" max="6" width="5.86"/>
    <col customWidth="1" min="7" max="7" width="7.57"/>
    <col customWidth="1" min="8" max="8" width="8.86"/>
    <col customWidth="1" min="9" max="9" width="7.57"/>
  </cols>
  <sheetData>
    <row r="1">
      <c r="A1" s="140"/>
      <c r="B1" s="141"/>
      <c r="C1" s="142" t="s">
        <v>0</v>
      </c>
      <c r="D1" s="3" t="str">
        <f>COUNTIF(G4:G37,"W")&amp;"-"&amp;COUNTIF(G4:G37,"L")&amp;"-"&amp;COUNTIF(G4:G37,"T")&amp;"-"&amp;COUNTIF(G4:G37,"OTL")</f>
        <v>21-4-0-0</v>
      </c>
      <c r="E1" s="143"/>
      <c r="F1" s="143"/>
      <c r="G1" s="144"/>
      <c r="H1" s="276"/>
      <c r="I1" s="259"/>
    </row>
    <row r="2">
      <c r="A2" s="146"/>
      <c r="B2" s="147"/>
      <c r="C2" s="93" t="s">
        <v>1</v>
      </c>
      <c r="D2" s="8" t="str">
        <f>COUNTIF(I4:I37,"W")&amp;"-"&amp;COUNTIF(I4:I37,"L")&amp;"-"&amp;COUNTIF(I4:I37,"T")&amp;"-"&amp;COUNTIF(I4:I37,"OTL")</f>
        <v>17-2-0-0</v>
      </c>
      <c r="E2" s="148"/>
      <c r="F2" s="148"/>
      <c r="G2" s="149"/>
      <c r="H2" s="276"/>
      <c r="I2" s="260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260"/>
    </row>
    <row r="4">
      <c r="A4" s="317"/>
      <c r="B4" s="157"/>
      <c r="C4" s="158"/>
      <c r="D4" s="159"/>
      <c r="E4" s="160"/>
      <c r="F4" s="160"/>
      <c r="G4" s="161"/>
      <c r="H4" s="276"/>
      <c r="I4" s="260"/>
    </row>
    <row r="5">
      <c r="A5" s="227" t="s">
        <v>324</v>
      </c>
      <c r="B5" s="2"/>
      <c r="C5" s="2"/>
      <c r="D5" s="2"/>
      <c r="E5" s="2"/>
      <c r="F5" s="2"/>
      <c r="G5" s="4"/>
      <c r="H5" s="277"/>
      <c r="I5" s="260"/>
    </row>
    <row r="6">
      <c r="A6" s="165"/>
      <c r="B6" s="11"/>
      <c r="C6" s="11"/>
      <c r="D6" s="11"/>
      <c r="E6" s="11"/>
      <c r="F6" s="11"/>
      <c r="G6" s="12"/>
      <c r="H6" s="277"/>
      <c r="I6" s="260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260"/>
    </row>
    <row r="8">
      <c r="A8" s="304" t="s">
        <v>154</v>
      </c>
      <c r="B8" s="305">
        <v>7.0</v>
      </c>
      <c r="C8" s="306" t="s">
        <v>310</v>
      </c>
      <c r="D8" s="305" t="s">
        <v>103</v>
      </c>
      <c r="E8" s="306">
        <v>11.0</v>
      </c>
      <c r="F8" s="306">
        <v>1.0</v>
      </c>
      <c r="G8" s="307" t="s">
        <v>23</v>
      </c>
      <c r="H8" s="276"/>
      <c r="I8" s="260"/>
    </row>
    <row r="9">
      <c r="A9" s="241" t="s">
        <v>17</v>
      </c>
      <c r="B9" s="244">
        <v>12.0</v>
      </c>
      <c r="C9" s="243" t="s">
        <v>230</v>
      </c>
      <c r="D9" s="244" t="s">
        <v>103</v>
      </c>
      <c r="E9" s="243">
        <v>4.0</v>
      </c>
      <c r="F9" s="243">
        <v>1.0</v>
      </c>
      <c r="G9" s="245" t="s">
        <v>23</v>
      </c>
      <c r="H9" s="318"/>
      <c r="I9" s="275" t="s">
        <v>23</v>
      </c>
    </row>
    <row r="10">
      <c r="A10" s="241" t="s">
        <v>17</v>
      </c>
      <c r="B10" s="244">
        <v>15.0</v>
      </c>
      <c r="C10" s="243" t="s">
        <v>325</v>
      </c>
      <c r="D10" s="244" t="s">
        <v>316</v>
      </c>
      <c r="E10" s="243">
        <v>5.0</v>
      </c>
      <c r="F10" s="243">
        <v>2.0</v>
      </c>
      <c r="G10" s="245" t="s">
        <v>23</v>
      </c>
      <c r="H10" s="318"/>
      <c r="I10" s="275" t="s">
        <v>23</v>
      </c>
    </row>
    <row r="11">
      <c r="A11" s="241" t="s">
        <v>17</v>
      </c>
      <c r="B11" s="244">
        <v>21.0</v>
      </c>
      <c r="C11" s="243" t="s">
        <v>248</v>
      </c>
      <c r="D11" s="244" t="s">
        <v>103</v>
      </c>
      <c r="E11" s="243">
        <v>10.0</v>
      </c>
      <c r="F11" s="243">
        <v>0.0</v>
      </c>
      <c r="G11" s="245" t="s">
        <v>23</v>
      </c>
      <c r="H11" s="278"/>
      <c r="I11" s="244" t="s">
        <v>23</v>
      </c>
    </row>
    <row r="12">
      <c r="A12" s="241" t="s">
        <v>17</v>
      </c>
      <c r="B12" s="244">
        <v>22.0</v>
      </c>
      <c r="C12" s="243" t="s">
        <v>326</v>
      </c>
      <c r="D12" s="244" t="s">
        <v>251</v>
      </c>
      <c r="E12" s="243">
        <v>1.0</v>
      </c>
      <c r="F12" s="243">
        <v>2.0</v>
      </c>
      <c r="G12" s="245" t="s">
        <v>14</v>
      </c>
      <c r="H12" s="278"/>
      <c r="I12" s="244" t="s">
        <v>14</v>
      </c>
    </row>
    <row r="13">
      <c r="A13" s="241" t="s">
        <v>17</v>
      </c>
      <c r="B13" s="244">
        <v>26.0</v>
      </c>
      <c r="C13" s="243" t="s">
        <v>327</v>
      </c>
      <c r="D13" s="244" t="s">
        <v>103</v>
      </c>
      <c r="E13" s="243">
        <v>4.0</v>
      </c>
      <c r="F13" s="243">
        <v>3.0</v>
      </c>
      <c r="G13" s="245" t="s">
        <v>23</v>
      </c>
      <c r="H13" s="278"/>
      <c r="I13" s="244" t="s">
        <v>23</v>
      </c>
    </row>
    <row r="14">
      <c r="A14" s="241" t="s">
        <v>17</v>
      </c>
      <c r="B14" s="244">
        <v>28.0</v>
      </c>
      <c r="C14" s="243" t="s">
        <v>310</v>
      </c>
      <c r="D14" s="244" t="s">
        <v>103</v>
      </c>
      <c r="E14" s="243">
        <v>10.0</v>
      </c>
      <c r="F14" s="243">
        <v>0.0</v>
      </c>
      <c r="G14" s="245" t="s">
        <v>23</v>
      </c>
      <c r="H14" s="278"/>
      <c r="I14" s="244" t="s">
        <v>23</v>
      </c>
    </row>
    <row r="15">
      <c r="A15" s="308" t="s">
        <v>158</v>
      </c>
      <c r="B15" s="309">
        <v>4.0</v>
      </c>
      <c r="C15" s="310" t="s">
        <v>328</v>
      </c>
      <c r="D15" s="309" t="s">
        <v>103</v>
      </c>
      <c r="E15" s="310">
        <v>8.0</v>
      </c>
      <c r="F15" s="310">
        <v>0.0</v>
      </c>
      <c r="G15" s="311" t="s">
        <v>23</v>
      </c>
      <c r="H15" s="276"/>
      <c r="I15" s="260"/>
    </row>
    <row r="16">
      <c r="A16" s="241" t="s">
        <v>26</v>
      </c>
      <c r="B16" s="244">
        <v>5.0</v>
      </c>
      <c r="C16" s="243" t="s">
        <v>329</v>
      </c>
      <c r="D16" s="244" t="s">
        <v>315</v>
      </c>
      <c r="E16" s="243">
        <v>5.0</v>
      </c>
      <c r="F16" s="243">
        <v>4.0</v>
      </c>
      <c r="G16" s="245" t="s">
        <v>23</v>
      </c>
      <c r="H16" s="278"/>
      <c r="I16" s="244" t="s">
        <v>23</v>
      </c>
    </row>
    <row r="17">
      <c r="A17" s="241" t="s">
        <v>26</v>
      </c>
      <c r="B17" s="244">
        <v>11.0</v>
      </c>
      <c r="C17" s="243" t="s">
        <v>330</v>
      </c>
      <c r="D17" s="244" t="s">
        <v>103</v>
      </c>
      <c r="E17" s="243">
        <v>8.0</v>
      </c>
      <c r="F17" s="243">
        <v>0.0</v>
      </c>
      <c r="G17" s="245" t="s">
        <v>23</v>
      </c>
      <c r="H17" s="278"/>
      <c r="I17" s="244" t="s">
        <v>23</v>
      </c>
    </row>
    <row r="18">
      <c r="A18" s="241" t="s">
        <v>26</v>
      </c>
      <c r="B18" s="244">
        <v>13.0</v>
      </c>
      <c r="C18" s="243" t="s">
        <v>250</v>
      </c>
      <c r="D18" s="244" t="s">
        <v>235</v>
      </c>
      <c r="E18" s="243">
        <v>3.0</v>
      </c>
      <c r="F18" s="243">
        <v>2.0</v>
      </c>
      <c r="G18" s="245" t="s">
        <v>23</v>
      </c>
      <c r="H18" s="278"/>
      <c r="I18" s="244" t="s">
        <v>23</v>
      </c>
    </row>
    <row r="19">
      <c r="A19" s="241" t="s">
        <v>26</v>
      </c>
      <c r="B19" s="244">
        <v>18.0</v>
      </c>
      <c r="C19" s="243" t="s">
        <v>331</v>
      </c>
      <c r="D19" s="244" t="s">
        <v>103</v>
      </c>
      <c r="E19" s="243">
        <v>6.0</v>
      </c>
      <c r="F19" s="243">
        <v>4.0</v>
      </c>
      <c r="G19" s="245" t="s">
        <v>23</v>
      </c>
      <c r="H19" s="278"/>
      <c r="I19" s="244" t="s">
        <v>23</v>
      </c>
    </row>
    <row r="20">
      <c r="A20" s="241" t="s">
        <v>26</v>
      </c>
      <c r="B20" s="244">
        <v>30.0</v>
      </c>
      <c r="C20" s="243" t="s">
        <v>236</v>
      </c>
      <c r="D20" s="244" t="s">
        <v>332</v>
      </c>
      <c r="E20" s="243">
        <v>7.0</v>
      </c>
      <c r="F20" s="243">
        <v>1.0</v>
      </c>
      <c r="G20" s="245" t="s">
        <v>23</v>
      </c>
      <c r="H20" s="278"/>
      <c r="I20" s="244" t="s">
        <v>23</v>
      </c>
    </row>
    <row r="21">
      <c r="A21" s="241" t="s">
        <v>36</v>
      </c>
      <c r="B21" s="244">
        <v>2.0</v>
      </c>
      <c r="C21" s="243" t="s">
        <v>157</v>
      </c>
      <c r="D21" s="244" t="s">
        <v>280</v>
      </c>
      <c r="E21" s="243">
        <v>10.0</v>
      </c>
      <c r="F21" s="243">
        <v>1.0</v>
      </c>
      <c r="G21" s="245" t="s">
        <v>23</v>
      </c>
      <c r="H21" s="278"/>
      <c r="I21" s="244" t="s">
        <v>23</v>
      </c>
    </row>
    <row r="22">
      <c r="A22" s="308" t="s">
        <v>209</v>
      </c>
      <c r="B22" s="309">
        <v>10.0</v>
      </c>
      <c r="C22" s="310" t="s">
        <v>333</v>
      </c>
      <c r="D22" s="309" t="s">
        <v>334</v>
      </c>
      <c r="E22" s="310">
        <v>1.0</v>
      </c>
      <c r="F22" s="310">
        <v>2.0</v>
      </c>
      <c r="G22" s="311" t="s">
        <v>14</v>
      </c>
      <c r="H22" s="276"/>
      <c r="I22" s="260"/>
    </row>
    <row r="23">
      <c r="A23" s="241" t="s">
        <v>36</v>
      </c>
      <c r="B23" s="244">
        <v>11.0</v>
      </c>
      <c r="C23" s="243" t="s">
        <v>247</v>
      </c>
      <c r="D23" s="244" t="s">
        <v>335</v>
      </c>
      <c r="E23" s="243">
        <v>5.0</v>
      </c>
      <c r="F23" s="243">
        <v>1.0</v>
      </c>
      <c r="G23" s="245" t="s">
        <v>23</v>
      </c>
      <c r="H23" s="278"/>
      <c r="I23" s="244" t="s">
        <v>23</v>
      </c>
    </row>
    <row r="24">
      <c r="A24" s="241" t="s">
        <v>38</v>
      </c>
      <c r="B24" s="244">
        <v>20.0</v>
      </c>
      <c r="C24" s="243" t="s">
        <v>336</v>
      </c>
      <c r="D24" s="244" t="s">
        <v>103</v>
      </c>
      <c r="E24" s="243">
        <v>7.0</v>
      </c>
      <c r="F24" s="243">
        <v>0.0</v>
      </c>
      <c r="G24" s="245" t="s">
        <v>23</v>
      </c>
      <c r="H24" s="278"/>
      <c r="I24" s="244" t="s">
        <v>23</v>
      </c>
    </row>
    <row r="25">
      <c r="A25" s="308" t="s">
        <v>163</v>
      </c>
      <c r="B25" s="309">
        <v>21.0</v>
      </c>
      <c r="C25" s="310" t="s">
        <v>337</v>
      </c>
      <c r="D25" s="309" t="s">
        <v>338</v>
      </c>
      <c r="E25" s="310">
        <v>4.0</v>
      </c>
      <c r="F25" s="310">
        <v>3.0</v>
      </c>
      <c r="G25" s="311" t="s">
        <v>23</v>
      </c>
      <c r="H25" s="276"/>
      <c r="I25" s="260"/>
    </row>
    <row r="26">
      <c r="A26" s="308" t="s">
        <v>163</v>
      </c>
      <c r="B26" s="309">
        <v>27.0</v>
      </c>
      <c r="C26" s="310" t="s">
        <v>339</v>
      </c>
      <c r="D26" s="309" t="s">
        <v>103</v>
      </c>
      <c r="E26" s="310">
        <v>9.0</v>
      </c>
      <c r="F26" s="310">
        <v>3.0</v>
      </c>
      <c r="G26" s="311" t="s">
        <v>23</v>
      </c>
      <c r="H26" s="276"/>
      <c r="I26" s="260"/>
    </row>
    <row r="27">
      <c r="A27" s="241" t="s">
        <v>43</v>
      </c>
      <c r="B27" s="244">
        <v>3.0</v>
      </c>
      <c r="C27" s="243" t="s">
        <v>224</v>
      </c>
      <c r="D27" s="244" t="s">
        <v>103</v>
      </c>
      <c r="E27" s="243">
        <v>5.0</v>
      </c>
      <c r="F27" s="243">
        <v>4.0</v>
      </c>
      <c r="G27" s="245" t="s">
        <v>23</v>
      </c>
      <c r="H27" s="278"/>
      <c r="I27" s="244" t="s">
        <v>23</v>
      </c>
    </row>
    <row r="28">
      <c r="A28" s="241" t="s">
        <v>43</v>
      </c>
      <c r="B28" s="244">
        <v>4.0</v>
      </c>
      <c r="C28" s="243" t="s">
        <v>300</v>
      </c>
      <c r="D28" s="244" t="s">
        <v>301</v>
      </c>
      <c r="E28" s="243">
        <v>1.0</v>
      </c>
      <c r="F28" s="243">
        <v>5.0</v>
      </c>
      <c r="G28" s="245" t="s">
        <v>14</v>
      </c>
      <c r="H28" s="278"/>
      <c r="I28" s="244" t="s">
        <v>14</v>
      </c>
    </row>
    <row r="29">
      <c r="A29" s="308" t="s">
        <v>240</v>
      </c>
      <c r="B29" s="309">
        <v>10.0</v>
      </c>
      <c r="C29" s="310" t="s">
        <v>340</v>
      </c>
      <c r="D29" s="309" t="s">
        <v>341</v>
      </c>
      <c r="E29" s="310">
        <v>1.0</v>
      </c>
      <c r="F29" s="310">
        <v>3.0</v>
      </c>
      <c r="G29" s="311" t="s">
        <v>14</v>
      </c>
      <c r="H29" s="276"/>
      <c r="I29" s="260"/>
    </row>
    <row r="30">
      <c r="A30" s="319" t="s">
        <v>240</v>
      </c>
      <c r="B30" s="320">
        <v>11.0</v>
      </c>
      <c r="C30" s="321" t="s">
        <v>342</v>
      </c>
      <c r="D30" s="320" t="s">
        <v>341</v>
      </c>
      <c r="E30" s="321" t="s">
        <v>222</v>
      </c>
      <c r="F30" s="11"/>
      <c r="G30" s="12"/>
      <c r="H30" s="276"/>
      <c r="I30" s="260"/>
    </row>
    <row r="31">
      <c r="A31" s="156"/>
      <c r="B31" s="157"/>
      <c r="C31" s="157"/>
      <c r="D31" s="160"/>
      <c r="E31" s="160"/>
      <c r="F31" s="160"/>
      <c r="G31" s="161"/>
      <c r="H31" s="276"/>
      <c r="I31" s="260"/>
    </row>
    <row r="32">
      <c r="A32" s="227" t="s">
        <v>343</v>
      </c>
      <c r="B32" s="2"/>
      <c r="C32" s="2"/>
      <c r="D32" s="2"/>
      <c r="E32" s="2"/>
      <c r="F32" s="2"/>
      <c r="G32" s="2"/>
      <c r="H32" s="277"/>
      <c r="I32" s="260"/>
    </row>
    <row r="33">
      <c r="A33" s="165"/>
      <c r="B33" s="11"/>
      <c r="C33" s="11"/>
      <c r="D33" s="11"/>
      <c r="E33" s="11"/>
      <c r="F33" s="11"/>
      <c r="G33" s="11"/>
      <c r="H33" s="277"/>
      <c r="I33" s="260"/>
    </row>
    <row r="34">
      <c r="A34" s="166" t="s">
        <v>147</v>
      </c>
      <c r="B34" s="157"/>
      <c r="C34" s="167" t="s">
        <v>148</v>
      </c>
      <c r="D34" s="167" t="s">
        <v>149</v>
      </c>
      <c r="E34" s="167" t="s">
        <v>7</v>
      </c>
      <c r="F34" s="167" t="s">
        <v>8</v>
      </c>
      <c r="G34" s="168" t="s">
        <v>93</v>
      </c>
      <c r="H34" s="276"/>
      <c r="I34" s="261" t="s">
        <v>4</v>
      </c>
    </row>
    <row r="35">
      <c r="A35" s="252" t="s">
        <v>43</v>
      </c>
      <c r="B35" s="302">
        <v>18.0</v>
      </c>
      <c r="C35" s="97" t="s">
        <v>232</v>
      </c>
      <c r="D35" s="253" t="s">
        <v>344</v>
      </c>
      <c r="E35" s="253">
        <v>4.0</v>
      </c>
      <c r="F35" s="253">
        <v>1.0</v>
      </c>
      <c r="G35" s="254" t="s">
        <v>23</v>
      </c>
      <c r="H35" s="278"/>
      <c r="I35" s="244" t="s">
        <v>23</v>
      </c>
    </row>
    <row r="36">
      <c r="A36" s="241" t="s">
        <v>43</v>
      </c>
      <c r="B36" s="297">
        <v>25.0</v>
      </c>
      <c r="C36" s="243" t="s">
        <v>229</v>
      </c>
      <c r="D36" s="244" t="s">
        <v>345</v>
      </c>
      <c r="E36" s="244">
        <v>8.0</v>
      </c>
      <c r="F36" s="244">
        <v>5.0</v>
      </c>
      <c r="G36" s="245" t="s">
        <v>23</v>
      </c>
      <c r="H36" s="278"/>
      <c r="I36" s="244" t="s">
        <v>23</v>
      </c>
    </row>
    <row r="37">
      <c r="A37" s="284" t="s">
        <v>43</v>
      </c>
      <c r="B37" s="303">
        <v>26.0</v>
      </c>
      <c r="C37" s="257" t="s">
        <v>300</v>
      </c>
      <c r="D37" s="256" t="s">
        <v>345</v>
      </c>
      <c r="E37" s="256">
        <v>3.0</v>
      </c>
      <c r="F37" s="256">
        <v>2.0</v>
      </c>
      <c r="G37" s="258" t="s">
        <v>23</v>
      </c>
      <c r="H37" s="278"/>
      <c r="I37" s="244" t="s">
        <v>23</v>
      </c>
    </row>
    <row r="38" ht="18.0" customHeight="1">
      <c r="A38" s="212" t="s">
        <v>286</v>
      </c>
      <c r="B38" s="45"/>
      <c r="C38" s="45"/>
      <c r="D38" s="213" t="s">
        <v>346</v>
      </c>
      <c r="E38" s="214">
        <f t="shared" ref="E38:F38" si="1">sum(E8:E37)</f>
        <v>140</v>
      </c>
      <c r="F38" s="214">
        <f t="shared" si="1"/>
        <v>50</v>
      </c>
      <c r="G38" s="322"/>
      <c r="H38" s="276"/>
      <c r="I38" s="260"/>
    </row>
  </sheetData>
  <mergeCells count="4">
    <mergeCell ref="A5:G6"/>
    <mergeCell ref="E30:G30"/>
    <mergeCell ref="A32:G33"/>
    <mergeCell ref="A38:C38"/>
  </mergeCells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29"/>
    <col customWidth="1" min="5" max="5" width="5.29"/>
    <col customWidth="1" min="6" max="6" width="5.86"/>
    <col customWidth="1" min="7" max="7" width="7.57"/>
    <col customWidth="1" min="8" max="8" width="15.14"/>
    <col customWidth="1" min="9" max="9" width="7.57"/>
  </cols>
  <sheetData>
    <row r="1">
      <c r="A1" s="140"/>
      <c r="B1" s="141"/>
      <c r="C1" s="142" t="s">
        <v>0</v>
      </c>
      <c r="D1" s="3" t="str">
        <f>COUNTIF(G5:G34,"W")&amp;"-"&amp;COUNTIF(G5:G34,"L")&amp;"-"&amp;COUNTIF(G5:G34,"T")&amp;"-"&amp;COUNTIF(G5:G34,"OTL")</f>
        <v>16-7-0-2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COUNTIF(I5:I35,"W")&amp;"-"&amp;COUNTIF(I5:I35,"L")&amp;"-"&amp;COUNTIF(I5:I35,"T")&amp;"-"&amp;COUNTIF(I5:I35,"OTL")</f>
        <v>10-6-0-2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347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04" t="s">
        <v>154</v>
      </c>
      <c r="B8" s="305">
        <v>6.0</v>
      </c>
      <c r="C8" s="306" t="s">
        <v>236</v>
      </c>
      <c r="D8" s="305" t="s">
        <v>348</v>
      </c>
      <c r="E8" s="306">
        <v>4.0</v>
      </c>
      <c r="F8" s="306">
        <v>3.0</v>
      </c>
      <c r="G8" s="307" t="s">
        <v>23</v>
      </c>
      <c r="H8" s="278"/>
      <c r="I8" s="13"/>
    </row>
    <row r="9">
      <c r="A9" s="308" t="s">
        <v>154</v>
      </c>
      <c r="B9" s="309">
        <v>8.0</v>
      </c>
      <c r="C9" s="310" t="s">
        <v>310</v>
      </c>
      <c r="D9" s="309" t="s">
        <v>103</v>
      </c>
      <c r="E9" s="310">
        <v>5.0</v>
      </c>
      <c r="F9" s="310">
        <v>3.0</v>
      </c>
      <c r="G9" s="311" t="s">
        <v>23</v>
      </c>
      <c r="H9" s="276"/>
      <c r="I9" s="324"/>
    </row>
    <row r="10">
      <c r="A10" s="325" t="s">
        <v>17</v>
      </c>
      <c r="B10" s="36">
        <v>13.0</v>
      </c>
      <c r="C10" s="326" t="s">
        <v>268</v>
      </c>
      <c r="D10" s="36" t="s">
        <v>103</v>
      </c>
      <c r="E10" s="326">
        <v>10.0</v>
      </c>
      <c r="F10" s="326">
        <v>6.0</v>
      </c>
      <c r="G10" s="327" t="s">
        <v>23</v>
      </c>
      <c r="H10" s="278"/>
      <c r="I10" s="244" t="s">
        <v>23</v>
      </c>
    </row>
    <row r="11">
      <c r="A11" s="241" t="s">
        <v>17</v>
      </c>
      <c r="B11" s="244">
        <v>16.0</v>
      </c>
      <c r="C11" s="243" t="s">
        <v>300</v>
      </c>
      <c r="D11" s="244" t="s">
        <v>348</v>
      </c>
      <c r="E11" s="243">
        <v>2.0</v>
      </c>
      <c r="F11" s="243">
        <v>3.0</v>
      </c>
      <c r="G11" s="245" t="s">
        <v>14</v>
      </c>
      <c r="H11" s="278"/>
      <c r="I11" s="244" t="s">
        <v>14</v>
      </c>
    </row>
    <row r="12">
      <c r="A12" s="241" t="s">
        <v>17</v>
      </c>
      <c r="B12" s="244">
        <v>22.0</v>
      </c>
      <c r="C12" s="100" t="s">
        <v>232</v>
      </c>
      <c r="D12" s="244" t="s">
        <v>103</v>
      </c>
      <c r="E12" s="243">
        <v>3.0</v>
      </c>
      <c r="F12" s="243">
        <v>2.0</v>
      </c>
      <c r="G12" s="245" t="s">
        <v>23</v>
      </c>
      <c r="H12" s="278"/>
      <c r="I12" s="244" t="s">
        <v>23</v>
      </c>
    </row>
    <row r="13">
      <c r="A13" s="241" t="s">
        <v>17</v>
      </c>
      <c r="B13" s="244">
        <v>27.0</v>
      </c>
      <c r="C13" s="243" t="s">
        <v>254</v>
      </c>
      <c r="D13" s="244" t="s">
        <v>103</v>
      </c>
      <c r="E13" s="243">
        <v>9.0</v>
      </c>
      <c r="F13" s="243">
        <v>2.0</v>
      </c>
      <c r="G13" s="245" t="s">
        <v>23</v>
      </c>
      <c r="H13" s="278"/>
      <c r="I13" s="244" t="s">
        <v>23</v>
      </c>
    </row>
    <row r="14">
      <c r="A14" s="246" t="s">
        <v>154</v>
      </c>
      <c r="B14" s="249">
        <v>29.0</v>
      </c>
      <c r="C14" s="248" t="s">
        <v>349</v>
      </c>
      <c r="D14" s="249" t="s">
        <v>103</v>
      </c>
      <c r="E14" s="248">
        <v>3.0</v>
      </c>
      <c r="F14" s="248">
        <v>7.0</v>
      </c>
      <c r="G14" s="250" t="s">
        <v>14</v>
      </c>
      <c r="H14" s="278"/>
      <c r="I14" s="13"/>
    </row>
    <row r="15">
      <c r="A15" s="241" t="s">
        <v>17</v>
      </c>
      <c r="B15" s="244">
        <v>30.0</v>
      </c>
      <c r="C15" s="100" t="s">
        <v>329</v>
      </c>
      <c r="D15" s="244" t="s">
        <v>348</v>
      </c>
      <c r="E15" s="243">
        <v>4.0</v>
      </c>
      <c r="F15" s="243">
        <v>2.0</v>
      </c>
      <c r="G15" s="245" t="s">
        <v>23</v>
      </c>
      <c r="H15" s="278"/>
      <c r="I15" s="244" t="s">
        <v>23</v>
      </c>
    </row>
    <row r="16">
      <c r="A16" s="241" t="s">
        <v>26</v>
      </c>
      <c r="B16" s="244">
        <v>6.0</v>
      </c>
      <c r="C16" s="243" t="s">
        <v>45</v>
      </c>
      <c r="D16" s="244" t="s">
        <v>348</v>
      </c>
      <c r="E16" s="243">
        <v>2.0</v>
      </c>
      <c r="F16" s="243">
        <v>10.0</v>
      </c>
      <c r="G16" s="245" t="s">
        <v>14</v>
      </c>
      <c r="H16" s="278"/>
      <c r="I16" s="244" t="s">
        <v>14</v>
      </c>
    </row>
    <row r="17">
      <c r="A17" s="241" t="s">
        <v>26</v>
      </c>
      <c r="B17" s="244">
        <v>7.0</v>
      </c>
      <c r="C17" s="243" t="s">
        <v>29</v>
      </c>
      <c r="D17" s="244" t="s">
        <v>348</v>
      </c>
      <c r="E17" s="243">
        <v>1.0</v>
      </c>
      <c r="F17" s="243">
        <v>11.0</v>
      </c>
      <c r="G17" s="245" t="s">
        <v>14</v>
      </c>
      <c r="H17" s="278"/>
      <c r="I17" s="244" t="s">
        <v>14</v>
      </c>
    </row>
    <row r="18">
      <c r="A18" s="246" t="s">
        <v>158</v>
      </c>
      <c r="B18" s="249">
        <v>12.0</v>
      </c>
      <c r="C18" s="248" t="s">
        <v>230</v>
      </c>
      <c r="D18" s="249" t="s">
        <v>103</v>
      </c>
      <c r="E18" s="248">
        <v>7.0</v>
      </c>
      <c r="F18" s="248">
        <v>5.0</v>
      </c>
      <c r="G18" s="250" t="s">
        <v>23</v>
      </c>
      <c r="H18" s="278"/>
      <c r="I18" s="13"/>
    </row>
    <row r="19">
      <c r="A19" s="246" t="s">
        <v>158</v>
      </c>
      <c r="B19" s="249">
        <v>13.0</v>
      </c>
      <c r="C19" s="248" t="s">
        <v>350</v>
      </c>
      <c r="D19" s="249" t="s">
        <v>348</v>
      </c>
      <c r="E19" s="248">
        <v>6.0</v>
      </c>
      <c r="F19" s="248">
        <v>3.0</v>
      </c>
      <c r="G19" s="250" t="s">
        <v>23</v>
      </c>
      <c r="H19" s="278"/>
      <c r="I19" s="13"/>
    </row>
    <row r="20">
      <c r="A20" s="241" t="s">
        <v>26</v>
      </c>
      <c r="B20" s="244">
        <v>19.0</v>
      </c>
      <c r="C20" s="243" t="s">
        <v>224</v>
      </c>
      <c r="D20" s="244" t="s">
        <v>103</v>
      </c>
      <c r="E20" s="243">
        <v>5.0</v>
      </c>
      <c r="F20" s="243">
        <v>5.0</v>
      </c>
      <c r="G20" s="245" t="s">
        <v>165</v>
      </c>
      <c r="H20" s="278"/>
      <c r="I20" s="244" t="s">
        <v>165</v>
      </c>
    </row>
    <row r="21">
      <c r="A21" s="241" t="s">
        <v>36</v>
      </c>
      <c r="B21" s="297">
        <v>3.0</v>
      </c>
      <c r="C21" s="243" t="s">
        <v>298</v>
      </c>
      <c r="D21" s="244" t="s">
        <v>103</v>
      </c>
      <c r="E21" s="243">
        <v>1.0</v>
      </c>
      <c r="F21" s="243">
        <v>5.0</v>
      </c>
      <c r="G21" s="245" t="s">
        <v>14</v>
      </c>
      <c r="H21" s="278"/>
      <c r="I21" s="244" t="s">
        <v>14</v>
      </c>
    </row>
    <row r="22">
      <c r="A22" s="241" t="s">
        <v>36</v>
      </c>
      <c r="B22" s="297">
        <v>4.0</v>
      </c>
      <c r="C22" s="243" t="s">
        <v>319</v>
      </c>
      <c r="D22" s="244" t="s">
        <v>348</v>
      </c>
      <c r="E22" s="243">
        <v>18.0</v>
      </c>
      <c r="F22" s="243">
        <v>4.0</v>
      </c>
      <c r="G22" s="245" t="s">
        <v>23</v>
      </c>
      <c r="H22" s="278"/>
      <c r="I22" s="244" t="s">
        <v>23</v>
      </c>
    </row>
    <row r="23">
      <c r="A23" s="241" t="s">
        <v>36</v>
      </c>
      <c r="B23" s="297">
        <v>10.0</v>
      </c>
      <c r="C23" s="243" t="s">
        <v>310</v>
      </c>
      <c r="D23" s="244" t="s">
        <v>103</v>
      </c>
      <c r="E23" s="243">
        <v>5.0</v>
      </c>
      <c r="F23" s="243">
        <v>2.0</v>
      </c>
      <c r="G23" s="245" t="s">
        <v>23</v>
      </c>
      <c r="H23" s="278"/>
      <c r="I23" s="244" t="s">
        <v>23</v>
      </c>
    </row>
    <row r="24">
      <c r="A24" s="246" t="s">
        <v>163</v>
      </c>
      <c r="B24" s="328">
        <v>21.0</v>
      </c>
      <c r="C24" s="248" t="s">
        <v>245</v>
      </c>
      <c r="D24" s="249" t="s">
        <v>103</v>
      </c>
      <c r="E24" s="248">
        <v>11.0</v>
      </c>
      <c r="F24" s="248">
        <v>3.0</v>
      </c>
      <c r="G24" s="250" t="s">
        <v>23</v>
      </c>
      <c r="H24" s="278"/>
      <c r="I24" s="13"/>
    </row>
    <row r="25">
      <c r="A25" s="241" t="s">
        <v>38</v>
      </c>
      <c r="B25" s="297">
        <v>28.0</v>
      </c>
      <c r="C25" s="243" t="s">
        <v>18</v>
      </c>
      <c r="D25" s="244" t="s">
        <v>348</v>
      </c>
      <c r="E25" s="243">
        <v>5.0</v>
      </c>
      <c r="F25" s="243">
        <v>3.0</v>
      </c>
      <c r="G25" s="245" t="s">
        <v>23</v>
      </c>
      <c r="H25" s="278"/>
      <c r="I25" s="244" t="s">
        <v>23</v>
      </c>
    </row>
    <row r="26">
      <c r="A26" s="246" t="s">
        <v>240</v>
      </c>
      <c r="B26" s="328">
        <v>1.0</v>
      </c>
      <c r="C26" s="248" t="s">
        <v>119</v>
      </c>
      <c r="D26" s="249" t="s">
        <v>348</v>
      </c>
      <c r="E26" s="248">
        <v>11.0</v>
      </c>
      <c r="F26" s="248">
        <v>8.0</v>
      </c>
      <c r="G26" s="250" t="s">
        <v>23</v>
      </c>
      <c r="H26" s="278"/>
      <c r="I26" s="13"/>
    </row>
    <row r="27">
      <c r="A27" s="241" t="s">
        <v>43</v>
      </c>
      <c r="B27" s="297">
        <v>4.0</v>
      </c>
      <c r="C27" s="243" t="s">
        <v>229</v>
      </c>
      <c r="D27" s="244" t="s">
        <v>103</v>
      </c>
      <c r="E27" s="243">
        <v>2.0</v>
      </c>
      <c r="F27" s="243">
        <v>4.0</v>
      </c>
      <c r="G27" s="245" t="s">
        <v>14</v>
      </c>
      <c r="H27" s="278"/>
      <c r="I27" s="244" t="s">
        <v>14</v>
      </c>
    </row>
    <row r="28">
      <c r="A28" s="241" t="s">
        <v>43</v>
      </c>
      <c r="B28" s="297">
        <v>9.0</v>
      </c>
      <c r="C28" s="100" t="s">
        <v>125</v>
      </c>
      <c r="D28" s="244" t="s">
        <v>348</v>
      </c>
      <c r="E28" s="243">
        <v>2.0</v>
      </c>
      <c r="F28" s="243">
        <v>2.0</v>
      </c>
      <c r="G28" s="245" t="s">
        <v>165</v>
      </c>
      <c r="H28" s="278"/>
      <c r="I28" s="244" t="s">
        <v>165</v>
      </c>
    </row>
    <row r="29">
      <c r="A29" s="241" t="s">
        <v>43</v>
      </c>
      <c r="B29" s="297">
        <v>11.0</v>
      </c>
      <c r="C29" s="100" t="s">
        <v>351</v>
      </c>
      <c r="D29" s="244" t="s">
        <v>103</v>
      </c>
      <c r="E29" s="243">
        <v>7.0</v>
      </c>
      <c r="F29" s="243">
        <v>3.0</v>
      </c>
      <c r="G29" s="245" t="s">
        <v>23</v>
      </c>
      <c r="H29" s="278"/>
      <c r="I29" s="244" t="s">
        <v>23</v>
      </c>
    </row>
    <row r="30">
      <c r="A30" s="284" t="s">
        <v>43</v>
      </c>
      <c r="B30" s="256">
        <v>14.0</v>
      </c>
      <c r="C30" s="257" t="s">
        <v>308</v>
      </c>
      <c r="D30" s="256" t="s">
        <v>348</v>
      </c>
      <c r="E30" s="257">
        <v>4.0</v>
      </c>
      <c r="F30" s="257">
        <v>2.0</v>
      </c>
      <c r="G30" s="258" t="s">
        <v>23</v>
      </c>
      <c r="H30" s="278"/>
      <c r="I30" s="244" t="s">
        <v>23</v>
      </c>
    </row>
    <row r="31">
      <c r="A31" s="205"/>
      <c r="B31" s="218"/>
      <c r="C31" s="219"/>
      <c r="D31" s="218"/>
      <c r="E31" s="219"/>
      <c r="F31" s="219"/>
      <c r="G31" s="220"/>
      <c r="H31" s="278"/>
      <c r="I31" s="13"/>
    </row>
    <row r="32">
      <c r="A32" s="251" t="s">
        <v>352</v>
      </c>
      <c r="B32" s="11"/>
      <c r="C32" s="11"/>
      <c r="D32" s="11"/>
      <c r="E32" s="11"/>
      <c r="F32" s="11"/>
      <c r="G32" s="12"/>
      <c r="H32" s="286"/>
      <c r="I32" s="13"/>
    </row>
    <row r="33">
      <c r="A33" s="329" t="s">
        <v>43</v>
      </c>
      <c r="B33" s="330">
        <v>19.0</v>
      </c>
      <c r="C33" s="331" t="s">
        <v>353</v>
      </c>
      <c r="D33" s="332" t="s">
        <v>103</v>
      </c>
      <c r="E33" s="331">
        <v>7.0</v>
      </c>
      <c r="F33" s="331">
        <v>3.0</v>
      </c>
      <c r="G33" s="333" t="s">
        <v>23</v>
      </c>
      <c r="H33" s="334"/>
      <c r="I33" s="244" t="s">
        <v>23</v>
      </c>
    </row>
    <row r="34">
      <c r="A34" s="284" t="s">
        <v>43</v>
      </c>
      <c r="B34" s="303">
        <v>25.0</v>
      </c>
      <c r="C34" s="257" t="s">
        <v>300</v>
      </c>
      <c r="D34" s="256" t="s">
        <v>348</v>
      </c>
      <c r="E34" s="257">
        <v>3.0</v>
      </c>
      <c r="F34" s="257">
        <v>6.0</v>
      </c>
      <c r="G34" s="258" t="s">
        <v>14</v>
      </c>
      <c r="H34" s="278"/>
      <c r="I34" s="244" t="s">
        <v>14</v>
      </c>
    </row>
    <row r="35">
      <c r="A35" s="212" t="s">
        <v>286</v>
      </c>
      <c r="B35" s="45"/>
      <c r="C35" s="45"/>
      <c r="D35" s="213" t="s">
        <v>174</v>
      </c>
      <c r="E35" s="214">
        <f t="shared" ref="E35:F35" si="1">SUM(E8:E34)</f>
        <v>137</v>
      </c>
      <c r="F35" s="214">
        <f t="shared" si="1"/>
        <v>107</v>
      </c>
      <c r="G35" s="215"/>
      <c r="H35" s="276"/>
      <c r="I35" s="324"/>
    </row>
  </sheetData>
  <mergeCells count="3">
    <mergeCell ref="A5:G6"/>
    <mergeCell ref="A32:G32"/>
    <mergeCell ref="A35:C35"/>
  </mergeCells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86"/>
    <col customWidth="1" min="5" max="5" width="5.43"/>
    <col customWidth="1" min="6" max="6" width="4.0"/>
    <col customWidth="1" min="7" max="7" width="7.71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COUNTIF(G5:G33,"W")&amp;"-"&amp;COUNTIF(G5:G33,"L")&amp;"-"&amp;COUNTIF(G5:G33,"T")&amp;"-"&amp;COUNTIF(G5:G33,"OTL")</f>
        <v>13-9-2-0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COUNTIF(I5:I34,"W")&amp;"-"&amp;COUNTIF(I5:I34,"L")&amp;"-"&amp;COUNTIF(I5:I34,"T")&amp;"-"&amp;COUNTIF(I5:I34,"OTL")</f>
        <v>10-6-2-0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354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04" t="s">
        <v>154</v>
      </c>
      <c r="B8" s="305">
        <v>8.0</v>
      </c>
      <c r="C8" s="306" t="s">
        <v>236</v>
      </c>
      <c r="D8" s="305" t="s">
        <v>348</v>
      </c>
      <c r="E8" s="306">
        <v>3.0</v>
      </c>
      <c r="F8" s="306">
        <v>4.0</v>
      </c>
      <c r="G8" s="307" t="s">
        <v>14</v>
      </c>
      <c r="H8" s="278"/>
      <c r="I8" s="13"/>
    </row>
    <row r="9">
      <c r="A9" s="308" t="s">
        <v>154</v>
      </c>
      <c r="B9" s="309">
        <v>10.0</v>
      </c>
      <c r="C9" s="310" t="s">
        <v>230</v>
      </c>
      <c r="D9" s="309" t="s">
        <v>103</v>
      </c>
      <c r="E9" s="310">
        <v>10.0</v>
      </c>
      <c r="F9" s="310">
        <v>5.0</v>
      </c>
      <c r="G9" s="311" t="s">
        <v>23</v>
      </c>
      <c r="H9" s="276"/>
      <c r="I9" s="324"/>
    </row>
    <row r="10">
      <c r="A10" s="325" t="s">
        <v>17</v>
      </c>
      <c r="B10" s="36">
        <v>15.0</v>
      </c>
      <c r="C10" s="326" t="s">
        <v>226</v>
      </c>
      <c r="D10" s="36" t="s">
        <v>103</v>
      </c>
      <c r="E10" s="326">
        <v>9.0</v>
      </c>
      <c r="F10" s="326">
        <v>0.0</v>
      </c>
      <c r="G10" s="327" t="s">
        <v>23</v>
      </c>
      <c r="H10" s="278"/>
      <c r="I10" s="244" t="s">
        <v>23</v>
      </c>
    </row>
    <row r="11">
      <c r="A11" s="241" t="s">
        <v>17</v>
      </c>
      <c r="B11" s="244">
        <v>17.0</v>
      </c>
      <c r="C11" s="243" t="s">
        <v>239</v>
      </c>
      <c r="D11" s="244" t="s">
        <v>103</v>
      </c>
      <c r="E11" s="243">
        <v>6.0</v>
      </c>
      <c r="F11" s="243">
        <v>3.0</v>
      </c>
      <c r="G11" s="245" t="s">
        <v>23</v>
      </c>
      <c r="H11" s="278"/>
      <c r="I11" s="244" t="s">
        <v>23</v>
      </c>
    </row>
    <row r="12">
      <c r="A12" s="241" t="s">
        <v>17</v>
      </c>
      <c r="B12" s="244">
        <v>24.0</v>
      </c>
      <c r="C12" s="100" t="s">
        <v>329</v>
      </c>
      <c r="D12" s="244" t="s">
        <v>348</v>
      </c>
      <c r="E12" s="243">
        <v>8.0</v>
      </c>
      <c r="F12" s="243">
        <v>3.0</v>
      </c>
      <c r="G12" s="245" t="s">
        <v>23</v>
      </c>
      <c r="H12" s="278"/>
      <c r="I12" s="244" t="s">
        <v>23</v>
      </c>
    </row>
    <row r="13">
      <c r="A13" s="241" t="s">
        <v>17</v>
      </c>
      <c r="B13" s="244">
        <v>29.0</v>
      </c>
      <c r="C13" s="243" t="s">
        <v>253</v>
      </c>
      <c r="D13" s="244" t="s">
        <v>103</v>
      </c>
      <c r="E13" s="243">
        <v>1.0</v>
      </c>
      <c r="F13" s="243">
        <v>8.0</v>
      </c>
      <c r="G13" s="245" t="s">
        <v>14</v>
      </c>
      <c r="H13" s="278"/>
      <c r="I13" s="244" t="s">
        <v>14</v>
      </c>
    </row>
    <row r="14">
      <c r="A14" s="325" t="s">
        <v>26</v>
      </c>
      <c r="B14" s="36">
        <v>1.0</v>
      </c>
      <c r="C14" s="326" t="s">
        <v>29</v>
      </c>
      <c r="D14" s="36" t="s">
        <v>348</v>
      </c>
      <c r="E14" s="326">
        <v>3.0</v>
      </c>
      <c r="F14" s="326">
        <v>4.0</v>
      </c>
      <c r="G14" s="327" t="s">
        <v>14</v>
      </c>
      <c r="H14" s="278"/>
      <c r="I14" s="244" t="s">
        <v>14</v>
      </c>
    </row>
    <row r="15">
      <c r="A15" s="241" t="s">
        <v>26</v>
      </c>
      <c r="B15" s="244">
        <v>7.0</v>
      </c>
      <c r="C15" s="100" t="s">
        <v>232</v>
      </c>
      <c r="D15" s="244" t="s">
        <v>103</v>
      </c>
      <c r="E15" s="243">
        <v>3.0</v>
      </c>
      <c r="F15" s="243">
        <v>1.0</v>
      </c>
      <c r="G15" s="245" t="s">
        <v>23</v>
      </c>
      <c r="H15" s="278"/>
      <c r="I15" s="244" t="s">
        <v>23</v>
      </c>
    </row>
    <row r="16">
      <c r="A16" s="246" t="s">
        <v>158</v>
      </c>
      <c r="B16" s="249">
        <v>12.0</v>
      </c>
      <c r="C16" s="248" t="s">
        <v>355</v>
      </c>
      <c r="D16" s="249" t="s">
        <v>103</v>
      </c>
      <c r="E16" s="248">
        <v>6.0</v>
      </c>
      <c r="F16" s="248">
        <v>3.0</v>
      </c>
      <c r="G16" s="250" t="s">
        <v>23</v>
      </c>
      <c r="H16" s="278"/>
      <c r="I16" s="13"/>
    </row>
    <row r="17">
      <c r="A17" s="241" t="s">
        <v>26</v>
      </c>
      <c r="B17" s="244">
        <v>14.0</v>
      </c>
      <c r="C17" s="243" t="s">
        <v>298</v>
      </c>
      <c r="D17" s="244" t="s">
        <v>103</v>
      </c>
      <c r="E17" s="243">
        <v>3.0</v>
      </c>
      <c r="F17" s="243">
        <v>3.0</v>
      </c>
      <c r="G17" s="245" t="s">
        <v>67</v>
      </c>
      <c r="H17" s="278"/>
      <c r="I17" s="244" t="s">
        <v>67</v>
      </c>
    </row>
    <row r="18">
      <c r="A18" s="325" t="s">
        <v>26</v>
      </c>
      <c r="B18" s="36">
        <v>21.0</v>
      </c>
      <c r="C18" s="326" t="s">
        <v>224</v>
      </c>
      <c r="D18" s="36" t="s">
        <v>103</v>
      </c>
      <c r="E18" s="326">
        <v>2.0</v>
      </c>
      <c r="F18" s="326">
        <v>2.0</v>
      </c>
      <c r="G18" s="327" t="s">
        <v>67</v>
      </c>
      <c r="H18" s="278"/>
      <c r="I18" s="244" t="s">
        <v>67</v>
      </c>
    </row>
    <row r="19">
      <c r="A19" s="325" t="s">
        <v>26</v>
      </c>
      <c r="B19" s="36">
        <v>23.0</v>
      </c>
      <c r="C19" s="326" t="s">
        <v>250</v>
      </c>
      <c r="D19" s="36" t="s">
        <v>348</v>
      </c>
      <c r="E19" s="326">
        <v>4.0</v>
      </c>
      <c r="F19" s="326">
        <v>3.0</v>
      </c>
      <c r="G19" s="327" t="s">
        <v>23</v>
      </c>
      <c r="H19" s="278"/>
      <c r="I19" s="244" t="s">
        <v>23</v>
      </c>
    </row>
    <row r="20">
      <c r="A20" s="241" t="s">
        <v>36</v>
      </c>
      <c r="B20" s="244">
        <v>7.0</v>
      </c>
      <c r="C20" s="100" t="s">
        <v>125</v>
      </c>
      <c r="D20" s="244" t="s">
        <v>348</v>
      </c>
      <c r="E20" s="243">
        <v>3.0</v>
      </c>
      <c r="F20" s="243">
        <v>3.0</v>
      </c>
      <c r="G20" s="245" t="s">
        <v>23</v>
      </c>
      <c r="H20" s="278"/>
      <c r="I20" s="244" t="s">
        <v>23</v>
      </c>
    </row>
    <row r="21">
      <c r="A21" s="246" t="s">
        <v>209</v>
      </c>
      <c r="B21" s="328">
        <v>12.0</v>
      </c>
      <c r="C21" s="248" t="s">
        <v>157</v>
      </c>
      <c r="D21" s="249" t="s">
        <v>348</v>
      </c>
      <c r="E21" s="248">
        <v>3.0</v>
      </c>
      <c r="F21" s="248">
        <v>11.0</v>
      </c>
      <c r="G21" s="250" t="s">
        <v>14</v>
      </c>
      <c r="H21" s="278"/>
      <c r="I21" s="13"/>
    </row>
    <row r="22">
      <c r="A22" s="241" t="s">
        <v>38</v>
      </c>
      <c r="B22" s="297">
        <v>24.0</v>
      </c>
      <c r="C22" s="243" t="s">
        <v>45</v>
      </c>
      <c r="D22" s="244" t="s">
        <v>348</v>
      </c>
      <c r="E22" s="243">
        <v>3.0</v>
      </c>
      <c r="F22" s="243">
        <v>1.0</v>
      </c>
      <c r="G22" s="245" t="s">
        <v>23</v>
      </c>
      <c r="H22" s="278"/>
      <c r="I22" s="244" t="s">
        <v>23</v>
      </c>
    </row>
    <row r="23">
      <c r="A23" s="241" t="s">
        <v>38</v>
      </c>
      <c r="B23" s="297">
        <v>28.0</v>
      </c>
      <c r="C23" s="243" t="s">
        <v>236</v>
      </c>
      <c r="D23" s="244" t="s">
        <v>348</v>
      </c>
      <c r="E23" s="243">
        <v>3.0</v>
      </c>
      <c r="F23" s="243">
        <v>2.0</v>
      </c>
      <c r="G23" s="245" t="s">
        <v>23</v>
      </c>
      <c r="H23" s="278"/>
      <c r="I23" s="244" t="s">
        <v>23</v>
      </c>
    </row>
    <row r="24">
      <c r="A24" s="246" t="s">
        <v>163</v>
      </c>
      <c r="B24" s="328">
        <v>30.0</v>
      </c>
      <c r="C24" s="248" t="s">
        <v>268</v>
      </c>
      <c r="D24" s="249" t="s">
        <v>103</v>
      </c>
      <c r="E24" s="248">
        <v>1.0</v>
      </c>
      <c r="F24" s="248">
        <v>3.0</v>
      </c>
      <c r="G24" s="250" t="s">
        <v>14</v>
      </c>
      <c r="H24" s="278"/>
      <c r="I24" s="13"/>
    </row>
    <row r="25">
      <c r="A25" s="241" t="s">
        <v>43</v>
      </c>
      <c r="B25" s="297">
        <v>6.0</v>
      </c>
      <c r="C25" s="100" t="s">
        <v>351</v>
      </c>
      <c r="D25" s="244" t="s">
        <v>103</v>
      </c>
      <c r="E25" s="243">
        <v>6.0</v>
      </c>
      <c r="F25" s="243">
        <v>7.0</v>
      </c>
      <c r="G25" s="245" t="s">
        <v>14</v>
      </c>
      <c r="H25" s="278"/>
      <c r="I25" s="244" t="s">
        <v>14</v>
      </c>
    </row>
    <row r="26">
      <c r="A26" s="246" t="s">
        <v>240</v>
      </c>
      <c r="B26" s="328">
        <v>9.0</v>
      </c>
      <c r="C26" s="248" t="s">
        <v>119</v>
      </c>
      <c r="D26" s="249" t="s">
        <v>348</v>
      </c>
      <c r="E26" s="248">
        <v>3.0</v>
      </c>
      <c r="F26" s="248">
        <v>0.0</v>
      </c>
      <c r="G26" s="250" t="s">
        <v>23</v>
      </c>
      <c r="H26" s="278"/>
      <c r="I26" s="13"/>
    </row>
    <row r="27">
      <c r="A27" s="241" t="s">
        <v>43</v>
      </c>
      <c r="B27" s="297">
        <v>12.0</v>
      </c>
      <c r="C27" s="243" t="s">
        <v>300</v>
      </c>
      <c r="D27" s="244" t="s">
        <v>348</v>
      </c>
      <c r="E27" s="243">
        <v>0.0</v>
      </c>
      <c r="F27" s="243">
        <v>10.0</v>
      </c>
      <c r="G27" s="245" t="s">
        <v>14</v>
      </c>
      <c r="H27" s="278"/>
      <c r="I27" s="244" t="s">
        <v>14</v>
      </c>
    </row>
    <row r="28">
      <c r="A28" s="241" t="s">
        <v>43</v>
      </c>
      <c r="B28" s="297">
        <v>13.0</v>
      </c>
      <c r="C28" s="243" t="s">
        <v>229</v>
      </c>
      <c r="D28" s="244" t="s">
        <v>103</v>
      </c>
      <c r="E28" s="243">
        <v>4.0</v>
      </c>
      <c r="F28" s="243">
        <v>5.0</v>
      </c>
      <c r="G28" s="245" t="s">
        <v>14</v>
      </c>
      <c r="H28" s="278"/>
      <c r="I28" s="244" t="s">
        <v>14</v>
      </c>
    </row>
    <row r="29">
      <c r="A29" s="284" t="s">
        <v>43</v>
      </c>
      <c r="B29" s="303">
        <v>14.0</v>
      </c>
      <c r="C29" s="257" t="s">
        <v>191</v>
      </c>
      <c r="D29" s="256" t="s">
        <v>348</v>
      </c>
      <c r="E29" s="257">
        <v>17.0</v>
      </c>
      <c r="F29" s="257">
        <v>1.0</v>
      </c>
      <c r="G29" s="258" t="s">
        <v>23</v>
      </c>
      <c r="H29" s="278"/>
      <c r="I29" s="244" t="s">
        <v>23</v>
      </c>
    </row>
    <row r="30">
      <c r="A30" s="205"/>
      <c r="B30" s="218"/>
      <c r="C30" s="219"/>
      <c r="D30" s="218"/>
      <c r="E30" s="219"/>
      <c r="F30" s="219"/>
      <c r="G30" s="220"/>
      <c r="H30" s="278"/>
      <c r="I30" s="13"/>
    </row>
    <row r="31">
      <c r="A31" s="251" t="s">
        <v>356</v>
      </c>
      <c r="B31" s="11"/>
      <c r="C31" s="11"/>
      <c r="D31" s="11"/>
      <c r="E31" s="11"/>
      <c r="F31" s="11"/>
      <c r="G31" s="12"/>
      <c r="H31" s="286"/>
      <c r="I31" s="13"/>
    </row>
    <row r="32">
      <c r="A32" s="329" t="s">
        <v>43</v>
      </c>
      <c r="B32" s="330">
        <v>18.0</v>
      </c>
      <c r="C32" s="331" t="s">
        <v>229</v>
      </c>
      <c r="D32" s="332" t="s">
        <v>103</v>
      </c>
      <c r="E32" s="331">
        <v>11.0</v>
      </c>
      <c r="F32" s="331">
        <v>1.0</v>
      </c>
      <c r="G32" s="333" t="s">
        <v>23</v>
      </c>
      <c r="H32" s="334"/>
      <c r="I32" s="244" t="s">
        <v>23</v>
      </c>
    </row>
    <row r="33">
      <c r="A33" s="284" t="s">
        <v>43</v>
      </c>
      <c r="B33" s="303">
        <v>19.0</v>
      </c>
      <c r="C33" s="257" t="s">
        <v>357</v>
      </c>
      <c r="D33" s="256" t="s">
        <v>348</v>
      </c>
      <c r="E33" s="257">
        <v>3.0</v>
      </c>
      <c r="F33" s="257">
        <v>4.0</v>
      </c>
      <c r="G33" s="258" t="s">
        <v>14</v>
      </c>
      <c r="H33" s="278"/>
      <c r="I33" s="244" t="s">
        <v>14</v>
      </c>
    </row>
    <row r="34">
      <c r="A34" s="212" t="s">
        <v>286</v>
      </c>
      <c r="B34" s="45"/>
      <c r="C34" s="45"/>
      <c r="D34" s="213" t="s">
        <v>174</v>
      </c>
      <c r="E34" s="214">
        <f t="shared" ref="E34:F34" si="1">SUM(E8:E33)</f>
        <v>115</v>
      </c>
      <c r="F34" s="214">
        <f t="shared" si="1"/>
        <v>87</v>
      </c>
      <c r="G34" s="215"/>
      <c r="H34" s="276"/>
      <c r="I34" s="324"/>
    </row>
  </sheetData>
  <mergeCells count="3">
    <mergeCell ref="A5:G6"/>
    <mergeCell ref="A31:G31"/>
    <mergeCell ref="A34:C34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27.57"/>
  </cols>
  <sheetData>
    <row r="1">
      <c r="A1" s="79" t="s">
        <v>59</v>
      </c>
    </row>
  </sheetData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29"/>
    <col customWidth="1" min="5" max="5" width="5.0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COUNTIF(G5:G28,"W")&amp;"-"&amp;COUNTIF(G5:G28,"L")&amp;"-"&amp;COUNTIF(G5:G28,"T")&amp;"-"&amp;COUNTIF(G5:G28,"OTL")</f>
        <v>4-14-1-0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COUNTIF(I5:I29,"W")&amp;"-"&amp;COUNTIF(I5:I29,"L")&amp;"-"&amp;COUNTIF(I5:I29,"T")&amp;"-"&amp;COUNTIF(I5:I29,"OTL")</f>
        <v>3-14-1-0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358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04" t="s">
        <v>154</v>
      </c>
      <c r="B8" s="305">
        <v>11.0</v>
      </c>
      <c r="C8" s="306" t="s">
        <v>226</v>
      </c>
      <c r="D8" s="305" t="s">
        <v>103</v>
      </c>
      <c r="E8" s="306">
        <v>9.0</v>
      </c>
      <c r="F8" s="306">
        <v>4.0</v>
      </c>
      <c r="G8" s="307" t="s">
        <v>23</v>
      </c>
      <c r="H8" s="278"/>
      <c r="I8" s="13"/>
    </row>
    <row r="9">
      <c r="A9" s="325" t="s">
        <v>17</v>
      </c>
      <c r="B9" s="36">
        <v>16.0</v>
      </c>
      <c r="C9" s="326" t="s">
        <v>236</v>
      </c>
      <c r="D9" s="36" t="s">
        <v>348</v>
      </c>
      <c r="E9" s="326">
        <v>1.0</v>
      </c>
      <c r="F9" s="326">
        <v>4.0</v>
      </c>
      <c r="G9" s="327" t="s">
        <v>14</v>
      </c>
      <c r="H9" s="276"/>
      <c r="I9" s="275" t="s">
        <v>14</v>
      </c>
    </row>
    <row r="10">
      <c r="A10" s="325" t="s">
        <v>17</v>
      </c>
      <c r="B10" s="36">
        <v>23.0</v>
      </c>
      <c r="C10" s="326" t="s">
        <v>230</v>
      </c>
      <c r="D10" s="36" t="s">
        <v>103</v>
      </c>
      <c r="E10" s="326">
        <v>9.0</v>
      </c>
      <c r="F10" s="326">
        <v>5.0</v>
      </c>
      <c r="G10" s="327" t="s">
        <v>23</v>
      </c>
      <c r="H10" s="278"/>
      <c r="I10" s="244" t="s">
        <v>23</v>
      </c>
    </row>
    <row r="11">
      <c r="A11" s="241" t="s">
        <v>17</v>
      </c>
      <c r="B11" s="244">
        <v>26.0</v>
      </c>
      <c r="C11" s="243" t="s">
        <v>45</v>
      </c>
      <c r="D11" s="244" t="s">
        <v>348</v>
      </c>
      <c r="E11" s="243">
        <v>5.0</v>
      </c>
      <c r="F11" s="243">
        <v>7.0</v>
      </c>
      <c r="G11" s="245" t="s">
        <v>14</v>
      </c>
      <c r="H11" s="278"/>
      <c r="I11" s="244" t="s">
        <v>14</v>
      </c>
    </row>
    <row r="12">
      <c r="A12" s="241" t="s">
        <v>17</v>
      </c>
      <c r="B12" s="244">
        <v>28.0</v>
      </c>
      <c r="C12" s="243" t="s">
        <v>300</v>
      </c>
      <c r="D12" s="244" t="s">
        <v>348</v>
      </c>
      <c r="E12" s="243">
        <v>0.0</v>
      </c>
      <c r="F12" s="243">
        <v>10.0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8.0</v>
      </c>
      <c r="C13" s="243" t="s">
        <v>254</v>
      </c>
      <c r="D13" s="244" t="s">
        <v>103</v>
      </c>
      <c r="E13" s="243">
        <v>2.0</v>
      </c>
      <c r="F13" s="243">
        <v>12.0</v>
      </c>
      <c r="G13" s="245" t="s">
        <v>14</v>
      </c>
      <c r="H13" s="278"/>
      <c r="I13" s="244" t="s">
        <v>14</v>
      </c>
    </row>
    <row r="14">
      <c r="A14" s="325" t="s">
        <v>26</v>
      </c>
      <c r="B14" s="36">
        <v>10.0</v>
      </c>
      <c r="C14" s="326" t="s">
        <v>250</v>
      </c>
      <c r="D14" s="36" t="s">
        <v>348</v>
      </c>
      <c r="E14" s="326">
        <v>0.0</v>
      </c>
      <c r="F14" s="326">
        <v>6.0</v>
      </c>
      <c r="G14" s="327" t="s">
        <v>14</v>
      </c>
      <c r="H14" s="278"/>
      <c r="I14" s="244" t="s">
        <v>14</v>
      </c>
    </row>
    <row r="15">
      <c r="A15" s="241" t="s">
        <v>26</v>
      </c>
      <c r="B15" s="244">
        <v>22.0</v>
      </c>
      <c r="C15" s="243" t="s">
        <v>229</v>
      </c>
      <c r="D15" s="244" t="s">
        <v>103</v>
      </c>
      <c r="E15" s="243">
        <v>2.0</v>
      </c>
      <c r="F15" s="243">
        <v>5.0</v>
      </c>
      <c r="G15" s="245" t="s">
        <v>14</v>
      </c>
      <c r="H15" s="278"/>
      <c r="I15" s="244" t="s">
        <v>14</v>
      </c>
    </row>
    <row r="16">
      <c r="A16" s="325" t="s">
        <v>36</v>
      </c>
      <c r="B16" s="36">
        <v>6.0</v>
      </c>
      <c r="C16" s="326" t="s">
        <v>298</v>
      </c>
      <c r="D16" s="36" t="s">
        <v>103</v>
      </c>
      <c r="E16" s="326">
        <v>1.0</v>
      </c>
      <c r="F16" s="326">
        <v>9.0</v>
      </c>
      <c r="G16" s="327" t="s">
        <v>14</v>
      </c>
      <c r="H16" s="278"/>
      <c r="I16" s="244" t="s">
        <v>14</v>
      </c>
    </row>
    <row r="17">
      <c r="A17" s="325" t="s">
        <v>38</v>
      </c>
      <c r="B17" s="36">
        <v>17.0</v>
      </c>
      <c r="C17" s="224" t="s">
        <v>351</v>
      </c>
      <c r="D17" s="36" t="s">
        <v>103</v>
      </c>
      <c r="E17" s="326">
        <v>5.0</v>
      </c>
      <c r="F17" s="326">
        <v>13.0</v>
      </c>
      <c r="G17" s="327" t="s">
        <v>14</v>
      </c>
      <c r="H17" s="278"/>
      <c r="I17" s="244" t="s">
        <v>14</v>
      </c>
    </row>
    <row r="18">
      <c r="A18" s="325" t="s">
        <v>38</v>
      </c>
      <c r="B18" s="36">
        <v>19.0</v>
      </c>
      <c r="C18" s="224" t="s">
        <v>125</v>
      </c>
      <c r="D18" s="36" t="s">
        <v>348</v>
      </c>
      <c r="E18" s="326">
        <v>4.0</v>
      </c>
      <c r="F18" s="326">
        <v>8.0</v>
      </c>
      <c r="G18" s="327" t="s">
        <v>14</v>
      </c>
      <c r="H18" s="278"/>
      <c r="I18" s="244" t="s">
        <v>14</v>
      </c>
    </row>
    <row r="19">
      <c r="A19" s="325" t="s">
        <v>38</v>
      </c>
      <c r="B19" s="36">
        <v>25.0</v>
      </c>
      <c r="C19" s="224" t="s">
        <v>329</v>
      </c>
      <c r="D19" s="36" t="s">
        <v>348</v>
      </c>
      <c r="E19" s="326">
        <v>3.0</v>
      </c>
      <c r="F19" s="326">
        <v>8.0</v>
      </c>
      <c r="G19" s="327" t="s">
        <v>14</v>
      </c>
      <c r="H19" s="278"/>
      <c r="I19" s="244" t="s">
        <v>14</v>
      </c>
    </row>
    <row r="20">
      <c r="A20" s="325" t="s">
        <v>43</v>
      </c>
      <c r="B20" s="36">
        <v>5.0</v>
      </c>
      <c r="C20" s="326" t="s">
        <v>253</v>
      </c>
      <c r="D20" s="36" t="s">
        <v>103</v>
      </c>
      <c r="E20" s="326">
        <v>2.0</v>
      </c>
      <c r="F20" s="326">
        <v>12.0</v>
      </c>
      <c r="G20" s="327" t="s">
        <v>14</v>
      </c>
      <c r="H20" s="278"/>
      <c r="I20" s="244" t="s">
        <v>14</v>
      </c>
    </row>
    <row r="21">
      <c r="A21" s="325" t="s">
        <v>43</v>
      </c>
      <c r="B21" s="335">
        <v>7.0</v>
      </c>
      <c r="C21" s="224" t="s">
        <v>232</v>
      </c>
      <c r="D21" s="36" t="s">
        <v>103</v>
      </c>
      <c r="E21" s="326">
        <v>8.0</v>
      </c>
      <c r="F21" s="326">
        <v>8.0</v>
      </c>
      <c r="G21" s="327" t="s">
        <v>67</v>
      </c>
      <c r="H21" s="278"/>
      <c r="I21" s="244" t="s">
        <v>67</v>
      </c>
    </row>
    <row r="22">
      <c r="A22" s="325" t="s">
        <v>43</v>
      </c>
      <c r="B22" s="335">
        <v>13.0</v>
      </c>
      <c r="C22" s="326" t="s">
        <v>357</v>
      </c>
      <c r="D22" s="36" t="s">
        <v>348</v>
      </c>
      <c r="E22" s="326">
        <v>1.0</v>
      </c>
      <c r="F22" s="326">
        <v>11.0</v>
      </c>
      <c r="G22" s="327" t="s">
        <v>14</v>
      </c>
      <c r="H22" s="278"/>
      <c r="I22" s="244" t="s">
        <v>14</v>
      </c>
    </row>
    <row r="23">
      <c r="A23" s="325" t="s">
        <v>43</v>
      </c>
      <c r="B23" s="335">
        <v>15.0</v>
      </c>
      <c r="C23" s="326" t="s">
        <v>191</v>
      </c>
      <c r="D23" s="36" t="s">
        <v>348</v>
      </c>
      <c r="E23" s="326">
        <v>9.0</v>
      </c>
      <c r="F23" s="326">
        <v>5.0</v>
      </c>
      <c r="G23" s="327" t="s">
        <v>23</v>
      </c>
      <c r="H23" s="278"/>
      <c r="I23" s="244" t="s">
        <v>23</v>
      </c>
    </row>
    <row r="24">
      <c r="A24" s="336" t="s">
        <v>43</v>
      </c>
      <c r="B24" s="337">
        <v>19.0</v>
      </c>
      <c r="C24" s="338" t="s">
        <v>236</v>
      </c>
      <c r="D24" s="339" t="s">
        <v>348</v>
      </c>
      <c r="E24" s="338">
        <v>3.0</v>
      </c>
      <c r="F24" s="338">
        <v>7.0</v>
      </c>
      <c r="G24" s="340" t="s">
        <v>14</v>
      </c>
      <c r="H24" s="278"/>
      <c r="I24" s="244" t="s">
        <v>14</v>
      </c>
    </row>
    <row r="25">
      <c r="A25" s="205"/>
      <c r="B25" s="218"/>
      <c r="C25" s="219"/>
      <c r="D25" s="218"/>
      <c r="E25" s="219"/>
      <c r="F25" s="219"/>
      <c r="G25" s="220"/>
      <c r="H25" s="278"/>
      <c r="I25" s="13"/>
    </row>
    <row r="26">
      <c r="A26" s="251" t="s">
        <v>359</v>
      </c>
      <c r="B26" s="11"/>
      <c r="C26" s="11"/>
      <c r="D26" s="11"/>
      <c r="E26" s="11"/>
      <c r="F26" s="11"/>
      <c r="G26" s="12"/>
      <c r="H26" s="286"/>
      <c r="I26" s="13"/>
    </row>
    <row r="27">
      <c r="A27" s="329" t="s">
        <v>43</v>
      </c>
      <c r="B27" s="330">
        <v>23.0</v>
      </c>
      <c r="C27" s="341" t="s">
        <v>329</v>
      </c>
      <c r="D27" s="332" t="s">
        <v>348</v>
      </c>
      <c r="E27" s="331">
        <v>5.0</v>
      </c>
      <c r="F27" s="331">
        <v>4.0</v>
      </c>
      <c r="G27" s="333" t="s">
        <v>23</v>
      </c>
      <c r="H27" s="334"/>
      <c r="I27" s="244" t="s">
        <v>23</v>
      </c>
    </row>
    <row r="28">
      <c r="A28" s="284" t="s">
        <v>81</v>
      </c>
      <c r="B28" s="303">
        <v>5.0</v>
      </c>
      <c r="C28" s="257" t="s">
        <v>236</v>
      </c>
      <c r="D28" s="256" t="s">
        <v>348</v>
      </c>
      <c r="E28" s="257">
        <v>1.0</v>
      </c>
      <c r="F28" s="257">
        <v>3.0</v>
      </c>
      <c r="G28" s="258" t="s">
        <v>14</v>
      </c>
      <c r="H28" s="278"/>
      <c r="I28" s="244" t="s">
        <v>14</v>
      </c>
    </row>
    <row r="29">
      <c r="A29" s="212" t="s">
        <v>286</v>
      </c>
      <c r="B29" s="45"/>
      <c r="C29" s="45"/>
      <c r="D29" s="213" t="s">
        <v>174</v>
      </c>
      <c r="E29" s="214">
        <f t="shared" ref="E29:F29" si="1">SUM(E8:E28)</f>
        <v>70</v>
      </c>
      <c r="F29" s="214">
        <f t="shared" si="1"/>
        <v>141</v>
      </c>
      <c r="G29" s="215"/>
      <c r="H29" s="276"/>
      <c r="I29" s="324"/>
    </row>
  </sheetData>
  <mergeCells count="3">
    <mergeCell ref="A5:G6"/>
    <mergeCell ref="A26:G26"/>
    <mergeCell ref="A29:C29"/>
  </mergeCells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43"/>
    <col customWidth="1" min="5" max="5" width="5.0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COUNTIF(G5:G27,"W")&amp;"-"&amp;COUNTIF(G5:G27,"L")&amp;"-"&amp;COUNTIF(G5:G27,"T")&amp;"-"&amp;COUNTIF(G5:G27,"OTL")</f>
        <v>4-14-0-0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COUNTIF(I5:I28,"W")&amp;"-"&amp;COUNTIF(I5:I28,"L")&amp;"-"&amp;COUNTIF(I5:I28,"T")&amp;"-"&amp;COUNTIF(I5:I28,"OTL")</f>
        <v>4-13-0-0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360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04" t="s">
        <v>154</v>
      </c>
      <c r="B8" s="305">
        <v>17.0</v>
      </c>
      <c r="C8" s="306" t="s">
        <v>268</v>
      </c>
      <c r="D8" s="305" t="s">
        <v>103</v>
      </c>
      <c r="E8" s="306">
        <v>2.0</v>
      </c>
      <c r="F8" s="306">
        <v>10.0</v>
      </c>
      <c r="G8" s="307" t="s">
        <v>14</v>
      </c>
      <c r="H8" s="278"/>
      <c r="I8" s="13"/>
    </row>
    <row r="9">
      <c r="A9" s="325" t="s">
        <v>17</v>
      </c>
      <c r="B9" s="36">
        <v>19.0</v>
      </c>
      <c r="C9" s="326" t="s">
        <v>191</v>
      </c>
      <c r="D9" s="36" t="s">
        <v>348</v>
      </c>
      <c r="E9" s="326">
        <v>7.0</v>
      </c>
      <c r="F9" s="326">
        <v>3.0</v>
      </c>
      <c r="G9" s="327" t="s">
        <v>23</v>
      </c>
      <c r="H9" s="276"/>
      <c r="I9" s="275" t="s">
        <v>23</v>
      </c>
    </row>
    <row r="10">
      <c r="A10" s="325" t="s">
        <v>17</v>
      </c>
      <c r="B10" s="36">
        <v>24.0</v>
      </c>
      <c r="C10" s="326" t="s">
        <v>230</v>
      </c>
      <c r="D10" s="36" t="s">
        <v>103</v>
      </c>
      <c r="E10" s="326">
        <v>4.0</v>
      </c>
      <c r="F10" s="326">
        <v>5.0</v>
      </c>
      <c r="G10" s="327" t="s">
        <v>14</v>
      </c>
      <c r="H10" s="278"/>
      <c r="I10" s="244" t="s">
        <v>14</v>
      </c>
    </row>
    <row r="11">
      <c r="A11" s="241" t="s">
        <v>17</v>
      </c>
      <c r="B11" s="244">
        <v>25.0</v>
      </c>
      <c r="C11" s="243" t="s">
        <v>357</v>
      </c>
      <c r="D11" s="244" t="s">
        <v>348</v>
      </c>
      <c r="E11" s="243">
        <v>0.0</v>
      </c>
      <c r="F11" s="243">
        <v>10.0</v>
      </c>
      <c r="G11" s="245" t="s">
        <v>14</v>
      </c>
      <c r="H11" s="278"/>
      <c r="I11" s="244" t="s">
        <v>14</v>
      </c>
    </row>
    <row r="12">
      <c r="A12" s="241" t="s">
        <v>26</v>
      </c>
      <c r="B12" s="244">
        <v>2.0</v>
      </c>
      <c r="C12" s="243" t="s">
        <v>229</v>
      </c>
      <c r="D12" s="244" t="s">
        <v>103</v>
      </c>
      <c r="E12" s="243">
        <v>6.0</v>
      </c>
      <c r="F12" s="243">
        <v>7.0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9.0</v>
      </c>
      <c r="C13" s="243" t="s">
        <v>253</v>
      </c>
      <c r="D13" s="244" t="s">
        <v>103</v>
      </c>
      <c r="E13" s="243">
        <v>5.0</v>
      </c>
      <c r="F13" s="243">
        <v>6.0</v>
      </c>
      <c r="G13" s="245" t="s">
        <v>14</v>
      </c>
      <c r="H13" s="278"/>
      <c r="I13" s="244" t="s">
        <v>14</v>
      </c>
    </row>
    <row r="14">
      <c r="A14" s="325" t="s">
        <v>26</v>
      </c>
      <c r="B14" s="36">
        <v>11.0</v>
      </c>
      <c r="C14" s="224" t="s">
        <v>125</v>
      </c>
      <c r="D14" s="36" t="s">
        <v>348</v>
      </c>
      <c r="E14" s="326">
        <v>1.0</v>
      </c>
      <c r="F14" s="326">
        <v>11.0</v>
      </c>
      <c r="G14" s="327" t="s">
        <v>14</v>
      </c>
      <c r="H14" s="278"/>
      <c r="I14" s="244" t="s">
        <v>14</v>
      </c>
    </row>
    <row r="15">
      <c r="A15" s="241" t="s">
        <v>26</v>
      </c>
      <c r="B15" s="244">
        <v>18.0</v>
      </c>
      <c r="C15" s="243" t="s">
        <v>45</v>
      </c>
      <c r="D15" s="244" t="s">
        <v>348</v>
      </c>
      <c r="E15" s="243">
        <v>4.0</v>
      </c>
      <c r="F15" s="243">
        <v>8.0</v>
      </c>
      <c r="G15" s="245" t="s">
        <v>14</v>
      </c>
      <c r="H15" s="278"/>
      <c r="I15" s="244" t="s">
        <v>14</v>
      </c>
    </row>
    <row r="16">
      <c r="A16" s="325" t="s">
        <v>26</v>
      </c>
      <c r="B16" s="36">
        <v>28.0</v>
      </c>
      <c r="C16" s="326" t="s">
        <v>236</v>
      </c>
      <c r="D16" s="36" t="s">
        <v>348</v>
      </c>
      <c r="E16" s="326">
        <v>1.0</v>
      </c>
      <c r="F16" s="326">
        <v>11.0</v>
      </c>
      <c r="G16" s="327" t="s">
        <v>14</v>
      </c>
      <c r="H16" s="278"/>
      <c r="I16" s="244" t="s">
        <v>14</v>
      </c>
    </row>
    <row r="17">
      <c r="A17" s="325" t="s">
        <v>26</v>
      </c>
      <c r="B17" s="36">
        <v>30.0</v>
      </c>
      <c r="C17" s="224" t="s">
        <v>232</v>
      </c>
      <c r="D17" s="36" t="s">
        <v>103</v>
      </c>
      <c r="E17" s="326">
        <v>7.0</v>
      </c>
      <c r="F17" s="326">
        <v>6.0</v>
      </c>
      <c r="G17" s="327" t="s">
        <v>23</v>
      </c>
      <c r="H17" s="278"/>
      <c r="I17" s="244" t="s">
        <v>23</v>
      </c>
    </row>
    <row r="18">
      <c r="A18" s="325" t="s">
        <v>38</v>
      </c>
      <c r="B18" s="36">
        <v>20.0</v>
      </c>
      <c r="C18" s="326" t="s">
        <v>250</v>
      </c>
      <c r="D18" s="36" t="s">
        <v>348</v>
      </c>
      <c r="E18" s="326">
        <v>2.0</v>
      </c>
      <c r="F18" s="326">
        <v>11.0</v>
      </c>
      <c r="G18" s="327" t="s">
        <v>14</v>
      </c>
      <c r="H18" s="278"/>
      <c r="I18" s="244" t="s">
        <v>14</v>
      </c>
    </row>
    <row r="19">
      <c r="A19" s="325" t="s">
        <v>38</v>
      </c>
      <c r="B19" s="36">
        <v>23.0</v>
      </c>
      <c r="C19" s="326" t="s">
        <v>298</v>
      </c>
      <c r="D19" s="36" t="s">
        <v>103</v>
      </c>
      <c r="E19" s="326">
        <v>0.0</v>
      </c>
      <c r="F19" s="326">
        <v>10.0</v>
      </c>
      <c r="G19" s="327" t="s">
        <v>14</v>
      </c>
      <c r="H19" s="278"/>
      <c r="I19" s="244" t="s">
        <v>14</v>
      </c>
    </row>
    <row r="20">
      <c r="A20" s="325" t="s">
        <v>43</v>
      </c>
      <c r="B20" s="36">
        <v>1.0</v>
      </c>
      <c r="C20" s="326" t="s">
        <v>239</v>
      </c>
      <c r="D20" s="36" t="s">
        <v>103</v>
      </c>
      <c r="E20" s="326">
        <v>1.0</v>
      </c>
      <c r="F20" s="326">
        <v>8.0</v>
      </c>
      <c r="G20" s="327" t="s">
        <v>14</v>
      </c>
      <c r="H20" s="278"/>
      <c r="I20" s="244" t="s">
        <v>14</v>
      </c>
    </row>
    <row r="21">
      <c r="A21" s="325" t="s">
        <v>43</v>
      </c>
      <c r="B21" s="335">
        <v>8.0</v>
      </c>
      <c r="C21" s="326" t="s">
        <v>226</v>
      </c>
      <c r="D21" s="36" t="s">
        <v>103</v>
      </c>
      <c r="E21" s="326">
        <v>9.0</v>
      </c>
      <c r="F21" s="326">
        <v>2.0</v>
      </c>
      <c r="G21" s="327" t="s">
        <v>23</v>
      </c>
      <c r="H21" s="278"/>
      <c r="I21" s="244" t="s">
        <v>23</v>
      </c>
    </row>
    <row r="22">
      <c r="A22" s="325" t="s">
        <v>43</v>
      </c>
      <c r="B22" s="335">
        <v>12.0</v>
      </c>
      <c r="C22" s="326" t="s">
        <v>300</v>
      </c>
      <c r="D22" s="36" t="s">
        <v>348</v>
      </c>
      <c r="E22" s="326">
        <v>1.0</v>
      </c>
      <c r="F22" s="326">
        <v>11.0</v>
      </c>
      <c r="G22" s="327" t="s">
        <v>14</v>
      </c>
      <c r="H22" s="278"/>
      <c r="I22" s="244" t="s">
        <v>14</v>
      </c>
    </row>
    <row r="23">
      <c r="A23" s="325" t="s">
        <v>43</v>
      </c>
      <c r="B23" s="335">
        <v>13.0</v>
      </c>
      <c r="C23" s="326" t="s">
        <v>119</v>
      </c>
      <c r="D23" s="36" t="s">
        <v>348</v>
      </c>
      <c r="E23" s="326">
        <v>5.0</v>
      </c>
      <c r="F23" s="326">
        <v>4.0</v>
      </c>
      <c r="G23" s="327" t="s">
        <v>23</v>
      </c>
      <c r="H23" s="278"/>
      <c r="I23" s="244" t="s">
        <v>23</v>
      </c>
    </row>
    <row r="24">
      <c r="A24" s="336" t="s">
        <v>43</v>
      </c>
      <c r="B24" s="337">
        <v>15.0</v>
      </c>
      <c r="C24" s="338" t="s">
        <v>254</v>
      </c>
      <c r="D24" s="339" t="s">
        <v>103</v>
      </c>
      <c r="E24" s="338">
        <v>3.0</v>
      </c>
      <c r="F24" s="338">
        <v>5.0</v>
      </c>
      <c r="G24" s="340" t="s">
        <v>14</v>
      </c>
      <c r="H24" s="278"/>
      <c r="I24" s="244" t="s">
        <v>14</v>
      </c>
    </row>
    <row r="25">
      <c r="A25" s="205"/>
      <c r="B25" s="218"/>
      <c r="C25" s="219"/>
      <c r="D25" s="218"/>
      <c r="E25" s="219"/>
      <c r="F25" s="219"/>
      <c r="G25" s="220"/>
      <c r="H25" s="278"/>
      <c r="I25" s="13"/>
    </row>
    <row r="26">
      <c r="A26" s="251" t="s">
        <v>361</v>
      </c>
      <c r="B26" s="11"/>
      <c r="C26" s="11"/>
      <c r="D26" s="11"/>
      <c r="E26" s="11"/>
      <c r="F26" s="11"/>
      <c r="G26" s="12"/>
      <c r="H26" s="286"/>
      <c r="I26" s="13"/>
    </row>
    <row r="27">
      <c r="A27" s="342" t="s">
        <v>43</v>
      </c>
      <c r="B27" s="343">
        <v>20.0</v>
      </c>
      <c r="C27" s="344" t="s">
        <v>357</v>
      </c>
      <c r="D27" s="345" t="s">
        <v>348</v>
      </c>
      <c r="E27" s="344">
        <v>2.0</v>
      </c>
      <c r="F27" s="344">
        <v>12.0</v>
      </c>
      <c r="G27" s="346" t="s">
        <v>14</v>
      </c>
      <c r="H27" s="334"/>
      <c r="I27" s="244" t="s">
        <v>14</v>
      </c>
    </row>
    <row r="28">
      <c r="A28" s="212" t="s">
        <v>286</v>
      </c>
      <c r="B28" s="45"/>
      <c r="C28" s="45"/>
      <c r="D28" s="213" t="s">
        <v>174</v>
      </c>
      <c r="E28" s="214">
        <f t="shared" ref="E28:F28" si="1">SUM(E8:E27)</f>
        <v>60</v>
      </c>
      <c r="F28" s="214">
        <f t="shared" si="1"/>
        <v>140</v>
      </c>
      <c r="G28" s="215"/>
      <c r="H28" s="276"/>
      <c r="I28" s="324"/>
    </row>
  </sheetData>
  <mergeCells count="3">
    <mergeCell ref="A5:G6"/>
    <mergeCell ref="A26:G26"/>
    <mergeCell ref="A28:C28"/>
  </mergeCells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5.71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COUNTIF(G5:G32,"W")&amp;"-"&amp;COUNTIF(G5:G32,"L")&amp;"-"&amp;COUNTIF(G5:G32,"T")&amp;"-"&amp;COUNTIF(G5:G32,"OTL")</f>
        <v>8-14-0-0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COUNTIF(I5:I33,"W")&amp;"-"&amp;COUNTIF(I5:I33,"L")&amp;"-"&amp;COUNTIF(I5:I33,"T")&amp;"-"&amp;COUNTIF(I5:I33,"OTL")</f>
        <v>7-12-0-0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362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04" t="s">
        <v>154</v>
      </c>
      <c r="B8" s="305">
        <v>18.0</v>
      </c>
      <c r="C8" s="306" t="s">
        <v>229</v>
      </c>
      <c r="D8" s="305" t="s">
        <v>103</v>
      </c>
      <c r="E8" s="306">
        <v>11.0</v>
      </c>
      <c r="F8" s="306">
        <v>1.0</v>
      </c>
      <c r="G8" s="307" t="s">
        <v>23</v>
      </c>
      <c r="H8" s="278"/>
      <c r="I8" s="13"/>
    </row>
    <row r="9">
      <c r="A9" s="325" t="s">
        <v>17</v>
      </c>
      <c r="B9" s="36">
        <v>25.0</v>
      </c>
      <c r="C9" s="326" t="s">
        <v>253</v>
      </c>
      <c r="D9" s="36" t="s">
        <v>103</v>
      </c>
      <c r="E9" s="326">
        <v>4.0</v>
      </c>
      <c r="F9" s="326">
        <v>9.0</v>
      </c>
      <c r="G9" s="327" t="s">
        <v>14</v>
      </c>
      <c r="H9" s="276"/>
      <c r="I9" s="275" t="s">
        <v>14</v>
      </c>
    </row>
    <row r="10">
      <c r="A10" s="325" t="s">
        <v>17</v>
      </c>
      <c r="B10" s="36">
        <v>30.0</v>
      </c>
      <c r="C10" s="326" t="s">
        <v>363</v>
      </c>
      <c r="D10" s="36" t="s">
        <v>103</v>
      </c>
      <c r="E10" s="326">
        <v>2.0</v>
      </c>
      <c r="F10" s="326">
        <v>10.0</v>
      </c>
      <c r="G10" s="327" t="s">
        <v>14</v>
      </c>
      <c r="H10" s="278"/>
      <c r="I10" s="244" t="s">
        <v>14</v>
      </c>
    </row>
    <row r="11">
      <c r="A11" s="241" t="s">
        <v>26</v>
      </c>
      <c r="B11" s="244">
        <v>1.0</v>
      </c>
      <c r="C11" s="243" t="s">
        <v>226</v>
      </c>
      <c r="D11" s="244" t="s">
        <v>103</v>
      </c>
      <c r="E11" s="243">
        <v>11.0</v>
      </c>
      <c r="F11" s="243">
        <v>1.0</v>
      </c>
      <c r="G11" s="245" t="s">
        <v>23</v>
      </c>
      <c r="H11" s="278"/>
      <c r="I11" s="244" t="s">
        <v>23</v>
      </c>
    </row>
    <row r="12">
      <c r="A12" s="241" t="s">
        <v>26</v>
      </c>
      <c r="B12" s="244">
        <v>4.0</v>
      </c>
      <c r="C12" s="243" t="s">
        <v>350</v>
      </c>
      <c r="D12" s="244" t="s">
        <v>348</v>
      </c>
      <c r="E12" s="243">
        <v>5.0</v>
      </c>
      <c r="F12" s="243">
        <v>6.0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7.0</v>
      </c>
      <c r="C13" s="243" t="s">
        <v>349</v>
      </c>
      <c r="D13" s="244" t="s">
        <v>103</v>
      </c>
      <c r="E13" s="243">
        <v>5.0</v>
      </c>
      <c r="F13" s="243">
        <v>8.0</v>
      </c>
      <c r="G13" s="245" t="s">
        <v>14</v>
      </c>
      <c r="H13" s="278"/>
      <c r="I13" s="244" t="s">
        <v>14</v>
      </c>
    </row>
    <row r="14">
      <c r="A14" s="325" t="s">
        <v>26</v>
      </c>
      <c r="B14" s="36">
        <v>10.0</v>
      </c>
      <c r="C14" s="326" t="s">
        <v>191</v>
      </c>
      <c r="D14" s="36" t="s">
        <v>348</v>
      </c>
      <c r="E14" s="326">
        <v>12.0</v>
      </c>
      <c r="F14" s="326">
        <v>3.0</v>
      </c>
      <c r="G14" s="327" t="s">
        <v>23</v>
      </c>
      <c r="H14" s="278"/>
      <c r="I14" s="244" t="s">
        <v>23</v>
      </c>
    </row>
    <row r="15">
      <c r="A15" s="284" t="s">
        <v>26</v>
      </c>
      <c r="B15" s="256">
        <v>11.0</v>
      </c>
      <c r="C15" s="257" t="s">
        <v>250</v>
      </c>
      <c r="D15" s="256" t="s">
        <v>348</v>
      </c>
      <c r="E15" s="257">
        <v>7.0</v>
      </c>
      <c r="F15" s="257">
        <v>4.0</v>
      </c>
      <c r="G15" s="258" t="s">
        <v>23</v>
      </c>
      <c r="H15" s="278"/>
      <c r="I15" s="244" t="s">
        <v>23</v>
      </c>
    </row>
    <row r="16">
      <c r="A16" s="347" t="s">
        <v>364</v>
      </c>
      <c r="B16" s="45"/>
      <c r="C16" s="45"/>
      <c r="D16" s="45"/>
      <c r="E16" s="45"/>
      <c r="F16" s="45"/>
      <c r="G16" s="46"/>
      <c r="H16" s="278"/>
      <c r="I16" s="13"/>
    </row>
    <row r="17">
      <c r="A17" s="236" t="s">
        <v>158</v>
      </c>
      <c r="B17" s="239">
        <v>17.0</v>
      </c>
      <c r="C17" s="238" t="s">
        <v>365</v>
      </c>
      <c r="D17" s="239" t="s">
        <v>348</v>
      </c>
      <c r="E17" s="238">
        <v>5.0</v>
      </c>
      <c r="F17" s="238">
        <v>6.0</v>
      </c>
      <c r="G17" s="240" t="s">
        <v>14</v>
      </c>
      <c r="H17" s="278"/>
      <c r="I17" s="13"/>
    </row>
    <row r="18">
      <c r="A18" s="348" t="s">
        <v>158</v>
      </c>
      <c r="B18" s="349">
        <v>18.0</v>
      </c>
      <c r="C18" s="350" t="s">
        <v>366</v>
      </c>
      <c r="D18" s="349" t="s">
        <v>348</v>
      </c>
      <c r="E18" s="350">
        <v>6.0</v>
      </c>
      <c r="F18" s="350">
        <v>14.0</v>
      </c>
      <c r="G18" s="351" t="s">
        <v>14</v>
      </c>
      <c r="H18" s="278"/>
      <c r="I18" s="13"/>
    </row>
    <row r="19">
      <c r="A19" s="352" t="s">
        <v>36</v>
      </c>
      <c r="B19" s="353">
        <v>1.0</v>
      </c>
      <c r="C19" s="354" t="s">
        <v>367</v>
      </c>
      <c r="D19" s="353" t="s">
        <v>103</v>
      </c>
      <c r="E19" s="354">
        <v>3.0</v>
      </c>
      <c r="F19" s="354">
        <v>7.0</v>
      </c>
      <c r="G19" s="355" t="s">
        <v>14</v>
      </c>
      <c r="H19" s="278"/>
      <c r="I19" s="244" t="s">
        <v>14</v>
      </c>
    </row>
    <row r="20">
      <c r="A20" s="325" t="s">
        <v>36</v>
      </c>
      <c r="B20" s="36">
        <v>6.0</v>
      </c>
      <c r="C20" s="326" t="s">
        <v>236</v>
      </c>
      <c r="D20" s="36" t="s">
        <v>348</v>
      </c>
      <c r="E20" s="326">
        <v>5.0</v>
      </c>
      <c r="F20" s="326">
        <v>9.0</v>
      </c>
      <c r="G20" s="327" t="s">
        <v>14</v>
      </c>
      <c r="H20" s="278"/>
      <c r="I20" s="244" t="s">
        <v>14</v>
      </c>
    </row>
    <row r="21">
      <c r="A21" s="325" t="s">
        <v>38</v>
      </c>
      <c r="B21" s="36">
        <v>19.0</v>
      </c>
      <c r="C21" s="224" t="s">
        <v>232</v>
      </c>
      <c r="D21" s="36" t="s">
        <v>103</v>
      </c>
      <c r="E21" s="326">
        <v>8.0</v>
      </c>
      <c r="F21" s="326">
        <v>5.0</v>
      </c>
      <c r="G21" s="327" t="s">
        <v>23</v>
      </c>
      <c r="H21" s="278"/>
      <c r="I21" s="244" t="s">
        <v>23</v>
      </c>
    </row>
    <row r="22">
      <c r="A22" s="325" t="s">
        <v>38</v>
      </c>
      <c r="B22" s="36">
        <v>26.0</v>
      </c>
      <c r="C22" s="326" t="s">
        <v>230</v>
      </c>
      <c r="D22" s="36" t="s">
        <v>103</v>
      </c>
      <c r="E22" s="326">
        <v>6.0</v>
      </c>
      <c r="F22" s="326">
        <v>5.0</v>
      </c>
      <c r="G22" s="327" t="s">
        <v>23</v>
      </c>
      <c r="H22" s="278"/>
      <c r="I22" s="244" t="s">
        <v>23</v>
      </c>
    </row>
    <row r="23">
      <c r="A23" s="325" t="s">
        <v>43</v>
      </c>
      <c r="B23" s="36">
        <v>2.0</v>
      </c>
      <c r="C23" s="326" t="s">
        <v>300</v>
      </c>
      <c r="D23" s="36" t="s">
        <v>348</v>
      </c>
      <c r="E23" s="326">
        <v>1.0</v>
      </c>
      <c r="F23" s="326">
        <v>7.0</v>
      </c>
      <c r="G23" s="327" t="s">
        <v>14</v>
      </c>
      <c r="H23" s="278"/>
      <c r="I23" s="244" t="s">
        <v>14</v>
      </c>
    </row>
    <row r="24">
      <c r="A24" s="325" t="s">
        <v>43</v>
      </c>
      <c r="B24" s="335">
        <v>8.0</v>
      </c>
      <c r="C24" s="326" t="s">
        <v>357</v>
      </c>
      <c r="D24" s="36" t="s">
        <v>348</v>
      </c>
      <c r="E24" s="326">
        <v>2.0</v>
      </c>
      <c r="F24" s="326">
        <v>5.0</v>
      </c>
      <c r="G24" s="327" t="s">
        <v>14</v>
      </c>
      <c r="H24" s="278"/>
      <c r="I24" s="244" t="s">
        <v>14</v>
      </c>
    </row>
    <row r="25">
      <c r="A25" s="325" t="s">
        <v>43</v>
      </c>
      <c r="B25" s="335">
        <v>9.0</v>
      </c>
      <c r="C25" s="326" t="s">
        <v>254</v>
      </c>
      <c r="D25" s="36" t="s">
        <v>103</v>
      </c>
      <c r="E25" s="326">
        <v>10.0</v>
      </c>
      <c r="F25" s="326">
        <v>5.0</v>
      </c>
      <c r="G25" s="327" t="s">
        <v>23</v>
      </c>
      <c r="H25" s="278"/>
      <c r="I25" s="244" t="s">
        <v>23</v>
      </c>
    </row>
    <row r="26">
      <c r="A26" s="325" t="s">
        <v>43</v>
      </c>
      <c r="B26" s="335">
        <v>11.0</v>
      </c>
      <c r="C26" s="224" t="s">
        <v>125</v>
      </c>
      <c r="D26" s="36" t="s">
        <v>348</v>
      </c>
      <c r="E26" s="326">
        <v>5.0</v>
      </c>
      <c r="F26" s="326">
        <v>11.0</v>
      </c>
      <c r="G26" s="327" t="s">
        <v>14</v>
      </c>
      <c r="H26" s="278"/>
      <c r="I26" s="244" t="s">
        <v>14</v>
      </c>
    </row>
    <row r="27">
      <c r="A27" s="325" t="s">
        <v>43</v>
      </c>
      <c r="B27" s="335">
        <v>16.0</v>
      </c>
      <c r="C27" s="326" t="s">
        <v>239</v>
      </c>
      <c r="D27" s="36" t="s">
        <v>103</v>
      </c>
      <c r="E27" s="326">
        <v>2.0</v>
      </c>
      <c r="F27" s="326">
        <v>6.0</v>
      </c>
      <c r="G27" s="327" t="s">
        <v>14</v>
      </c>
      <c r="H27" s="278"/>
      <c r="I27" s="244" t="s">
        <v>14</v>
      </c>
    </row>
    <row r="28">
      <c r="A28" s="336" t="s">
        <v>43</v>
      </c>
      <c r="B28" s="337">
        <v>21.0</v>
      </c>
      <c r="C28" s="338" t="s">
        <v>236</v>
      </c>
      <c r="D28" s="339" t="s">
        <v>348</v>
      </c>
      <c r="E28" s="338">
        <v>11.0</v>
      </c>
      <c r="F28" s="338">
        <v>4.0</v>
      </c>
      <c r="G28" s="340" t="s">
        <v>14</v>
      </c>
      <c r="H28" s="278"/>
      <c r="I28" s="244" t="s">
        <v>14</v>
      </c>
    </row>
    <row r="29">
      <c r="A29" s="205"/>
      <c r="B29" s="218"/>
      <c r="C29" s="219"/>
      <c r="D29" s="218"/>
      <c r="E29" s="219"/>
      <c r="F29" s="219"/>
      <c r="G29" s="220"/>
      <c r="H29" s="278"/>
      <c r="I29" s="13"/>
    </row>
    <row r="30">
      <c r="A30" s="251" t="s">
        <v>368</v>
      </c>
      <c r="B30" s="11"/>
      <c r="C30" s="11"/>
      <c r="D30" s="11"/>
      <c r="E30" s="11"/>
      <c r="F30" s="11"/>
      <c r="G30" s="12"/>
      <c r="H30" s="286"/>
      <c r="I30" s="13"/>
    </row>
    <row r="31">
      <c r="A31" s="329" t="s">
        <v>81</v>
      </c>
      <c r="B31" s="330">
        <v>1.0</v>
      </c>
      <c r="C31" s="331" t="s">
        <v>369</v>
      </c>
      <c r="D31" s="332" t="s">
        <v>370</v>
      </c>
      <c r="E31" s="331">
        <v>10.0</v>
      </c>
      <c r="F31" s="331">
        <v>3.0</v>
      </c>
      <c r="G31" s="333" t="s">
        <v>23</v>
      </c>
      <c r="H31" s="334"/>
      <c r="I31" s="244" t="s">
        <v>23</v>
      </c>
    </row>
    <row r="32">
      <c r="A32" s="356" t="s">
        <v>81</v>
      </c>
      <c r="B32" s="357">
        <v>10.0</v>
      </c>
      <c r="C32" s="358" t="s">
        <v>371</v>
      </c>
      <c r="D32" s="359" t="s">
        <v>370</v>
      </c>
      <c r="E32" s="358">
        <v>4.0</v>
      </c>
      <c r="F32" s="358">
        <v>5.0</v>
      </c>
      <c r="G32" s="360" t="s">
        <v>14</v>
      </c>
      <c r="H32" s="334"/>
      <c r="I32" s="244" t="s">
        <v>14</v>
      </c>
    </row>
    <row r="33">
      <c r="A33" s="212" t="s">
        <v>286</v>
      </c>
      <c r="B33" s="45"/>
      <c r="C33" s="45"/>
      <c r="D33" s="213" t="s">
        <v>174</v>
      </c>
      <c r="E33" s="214">
        <f t="shared" ref="E33:F33" si="1">SUM(E8:E32)</f>
        <v>135</v>
      </c>
      <c r="F33" s="214">
        <f t="shared" si="1"/>
        <v>134</v>
      </c>
      <c r="G33" s="215"/>
      <c r="H33" s="276"/>
      <c r="I33" s="324"/>
    </row>
  </sheetData>
  <mergeCells count="4">
    <mergeCell ref="A5:G6"/>
    <mergeCell ref="A16:G16"/>
    <mergeCell ref="A30:G30"/>
    <mergeCell ref="A33:C33"/>
  </mergeCells>
  <drawing r:id="rId1"/>
</worksheet>
</file>

<file path=xl/worksheets/sheet2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43"/>
    <col customWidth="1" min="5" max="5" width="5.0"/>
    <col customWidth="1" min="6" max="6" width="6.0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COUNTIF(G5:G25,"W")&amp;"-"&amp;COUNTIF(G5:G25,"L")&amp;"-"&amp;COUNTIF(G5:G25,"T")&amp;"-"&amp;COUNTIF(G5:G25,"OTL")</f>
        <v>5-13-0-0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COUNTIF(I5:I26,"W")&amp;"-"&amp;COUNTIF(I5:I26,"L")&amp;"-"&amp;COUNTIF(I5:I26,"T")&amp;"-"&amp;COUNTIF(I5:I26,"OTL")</f>
        <v>4-13-0-0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372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04" t="s">
        <v>154</v>
      </c>
      <c r="B8" s="305">
        <v>16.0</v>
      </c>
      <c r="C8" s="306" t="s">
        <v>229</v>
      </c>
      <c r="D8" s="305" t="s">
        <v>373</v>
      </c>
      <c r="E8" s="306">
        <v>6.0</v>
      </c>
      <c r="F8" s="306">
        <v>4.0</v>
      </c>
      <c r="G8" s="307" t="s">
        <v>23</v>
      </c>
      <c r="H8" s="278"/>
      <c r="I8" s="13"/>
    </row>
    <row r="9">
      <c r="A9" s="325" t="s">
        <v>17</v>
      </c>
      <c r="B9" s="36">
        <v>17.0</v>
      </c>
      <c r="C9" s="326" t="s">
        <v>363</v>
      </c>
      <c r="D9" s="36" t="s">
        <v>373</v>
      </c>
      <c r="E9" s="326">
        <v>3.0</v>
      </c>
      <c r="F9" s="326">
        <v>5.0</v>
      </c>
      <c r="G9" s="327" t="s">
        <v>14</v>
      </c>
      <c r="H9" s="276"/>
      <c r="I9" s="275" t="s">
        <v>14</v>
      </c>
    </row>
    <row r="10">
      <c r="A10" s="325" t="s">
        <v>17</v>
      </c>
      <c r="B10" s="36">
        <v>24.0</v>
      </c>
      <c r="C10" s="224" t="s">
        <v>232</v>
      </c>
      <c r="D10" s="36" t="s">
        <v>373</v>
      </c>
      <c r="E10" s="326">
        <v>4.0</v>
      </c>
      <c r="F10" s="326">
        <v>3.0</v>
      </c>
      <c r="G10" s="327" t="s">
        <v>23</v>
      </c>
      <c r="H10" s="278"/>
      <c r="I10" s="244" t="s">
        <v>23</v>
      </c>
    </row>
    <row r="11">
      <c r="A11" s="241" t="s">
        <v>17</v>
      </c>
      <c r="B11" s="244">
        <v>30.0</v>
      </c>
      <c r="C11" s="100" t="s">
        <v>374</v>
      </c>
      <c r="D11" s="244" t="s">
        <v>373</v>
      </c>
      <c r="E11" s="243">
        <v>4.0</v>
      </c>
      <c r="F11" s="243">
        <v>6.0</v>
      </c>
      <c r="G11" s="245" t="s">
        <v>14</v>
      </c>
      <c r="H11" s="278"/>
      <c r="I11" s="244" t="s">
        <v>14</v>
      </c>
    </row>
    <row r="12">
      <c r="A12" s="241" t="s">
        <v>26</v>
      </c>
      <c r="B12" s="244">
        <v>3.0</v>
      </c>
      <c r="C12" s="243" t="s">
        <v>236</v>
      </c>
      <c r="D12" s="244" t="s">
        <v>348</v>
      </c>
      <c r="E12" s="243">
        <v>6.0</v>
      </c>
      <c r="F12" s="243">
        <v>7.0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11.0</v>
      </c>
      <c r="C13" s="243" t="s">
        <v>357</v>
      </c>
      <c r="D13" s="244" t="s">
        <v>348</v>
      </c>
      <c r="E13" s="243">
        <v>3.0</v>
      </c>
      <c r="F13" s="243">
        <v>5.0</v>
      </c>
      <c r="G13" s="245" t="s">
        <v>14</v>
      </c>
      <c r="H13" s="278"/>
      <c r="I13" s="244" t="s">
        <v>14</v>
      </c>
    </row>
    <row r="14">
      <c r="A14" s="241" t="s">
        <v>26</v>
      </c>
      <c r="B14" s="244">
        <v>13.0</v>
      </c>
      <c r="C14" s="243" t="s">
        <v>375</v>
      </c>
      <c r="D14" s="244" t="s">
        <v>348</v>
      </c>
      <c r="E14" s="243">
        <v>2.0</v>
      </c>
      <c r="F14" s="243">
        <v>12.0</v>
      </c>
      <c r="G14" s="245" t="s">
        <v>14</v>
      </c>
      <c r="H14" s="278"/>
      <c r="I14" s="244" t="s">
        <v>14</v>
      </c>
    </row>
    <row r="15">
      <c r="A15" s="325" t="s">
        <v>36</v>
      </c>
      <c r="B15" s="36">
        <v>4.0</v>
      </c>
      <c r="C15" s="326" t="s">
        <v>239</v>
      </c>
      <c r="D15" s="36" t="s">
        <v>373</v>
      </c>
      <c r="E15" s="326">
        <v>5.0</v>
      </c>
      <c r="F15" s="326">
        <v>1.0</v>
      </c>
      <c r="G15" s="327" t="s">
        <v>14</v>
      </c>
      <c r="H15" s="278"/>
      <c r="I15" s="244" t="s">
        <v>14</v>
      </c>
    </row>
    <row r="16">
      <c r="A16" s="241" t="s">
        <v>36</v>
      </c>
      <c r="B16" s="244">
        <v>5.0</v>
      </c>
      <c r="C16" s="243" t="s">
        <v>47</v>
      </c>
      <c r="D16" s="244" t="s">
        <v>348</v>
      </c>
      <c r="E16" s="243">
        <v>0.0</v>
      </c>
      <c r="F16" s="243">
        <v>10.0</v>
      </c>
      <c r="G16" s="245" t="s">
        <v>14</v>
      </c>
      <c r="H16" s="278"/>
      <c r="I16" s="244" t="s">
        <v>14</v>
      </c>
    </row>
    <row r="17">
      <c r="A17" s="325" t="s">
        <v>38</v>
      </c>
      <c r="B17" s="36">
        <v>19.0</v>
      </c>
      <c r="C17" s="326" t="s">
        <v>376</v>
      </c>
      <c r="D17" s="36" t="s">
        <v>348</v>
      </c>
      <c r="E17" s="326">
        <v>2.0</v>
      </c>
      <c r="F17" s="326">
        <v>7.0</v>
      </c>
      <c r="G17" s="327" t="s">
        <v>14</v>
      </c>
      <c r="H17" s="278"/>
      <c r="I17" s="244" t="s">
        <v>14</v>
      </c>
    </row>
    <row r="18">
      <c r="A18" s="325" t="s">
        <v>38</v>
      </c>
      <c r="B18" s="36">
        <v>22.0</v>
      </c>
      <c r="C18" s="326" t="s">
        <v>226</v>
      </c>
      <c r="D18" s="36" t="s">
        <v>373</v>
      </c>
      <c r="E18" s="326">
        <v>5.0</v>
      </c>
      <c r="F18" s="326">
        <v>6.0</v>
      </c>
      <c r="G18" s="327" t="s">
        <v>14</v>
      </c>
      <c r="H18" s="278"/>
      <c r="I18" s="244" t="s">
        <v>14</v>
      </c>
    </row>
    <row r="19">
      <c r="A19" s="325" t="s">
        <v>38</v>
      </c>
      <c r="B19" s="36">
        <v>23.0</v>
      </c>
      <c r="C19" s="224" t="s">
        <v>125</v>
      </c>
      <c r="D19" s="36" t="s">
        <v>348</v>
      </c>
      <c r="E19" s="326">
        <v>5.0</v>
      </c>
      <c r="F19" s="326">
        <v>2.0</v>
      </c>
      <c r="G19" s="327" t="s">
        <v>23</v>
      </c>
      <c r="H19" s="278"/>
      <c r="I19" s="244" t="s">
        <v>23</v>
      </c>
    </row>
    <row r="20">
      <c r="A20" s="325" t="s">
        <v>38</v>
      </c>
      <c r="B20" s="36">
        <v>29.0</v>
      </c>
      <c r="C20" s="326" t="s">
        <v>377</v>
      </c>
      <c r="D20" s="36" t="s">
        <v>373</v>
      </c>
      <c r="E20" s="326">
        <v>3.0</v>
      </c>
      <c r="F20" s="326">
        <v>11.0</v>
      </c>
      <c r="G20" s="327" t="s">
        <v>14</v>
      </c>
      <c r="H20" s="278"/>
      <c r="I20" s="244" t="s">
        <v>14</v>
      </c>
    </row>
    <row r="21">
      <c r="A21" s="325" t="s">
        <v>43</v>
      </c>
      <c r="B21" s="36">
        <v>5.0</v>
      </c>
      <c r="C21" s="326" t="s">
        <v>349</v>
      </c>
      <c r="D21" s="36" t="s">
        <v>373</v>
      </c>
      <c r="E21" s="326">
        <v>6.0</v>
      </c>
      <c r="F21" s="326">
        <v>2.0</v>
      </c>
      <c r="G21" s="327" t="s">
        <v>23</v>
      </c>
      <c r="H21" s="278"/>
      <c r="I21" s="244" t="s">
        <v>23</v>
      </c>
    </row>
    <row r="22">
      <c r="A22" s="325" t="s">
        <v>43</v>
      </c>
      <c r="B22" s="335">
        <v>8.0</v>
      </c>
      <c r="C22" s="326" t="s">
        <v>378</v>
      </c>
      <c r="D22" s="36" t="s">
        <v>373</v>
      </c>
      <c r="E22" s="326">
        <v>2.0</v>
      </c>
      <c r="F22" s="326">
        <v>9.0</v>
      </c>
      <c r="G22" s="327" t="s">
        <v>14</v>
      </c>
      <c r="H22" s="278"/>
      <c r="I22" s="244" t="s">
        <v>14</v>
      </c>
    </row>
    <row r="23">
      <c r="A23" s="325" t="s">
        <v>43</v>
      </c>
      <c r="B23" s="335">
        <v>12.0</v>
      </c>
      <c r="C23" s="326" t="s">
        <v>379</v>
      </c>
      <c r="D23" s="36" t="s">
        <v>373</v>
      </c>
      <c r="E23" s="326">
        <v>3.0</v>
      </c>
      <c r="F23" s="326">
        <v>8.0</v>
      </c>
      <c r="G23" s="327" t="s">
        <v>14</v>
      </c>
      <c r="H23" s="278"/>
      <c r="I23" s="244" t="s">
        <v>14</v>
      </c>
    </row>
    <row r="24">
      <c r="A24" s="325" t="s">
        <v>43</v>
      </c>
      <c r="B24" s="335">
        <v>18.0</v>
      </c>
      <c r="C24" s="326" t="s">
        <v>45</v>
      </c>
      <c r="D24" s="36" t="s">
        <v>348</v>
      </c>
      <c r="E24" s="326">
        <v>2.0</v>
      </c>
      <c r="F24" s="326">
        <v>8.0</v>
      </c>
      <c r="G24" s="327" t="s">
        <v>14</v>
      </c>
      <c r="H24" s="278"/>
      <c r="I24" s="244" t="s">
        <v>14</v>
      </c>
    </row>
    <row r="25">
      <c r="A25" s="336" t="s">
        <v>43</v>
      </c>
      <c r="B25" s="337">
        <v>19.0</v>
      </c>
      <c r="C25" s="338" t="s">
        <v>230</v>
      </c>
      <c r="D25" s="339" t="s">
        <v>373</v>
      </c>
      <c r="E25" s="338">
        <v>13.0</v>
      </c>
      <c r="F25" s="338">
        <v>5.0</v>
      </c>
      <c r="G25" s="340" t="s">
        <v>23</v>
      </c>
      <c r="H25" s="278"/>
      <c r="I25" s="244" t="s">
        <v>23</v>
      </c>
    </row>
    <row r="26">
      <c r="A26" s="212" t="s">
        <v>286</v>
      </c>
      <c r="B26" s="45"/>
      <c r="C26" s="45"/>
      <c r="D26" s="213" t="s">
        <v>174</v>
      </c>
      <c r="E26" s="214">
        <f t="shared" ref="E26:F26" si="1">SUM(E8:E25)</f>
        <v>74</v>
      </c>
      <c r="F26" s="214">
        <f t="shared" si="1"/>
        <v>111</v>
      </c>
      <c r="G26" s="215"/>
      <c r="H26" s="276"/>
      <c r="I26" s="324"/>
    </row>
  </sheetData>
  <mergeCells count="2">
    <mergeCell ref="A5:G6"/>
    <mergeCell ref="A26:C26"/>
  </mergeCells>
  <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86"/>
    <col customWidth="1" min="4" max="4" width="45.71"/>
    <col customWidth="1" min="5" max="5" width="5.43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COUNTIF(G5:G25,"W")&amp;"-"&amp;COUNTIF(G5:G25,"L")&amp;"-"&amp;COUNTIF(G5:G25,"T")&amp;"-"&amp;COUNTIF(G5:G25,"OTL")</f>
        <v>12-6-0-0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COUNTIF(I5:I26,"W")&amp;"-"&amp;COUNTIF(I5:I26,"L")&amp;"-"&amp;COUNTIF(I5:I26,"T")&amp;"-"&amp;COUNTIF(I5:I26,"OTL")</f>
        <v>11-5-0-0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380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04" t="s">
        <v>154</v>
      </c>
      <c r="B8" s="305">
        <v>17.0</v>
      </c>
      <c r="C8" s="361" t="s">
        <v>374</v>
      </c>
      <c r="D8" s="305" t="s">
        <v>373</v>
      </c>
      <c r="E8" s="306">
        <v>6.0</v>
      </c>
      <c r="F8" s="306">
        <v>4.0</v>
      </c>
      <c r="G8" s="307" t="s">
        <v>23</v>
      </c>
      <c r="H8" s="278"/>
      <c r="I8" s="13"/>
    </row>
    <row r="9">
      <c r="A9" s="325" t="s">
        <v>17</v>
      </c>
      <c r="B9" s="36">
        <v>25.0</v>
      </c>
      <c r="C9" s="326" t="s">
        <v>376</v>
      </c>
      <c r="D9" s="36" t="s">
        <v>348</v>
      </c>
      <c r="E9" s="326">
        <v>5.0</v>
      </c>
      <c r="F9" s="326">
        <v>4.0</v>
      </c>
      <c r="G9" s="327" t="s">
        <v>23</v>
      </c>
      <c r="H9" s="276"/>
      <c r="I9" s="275" t="s">
        <v>23</v>
      </c>
    </row>
    <row r="10">
      <c r="A10" s="325" t="s">
        <v>17</v>
      </c>
      <c r="B10" s="36">
        <v>29.0</v>
      </c>
      <c r="C10" s="326" t="s">
        <v>357</v>
      </c>
      <c r="D10" s="36" t="s">
        <v>381</v>
      </c>
      <c r="E10" s="326">
        <v>2.0</v>
      </c>
      <c r="F10" s="326">
        <v>12.0</v>
      </c>
      <c r="G10" s="327" t="s">
        <v>14</v>
      </c>
      <c r="H10" s="278"/>
      <c r="I10" s="244" t="s">
        <v>14</v>
      </c>
    </row>
    <row r="11">
      <c r="A11" s="241" t="s">
        <v>17</v>
      </c>
      <c r="B11" s="244">
        <v>31.0</v>
      </c>
      <c r="C11" s="243" t="s">
        <v>239</v>
      </c>
      <c r="D11" s="244" t="s">
        <v>373</v>
      </c>
      <c r="E11" s="243">
        <v>11.0</v>
      </c>
      <c r="F11" s="243">
        <v>1.0</v>
      </c>
      <c r="G11" s="245" t="s">
        <v>23</v>
      </c>
      <c r="H11" s="278"/>
      <c r="I11" s="244" t="s">
        <v>23</v>
      </c>
    </row>
    <row r="12">
      <c r="A12" s="241" t="s">
        <v>26</v>
      </c>
      <c r="B12" s="244">
        <v>5.0</v>
      </c>
      <c r="C12" s="243" t="s">
        <v>378</v>
      </c>
      <c r="D12" s="244" t="s">
        <v>373</v>
      </c>
      <c r="E12" s="243">
        <v>8.0</v>
      </c>
      <c r="F12" s="243">
        <v>3.0</v>
      </c>
      <c r="G12" s="245" t="s">
        <v>23</v>
      </c>
      <c r="H12" s="278"/>
      <c r="I12" s="244" t="s">
        <v>23</v>
      </c>
    </row>
    <row r="13">
      <c r="A13" s="241" t="s">
        <v>26</v>
      </c>
      <c r="B13" s="244">
        <v>14.0</v>
      </c>
      <c r="C13" s="243" t="s">
        <v>379</v>
      </c>
      <c r="D13" s="244" t="s">
        <v>373</v>
      </c>
      <c r="E13" s="243">
        <v>5.0</v>
      </c>
      <c r="F13" s="243">
        <v>6.0</v>
      </c>
      <c r="G13" s="245" t="s">
        <v>14</v>
      </c>
      <c r="H13" s="278"/>
      <c r="I13" s="244" t="s">
        <v>14</v>
      </c>
    </row>
    <row r="14">
      <c r="A14" s="241" t="s">
        <v>26</v>
      </c>
      <c r="B14" s="244">
        <v>15.0</v>
      </c>
      <c r="C14" s="243" t="s">
        <v>47</v>
      </c>
      <c r="D14" s="244" t="s">
        <v>348</v>
      </c>
      <c r="E14" s="243">
        <v>4.0</v>
      </c>
      <c r="F14" s="243">
        <v>9.0</v>
      </c>
      <c r="G14" s="245" t="s">
        <v>14</v>
      </c>
      <c r="H14" s="278"/>
      <c r="I14" s="244" t="s">
        <v>14</v>
      </c>
    </row>
    <row r="15">
      <c r="A15" s="325" t="s">
        <v>26</v>
      </c>
      <c r="B15" s="36">
        <v>18.0</v>
      </c>
      <c r="C15" s="326" t="s">
        <v>119</v>
      </c>
      <c r="D15" s="36" t="s">
        <v>382</v>
      </c>
      <c r="E15" s="326">
        <v>13.0</v>
      </c>
      <c r="F15" s="326">
        <v>3.0</v>
      </c>
      <c r="G15" s="327" t="s">
        <v>23</v>
      </c>
      <c r="H15" s="278"/>
      <c r="I15" s="244" t="s">
        <v>23</v>
      </c>
    </row>
    <row r="16">
      <c r="A16" s="241" t="s">
        <v>26</v>
      </c>
      <c r="B16" s="244">
        <v>21.0</v>
      </c>
      <c r="C16" s="243" t="s">
        <v>383</v>
      </c>
      <c r="D16" s="244" t="s">
        <v>373</v>
      </c>
      <c r="E16" s="243">
        <v>12.0</v>
      </c>
      <c r="F16" s="243">
        <v>2.0</v>
      </c>
      <c r="G16" s="245" t="s">
        <v>23</v>
      </c>
      <c r="H16" s="278"/>
      <c r="I16" s="244" t="s">
        <v>23</v>
      </c>
    </row>
    <row r="17">
      <c r="A17" s="325" t="s">
        <v>26</v>
      </c>
      <c r="B17" s="36">
        <v>22.0</v>
      </c>
      <c r="C17" s="224" t="s">
        <v>384</v>
      </c>
      <c r="D17" s="36" t="s">
        <v>348</v>
      </c>
      <c r="E17" s="326">
        <v>8.0</v>
      </c>
      <c r="F17" s="326">
        <v>2.0</v>
      </c>
      <c r="G17" s="327" t="s">
        <v>23</v>
      </c>
      <c r="H17" s="278"/>
      <c r="I17" s="244" t="s">
        <v>23</v>
      </c>
    </row>
    <row r="18">
      <c r="A18" s="325" t="s">
        <v>36</v>
      </c>
      <c r="B18" s="36">
        <v>12.0</v>
      </c>
      <c r="C18" s="326" t="s">
        <v>254</v>
      </c>
      <c r="D18" s="36" t="s">
        <v>373</v>
      </c>
      <c r="E18" s="326">
        <v>3.0</v>
      </c>
      <c r="F18" s="326">
        <v>10.0</v>
      </c>
      <c r="G18" s="327" t="s">
        <v>14</v>
      </c>
      <c r="H18" s="278"/>
      <c r="I18" s="244" t="s">
        <v>14</v>
      </c>
    </row>
    <row r="19">
      <c r="A19" s="325" t="s">
        <v>38</v>
      </c>
      <c r="B19" s="36">
        <v>23.0</v>
      </c>
      <c r="C19" s="326" t="s">
        <v>253</v>
      </c>
      <c r="D19" s="36" t="s">
        <v>373</v>
      </c>
      <c r="E19" s="326">
        <v>4.0</v>
      </c>
      <c r="F19" s="326">
        <v>7.0</v>
      </c>
      <c r="G19" s="327" t="s">
        <v>14</v>
      </c>
      <c r="H19" s="278"/>
      <c r="I19" s="244" t="s">
        <v>14</v>
      </c>
    </row>
    <row r="20">
      <c r="A20" s="325" t="s">
        <v>38</v>
      </c>
      <c r="B20" s="36">
        <v>30.0</v>
      </c>
      <c r="C20" s="326" t="s">
        <v>298</v>
      </c>
      <c r="D20" s="36" t="s">
        <v>373</v>
      </c>
      <c r="E20" s="326">
        <v>3.0</v>
      </c>
      <c r="F20" s="326">
        <v>1.0</v>
      </c>
      <c r="G20" s="327" t="s">
        <v>23</v>
      </c>
      <c r="H20" s="278"/>
      <c r="I20" s="244" t="s">
        <v>23</v>
      </c>
    </row>
    <row r="21">
      <c r="A21" s="325" t="s">
        <v>43</v>
      </c>
      <c r="B21" s="36">
        <v>6.0</v>
      </c>
      <c r="C21" s="326" t="s">
        <v>350</v>
      </c>
      <c r="D21" s="36" t="s">
        <v>348</v>
      </c>
      <c r="E21" s="326">
        <v>10.0</v>
      </c>
      <c r="F21" s="326">
        <v>3.0</v>
      </c>
      <c r="G21" s="327" t="s">
        <v>23</v>
      </c>
      <c r="H21" s="278"/>
      <c r="I21" s="244" t="s">
        <v>23</v>
      </c>
    </row>
    <row r="22">
      <c r="A22" s="325" t="s">
        <v>43</v>
      </c>
      <c r="B22" s="335">
        <v>10.0</v>
      </c>
      <c r="C22" s="326" t="s">
        <v>236</v>
      </c>
      <c r="D22" s="36" t="s">
        <v>385</v>
      </c>
      <c r="E22" s="326">
        <v>8.0</v>
      </c>
      <c r="F22" s="326">
        <v>3.0</v>
      </c>
      <c r="G22" s="327" t="s">
        <v>23</v>
      </c>
      <c r="H22" s="278"/>
      <c r="I22" s="244" t="s">
        <v>23</v>
      </c>
    </row>
    <row r="23">
      <c r="A23" s="325" t="s">
        <v>43</v>
      </c>
      <c r="B23" s="335">
        <v>17.0</v>
      </c>
      <c r="C23" s="326" t="s">
        <v>236</v>
      </c>
      <c r="D23" s="36" t="s">
        <v>385</v>
      </c>
      <c r="E23" s="326">
        <v>9.0</v>
      </c>
      <c r="F23" s="326">
        <v>1.0</v>
      </c>
      <c r="G23" s="327" t="s">
        <v>23</v>
      </c>
      <c r="H23" s="278"/>
      <c r="I23" s="244" t="s">
        <v>23</v>
      </c>
    </row>
    <row r="24">
      <c r="A24" s="246" t="s">
        <v>240</v>
      </c>
      <c r="B24" s="328">
        <v>21.0</v>
      </c>
      <c r="C24" s="248" t="s">
        <v>386</v>
      </c>
      <c r="D24" s="249" t="s">
        <v>387</v>
      </c>
      <c r="E24" s="248">
        <v>2.0</v>
      </c>
      <c r="F24" s="248">
        <v>6.0</v>
      </c>
      <c r="G24" s="250" t="s">
        <v>14</v>
      </c>
      <c r="H24" s="278"/>
      <c r="I24" s="13"/>
    </row>
    <row r="25">
      <c r="A25" s="336" t="s">
        <v>43</v>
      </c>
      <c r="B25" s="337">
        <v>27.0</v>
      </c>
      <c r="C25" s="338" t="s">
        <v>226</v>
      </c>
      <c r="D25" s="339" t="s">
        <v>373</v>
      </c>
      <c r="E25" s="338">
        <v>5.0</v>
      </c>
      <c r="F25" s="338">
        <v>4.0</v>
      </c>
      <c r="G25" s="340" t="s">
        <v>23</v>
      </c>
      <c r="H25" s="278"/>
      <c r="I25" s="244" t="s">
        <v>23</v>
      </c>
    </row>
    <row r="26">
      <c r="A26" s="212" t="s">
        <v>286</v>
      </c>
      <c r="B26" s="45"/>
      <c r="C26" s="45"/>
      <c r="D26" s="213" t="s">
        <v>174</v>
      </c>
      <c r="E26" s="214">
        <f t="shared" ref="E26:F26" si="1">SUM(E8:E25)</f>
        <v>118</v>
      </c>
      <c r="F26" s="214">
        <f t="shared" si="1"/>
        <v>81</v>
      </c>
      <c r="G26" s="215"/>
      <c r="H26" s="276"/>
      <c r="I26" s="324"/>
    </row>
  </sheetData>
  <mergeCells count="2">
    <mergeCell ref="A5:G6"/>
    <mergeCell ref="A26:C26"/>
  </mergeCells>
  <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COUNTIF(G5:G30,"W")&amp;"-"&amp;COUNTIF(G5:G30,"L")&amp;"-"&amp;COUNTIF(G5:G30,"T")&amp;"-"&amp;COUNTIF(G5:G30,"OTL")</f>
        <v>9-11-1-0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COUNTIF(I5:I31,"W")&amp;"-"&amp;COUNTIF(I5:I31,"L")&amp;"-"&amp;COUNTIF(I5:I31,"T")&amp;"-"&amp;COUNTIF(I5:I31,"OTL")</f>
        <v>7-11-1-0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388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18.0</v>
      </c>
      <c r="C8" s="364" t="s">
        <v>350</v>
      </c>
      <c r="D8" s="363" t="s">
        <v>389</v>
      </c>
      <c r="E8" s="364">
        <v>8.0</v>
      </c>
      <c r="F8" s="364">
        <v>2.0</v>
      </c>
      <c r="G8" s="365" t="s">
        <v>23</v>
      </c>
      <c r="H8" s="278"/>
      <c r="I8" s="13"/>
    </row>
    <row r="9">
      <c r="A9" s="366" t="s">
        <v>154</v>
      </c>
      <c r="B9" s="367">
        <v>19.0</v>
      </c>
      <c r="C9" s="368" t="s">
        <v>349</v>
      </c>
      <c r="D9" s="367" t="s">
        <v>373</v>
      </c>
      <c r="E9" s="368">
        <v>7.0</v>
      </c>
      <c r="F9" s="368">
        <v>2.0</v>
      </c>
      <c r="G9" s="369" t="s">
        <v>23</v>
      </c>
      <c r="H9" s="276"/>
      <c r="I9" s="324"/>
    </row>
    <row r="10">
      <c r="A10" s="325" t="s">
        <v>17</v>
      </c>
      <c r="B10" s="36">
        <v>25.0</v>
      </c>
      <c r="C10" s="326" t="s">
        <v>378</v>
      </c>
      <c r="D10" s="36" t="s">
        <v>373</v>
      </c>
      <c r="E10" s="326">
        <v>3.0</v>
      </c>
      <c r="F10" s="326">
        <v>1.0</v>
      </c>
      <c r="G10" s="327" t="s">
        <v>23</v>
      </c>
      <c r="H10" s="278"/>
      <c r="I10" s="244" t="s">
        <v>23</v>
      </c>
    </row>
    <row r="11">
      <c r="A11" s="241" t="s">
        <v>17</v>
      </c>
      <c r="B11" s="244">
        <v>30.0</v>
      </c>
      <c r="C11" s="100" t="s">
        <v>374</v>
      </c>
      <c r="D11" s="244" t="s">
        <v>373</v>
      </c>
      <c r="E11" s="243">
        <v>6.0</v>
      </c>
      <c r="F11" s="243">
        <v>1.0</v>
      </c>
      <c r="G11" s="245" t="s">
        <v>23</v>
      </c>
      <c r="H11" s="278"/>
      <c r="I11" s="244" t="s">
        <v>23</v>
      </c>
    </row>
    <row r="12">
      <c r="A12" s="241" t="s">
        <v>26</v>
      </c>
      <c r="B12" s="244">
        <v>1.0</v>
      </c>
      <c r="C12" s="243" t="s">
        <v>226</v>
      </c>
      <c r="D12" s="244" t="s">
        <v>373</v>
      </c>
      <c r="E12" s="243">
        <v>0.0</v>
      </c>
      <c r="F12" s="243">
        <v>8.0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9.0</v>
      </c>
      <c r="C13" s="243" t="s">
        <v>47</v>
      </c>
      <c r="D13" s="244" t="s">
        <v>390</v>
      </c>
      <c r="E13" s="243">
        <v>0.0</v>
      </c>
      <c r="F13" s="243">
        <v>7.0</v>
      </c>
      <c r="G13" s="245" t="s">
        <v>14</v>
      </c>
      <c r="H13" s="278"/>
      <c r="I13" s="244" t="s">
        <v>14</v>
      </c>
    </row>
    <row r="14">
      <c r="A14" s="241" t="s">
        <v>26</v>
      </c>
      <c r="B14" s="244">
        <v>13.0</v>
      </c>
      <c r="C14" s="243" t="s">
        <v>357</v>
      </c>
      <c r="D14" s="36" t="s">
        <v>381</v>
      </c>
      <c r="E14" s="243">
        <v>2.0</v>
      </c>
      <c r="F14" s="243">
        <v>7.0</v>
      </c>
      <c r="G14" s="245" t="s">
        <v>14</v>
      </c>
      <c r="H14" s="278"/>
      <c r="I14" s="244" t="s">
        <v>14</v>
      </c>
    </row>
    <row r="15">
      <c r="A15" s="325" t="s">
        <v>26</v>
      </c>
      <c r="B15" s="36">
        <v>22.0</v>
      </c>
      <c r="C15" s="326" t="s">
        <v>391</v>
      </c>
      <c r="D15" s="36" t="s">
        <v>392</v>
      </c>
      <c r="E15" s="326">
        <v>8.0</v>
      </c>
      <c r="F15" s="326">
        <v>8.0</v>
      </c>
      <c r="G15" s="327" t="s">
        <v>67</v>
      </c>
      <c r="H15" s="278"/>
      <c r="I15" s="244" t="s">
        <v>67</v>
      </c>
    </row>
    <row r="16">
      <c r="A16" s="241" t="s">
        <v>36</v>
      </c>
      <c r="B16" s="244">
        <v>6.0</v>
      </c>
      <c r="C16" s="243" t="s">
        <v>383</v>
      </c>
      <c r="D16" s="244" t="s">
        <v>373</v>
      </c>
      <c r="E16" s="243">
        <v>5.0</v>
      </c>
      <c r="F16" s="243">
        <v>7.0</v>
      </c>
      <c r="G16" s="245" t="s">
        <v>14</v>
      </c>
      <c r="H16" s="278"/>
      <c r="I16" s="244" t="s">
        <v>14</v>
      </c>
    </row>
    <row r="17">
      <c r="A17" s="325" t="s">
        <v>36</v>
      </c>
      <c r="B17" s="36">
        <v>12.0</v>
      </c>
      <c r="C17" s="326" t="s">
        <v>191</v>
      </c>
      <c r="D17" s="36" t="s">
        <v>393</v>
      </c>
      <c r="E17" s="326">
        <v>7.0</v>
      </c>
      <c r="F17" s="326">
        <v>8.0</v>
      </c>
      <c r="G17" s="327" t="s">
        <v>14</v>
      </c>
      <c r="H17" s="278"/>
      <c r="I17" s="244" t="s">
        <v>14</v>
      </c>
    </row>
    <row r="18">
      <c r="A18" s="325" t="s">
        <v>38</v>
      </c>
      <c r="B18" s="36">
        <v>17.0</v>
      </c>
      <c r="C18" s="326" t="s">
        <v>377</v>
      </c>
      <c r="D18" s="36" t="s">
        <v>373</v>
      </c>
      <c r="E18" s="326">
        <v>5.0</v>
      </c>
      <c r="F18" s="326">
        <v>6.0</v>
      </c>
      <c r="G18" s="327" t="s">
        <v>14</v>
      </c>
      <c r="H18" s="278"/>
      <c r="I18" s="244" t="s">
        <v>14</v>
      </c>
    </row>
    <row r="19">
      <c r="A19" s="325" t="s">
        <v>38</v>
      </c>
      <c r="B19" s="36">
        <v>19.0</v>
      </c>
      <c r="C19" s="326" t="s">
        <v>394</v>
      </c>
      <c r="D19" s="36" t="s">
        <v>395</v>
      </c>
      <c r="E19" s="326">
        <v>8.0</v>
      </c>
      <c r="F19" s="326">
        <v>3.0</v>
      </c>
      <c r="G19" s="327" t="s">
        <v>23</v>
      </c>
      <c r="H19" s="278"/>
      <c r="I19" s="244" t="s">
        <v>23</v>
      </c>
    </row>
    <row r="20">
      <c r="A20" s="325" t="s">
        <v>38</v>
      </c>
      <c r="B20" s="36">
        <v>21.0</v>
      </c>
      <c r="C20" s="326" t="s">
        <v>119</v>
      </c>
      <c r="D20" s="36" t="s">
        <v>382</v>
      </c>
      <c r="E20" s="326">
        <v>8.0</v>
      </c>
      <c r="F20" s="326">
        <v>1.0</v>
      </c>
      <c r="G20" s="327" t="s">
        <v>23</v>
      </c>
      <c r="H20" s="278"/>
      <c r="I20" s="244" t="s">
        <v>23</v>
      </c>
    </row>
    <row r="21">
      <c r="A21" s="325" t="s">
        <v>38</v>
      </c>
      <c r="B21" s="36">
        <v>24.0</v>
      </c>
      <c r="C21" s="326" t="s">
        <v>298</v>
      </c>
      <c r="D21" s="36" t="s">
        <v>373</v>
      </c>
      <c r="E21" s="326">
        <v>2.0</v>
      </c>
      <c r="F21" s="326">
        <v>8.0</v>
      </c>
      <c r="G21" s="327" t="s">
        <v>14</v>
      </c>
      <c r="H21" s="278"/>
      <c r="I21" s="244" t="s">
        <v>14</v>
      </c>
    </row>
    <row r="22">
      <c r="A22" s="325" t="s">
        <v>38</v>
      </c>
      <c r="B22" s="335">
        <v>30.0</v>
      </c>
      <c r="C22" s="326" t="s">
        <v>375</v>
      </c>
      <c r="D22" s="36" t="s">
        <v>396</v>
      </c>
      <c r="E22" s="326">
        <v>2.0</v>
      </c>
      <c r="F22" s="326">
        <v>5.0</v>
      </c>
      <c r="G22" s="327" t="s">
        <v>14</v>
      </c>
      <c r="H22" s="278"/>
      <c r="I22" s="244" t="s">
        <v>14</v>
      </c>
    </row>
    <row r="23">
      <c r="A23" s="325" t="s">
        <v>43</v>
      </c>
      <c r="B23" s="335">
        <v>7.0</v>
      </c>
      <c r="C23" s="326" t="s">
        <v>230</v>
      </c>
      <c r="D23" s="36" t="s">
        <v>373</v>
      </c>
      <c r="E23" s="326">
        <v>10.0</v>
      </c>
      <c r="F23" s="326">
        <v>7.0</v>
      </c>
      <c r="G23" s="327" t="s">
        <v>23</v>
      </c>
      <c r="H23" s="278"/>
      <c r="I23" s="244" t="s">
        <v>23</v>
      </c>
    </row>
    <row r="24">
      <c r="A24" s="325" t="s">
        <v>43</v>
      </c>
      <c r="B24" s="335">
        <v>14.0</v>
      </c>
      <c r="C24" s="326" t="s">
        <v>254</v>
      </c>
      <c r="D24" s="36" t="s">
        <v>373</v>
      </c>
      <c r="E24" s="326">
        <v>2.0</v>
      </c>
      <c r="F24" s="326">
        <v>3.0</v>
      </c>
      <c r="G24" s="327" t="s">
        <v>14</v>
      </c>
      <c r="H24" s="278"/>
      <c r="I24" s="244" t="s">
        <v>14</v>
      </c>
    </row>
    <row r="25">
      <c r="A25" s="241" t="s">
        <v>43</v>
      </c>
      <c r="B25" s="297">
        <v>18.0</v>
      </c>
      <c r="C25" s="243" t="s">
        <v>236</v>
      </c>
      <c r="D25" s="244" t="s">
        <v>385</v>
      </c>
      <c r="E25" s="243">
        <v>4.0</v>
      </c>
      <c r="F25" s="243">
        <v>2.0</v>
      </c>
      <c r="G25" s="245" t="s">
        <v>23</v>
      </c>
      <c r="H25" s="278"/>
      <c r="I25" s="244" t="s">
        <v>23</v>
      </c>
    </row>
    <row r="26">
      <c r="A26" s="241" t="s">
        <v>43</v>
      </c>
      <c r="B26" s="297">
        <v>21.0</v>
      </c>
      <c r="C26" s="243" t="s">
        <v>253</v>
      </c>
      <c r="D26" s="244" t="s">
        <v>373</v>
      </c>
      <c r="E26" s="243">
        <v>1.0</v>
      </c>
      <c r="F26" s="243">
        <v>2.0</v>
      </c>
      <c r="G26" s="245" t="s">
        <v>14</v>
      </c>
      <c r="H26" s="278"/>
      <c r="I26" s="244" t="s">
        <v>14</v>
      </c>
    </row>
    <row r="27">
      <c r="A27" s="325" t="s">
        <v>81</v>
      </c>
      <c r="B27" s="335">
        <v>1.0</v>
      </c>
      <c r="C27" s="326" t="s">
        <v>250</v>
      </c>
      <c r="D27" s="36" t="s">
        <v>235</v>
      </c>
      <c r="E27" s="326">
        <v>4.0</v>
      </c>
      <c r="F27" s="326">
        <v>3.0</v>
      </c>
      <c r="G27" s="327" t="s">
        <v>23</v>
      </c>
      <c r="H27" s="278"/>
      <c r="I27" s="244" t="s">
        <v>23</v>
      </c>
    </row>
    <row r="28">
      <c r="A28" s="370"/>
      <c r="B28" s="260"/>
      <c r="C28" s="260"/>
      <c r="D28" s="95"/>
      <c r="E28" s="15"/>
      <c r="F28" s="15"/>
      <c r="G28" s="296"/>
      <c r="H28" s="276"/>
      <c r="I28" s="324"/>
    </row>
    <row r="29">
      <c r="A29" s="251" t="s">
        <v>397</v>
      </c>
      <c r="B29" s="11"/>
      <c r="C29" s="11"/>
      <c r="D29" s="11"/>
      <c r="E29" s="11"/>
      <c r="F29" s="11"/>
      <c r="G29" s="12"/>
      <c r="H29" s="276"/>
      <c r="I29" s="324"/>
    </row>
    <row r="30">
      <c r="A30" s="371" t="s">
        <v>81</v>
      </c>
      <c r="B30" s="314">
        <v>7.0</v>
      </c>
      <c r="C30" s="167" t="s">
        <v>357</v>
      </c>
      <c r="D30" s="288" t="s">
        <v>381</v>
      </c>
      <c r="E30" s="167">
        <v>1.0</v>
      </c>
      <c r="F30" s="167">
        <v>8.0</v>
      </c>
      <c r="G30" s="289" t="s">
        <v>14</v>
      </c>
      <c r="H30" s="370"/>
      <c r="I30" s="244" t="s">
        <v>14</v>
      </c>
    </row>
    <row r="31">
      <c r="A31" s="212" t="s">
        <v>286</v>
      </c>
      <c r="B31" s="45"/>
      <c r="C31" s="45"/>
      <c r="D31" s="213" t="s">
        <v>174</v>
      </c>
      <c r="E31" s="214">
        <f t="shared" ref="E31:F31" si="1">SUM(E8:E30)</f>
        <v>93</v>
      </c>
      <c r="F31" s="214">
        <f t="shared" si="1"/>
        <v>99</v>
      </c>
      <c r="G31" s="215"/>
      <c r="H31" s="276"/>
      <c r="I31" s="324"/>
    </row>
  </sheetData>
  <mergeCells count="3">
    <mergeCell ref="A5:G6"/>
    <mergeCell ref="A29:G29"/>
    <mergeCell ref="A31:C31"/>
  </mergeCells>
  <drawing r:id="rId1"/>
</worksheet>
</file>

<file path=xl/worksheets/sheet2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29"/>
    <col customWidth="1" min="4" max="4" width="45.71"/>
    <col customWidth="1" min="5" max="5" width="5.43"/>
    <col customWidth="1" min="6" max="6" width="5.29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COUNTIF(G5:G28,"W")&amp;"-"&amp;COUNTIF(G5:G28,"L")&amp;"-"&amp;COUNTIF(G5:G28,"T")&amp;"-"&amp;COUNTIF(G5:G28,"OTL")</f>
        <v>16-2-1-0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COUNTIF(I5:I29,"W")&amp;"-"&amp;COUNTIF(I5:I29,"L")&amp;"-"&amp;COUNTIF(I5:I29,"T")&amp;"-"&amp;COUNTIF(I5:I29,"OTL")</f>
        <v>16-3-1-0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398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52" t="s">
        <v>17</v>
      </c>
      <c r="B8" s="353">
        <v>20.0</v>
      </c>
      <c r="C8" s="354" t="s">
        <v>253</v>
      </c>
      <c r="D8" s="353" t="s">
        <v>373</v>
      </c>
      <c r="E8" s="354">
        <v>1.0</v>
      </c>
      <c r="F8" s="354">
        <v>12.0</v>
      </c>
      <c r="G8" s="355" t="s">
        <v>14</v>
      </c>
      <c r="H8" s="278"/>
      <c r="I8" s="244" t="s">
        <v>14</v>
      </c>
    </row>
    <row r="9">
      <c r="A9" s="325" t="s">
        <v>17</v>
      </c>
      <c r="B9" s="36">
        <v>26.0</v>
      </c>
      <c r="C9" s="224" t="s">
        <v>384</v>
      </c>
      <c r="D9" s="36" t="s">
        <v>348</v>
      </c>
      <c r="E9" s="326">
        <v>6.0</v>
      </c>
      <c r="F9" s="326">
        <v>4.0</v>
      </c>
      <c r="G9" s="327" t="s">
        <v>23</v>
      </c>
      <c r="H9" s="276"/>
      <c r="I9" s="275" t="s">
        <v>23</v>
      </c>
    </row>
    <row r="10">
      <c r="A10" s="325" t="s">
        <v>17</v>
      </c>
      <c r="B10" s="36">
        <v>27.0</v>
      </c>
      <c r="C10" s="326" t="s">
        <v>239</v>
      </c>
      <c r="D10" s="36" t="s">
        <v>373</v>
      </c>
      <c r="E10" s="326">
        <v>4.0</v>
      </c>
      <c r="F10" s="326">
        <v>7.0</v>
      </c>
      <c r="G10" s="327" t="s">
        <v>14</v>
      </c>
      <c r="H10" s="278"/>
      <c r="I10" s="244" t="s">
        <v>14</v>
      </c>
    </row>
    <row r="11">
      <c r="A11" s="241" t="s">
        <v>17</v>
      </c>
      <c r="B11" s="244">
        <v>30.0</v>
      </c>
      <c r="C11" s="243" t="s">
        <v>236</v>
      </c>
      <c r="D11" s="244" t="s">
        <v>385</v>
      </c>
      <c r="E11" s="243">
        <v>5.0</v>
      </c>
      <c r="F11" s="243">
        <v>4.0</v>
      </c>
      <c r="G11" s="245" t="s">
        <v>23</v>
      </c>
      <c r="H11" s="278"/>
      <c r="I11" s="244" t="s">
        <v>23</v>
      </c>
    </row>
    <row r="12">
      <c r="A12" s="241" t="s">
        <v>26</v>
      </c>
      <c r="B12" s="244">
        <v>2.0</v>
      </c>
      <c r="C12" s="100" t="s">
        <v>374</v>
      </c>
      <c r="D12" s="244" t="s">
        <v>373</v>
      </c>
      <c r="E12" s="243">
        <v>5.0</v>
      </c>
      <c r="F12" s="243">
        <v>5.0</v>
      </c>
      <c r="G12" s="245" t="s">
        <v>67</v>
      </c>
      <c r="H12" s="278"/>
      <c r="I12" s="244" t="s">
        <v>67</v>
      </c>
    </row>
    <row r="13">
      <c r="A13" s="241" t="s">
        <v>26</v>
      </c>
      <c r="B13" s="244">
        <v>9.0</v>
      </c>
      <c r="C13" s="243" t="s">
        <v>383</v>
      </c>
      <c r="D13" s="244" t="s">
        <v>373</v>
      </c>
      <c r="E13" s="243">
        <v>6.0</v>
      </c>
      <c r="F13" s="243">
        <v>4.0</v>
      </c>
      <c r="G13" s="245" t="s">
        <v>23</v>
      </c>
      <c r="H13" s="278"/>
      <c r="I13" s="244" t="s">
        <v>23</v>
      </c>
    </row>
    <row r="14">
      <c r="A14" s="241" t="s">
        <v>311</v>
      </c>
      <c r="B14" s="244">
        <v>14.0</v>
      </c>
      <c r="C14" s="243" t="s">
        <v>18</v>
      </c>
      <c r="D14" s="244" t="s">
        <v>390</v>
      </c>
      <c r="E14" s="243">
        <v>2.0</v>
      </c>
      <c r="F14" s="243">
        <v>5.0</v>
      </c>
      <c r="G14" s="245" t="s">
        <v>23</v>
      </c>
      <c r="H14" s="278"/>
      <c r="I14" s="244" t="s">
        <v>23</v>
      </c>
    </row>
    <row r="15">
      <c r="A15" s="325" t="s">
        <v>26</v>
      </c>
      <c r="B15" s="36">
        <v>16.0</v>
      </c>
      <c r="C15" s="326" t="s">
        <v>399</v>
      </c>
      <c r="D15" s="36" t="s">
        <v>400</v>
      </c>
      <c r="E15" s="326">
        <v>13.0</v>
      </c>
      <c r="F15" s="326">
        <v>2.0</v>
      </c>
      <c r="G15" s="327" t="s">
        <v>23</v>
      </c>
      <c r="H15" s="278"/>
      <c r="I15" s="244" t="s">
        <v>23</v>
      </c>
    </row>
    <row r="16">
      <c r="A16" s="241" t="s">
        <v>26</v>
      </c>
      <c r="B16" s="244">
        <v>23.0</v>
      </c>
      <c r="C16" s="243" t="s">
        <v>179</v>
      </c>
      <c r="D16" s="244" t="s">
        <v>389</v>
      </c>
      <c r="E16" s="243">
        <v>8.0</v>
      </c>
      <c r="F16" s="243">
        <v>6.0</v>
      </c>
      <c r="G16" s="245" t="s">
        <v>23</v>
      </c>
      <c r="H16" s="278"/>
      <c r="I16" s="244" t="s">
        <v>23</v>
      </c>
    </row>
    <row r="17">
      <c r="A17" s="325" t="s">
        <v>36</v>
      </c>
      <c r="B17" s="36">
        <v>4.0</v>
      </c>
      <c r="C17" s="326" t="s">
        <v>119</v>
      </c>
      <c r="D17" s="36" t="s">
        <v>382</v>
      </c>
      <c r="E17" s="326">
        <v>13.0</v>
      </c>
      <c r="F17" s="326">
        <v>5.0</v>
      </c>
      <c r="G17" s="327" t="s">
        <v>23</v>
      </c>
      <c r="H17" s="278"/>
      <c r="I17" s="244" t="s">
        <v>23</v>
      </c>
    </row>
    <row r="18">
      <c r="A18" s="325" t="s">
        <v>401</v>
      </c>
      <c r="B18" s="36">
        <v>7.0</v>
      </c>
      <c r="C18" s="326" t="s">
        <v>245</v>
      </c>
      <c r="D18" s="36" t="s">
        <v>373</v>
      </c>
      <c r="E18" s="326">
        <v>0.0</v>
      </c>
      <c r="F18" s="326">
        <v>10.0</v>
      </c>
      <c r="G18" s="327" t="s">
        <v>23</v>
      </c>
      <c r="H18" s="278"/>
      <c r="I18" s="244" t="s">
        <v>23</v>
      </c>
    </row>
    <row r="19">
      <c r="A19" s="325" t="s">
        <v>38</v>
      </c>
      <c r="B19" s="36">
        <v>19.0</v>
      </c>
      <c r="C19" s="326" t="s">
        <v>402</v>
      </c>
      <c r="D19" s="36" t="s">
        <v>373</v>
      </c>
      <c r="E19" s="326">
        <v>11.0</v>
      </c>
      <c r="F19" s="326">
        <v>1.0</v>
      </c>
      <c r="G19" s="327" t="s">
        <v>23</v>
      </c>
      <c r="H19" s="278"/>
      <c r="I19" s="244" t="s">
        <v>23</v>
      </c>
    </row>
    <row r="20">
      <c r="A20" s="325" t="s">
        <v>38</v>
      </c>
      <c r="B20" s="36">
        <v>31.0</v>
      </c>
      <c r="C20" s="326" t="s">
        <v>375</v>
      </c>
      <c r="D20" s="36" t="s">
        <v>396</v>
      </c>
      <c r="E20" s="326">
        <v>5.0</v>
      </c>
      <c r="F20" s="326">
        <v>0.0</v>
      </c>
      <c r="G20" s="327" t="s">
        <v>23</v>
      </c>
      <c r="H20" s="278"/>
      <c r="I20" s="244" t="s">
        <v>23</v>
      </c>
    </row>
    <row r="21">
      <c r="A21" s="325" t="s">
        <v>43</v>
      </c>
      <c r="B21" s="36">
        <v>1.0</v>
      </c>
      <c r="C21" s="326" t="s">
        <v>218</v>
      </c>
      <c r="D21" s="36" t="s">
        <v>373</v>
      </c>
      <c r="E21" s="326">
        <v>8.0</v>
      </c>
      <c r="F21" s="326">
        <v>4.0</v>
      </c>
      <c r="G21" s="327" t="s">
        <v>23</v>
      </c>
      <c r="H21" s="278"/>
      <c r="I21" s="244" t="s">
        <v>23</v>
      </c>
    </row>
    <row r="22">
      <c r="A22" s="325" t="s">
        <v>43</v>
      </c>
      <c r="B22" s="335">
        <v>8.0</v>
      </c>
      <c r="C22" s="326" t="s">
        <v>230</v>
      </c>
      <c r="D22" s="36" t="s">
        <v>373</v>
      </c>
      <c r="E22" s="326">
        <v>9.0</v>
      </c>
      <c r="F22" s="326">
        <v>0.0</v>
      </c>
      <c r="G22" s="327" t="s">
        <v>23</v>
      </c>
      <c r="H22" s="278"/>
      <c r="I22" s="244" t="s">
        <v>23</v>
      </c>
    </row>
    <row r="23">
      <c r="A23" s="325" t="s">
        <v>43</v>
      </c>
      <c r="B23" s="335">
        <v>15.0</v>
      </c>
      <c r="C23" s="326" t="s">
        <v>218</v>
      </c>
      <c r="D23" s="36" t="s">
        <v>373</v>
      </c>
      <c r="E23" s="326">
        <v>10.0</v>
      </c>
      <c r="F23" s="326">
        <v>3.0</v>
      </c>
      <c r="G23" s="327" t="s">
        <v>23</v>
      </c>
      <c r="H23" s="278"/>
      <c r="I23" s="244" t="s">
        <v>23</v>
      </c>
    </row>
    <row r="24">
      <c r="A24" s="325" t="s">
        <v>43</v>
      </c>
      <c r="B24" s="335">
        <v>17.0</v>
      </c>
      <c r="C24" s="326" t="s">
        <v>394</v>
      </c>
      <c r="D24" s="36" t="s">
        <v>395</v>
      </c>
      <c r="E24" s="326">
        <v>8.0</v>
      </c>
      <c r="F24" s="326">
        <v>4.0</v>
      </c>
      <c r="G24" s="327" t="s">
        <v>23</v>
      </c>
      <c r="H24" s="278"/>
      <c r="I24" s="244" t="s">
        <v>23</v>
      </c>
    </row>
    <row r="25">
      <c r="A25" s="284" t="s">
        <v>43</v>
      </c>
      <c r="B25" s="303">
        <v>22.0</v>
      </c>
      <c r="C25" s="257" t="s">
        <v>239</v>
      </c>
      <c r="D25" s="256" t="s">
        <v>373</v>
      </c>
      <c r="E25" s="257">
        <v>7.0</v>
      </c>
      <c r="F25" s="257">
        <v>3.0</v>
      </c>
      <c r="G25" s="258" t="s">
        <v>23</v>
      </c>
      <c r="H25" s="278"/>
      <c r="I25" s="244" t="s">
        <v>23</v>
      </c>
    </row>
    <row r="26">
      <c r="A26" s="372"/>
      <c r="B26" s="373"/>
      <c r="C26" s="374"/>
      <c r="D26" s="375"/>
      <c r="E26" s="374"/>
      <c r="F26" s="374"/>
      <c r="G26" s="376"/>
      <c r="H26" s="276"/>
      <c r="I26" s="324"/>
    </row>
    <row r="27">
      <c r="A27" s="251" t="s">
        <v>403</v>
      </c>
      <c r="B27" s="11"/>
      <c r="C27" s="11"/>
      <c r="D27" s="11"/>
      <c r="E27" s="11"/>
      <c r="F27" s="11"/>
      <c r="G27" s="12"/>
      <c r="H27" s="276"/>
      <c r="I27" s="324"/>
    </row>
    <row r="28">
      <c r="A28" s="329" t="s">
        <v>81</v>
      </c>
      <c r="B28" s="330">
        <v>12.0</v>
      </c>
      <c r="C28" s="331" t="s">
        <v>404</v>
      </c>
      <c r="D28" s="332" t="s">
        <v>385</v>
      </c>
      <c r="E28" s="331">
        <v>6.0</v>
      </c>
      <c r="F28" s="331">
        <v>3.0</v>
      </c>
      <c r="G28" s="333" t="s">
        <v>23</v>
      </c>
      <c r="H28" s="370"/>
      <c r="I28" s="244" t="s">
        <v>23</v>
      </c>
    </row>
    <row r="29">
      <c r="A29" s="255" t="s">
        <v>81</v>
      </c>
      <c r="B29" s="303">
        <v>15.0</v>
      </c>
      <c r="C29" s="257" t="s">
        <v>371</v>
      </c>
      <c r="D29" s="256" t="s">
        <v>381</v>
      </c>
      <c r="E29" s="257">
        <v>0.0</v>
      </c>
      <c r="F29" s="257">
        <v>11.0</v>
      </c>
      <c r="G29" s="258" t="s">
        <v>14</v>
      </c>
      <c r="H29" s="370"/>
      <c r="I29" s="244" t="s">
        <v>14</v>
      </c>
    </row>
    <row r="30">
      <c r="A30" s="212" t="s">
        <v>173</v>
      </c>
      <c r="B30" s="45"/>
      <c r="C30" s="45"/>
      <c r="D30" s="213" t="s">
        <v>174</v>
      </c>
      <c r="E30" s="214">
        <f t="shared" ref="E30:F30" si="1">SUM(E9:E29)</f>
        <v>126</v>
      </c>
      <c r="F30" s="214">
        <f t="shared" si="1"/>
        <v>81</v>
      </c>
      <c r="G30" s="215"/>
      <c r="H30" s="276"/>
      <c r="I30" s="324"/>
    </row>
    <row r="31">
      <c r="A31" s="377" t="s">
        <v>405</v>
      </c>
      <c r="B31" s="45"/>
      <c r="C31" s="45"/>
      <c r="D31" s="45"/>
      <c r="E31" s="45"/>
      <c r="F31" s="45"/>
      <c r="G31" s="46"/>
      <c r="H31" s="276"/>
      <c r="I31" s="324"/>
    </row>
  </sheetData>
  <mergeCells count="4">
    <mergeCell ref="A5:G6"/>
    <mergeCell ref="A27:G27"/>
    <mergeCell ref="A30:C30"/>
    <mergeCell ref="A31:G31"/>
  </mergeCells>
  <drawing r:id="rId1"/>
</worksheet>
</file>

<file path=xl/worksheets/sheet2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1.71"/>
    <col customWidth="1" min="4" max="4" width="44.14"/>
    <col customWidth="1" min="5" max="6" width="5.86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COUNTIF(G5:G31,"W")&amp;"-"&amp;COUNTIF(G5:G31,"L")&amp;"-"&amp;COUNTIF(G5:G31,"T")&amp;"-"&amp;COUNTIF(G5:G31,"OTL")</f>
        <v>8-12-1-0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COUNTIF(I5:I31,"W")&amp;"-"&amp;COUNTIF(I5:I31,"L")&amp;"-"&amp;COUNTIF(I5:I31,"T")&amp;"-"&amp;COUNTIF(I5:I31,"OTL")</f>
        <v>7-11-1-0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406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13.0</v>
      </c>
      <c r="C8" s="364" t="s">
        <v>407</v>
      </c>
      <c r="D8" s="363" t="s">
        <v>385</v>
      </c>
      <c r="E8" s="364">
        <v>1.0</v>
      </c>
      <c r="F8" s="364">
        <v>15.0</v>
      </c>
      <c r="G8" s="365" t="s">
        <v>14</v>
      </c>
      <c r="H8" s="278"/>
      <c r="I8" s="13"/>
    </row>
    <row r="9">
      <c r="A9" s="366" t="s">
        <v>154</v>
      </c>
      <c r="B9" s="367">
        <v>22.0</v>
      </c>
      <c r="C9" s="368" t="s">
        <v>218</v>
      </c>
      <c r="D9" s="367" t="s">
        <v>373</v>
      </c>
      <c r="E9" s="368">
        <v>13.0</v>
      </c>
      <c r="F9" s="368">
        <v>2.0</v>
      </c>
      <c r="G9" s="369" t="s">
        <v>23</v>
      </c>
      <c r="H9" s="276"/>
      <c r="I9" s="324"/>
    </row>
    <row r="10">
      <c r="A10" s="325" t="s">
        <v>17</v>
      </c>
      <c r="B10" s="36">
        <v>28.0</v>
      </c>
      <c r="C10" s="326" t="s">
        <v>253</v>
      </c>
      <c r="D10" s="36" t="s">
        <v>373</v>
      </c>
      <c r="E10" s="326">
        <v>7.0</v>
      </c>
      <c r="F10" s="326">
        <v>7.0</v>
      </c>
      <c r="G10" s="327" t="s">
        <v>67</v>
      </c>
      <c r="H10" s="278"/>
      <c r="I10" s="244" t="s">
        <v>67</v>
      </c>
    </row>
    <row r="11">
      <c r="A11" s="241" t="s">
        <v>17</v>
      </c>
      <c r="B11" s="244">
        <v>29.0</v>
      </c>
      <c r="C11" s="243" t="s">
        <v>298</v>
      </c>
      <c r="D11" s="244" t="s">
        <v>373</v>
      </c>
      <c r="E11" s="243">
        <v>6.0</v>
      </c>
      <c r="F11" s="243">
        <v>4.0</v>
      </c>
      <c r="G11" s="245" t="s">
        <v>23</v>
      </c>
      <c r="H11" s="278"/>
      <c r="I11" s="244" t="s">
        <v>23</v>
      </c>
    </row>
    <row r="12">
      <c r="A12" s="241" t="s">
        <v>26</v>
      </c>
      <c r="B12" s="244">
        <v>4.0</v>
      </c>
      <c r="C12" s="243" t="s">
        <v>226</v>
      </c>
      <c r="D12" s="244" t="s">
        <v>373</v>
      </c>
      <c r="E12" s="243">
        <v>7.0</v>
      </c>
      <c r="F12" s="243">
        <v>6.0</v>
      </c>
      <c r="G12" s="245" t="s">
        <v>23</v>
      </c>
      <c r="H12" s="278"/>
      <c r="I12" s="244" t="s">
        <v>23</v>
      </c>
    </row>
    <row r="13">
      <c r="A13" s="241" t="s">
        <v>26</v>
      </c>
      <c r="B13" s="244">
        <v>12.0</v>
      </c>
      <c r="C13" s="243" t="s">
        <v>250</v>
      </c>
      <c r="D13" s="244" t="s">
        <v>235</v>
      </c>
      <c r="E13" s="243">
        <v>2.0</v>
      </c>
      <c r="F13" s="243">
        <v>5.0</v>
      </c>
      <c r="G13" s="245" t="s">
        <v>14</v>
      </c>
      <c r="H13" s="278"/>
      <c r="I13" s="244" t="s">
        <v>14</v>
      </c>
    </row>
    <row r="14">
      <c r="A14" s="241" t="s">
        <v>26</v>
      </c>
      <c r="B14" s="244">
        <v>19.0</v>
      </c>
      <c r="C14" s="243" t="s">
        <v>250</v>
      </c>
      <c r="D14" s="244" t="s">
        <v>235</v>
      </c>
      <c r="E14" s="243">
        <v>3.0</v>
      </c>
      <c r="F14" s="243">
        <v>4.0</v>
      </c>
      <c r="G14" s="245" t="s">
        <v>14</v>
      </c>
      <c r="H14" s="278"/>
      <c r="I14" s="244" t="s">
        <v>14</v>
      </c>
    </row>
    <row r="15">
      <c r="A15" s="325" t="s">
        <v>36</v>
      </c>
      <c r="B15" s="36">
        <v>2.0</v>
      </c>
      <c r="C15" s="326" t="s">
        <v>377</v>
      </c>
      <c r="D15" s="36" t="s">
        <v>373</v>
      </c>
      <c r="E15" s="326">
        <v>8.0</v>
      </c>
      <c r="F15" s="326">
        <v>7.0</v>
      </c>
      <c r="G15" s="327" t="s">
        <v>23</v>
      </c>
      <c r="H15" s="278"/>
      <c r="I15" s="244" t="s">
        <v>23</v>
      </c>
    </row>
    <row r="16">
      <c r="A16" s="241" t="s">
        <v>36</v>
      </c>
      <c r="B16" s="244">
        <v>8.0</v>
      </c>
      <c r="C16" s="243" t="s">
        <v>407</v>
      </c>
      <c r="D16" s="244" t="s">
        <v>385</v>
      </c>
      <c r="E16" s="243">
        <v>0.0</v>
      </c>
      <c r="F16" s="243">
        <v>10.0</v>
      </c>
      <c r="G16" s="245" t="s">
        <v>14</v>
      </c>
      <c r="H16" s="278"/>
      <c r="I16" s="244" t="s">
        <v>14</v>
      </c>
    </row>
    <row r="17">
      <c r="A17" s="325" t="s">
        <v>38</v>
      </c>
      <c r="B17" s="36">
        <v>21.0</v>
      </c>
      <c r="C17" s="326" t="s">
        <v>357</v>
      </c>
      <c r="D17" s="36" t="s">
        <v>381</v>
      </c>
      <c r="E17" s="326">
        <v>5.0</v>
      </c>
      <c r="F17" s="326">
        <v>15.0</v>
      </c>
      <c r="G17" s="327" t="s">
        <v>14</v>
      </c>
      <c r="H17" s="278"/>
      <c r="I17" s="244" t="s">
        <v>14</v>
      </c>
    </row>
    <row r="18">
      <c r="A18" s="325" t="s">
        <v>38</v>
      </c>
      <c r="B18" s="36">
        <v>27.0</v>
      </c>
      <c r="C18" s="326" t="s">
        <v>408</v>
      </c>
      <c r="D18" s="36" t="s">
        <v>373</v>
      </c>
      <c r="E18" s="326">
        <v>2.0</v>
      </c>
      <c r="F18" s="326">
        <v>19.0</v>
      </c>
      <c r="G18" s="327" t="s">
        <v>14</v>
      </c>
      <c r="H18" s="278"/>
      <c r="I18" s="244" t="s">
        <v>14</v>
      </c>
    </row>
    <row r="19">
      <c r="A19" s="325" t="s">
        <v>43</v>
      </c>
      <c r="B19" s="36">
        <v>4.0</v>
      </c>
      <c r="C19" s="326" t="s">
        <v>18</v>
      </c>
      <c r="D19" s="36" t="s">
        <v>348</v>
      </c>
      <c r="E19" s="326">
        <v>6.0</v>
      </c>
      <c r="F19" s="326">
        <v>4.0</v>
      </c>
      <c r="G19" s="327" t="s">
        <v>23</v>
      </c>
      <c r="H19" s="278"/>
      <c r="I19" s="244" t="s">
        <v>23</v>
      </c>
    </row>
    <row r="20">
      <c r="A20" s="325" t="s">
        <v>43</v>
      </c>
      <c r="B20" s="36">
        <v>9.0</v>
      </c>
      <c r="C20" s="326" t="s">
        <v>45</v>
      </c>
      <c r="D20" s="36" t="s">
        <v>409</v>
      </c>
      <c r="E20" s="326">
        <v>4.0</v>
      </c>
      <c r="F20" s="326">
        <v>10.0</v>
      </c>
      <c r="G20" s="327" t="s">
        <v>14</v>
      </c>
      <c r="H20" s="278"/>
      <c r="I20" s="244" t="s">
        <v>14</v>
      </c>
    </row>
    <row r="21">
      <c r="A21" s="325" t="s">
        <v>43</v>
      </c>
      <c r="B21" s="36">
        <v>17.0</v>
      </c>
      <c r="C21" s="326" t="s">
        <v>383</v>
      </c>
      <c r="D21" s="36" t="s">
        <v>373</v>
      </c>
      <c r="E21" s="326">
        <v>8.0</v>
      </c>
      <c r="F21" s="326">
        <v>6.0</v>
      </c>
      <c r="G21" s="327" t="s">
        <v>23</v>
      </c>
      <c r="H21" s="278"/>
      <c r="I21" s="244" t="s">
        <v>23</v>
      </c>
    </row>
    <row r="22">
      <c r="A22" s="325" t="s">
        <v>43</v>
      </c>
      <c r="B22" s="335">
        <v>18.0</v>
      </c>
      <c r="C22" s="326" t="s">
        <v>357</v>
      </c>
      <c r="D22" s="36" t="s">
        <v>381</v>
      </c>
      <c r="E22" s="326">
        <v>1.0</v>
      </c>
      <c r="F22" s="326">
        <v>12.0</v>
      </c>
      <c r="G22" s="327" t="s">
        <v>14</v>
      </c>
      <c r="H22" s="278"/>
      <c r="I22" s="244" t="s">
        <v>14</v>
      </c>
    </row>
    <row r="23">
      <c r="A23" s="325" t="s">
        <v>255</v>
      </c>
      <c r="B23" s="335">
        <v>22.0</v>
      </c>
      <c r="C23" s="326" t="s">
        <v>410</v>
      </c>
      <c r="D23" s="36" t="s">
        <v>373</v>
      </c>
      <c r="E23" s="326">
        <v>1.0</v>
      </c>
      <c r="F23" s="326">
        <v>0.0</v>
      </c>
      <c r="G23" s="327" t="s">
        <v>23</v>
      </c>
      <c r="H23" s="278"/>
      <c r="I23" s="244" t="s">
        <v>23</v>
      </c>
    </row>
    <row r="24">
      <c r="A24" s="325" t="s">
        <v>43</v>
      </c>
      <c r="B24" s="335">
        <v>23.0</v>
      </c>
      <c r="C24" s="326" t="s">
        <v>411</v>
      </c>
      <c r="D24" s="36" t="s">
        <v>348</v>
      </c>
      <c r="E24" s="326">
        <v>7.0</v>
      </c>
      <c r="F24" s="326">
        <v>10.0</v>
      </c>
      <c r="G24" s="327" t="s">
        <v>14</v>
      </c>
      <c r="H24" s="278"/>
      <c r="I24" s="244" t="s">
        <v>14</v>
      </c>
    </row>
    <row r="25">
      <c r="A25" s="241" t="s">
        <v>43</v>
      </c>
      <c r="B25" s="297">
        <v>24.0</v>
      </c>
      <c r="C25" s="243" t="s">
        <v>300</v>
      </c>
      <c r="D25" s="244" t="s">
        <v>348</v>
      </c>
      <c r="E25" s="243">
        <v>9.0</v>
      </c>
      <c r="F25" s="243">
        <v>3.0</v>
      </c>
      <c r="G25" s="245" t="s">
        <v>23</v>
      </c>
      <c r="H25" s="278"/>
      <c r="I25" s="244" t="s">
        <v>23</v>
      </c>
    </row>
    <row r="26">
      <c r="A26" s="241" t="s">
        <v>43</v>
      </c>
      <c r="B26" s="297">
        <v>27.0</v>
      </c>
      <c r="C26" s="243" t="s">
        <v>229</v>
      </c>
      <c r="D26" s="244" t="s">
        <v>373</v>
      </c>
      <c r="E26" s="243">
        <v>0.0</v>
      </c>
      <c r="F26" s="243">
        <v>3.0</v>
      </c>
      <c r="G26" s="245" t="s">
        <v>14</v>
      </c>
      <c r="H26" s="278"/>
      <c r="I26" s="244" t="s">
        <v>14</v>
      </c>
    </row>
    <row r="27">
      <c r="A27" s="284" t="s">
        <v>43</v>
      </c>
      <c r="B27" s="303">
        <v>29.0</v>
      </c>
      <c r="C27" s="257" t="s">
        <v>254</v>
      </c>
      <c r="D27" s="256" t="s">
        <v>373</v>
      </c>
      <c r="E27" s="257">
        <v>4.0</v>
      </c>
      <c r="F27" s="257">
        <v>13.0</v>
      </c>
      <c r="G27" s="258" t="s">
        <v>14</v>
      </c>
      <c r="H27" s="278"/>
      <c r="I27" s="244" t="s">
        <v>14</v>
      </c>
    </row>
    <row r="28">
      <c r="A28" s="372"/>
      <c r="B28" s="373"/>
      <c r="C28" s="374"/>
      <c r="D28" s="375"/>
      <c r="E28" s="374"/>
      <c r="F28" s="374"/>
      <c r="G28" s="376"/>
      <c r="H28" s="276"/>
      <c r="I28" s="324"/>
    </row>
    <row r="29">
      <c r="A29" s="251" t="s">
        <v>412</v>
      </c>
      <c r="B29" s="11"/>
      <c r="C29" s="11"/>
      <c r="D29" s="11"/>
      <c r="E29" s="11"/>
      <c r="F29" s="11"/>
      <c r="G29" s="12"/>
      <c r="H29" s="276"/>
      <c r="I29" s="324"/>
    </row>
    <row r="30">
      <c r="A30" s="371" t="s">
        <v>81</v>
      </c>
      <c r="B30" s="314">
        <v>17.0</v>
      </c>
      <c r="C30" s="167" t="s">
        <v>413</v>
      </c>
      <c r="D30" s="288" t="s">
        <v>370</v>
      </c>
      <c r="E30" s="167">
        <v>7.0</v>
      </c>
      <c r="F30" s="167">
        <v>11.0</v>
      </c>
      <c r="G30" s="289" t="s">
        <v>14</v>
      </c>
      <c r="H30" s="370"/>
      <c r="I30" s="244" t="s">
        <v>14</v>
      </c>
    </row>
    <row r="31">
      <c r="A31" s="212" t="s">
        <v>173</v>
      </c>
      <c r="B31" s="45"/>
      <c r="C31" s="45"/>
      <c r="D31" s="213" t="s">
        <v>174</v>
      </c>
      <c r="E31" s="214">
        <f t="shared" ref="E31:F31" si="1">SUM(E7:E30)</f>
        <v>101</v>
      </c>
      <c r="F31" s="214">
        <f t="shared" si="1"/>
        <v>166</v>
      </c>
      <c r="G31" s="215"/>
      <c r="H31" s="276"/>
      <c r="I31" s="324"/>
    </row>
  </sheetData>
  <mergeCells count="3">
    <mergeCell ref="A5:G6"/>
    <mergeCell ref="A29:G29"/>
    <mergeCell ref="A31:C31"/>
  </mergeCells>
  <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86"/>
    <col customWidth="1" min="5" max="5" width="6.0"/>
    <col customWidth="1" min="6" max="6" width="5.57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COUNTIF(G5:G31,"W")&amp;"-"&amp;COUNTIF(G5:G31,"L")&amp;"-"&amp;COUNTIF(G5:G31,"T")&amp;"-"&amp;COUNTIF(G5:G31,"OTL")</f>
        <v>9-10-2-0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COUNTIF(I5:I31,"W")&amp;"-"&amp;COUNTIF(I5:I31,"L")&amp;"-"&amp;COUNTIF(I5:I31,"T")&amp;"-"&amp;COUNTIF(I5:I31,"OTL")</f>
        <v>9-8-2-0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414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16.0</v>
      </c>
      <c r="C8" s="364" t="s">
        <v>415</v>
      </c>
      <c r="D8" s="363" t="s">
        <v>373</v>
      </c>
      <c r="E8" s="364">
        <v>4.0</v>
      </c>
      <c r="F8" s="364">
        <v>7.0</v>
      </c>
      <c r="G8" s="365" t="s">
        <v>14</v>
      </c>
      <c r="H8" s="278"/>
      <c r="I8" s="13"/>
    </row>
    <row r="9">
      <c r="A9" s="366" t="s">
        <v>154</v>
      </c>
      <c r="B9" s="367">
        <v>23.0</v>
      </c>
      <c r="C9" s="368" t="s">
        <v>253</v>
      </c>
      <c r="D9" s="367" t="s">
        <v>373</v>
      </c>
      <c r="E9" s="368">
        <v>4.0</v>
      </c>
      <c r="F9" s="368">
        <v>8.0</v>
      </c>
      <c r="G9" s="369" t="s">
        <v>14</v>
      </c>
      <c r="H9" s="276"/>
      <c r="I9" s="324"/>
    </row>
    <row r="10">
      <c r="A10" s="325" t="s">
        <v>17</v>
      </c>
      <c r="B10" s="36">
        <v>29.0</v>
      </c>
      <c r="C10" s="326" t="s">
        <v>377</v>
      </c>
      <c r="D10" s="36" t="s">
        <v>373</v>
      </c>
      <c r="E10" s="326">
        <v>7.0</v>
      </c>
      <c r="F10" s="326">
        <v>6.0</v>
      </c>
      <c r="G10" s="327" t="s">
        <v>23</v>
      </c>
      <c r="H10" s="278"/>
      <c r="I10" s="244" t="s">
        <v>23</v>
      </c>
    </row>
    <row r="11">
      <c r="A11" s="241" t="s">
        <v>26</v>
      </c>
      <c r="B11" s="244">
        <v>3.0</v>
      </c>
      <c r="C11" s="243" t="s">
        <v>218</v>
      </c>
      <c r="D11" s="244" t="s">
        <v>373</v>
      </c>
      <c r="E11" s="243">
        <v>10.0</v>
      </c>
      <c r="F11" s="243">
        <v>2.0</v>
      </c>
      <c r="G11" s="245" t="s">
        <v>23</v>
      </c>
      <c r="H11" s="278"/>
      <c r="I11" s="244" t="s">
        <v>23</v>
      </c>
    </row>
    <row r="12">
      <c r="A12" s="241" t="s">
        <v>26</v>
      </c>
      <c r="B12" s="244">
        <v>9.0</v>
      </c>
      <c r="C12" s="243" t="s">
        <v>357</v>
      </c>
      <c r="D12" s="244" t="s">
        <v>348</v>
      </c>
      <c r="E12" s="243">
        <v>1.0</v>
      </c>
      <c r="F12" s="243">
        <v>10.0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12.0</v>
      </c>
      <c r="C13" s="243" t="s">
        <v>383</v>
      </c>
      <c r="D13" s="244" t="s">
        <v>373</v>
      </c>
      <c r="E13" s="243">
        <v>8.0</v>
      </c>
      <c r="F13" s="243">
        <v>12.0</v>
      </c>
      <c r="G13" s="245" t="s">
        <v>14</v>
      </c>
      <c r="H13" s="278"/>
      <c r="I13" s="244" t="s">
        <v>14</v>
      </c>
    </row>
    <row r="14">
      <c r="A14" s="241" t="s">
        <v>26</v>
      </c>
      <c r="B14" s="244">
        <v>20.0</v>
      </c>
      <c r="C14" s="243" t="s">
        <v>250</v>
      </c>
      <c r="D14" s="244" t="s">
        <v>348</v>
      </c>
      <c r="E14" s="243">
        <v>6.0</v>
      </c>
      <c r="F14" s="243">
        <v>6.0</v>
      </c>
      <c r="G14" s="245" t="s">
        <v>67</v>
      </c>
      <c r="H14" s="278"/>
      <c r="I14" s="244" t="s">
        <v>67</v>
      </c>
    </row>
    <row r="15">
      <c r="A15" s="325" t="s">
        <v>36</v>
      </c>
      <c r="B15" s="36">
        <v>3.0</v>
      </c>
      <c r="C15" s="326" t="s">
        <v>47</v>
      </c>
      <c r="D15" s="36" t="s">
        <v>348</v>
      </c>
      <c r="E15" s="326">
        <v>7.0</v>
      </c>
      <c r="F15" s="326">
        <v>4.0</v>
      </c>
      <c r="G15" s="327" t="s">
        <v>23</v>
      </c>
      <c r="H15" s="278"/>
      <c r="I15" s="244" t="s">
        <v>23</v>
      </c>
    </row>
    <row r="16">
      <c r="A16" s="241" t="s">
        <v>36</v>
      </c>
      <c r="B16" s="244">
        <v>12.0</v>
      </c>
      <c r="C16" s="243" t="s">
        <v>394</v>
      </c>
      <c r="D16" s="244" t="s">
        <v>348</v>
      </c>
      <c r="E16" s="243">
        <v>9.0</v>
      </c>
      <c r="F16" s="243">
        <v>10.0</v>
      </c>
      <c r="G16" s="245" t="s">
        <v>14</v>
      </c>
      <c r="H16" s="278"/>
      <c r="I16" s="244" t="s">
        <v>14</v>
      </c>
    </row>
    <row r="17">
      <c r="A17" s="325" t="s">
        <v>38</v>
      </c>
      <c r="B17" s="36">
        <v>21.0</v>
      </c>
      <c r="C17" s="326" t="s">
        <v>402</v>
      </c>
      <c r="D17" s="36" t="s">
        <v>373</v>
      </c>
      <c r="E17" s="326">
        <v>13.0</v>
      </c>
      <c r="F17" s="326">
        <v>1.0</v>
      </c>
      <c r="G17" s="327" t="s">
        <v>23</v>
      </c>
      <c r="H17" s="278"/>
      <c r="I17" s="244" t="s">
        <v>23</v>
      </c>
    </row>
    <row r="18">
      <c r="A18" s="325" t="s">
        <v>38</v>
      </c>
      <c r="B18" s="36">
        <v>28.0</v>
      </c>
      <c r="C18" s="326" t="s">
        <v>410</v>
      </c>
      <c r="D18" s="36" t="s">
        <v>373</v>
      </c>
      <c r="E18" s="326">
        <v>3.0</v>
      </c>
      <c r="F18" s="326">
        <v>3.0</v>
      </c>
      <c r="G18" s="327" t="s">
        <v>67</v>
      </c>
      <c r="H18" s="278"/>
      <c r="I18" s="244" t="s">
        <v>67</v>
      </c>
    </row>
    <row r="19">
      <c r="A19" s="325" t="s">
        <v>43</v>
      </c>
      <c r="B19" s="36">
        <v>5.0</v>
      </c>
      <c r="C19" s="326" t="s">
        <v>179</v>
      </c>
      <c r="D19" s="36" t="s">
        <v>348</v>
      </c>
      <c r="E19" s="326">
        <v>7.0</v>
      </c>
      <c r="F19" s="326">
        <v>2.0</v>
      </c>
      <c r="G19" s="327" t="s">
        <v>23</v>
      </c>
      <c r="H19" s="278"/>
      <c r="I19" s="244" t="s">
        <v>23</v>
      </c>
    </row>
    <row r="20">
      <c r="A20" s="325" t="s">
        <v>43</v>
      </c>
      <c r="B20" s="36">
        <v>8.0</v>
      </c>
      <c r="C20" s="326" t="s">
        <v>236</v>
      </c>
      <c r="D20" s="36" t="s">
        <v>348</v>
      </c>
      <c r="E20" s="326">
        <v>8.0</v>
      </c>
      <c r="F20" s="326">
        <v>4.0</v>
      </c>
      <c r="G20" s="327" t="s">
        <v>23</v>
      </c>
      <c r="H20" s="278"/>
      <c r="I20" s="244" t="s">
        <v>23</v>
      </c>
    </row>
    <row r="21">
      <c r="A21" s="325" t="s">
        <v>43</v>
      </c>
      <c r="B21" s="36">
        <v>11.0</v>
      </c>
      <c r="C21" s="326" t="s">
        <v>350</v>
      </c>
      <c r="D21" s="36" t="s">
        <v>348</v>
      </c>
      <c r="E21" s="326">
        <v>5.0</v>
      </c>
      <c r="F21" s="326">
        <v>4.0</v>
      </c>
      <c r="G21" s="327" t="s">
        <v>23</v>
      </c>
      <c r="H21" s="278"/>
      <c r="I21" s="244" t="s">
        <v>23</v>
      </c>
    </row>
    <row r="22">
      <c r="A22" s="325" t="s">
        <v>43</v>
      </c>
      <c r="B22" s="335">
        <v>18.0</v>
      </c>
      <c r="C22" s="326" t="s">
        <v>245</v>
      </c>
      <c r="D22" s="36" t="s">
        <v>373</v>
      </c>
      <c r="E22" s="326">
        <v>6.0</v>
      </c>
      <c r="F22" s="326">
        <v>2.0</v>
      </c>
      <c r="G22" s="327" t="s">
        <v>23</v>
      </c>
      <c r="H22" s="278"/>
      <c r="I22" s="244" t="s">
        <v>23</v>
      </c>
    </row>
    <row r="23">
      <c r="A23" s="325" t="s">
        <v>43</v>
      </c>
      <c r="B23" s="335">
        <v>25.0</v>
      </c>
      <c r="C23" s="326" t="s">
        <v>349</v>
      </c>
      <c r="D23" s="36" t="s">
        <v>373</v>
      </c>
      <c r="E23" s="326">
        <v>10.0</v>
      </c>
      <c r="F23" s="326">
        <v>8.0</v>
      </c>
      <c r="G23" s="327" t="s">
        <v>23</v>
      </c>
      <c r="H23" s="278"/>
      <c r="I23" s="244" t="s">
        <v>23</v>
      </c>
    </row>
    <row r="24">
      <c r="A24" s="325" t="s">
        <v>43</v>
      </c>
      <c r="B24" s="335">
        <v>28.0</v>
      </c>
      <c r="C24" s="326" t="s">
        <v>45</v>
      </c>
      <c r="D24" s="36" t="s">
        <v>348</v>
      </c>
      <c r="E24" s="326">
        <v>5.0</v>
      </c>
      <c r="F24" s="326">
        <v>8.0</v>
      </c>
      <c r="G24" s="327" t="s">
        <v>14</v>
      </c>
      <c r="H24" s="278"/>
      <c r="I24" s="244" t="s">
        <v>14</v>
      </c>
    </row>
    <row r="25">
      <c r="A25" s="241" t="s">
        <v>81</v>
      </c>
      <c r="B25" s="297">
        <v>2.0</v>
      </c>
      <c r="C25" s="243" t="s">
        <v>254</v>
      </c>
      <c r="D25" s="244" t="s">
        <v>373</v>
      </c>
      <c r="E25" s="243">
        <v>5.0</v>
      </c>
      <c r="F25" s="243">
        <v>15.0</v>
      </c>
      <c r="G25" s="245" t="s">
        <v>14</v>
      </c>
      <c r="H25" s="278"/>
      <c r="I25" s="244" t="s">
        <v>14</v>
      </c>
    </row>
    <row r="26">
      <c r="A26" s="241" t="s">
        <v>81</v>
      </c>
      <c r="B26" s="297">
        <v>4.0</v>
      </c>
      <c r="C26" s="243" t="s">
        <v>253</v>
      </c>
      <c r="D26" s="244" t="s">
        <v>373</v>
      </c>
      <c r="E26" s="243">
        <v>0.0</v>
      </c>
      <c r="F26" s="243">
        <v>9.0</v>
      </c>
      <c r="G26" s="245" t="s">
        <v>14</v>
      </c>
      <c r="H26" s="278"/>
      <c r="I26" s="244" t="s">
        <v>14</v>
      </c>
    </row>
    <row r="27">
      <c r="A27" s="284" t="s">
        <v>81</v>
      </c>
      <c r="B27" s="303">
        <v>7.0</v>
      </c>
      <c r="C27" s="257" t="s">
        <v>18</v>
      </c>
      <c r="D27" s="256" t="s">
        <v>348</v>
      </c>
      <c r="E27" s="257">
        <v>5.0</v>
      </c>
      <c r="F27" s="257">
        <v>8.0</v>
      </c>
      <c r="G27" s="258" t="s">
        <v>14</v>
      </c>
      <c r="H27" s="278"/>
      <c r="I27" s="244" t="s">
        <v>14</v>
      </c>
    </row>
    <row r="28">
      <c r="A28" s="372"/>
      <c r="B28" s="373"/>
      <c r="C28" s="374"/>
      <c r="D28" s="375"/>
      <c r="E28" s="374"/>
      <c r="F28" s="374"/>
      <c r="G28" s="376"/>
      <c r="H28" s="276"/>
      <c r="I28" s="324"/>
    </row>
    <row r="29">
      <c r="A29" s="251" t="s">
        <v>416</v>
      </c>
      <c r="B29" s="11"/>
      <c r="C29" s="11"/>
      <c r="D29" s="11"/>
      <c r="E29" s="11"/>
      <c r="F29" s="11"/>
      <c r="G29" s="12"/>
      <c r="H29" s="276"/>
      <c r="I29" s="324"/>
    </row>
    <row r="30">
      <c r="A30" s="371" t="s">
        <v>81</v>
      </c>
      <c r="B30" s="314">
        <v>11.0</v>
      </c>
      <c r="C30" s="167" t="s">
        <v>84</v>
      </c>
      <c r="D30" s="288" t="s">
        <v>370</v>
      </c>
      <c r="E30" s="167">
        <v>6.0</v>
      </c>
      <c r="F30" s="167">
        <v>14.0</v>
      </c>
      <c r="G30" s="289" t="s">
        <v>14</v>
      </c>
      <c r="H30" s="370"/>
      <c r="I30" s="244" t="s">
        <v>14</v>
      </c>
    </row>
    <row r="31">
      <c r="A31" s="212" t="s">
        <v>286</v>
      </c>
      <c r="B31" s="45"/>
      <c r="C31" s="45"/>
      <c r="D31" s="213" t="s">
        <v>174</v>
      </c>
      <c r="E31" s="214">
        <f t="shared" ref="E31:F31" si="1">SUM(E7:E30)</f>
        <v>129</v>
      </c>
      <c r="F31" s="214">
        <f t="shared" si="1"/>
        <v>143</v>
      </c>
      <c r="G31" s="215"/>
      <c r="H31" s="276"/>
      <c r="I31" s="324"/>
    </row>
  </sheetData>
  <mergeCells count="3">
    <mergeCell ref="A5:G6"/>
    <mergeCell ref="A29:G29"/>
    <mergeCell ref="A31:C31"/>
  </mergeCells>
  <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6.0"/>
    <col customWidth="1" min="6" max="6" width="5.43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COUNTIF(G5:G31,"W")&amp;"-"&amp;COUNTIF(G5:G31,"L")&amp;"-"&amp;COUNTIF(G5:G31,"T")&amp;"-"&amp;COUNTIF(G5:G31,"OTL")</f>
        <v>10-9-2-0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COUNTIF(I5:I31,"W")&amp;"-"&amp;COUNTIF(I5:I31,"L")&amp;"-"&amp;COUNTIF(I5:I31,"T")&amp;"-"&amp;COUNTIF(I5:I31,"OTL")</f>
        <v>9-9-1-0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417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17.0</v>
      </c>
      <c r="C8" s="364" t="s">
        <v>253</v>
      </c>
      <c r="D8" s="363" t="s">
        <v>373</v>
      </c>
      <c r="E8" s="364">
        <v>5.0</v>
      </c>
      <c r="F8" s="364">
        <v>5.0</v>
      </c>
      <c r="G8" s="365" t="s">
        <v>67</v>
      </c>
      <c r="H8" s="278"/>
      <c r="I8" s="13"/>
    </row>
    <row r="9">
      <c r="A9" s="366" t="s">
        <v>154</v>
      </c>
      <c r="B9" s="367">
        <v>23.0</v>
      </c>
      <c r="C9" s="368" t="s">
        <v>239</v>
      </c>
      <c r="D9" s="367" t="s">
        <v>373</v>
      </c>
      <c r="E9" s="368">
        <v>12.0</v>
      </c>
      <c r="F9" s="368">
        <v>4.0</v>
      </c>
      <c r="G9" s="369" t="s">
        <v>23</v>
      </c>
      <c r="H9" s="276"/>
      <c r="I9" s="324"/>
    </row>
    <row r="10">
      <c r="A10" s="325" t="s">
        <v>17</v>
      </c>
      <c r="B10" s="36">
        <v>30.0</v>
      </c>
      <c r="C10" s="326" t="s">
        <v>245</v>
      </c>
      <c r="D10" s="36" t="s">
        <v>373</v>
      </c>
      <c r="E10" s="326">
        <v>8.0</v>
      </c>
      <c r="F10" s="326">
        <v>7.0</v>
      </c>
      <c r="G10" s="327" t="s">
        <v>23</v>
      </c>
      <c r="H10" s="278"/>
      <c r="I10" s="244" t="s">
        <v>23</v>
      </c>
    </row>
    <row r="11">
      <c r="A11" s="241" t="s">
        <v>26</v>
      </c>
      <c r="B11" s="244">
        <v>4.0</v>
      </c>
      <c r="C11" s="243" t="s">
        <v>408</v>
      </c>
      <c r="D11" s="244" t="s">
        <v>373</v>
      </c>
      <c r="E11" s="243">
        <v>0.0</v>
      </c>
      <c r="F11" s="243">
        <v>5.0</v>
      </c>
      <c r="G11" s="245" t="s">
        <v>14</v>
      </c>
      <c r="H11" s="278"/>
      <c r="I11" s="244" t="s">
        <v>14</v>
      </c>
    </row>
    <row r="12">
      <c r="A12" s="241" t="s">
        <v>311</v>
      </c>
      <c r="B12" s="244">
        <v>6.0</v>
      </c>
      <c r="C12" s="243" t="s">
        <v>191</v>
      </c>
      <c r="D12" s="244" t="s">
        <v>348</v>
      </c>
      <c r="E12" s="243">
        <v>4.0</v>
      </c>
      <c r="F12" s="243">
        <v>8.0</v>
      </c>
      <c r="G12" s="245" t="s">
        <v>23</v>
      </c>
      <c r="H12" s="278"/>
      <c r="I12" s="244" t="s">
        <v>23</v>
      </c>
    </row>
    <row r="13">
      <c r="A13" s="241" t="s">
        <v>26</v>
      </c>
      <c r="B13" s="244">
        <v>13.0</v>
      </c>
      <c r="C13" s="243" t="s">
        <v>229</v>
      </c>
      <c r="D13" s="244" t="s">
        <v>373</v>
      </c>
      <c r="E13" s="243">
        <v>0.0</v>
      </c>
      <c r="F13" s="243">
        <v>10.0</v>
      </c>
      <c r="G13" s="245" t="s">
        <v>14</v>
      </c>
      <c r="H13" s="278"/>
      <c r="I13" s="244" t="s">
        <v>14</v>
      </c>
    </row>
    <row r="14">
      <c r="A14" s="241" t="s">
        <v>26</v>
      </c>
      <c r="B14" s="244">
        <v>20.0</v>
      </c>
      <c r="C14" s="243" t="s">
        <v>418</v>
      </c>
      <c r="D14" s="244" t="s">
        <v>348</v>
      </c>
      <c r="E14" s="243">
        <v>1.0</v>
      </c>
      <c r="F14" s="243">
        <v>11.0</v>
      </c>
      <c r="G14" s="245" t="s">
        <v>14</v>
      </c>
      <c r="H14" s="278"/>
      <c r="I14" s="244" t="s">
        <v>14</v>
      </c>
    </row>
    <row r="15">
      <c r="A15" s="325" t="s">
        <v>36</v>
      </c>
      <c r="B15" s="36">
        <v>4.0</v>
      </c>
      <c r="C15" s="224" t="s">
        <v>374</v>
      </c>
      <c r="D15" s="36" t="s">
        <v>373</v>
      </c>
      <c r="E15" s="326">
        <v>12.0</v>
      </c>
      <c r="F15" s="326">
        <v>2.0</v>
      </c>
      <c r="G15" s="327" t="s">
        <v>23</v>
      </c>
      <c r="H15" s="278"/>
      <c r="I15" s="244" t="s">
        <v>23</v>
      </c>
    </row>
    <row r="16">
      <c r="A16" s="241" t="s">
        <v>36</v>
      </c>
      <c r="B16" s="244">
        <v>11.0</v>
      </c>
      <c r="C16" s="243" t="s">
        <v>399</v>
      </c>
      <c r="D16" s="244" t="s">
        <v>348</v>
      </c>
      <c r="E16" s="243">
        <v>3.0</v>
      </c>
      <c r="F16" s="243">
        <v>2.0</v>
      </c>
      <c r="G16" s="245" t="s">
        <v>23</v>
      </c>
      <c r="H16" s="278"/>
      <c r="I16" s="244" t="s">
        <v>23</v>
      </c>
    </row>
    <row r="17">
      <c r="A17" s="325" t="s">
        <v>36</v>
      </c>
      <c r="B17" s="36">
        <v>12.0</v>
      </c>
      <c r="C17" s="326" t="s">
        <v>375</v>
      </c>
      <c r="D17" s="36" t="s">
        <v>348</v>
      </c>
      <c r="E17" s="326">
        <v>8.0</v>
      </c>
      <c r="F17" s="326">
        <v>4.0</v>
      </c>
      <c r="G17" s="327" t="s">
        <v>23</v>
      </c>
      <c r="H17" s="278"/>
      <c r="I17" s="244" t="s">
        <v>23</v>
      </c>
    </row>
    <row r="18">
      <c r="A18" s="325" t="s">
        <v>38</v>
      </c>
      <c r="B18" s="36">
        <v>22.0</v>
      </c>
      <c r="C18" s="326" t="s">
        <v>47</v>
      </c>
      <c r="D18" s="36" t="s">
        <v>348</v>
      </c>
      <c r="E18" s="326">
        <v>5.0</v>
      </c>
      <c r="F18" s="326">
        <v>8.0</v>
      </c>
      <c r="G18" s="327" t="s">
        <v>14</v>
      </c>
      <c r="H18" s="278"/>
      <c r="I18" s="244" t="s">
        <v>14</v>
      </c>
    </row>
    <row r="19">
      <c r="A19" s="325" t="s">
        <v>38</v>
      </c>
      <c r="B19" s="36">
        <v>29.0</v>
      </c>
      <c r="C19" s="326" t="s">
        <v>18</v>
      </c>
      <c r="D19" s="36" t="s">
        <v>348</v>
      </c>
      <c r="E19" s="326">
        <v>7.0</v>
      </c>
      <c r="F19" s="326">
        <v>8.0</v>
      </c>
      <c r="G19" s="327" t="s">
        <v>14</v>
      </c>
      <c r="H19" s="278"/>
      <c r="I19" s="244" t="s">
        <v>14</v>
      </c>
    </row>
    <row r="20">
      <c r="A20" s="325" t="s">
        <v>43</v>
      </c>
      <c r="B20" s="36">
        <v>5.0</v>
      </c>
      <c r="C20" s="326" t="s">
        <v>230</v>
      </c>
      <c r="D20" s="36" t="s">
        <v>373</v>
      </c>
      <c r="E20" s="326">
        <v>12.0</v>
      </c>
      <c r="F20" s="326">
        <v>1.0</v>
      </c>
      <c r="G20" s="327" t="s">
        <v>23</v>
      </c>
      <c r="H20" s="278"/>
      <c r="I20" s="244" t="s">
        <v>23</v>
      </c>
    </row>
    <row r="21">
      <c r="A21" s="325" t="s">
        <v>43</v>
      </c>
      <c r="B21" s="36">
        <v>12.0</v>
      </c>
      <c r="C21" s="326" t="s">
        <v>239</v>
      </c>
      <c r="D21" s="36" t="s">
        <v>373</v>
      </c>
      <c r="E21" s="326">
        <v>7.0</v>
      </c>
      <c r="F21" s="326">
        <v>8.0</v>
      </c>
      <c r="G21" s="327" t="s">
        <v>14</v>
      </c>
      <c r="H21" s="278"/>
      <c r="I21" s="244" t="s">
        <v>14</v>
      </c>
    </row>
    <row r="22">
      <c r="A22" s="325" t="s">
        <v>43</v>
      </c>
      <c r="B22" s="335">
        <v>16.0</v>
      </c>
      <c r="C22" s="326" t="s">
        <v>45</v>
      </c>
      <c r="D22" s="36" t="s">
        <v>348</v>
      </c>
      <c r="E22" s="326">
        <v>5.0</v>
      </c>
      <c r="F22" s="326">
        <v>11.0</v>
      </c>
      <c r="G22" s="327" t="s">
        <v>14</v>
      </c>
      <c r="H22" s="278"/>
      <c r="I22" s="244" t="s">
        <v>14</v>
      </c>
    </row>
    <row r="23">
      <c r="A23" s="325" t="s">
        <v>43</v>
      </c>
      <c r="B23" s="335">
        <v>20.0</v>
      </c>
      <c r="C23" s="326" t="s">
        <v>300</v>
      </c>
      <c r="D23" s="36" t="s">
        <v>348</v>
      </c>
      <c r="E23" s="326">
        <v>0.0</v>
      </c>
      <c r="F23" s="326">
        <v>10.0</v>
      </c>
      <c r="G23" s="327" t="s">
        <v>14</v>
      </c>
      <c r="H23" s="278"/>
      <c r="I23" s="244" t="s">
        <v>14</v>
      </c>
    </row>
    <row r="24">
      <c r="A24" s="325" t="s">
        <v>43</v>
      </c>
      <c r="B24" s="335">
        <v>26.0</v>
      </c>
      <c r="C24" s="326" t="s">
        <v>402</v>
      </c>
      <c r="D24" s="36" t="s">
        <v>373</v>
      </c>
      <c r="E24" s="326">
        <v>12.0</v>
      </c>
      <c r="F24" s="326">
        <v>5.0</v>
      </c>
      <c r="G24" s="327" t="s">
        <v>23</v>
      </c>
      <c r="H24" s="278"/>
      <c r="I24" s="244" t="s">
        <v>23</v>
      </c>
    </row>
    <row r="25">
      <c r="A25" s="241" t="s">
        <v>43</v>
      </c>
      <c r="B25" s="297">
        <v>27.0</v>
      </c>
      <c r="C25" s="243" t="s">
        <v>179</v>
      </c>
      <c r="D25" s="244" t="s">
        <v>348</v>
      </c>
      <c r="E25" s="243">
        <v>11.0</v>
      </c>
      <c r="F25" s="243">
        <v>6.0</v>
      </c>
      <c r="G25" s="245" t="s">
        <v>23</v>
      </c>
      <c r="H25" s="278"/>
      <c r="I25" s="244" t="s">
        <v>23</v>
      </c>
    </row>
    <row r="26">
      <c r="A26" s="241" t="s">
        <v>81</v>
      </c>
      <c r="B26" s="297">
        <v>3.0</v>
      </c>
      <c r="C26" s="243" t="s">
        <v>226</v>
      </c>
      <c r="D26" s="244" t="s">
        <v>373</v>
      </c>
      <c r="E26" s="243">
        <v>8.0</v>
      </c>
      <c r="F26" s="243">
        <v>3.0</v>
      </c>
      <c r="G26" s="245" t="s">
        <v>23</v>
      </c>
      <c r="H26" s="278"/>
      <c r="I26" s="244" t="s">
        <v>23</v>
      </c>
    </row>
    <row r="27">
      <c r="A27" s="284" t="s">
        <v>81</v>
      </c>
      <c r="B27" s="303">
        <v>5.0</v>
      </c>
      <c r="C27" s="257" t="s">
        <v>377</v>
      </c>
      <c r="D27" s="256" t="s">
        <v>373</v>
      </c>
      <c r="E27" s="257">
        <v>5.0</v>
      </c>
      <c r="F27" s="257">
        <v>5.0</v>
      </c>
      <c r="G27" s="258" t="s">
        <v>67</v>
      </c>
      <c r="H27" s="278"/>
      <c r="I27" s="244" t="s">
        <v>67</v>
      </c>
    </row>
    <row r="28">
      <c r="A28" s="372"/>
      <c r="B28" s="373"/>
      <c r="C28" s="374"/>
      <c r="D28" s="375"/>
      <c r="E28" s="374"/>
      <c r="F28" s="374"/>
      <c r="G28" s="376"/>
      <c r="H28" s="276"/>
      <c r="I28" s="324"/>
    </row>
    <row r="29">
      <c r="A29" s="251" t="s">
        <v>419</v>
      </c>
      <c r="B29" s="11"/>
      <c r="C29" s="11"/>
      <c r="D29" s="11"/>
      <c r="E29" s="11"/>
      <c r="F29" s="11"/>
      <c r="G29" s="12"/>
      <c r="H29" s="276"/>
      <c r="I29" s="324"/>
    </row>
    <row r="30">
      <c r="A30" s="371" t="s">
        <v>81</v>
      </c>
      <c r="B30" s="314">
        <v>12.0</v>
      </c>
      <c r="C30" s="167" t="s">
        <v>413</v>
      </c>
      <c r="D30" s="288" t="s">
        <v>370</v>
      </c>
      <c r="E30" s="167">
        <v>5.0</v>
      </c>
      <c r="F30" s="167">
        <v>12.0</v>
      </c>
      <c r="G30" s="289" t="s">
        <v>14</v>
      </c>
      <c r="H30" s="370"/>
      <c r="I30" s="244" t="s">
        <v>14</v>
      </c>
    </row>
    <row r="31">
      <c r="A31" s="212" t="s">
        <v>173</v>
      </c>
      <c r="B31" s="45"/>
      <c r="C31" s="45"/>
      <c r="D31" s="213" t="s">
        <v>174</v>
      </c>
      <c r="E31" s="214">
        <f t="shared" ref="E31:F31" si="1">SUM(E7:E30)</f>
        <v>130</v>
      </c>
      <c r="F31" s="214">
        <f t="shared" si="1"/>
        <v>135</v>
      </c>
      <c r="G31" s="215"/>
      <c r="H31" s="276"/>
      <c r="I31" s="324"/>
    </row>
  </sheetData>
  <mergeCells count="3">
    <mergeCell ref="A5:G6"/>
    <mergeCell ref="A29:G29"/>
    <mergeCell ref="A31:C31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5.0"/>
    <col customWidth="1" min="2" max="2" width="18.86"/>
    <col customWidth="1" min="3" max="3" width="4.71"/>
    <col customWidth="1" min="4" max="4" width="4.14"/>
    <col customWidth="1" min="5" max="5" width="5.0"/>
    <col customWidth="1" min="6" max="6" width="7.14"/>
    <col customWidth="1" min="7" max="7" width="7.57"/>
  </cols>
  <sheetData>
    <row r="1">
      <c r="A1" s="1" t="s">
        <v>0</v>
      </c>
      <c r="B1" s="2"/>
      <c r="C1" s="3" t="str">
        <f>COUNTIF(E11:E119,"W")&amp;"-"&amp;COUNTIF(E11:E119,"L")&amp;"-"&amp;COUNTIF(E11:E119,"T")&amp;"-"&amp;COUNTIF(E11:E119,"OTL")</f>
        <v>22-6-1-0</v>
      </c>
      <c r="D1" s="2"/>
      <c r="E1" s="4"/>
      <c r="F1" s="5"/>
      <c r="G1" s="6"/>
    </row>
    <row r="2">
      <c r="A2" s="7" t="s">
        <v>1</v>
      </c>
      <c r="C2" s="8" t="str">
        <f>COUNTIF(G11:G103,"W")&amp;"-"&amp;COUNTIF(G11:G103,"L")&amp;"-"&amp;COUNTIF(G11:G103,"T")&amp;"-"&amp;COUNTIF(G11:G103,"OTL")</f>
        <v>10-5-1-0</v>
      </c>
      <c r="E2" s="9"/>
      <c r="F2" s="5"/>
      <c r="G2" s="5"/>
    </row>
    <row r="3">
      <c r="A3" s="10" t="s">
        <v>2</v>
      </c>
      <c r="B3" s="11"/>
      <c r="C3" s="11"/>
      <c r="D3" s="11"/>
      <c r="E3" s="12"/>
      <c r="F3" s="5"/>
      <c r="G3" s="5"/>
    </row>
    <row r="4">
      <c r="A4" s="13"/>
      <c r="B4" s="14"/>
      <c r="C4" s="13"/>
      <c r="D4" s="13"/>
      <c r="E4" s="15"/>
      <c r="F4" s="16" t="s">
        <v>3</v>
      </c>
      <c r="G4" s="17" t="s">
        <v>4</v>
      </c>
    </row>
    <row r="5">
      <c r="A5" s="18" t="s">
        <v>60</v>
      </c>
      <c r="F5" s="19"/>
      <c r="G5" s="5"/>
    </row>
    <row r="6">
      <c r="F6" s="19"/>
      <c r="G6" s="5"/>
    </row>
    <row r="7">
      <c r="A7" s="20" t="s">
        <v>6</v>
      </c>
      <c r="B7" s="2"/>
      <c r="C7" s="21" t="s">
        <v>7</v>
      </c>
      <c r="D7" s="21" t="s">
        <v>8</v>
      </c>
      <c r="E7" s="22" t="s">
        <v>9</v>
      </c>
      <c r="F7" s="5"/>
      <c r="G7" s="5"/>
    </row>
    <row r="8">
      <c r="A8" s="23" t="s">
        <v>10</v>
      </c>
      <c r="E8" s="9"/>
      <c r="F8" s="24"/>
      <c r="G8" s="24"/>
    </row>
    <row r="9">
      <c r="A9" s="25" t="s">
        <v>11</v>
      </c>
      <c r="B9" s="11"/>
      <c r="C9" s="11"/>
      <c r="D9" s="11"/>
      <c r="E9" s="12"/>
      <c r="F9" s="24"/>
      <c r="G9" s="24"/>
    </row>
    <row r="10">
      <c r="A10" s="26"/>
      <c r="F10" s="24"/>
      <c r="G10" s="24"/>
    </row>
    <row r="11">
      <c r="A11" s="44" t="s">
        <v>61</v>
      </c>
      <c r="B11" s="45"/>
      <c r="C11" s="45"/>
      <c r="D11" s="45"/>
      <c r="E11" s="46"/>
      <c r="F11" s="24"/>
      <c r="G11" s="24"/>
    </row>
    <row r="12">
      <c r="A12" s="80" t="s">
        <v>32</v>
      </c>
      <c r="E12" s="9"/>
      <c r="F12" s="5"/>
      <c r="G12" s="5"/>
    </row>
    <row r="13">
      <c r="A13" s="56" t="s">
        <v>12</v>
      </c>
      <c r="B13" s="81" t="str">
        <f>HYPERLINK("https://gamesheet.app/seasons/228/stats/games/43251/box-score?filter%5Bdivision%5D=1541","Box Score")</f>
        <v>Box Score</v>
      </c>
      <c r="C13" s="50">
        <v>6.0</v>
      </c>
      <c r="D13" s="50">
        <v>0.0</v>
      </c>
      <c r="E13" s="50" t="s">
        <v>23</v>
      </c>
      <c r="F13" s="5"/>
      <c r="G13" s="82"/>
    </row>
    <row r="14">
      <c r="A14" s="58">
        <v>13.0</v>
      </c>
      <c r="B14" s="52" t="s">
        <v>62</v>
      </c>
      <c r="E14" s="9"/>
      <c r="F14" s="24"/>
      <c r="G14" s="24"/>
    </row>
    <row r="15">
      <c r="A15" s="83"/>
      <c r="E15" s="9"/>
      <c r="F15" s="24"/>
      <c r="G15" s="24"/>
    </row>
    <row r="16">
      <c r="A16" s="56" t="s">
        <v>12</v>
      </c>
      <c r="B16" s="81" t="str">
        <f>HYPERLINK("https://gamesheet.app/seasons/228/stats/games/43253/box-score?filter%5Bdivision%5D=1541","Box Score")</f>
        <v>Box Score</v>
      </c>
      <c r="C16" s="50">
        <v>9.0</v>
      </c>
      <c r="D16" s="50">
        <v>0.0</v>
      </c>
      <c r="E16" s="50" t="s">
        <v>23</v>
      </c>
      <c r="F16" s="24"/>
      <c r="G16" s="24"/>
    </row>
    <row r="17">
      <c r="A17" s="58">
        <v>14.0</v>
      </c>
      <c r="B17" s="52" t="s">
        <v>63</v>
      </c>
      <c r="E17" s="9"/>
      <c r="F17" s="24"/>
      <c r="G17" s="24"/>
    </row>
    <row r="18">
      <c r="A18" s="84"/>
      <c r="B18" s="11"/>
      <c r="C18" s="11"/>
      <c r="D18" s="11"/>
      <c r="E18" s="12"/>
      <c r="F18" s="24"/>
      <c r="G18" s="24"/>
    </row>
    <row r="19">
      <c r="A19" s="85" t="s">
        <v>12</v>
      </c>
      <c r="B19" s="86" t="str">
        <f>HYPERLINK("https://gamesheet.app/seasons/228/stats/games/43255/box-score?filter%5Bdivision%5D=1541","Box Score")</f>
        <v>Box Score</v>
      </c>
      <c r="C19" s="50">
        <v>5.0</v>
      </c>
      <c r="D19" s="50">
        <v>2.0</v>
      </c>
      <c r="E19" s="50" t="s">
        <v>23</v>
      </c>
      <c r="F19" s="24"/>
      <c r="G19" s="24"/>
    </row>
    <row r="20">
      <c r="A20" s="58">
        <v>14.0</v>
      </c>
      <c r="B20" s="87" t="s">
        <v>64</v>
      </c>
      <c r="E20" s="9"/>
      <c r="F20" s="24"/>
      <c r="G20" s="24"/>
    </row>
    <row r="21">
      <c r="A21" s="83"/>
      <c r="E21" s="9"/>
      <c r="F21" s="24"/>
      <c r="G21" s="24"/>
    </row>
    <row r="22">
      <c r="A22" s="56" t="s">
        <v>12</v>
      </c>
      <c r="B22" s="81" t="str">
        <f>HYPERLINK("https://gamesheet.app/seasons/228/stats/games/43252/box-score?filter%5Bdivision%5D=1541","Box Score")</f>
        <v>Box Score</v>
      </c>
      <c r="C22" s="50">
        <v>7.0</v>
      </c>
      <c r="D22" s="50">
        <v>2.0</v>
      </c>
      <c r="E22" s="50" t="s">
        <v>23</v>
      </c>
      <c r="F22" s="24"/>
      <c r="G22" s="24"/>
    </row>
    <row r="23">
      <c r="A23" s="58">
        <v>15.0</v>
      </c>
      <c r="B23" s="52" t="s">
        <v>65</v>
      </c>
      <c r="E23" s="9"/>
      <c r="F23" s="24"/>
      <c r="G23" s="24"/>
    </row>
    <row r="24">
      <c r="A24" s="84"/>
      <c r="B24" s="11"/>
      <c r="C24" s="11"/>
      <c r="D24" s="11"/>
      <c r="E24" s="12"/>
      <c r="F24" s="24"/>
      <c r="G24" s="24"/>
    </row>
    <row r="25">
      <c r="A25" s="24"/>
      <c r="F25" s="24"/>
      <c r="G25" s="24"/>
    </row>
    <row r="26">
      <c r="A26" s="20" t="s">
        <v>12</v>
      </c>
      <c r="B26" s="88" t="str">
        <f>HYPERLINK("https://gamesheet.app/seasons/228/stats/games/42109/box-score?filter%5Bdivision%5D=1541","Box Score")</f>
        <v>Box Score</v>
      </c>
      <c r="C26" s="22">
        <v>2.0</v>
      </c>
      <c r="D26" s="22">
        <v>1.0</v>
      </c>
      <c r="E26" s="22" t="s">
        <v>23</v>
      </c>
      <c r="F26" s="24"/>
      <c r="G26" s="28" t="s">
        <v>23</v>
      </c>
    </row>
    <row r="27">
      <c r="A27" s="29">
        <v>21.0</v>
      </c>
      <c r="B27" s="33" t="s">
        <v>15</v>
      </c>
      <c r="E27" s="9"/>
      <c r="F27" s="24"/>
      <c r="G27" s="28"/>
    </row>
    <row r="28">
      <c r="A28" s="31"/>
      <c r="B28" s="32" t="s">
        <v>16</v>
      </c>
      <c r="C28" s="11"/>
      <c r="D28" s="11"/>
      <c r="E28" s="12"/>
      <c r="F28" s="24"/>
      <c r="G28" s="28"/>
    </row>
    <row r="29">
      <c r="A29" s="20" t="s">
        <v>12</v>
      </c>
      <c r="B29" s="88" t="str">
        <f>HYPERLINK("https://gamesheet.app/seasons/228/stats/games/43249/box-score?filter%5Bdivision%5D=1541","Box Score")</f>
        <v>Box Score</v>
      </c>
      <c r="C29" s="22">
        <v>6.0</v>
      </c>
      <c r="D29" s="22">
        <v>3.0</v>
      </c>
      <c r="E29" s="22" t="s">
        <v>23</v>
      </c>
      <c r="F29" s="24"/>
      <c r="G29" s="28" t="s">
        <v>23</v>
      </c>
    </row>
    <row r="30">
      <c r="A30" s="29">
        <v>29.0</v>
      </c>
      <c r="B30" s="30" t="s">
        <v>27</v>
      </c>
      <c r="E30" s="9"/>
      <c r="F30" s="24"/>
      <c r="G30" s="28" t="s">
        <v>66</v>
      </c>
    </row>
    <row r="31">
      <c r="A31" s="31"/>
      <c r="B31" s="32" t="s">
        <v>21</v>
      </c>
      <c r="C31" s="11"/>
      <c r="D31" s="11"/>
      <c r="E31" s="12"/>
      <c r="F31" s="24"/>
      <c r="G31" s="28"/>
    </row>
    <row r="32">
      <c r="A32" s="20" t="s">
        <v>17</v>
      </c>
      <c r="B32" s="88" t="str">
        <f>HYPERLINK("https://gamesheet.app/seasons/228/stats/games/44108/box-score?filter%5Bdivision%5D=1541","Box Score")</f>
        <v>Box Score</v>
      </c>
      <c r="C32" s="22">
        <v>3.0</v>
      </c>
      <c r="D32" s="22">
        <v>3.0</v>
      </c>
      <c r="E32" s="22" t="s">
        <v>67</v>
      </c>
      <c r="F32" s="24"/>
      <c r="G32" s="28" t="s">
        <v>67</v>
      </c>
    </row>
    <row r="33">
      <c r="A33" s="29">
        <v>5.0</v>
      </c>
      <c r="B33" s="33" t="s">
        <v>18</v>
      </c>
      <c r="E33" s="9"/>
      <c r="F33" s="24"/>
      <c r="G33" s="28"/>
    </row>
    <row r="34">
      <c r="A34" s="31"/>
      <c r="B34" s="32" t="s">
        <v>46</v>
      </c>
      <c r="C34" s="11"/>
      <c r="D34" s="11"/>
      <c r="E34" s="12"/>
      <c r="F34" s="24"/>
      <c r="G34" s="28"/>
    </row>
    <row r="35">
      <c r="A35" s="34" t="s">
        <v>17</v>
      </c>
      <c r="B35" s="38" t="str">
        <f>HYPERLINK("https://gamesheet.app/seasons/228/stats/games/43250/box-score?filter%5Bdivision%5D=1541","Box Score")</f>
        <v>Box Score</v>
      </c>
      <c r="C35" s="22">
        <v>6.0</v>
      </c>
      <c r="D35" s="22">
        <v>4.0</v>
      </c>
      <c r="E35" s="22" t="s">
        <v>23</v>
      </c>
      <c r="F35" s="24"/>
      <c r="G35" s="28" t="s">
        <v>23</v>
      </c>
    </row>
    <row r="36">
      <c r="A36" s="29">
        <v>13.0</v>
      </c>
      <c r="B36" s="33" t="s">
        <v>40</v>
      </c>
      <c r="E36" s="9"/>
      <c r="F36" s="24"/>
      <c r="G36" s="28"/>
    </row>
    <row r="37">
      <c r="A37" s="31"/>
      <c r="B37" s="32" t="s">
        <v>21</v>
      </c>
      <c r="C37" s="11"/>
      <c r="D37" s="11"/>
      <c r="E37" s="12"/>
      <c r="F37" s="24"/>
      <c r="G37" s="28"/>
    </row>
    <row r="38">
      <c r="A38" s="34" t="s">
        <v>17</v>
      </c>
      <c r="B38" s="38" t="str">
        <f>HYPERLINK("https://gamesheet.app/seasons/228/stats/games/45650/box-score?filter%5Bdivision%5D=1541","Box Score")</f>
        <v>Box Score</v>
      </c>
      <c r="C38" s="22">
        <v>3.0</v>
      </c>
      <c r="D38" s="22">
        <v>7.0</v>
      </c>
      <c r="E38" s="22" t="s">
        <v>14</v>
      </c>
      <c r="F38" s="24"/>
      <c r="G38" s="28" t="s">
        <v>14</v>
      </c>
    </row>
    <row r="39">
      <c r="A39" s="29">
        <v>20.0</v>
      </c>
      <c r="B39" s="33" t="s">
        <v>20</v>
      </c>
      <c r="E39" s="9"/>
      <c r="F39" s="36"/>
      <c r="G39" s="28"/>
    </row>
    <row r="40">
      <c r="A40" s="37"/>
      <c r="B40" s="32" t="s">
        <v>21</v>
      </c>
      <c r="C40" s="11"/>
      <c r="D40" s="11"/>
      <c r="E40" s="12"/>
      <c r="F40" s="36"/>
      <c r="G40" s="28"/>
    </row>
    <row r="41">
      <c r="A41" s="34" t="s">
        <v>17</v>
      </c>
      <c r="B41" s="38" t="str">
        <f>HYPERLINK("https://gamesheet.app/seasons/228/stats/games/48237/box-score?filter%5Bdivision%5D=1541","Box Score")</f>
        <v>Box Score</v>
      </c>
      <c r="C41" s="22">
        <v>1.0</v>
      </c>
      <c r="D41" s="22">
        <v>11.0</v>
      </c>
      <c r="E41" s="22" t="s">
        <v>14</v>
      </c>
      <c r="F41" s="36"/>
      <c r="G41" s="28" t="s">
        <v>14</v>
      </c>
    </row>
    <row r="42">
      <c r="A42" s="39">
        <v>27.0</v>
      </c>
      <c r="B42" s="33" t="s">
        <v>22</v>
      </c>
      <c r="E42" s="9"/>
      <c r="F42" s="36"/>
      <c r="G42" s="28"/>
    </row>
    <row r="43">
      <c r="A43" s="37"/>
      <c r="B43" s="32" t="s">
        <v>21</v>
      </c>
      <c r="C43" s="11"/>
      <c r="D43" s="11"/>
      <c r="E43" s="12"/>
      <c r="F43" s="36"/>
      <c r="G43" s="28"/>
    </row>
    <row r="44">
      <c r="A44" s="48" t="s">
        <v>26</v>
      </c>
      <c r="B44" s="89" t="str">
        <f>HYPERLINK("https://gamesheet.app/seasons/228/stats/games/50893/box-score?filter%5Bdivision%5D=1541","Box Score")</f>
        <v>Box Score</v>
      </c>
      <c r="C44" s="50">
        <v>6.0</v>
      </c>
      <c r="D44" s="50">
        <v>2.0</v>
      </c>
      <c r="E44" s="50" t="s">
        <v>23</v>
      </c>
      <c r="F44" s="28"/>
      <c r="G44" s="28"/>
    </row>
    <row r="45">
      <c r="A45" s="51">
        <v>3.0</v>
      </c>
      <c r="B45" s="52" t="s">
        <v>68</v>
      </c>
      <c r="E45" s="9"/>
      <c r="F45" s="36"/>
      <c r="G45" s="28"/>
    </row>
    <row r="46">
      <c r="A46" s="59"/>
      <c r="B46" s="60" t="s">
        <v>21</v>
      </c>
      <c r="C46" s="11"/>
      <c r="D46" s="11"/>
      <c r="E46" s="12"/>
      <c r="F46" s="36"/>
      <c r="G46" s="28"/>
    </row>
    <row r="47">
      <c r="A47" s="34" t="s">
        <v>26</v>
      </c>
      <c r="B47" s="38" t="str">
        <f>HYPERLINK("https://gamesheet.app/seasons/228/stats/games/53111/box-score?filter%5Bdivision%5D=1541","Box Score")</f>
        <v>Box Score</v>
      </c>
      <c r="C47" s="22">
        <v>5.0</v>
      </c>
      <c r="D47" s="22">
        <v>4.0</v>
      </c>
      <c r="E47" s="22" t="s">
        <v>23</v>
      </c>
      <c r="F47" s="36"/>
      <c r="G47" s="28" t="s">
        <v>23</v>
      </c>
    </row>
    <row r="48">
      <c r="A48" s="40">
        <v>9.0</v>
      </c>
      <c r="B48" s="33" t="s">
        <v>28</v>
      </c>
      <c r="E48" s="9"/>
      <c r="F48" s="36"/>
      <c r="G48" s="28"/>
    </row>
    <row r="49">
      <c r="A49" s="37"/>
      <c r="B49" s="32" t="s">
        <v>21</v>
      </c>
      <c r="C49" s="11"/>
      <c r="D49" s="11"/>
      <c r="E49" s="12"/>
      <c r="F49" s="36"/>
      <c r="G49" s="28"/>
    </row>
    <row r="50">
      <c r="A50" s="34" t="s">
        <v>26</v>
      </c>
      <c r="B50" s="38" t="str">
        <f>HYPERLINK("https://gamesheet.app/seasons/228/stats/games/55591/box-score?filter%5Bdivision%5D=1541","Box Score")</f>
        <v>Box Score</v>
      </c>
      <c r="C50" s="22">
        <v>7.0</v>
      </c>
      <c r="D50" s="22">
        <v>4.0</v>
      </c>
      <c r="E50" s="22" t="s">
        <v>23</v>
      </c>
      <c r="F50" s="36"/>
      <c r="G50" s="28" t="s">
        <v>23</v>
      </c>
    </row>
    <row r="51">
      <c r="A51" s="40">
        <v>15.0</v>
      </c>
      <c r="B51" s="41" t="s">
        <v>45</v>
      </c>
      <c r="E51" s="9"/>
      <c r="F51" s="36"/>
      <c r="G51" s="28"/>
    </row>
    <row r="52">
      <c r="A52" s="37"/>
      <c r="B52" s="42" t="s">
        <v>19</v>
      </c>
      <c r="C52" s="11"/>
      <c r="D52" s="11"/>
      <c r="E52" s="12"/>
      <c r="F52" s="36"/>
      <c r="G52" s="28"/>
    </row>
    <row r="53">
      <c r="A53" s="43"/>
      <c r="E53" s="9"/>
      <c r="F53" s="36"/>
      <c r="G53" s="28"/>
    </row>
    <row r="54">
      <c r="A54" s="44" t="s">
        <v>69</v>
      </c>
      <c r="B54" s="45"/>
      <c r="C54" s="45"/>
      <c r="D54" s="45"/>
      <c r="E54" s="46"/>
      <c r="F54" s="36"/>
      <c r="G54" s="28"/>
    </row>
    <row r="55">
      <c r="A55" s="47" t="s">
        <v>70</v>
      </c>
      <c r="E55" s="9"/>
      <c r="F55" s="36"/>
      <c r="G55" s="28"/>
    </row>
    <row r="56">
      <c r="A56" s="48" t="s">
        <v>26</v>
      </c>
      <c r="B56" s="89" t="str">
        <f>HYPERLINK("https://gamesheet.app/seasons/228/stats/games/57947/box-score?filter%5Bdivision%5D=1541","Box Score")</f>
        <v>Box Score</v>
      </c>
      <c r="C56" s="50">
        <v>5.0</v>
      </c>
      <c r="D56" s="50">
        <v>1.0</v>
      </c>
      <c r="E56" s="50" t="s">
        <v>23</v>
      </c>
      <c r="F56" s="36"/>
      <c r="G56" s="28"/>
    </row>
    <row r="57">
      <c r="A57" s="51">
        <v>22.0</v>
      </c>
      <c r="B57" s="52" t="s">
        <v>71</v>
      </c>
      <c r="E57" s="9"/>
      <c r="F57" s="28"/>
      <c r="G57" s="28"/>
    </row>
    <row r="58">
      <c r="A58" s="53"/>
      <c r="B58" s="11"/>
      <c r="C58" s="11"/>
      <c r="D58" s="11"/>
      <c r="E58" s="12"/>
      <c r="F58" s="28"/>
      <c r="G58" s="28"/>
    </row>
    <row r="59">
      <c r="A59" s="48" t="s">
        <v>26</v>
      </c>
      <c r="B59" s="2"/>
      <c r="C59" s="50">
        <v>3.0</v>
      </c>
      <c r="D59" s="50">
        <v>2.0</v>
      </c>
      <c r="E59" s="50" t="s">
        <v>23</v>
      </c>
      <c r="F59" s="28"/>
      <c r="G59" s="28"/>
    </row>
    <row r="60">
      <c r="A60" s="51">
        <v>23.0</v>
      </c>
      <c r="B60" s="52" t="s">
        <v>72</v>
      </c>
      <c r="E60" s="9"/>
      <c r="F60" s="28"/>
      <c r="G60" s="28"/>
    </row>
    <row r="61">
      <c r="A61" s="53"/>
      <c r="B61" s="11"/>
      <c r="C61" s="11"/>
      <c r="D61" s="11"/>
      <c r="E61" s="12"/>
      <c r="F61" s="28"/>
      <c r="G61" s="28"/>
    </row>
    <row r="62">
      <c r="A62" s="54" t="s">
        <v>26</v>
      </c>
      <c r="B62" s="90" t="str">
        <f>HYPERLINK("https://gamesheet.app/seasons/228/stats/games/59566/box-score?filter%5Bdivision%5D=1541","Box Score")</f>
        <v>Box Score</v>
      </c>
      <c r="C62" s="50">
        <v>6.0</v>
      </c>
      <c r="D62" s="50">
        <v>4.0</v>
      </c>
      <c r="E62" s="50" t="s">
        <v>23</v>
      </c>
      <c r="F62" s="24"/>
      <c r="G62" s="28"/>
    </row>
    <row r="63">
      <c r="A63" s="51">
        <v>24.0</v>
      </c>
      <c r="B63" s="52" t="s">
        <v>73</v>
      </c>
      <c r="E63" s="9"/>
      <c r="F63" s="24"/>
      <c r="G63" s="28"/>
    </row>
    <row r="64">
      <c r="A64" s="53"/>
      <c r="B64" s="11"/>
      <c r="C64" s="11"/>
      <c r="D64" s="11"/>
      <c r="E64" s="12"/>
      <c r="F64" s="24"/>
      <c r="G64" s="28"/>
    </row>
    <row r="65">
      <c r="A65" s="26"/>
      <c r="F65" s="24"/>
      <c r="G65" s="28"/>
    </row>
    <row r="66">
      <c r="A66" s="20" t="s">
        <v>36</v>
      </c>
      <c r="B66" s="88" t="str">
        <f>HYPERLINK("https://gamesheet.app/seasons/228/stats/games/63921/box-score?filter%5Bdivision%5D=1541","Box Score")</f>
        <v>Box Score</v>
      </c>
      <c r="C66" s="22">
        <v>7.0</v>
      </c>
      <c r="D66" s="22">
        <v>3.0</v>
      </c>
      <c r="E66" s="22" t="s">
        <v>23</v>
      </c>
      <c r="F66" s="24"/>
      <c r="G66" s="28" t="s">
        <v>23</v>
      </c>
    </row>
    <row r="67">
      <c r="A67" s="29">
        <v>6.0</v>
      </c>
      <c r="B67" s="33" t="s">
        <v>47</v>
      </c>
      <c r="E67" s="9"/>
      <c r="F67" s="24"/>
      <c r="G67" s="28"/>
    </row>
    <row r="68">
      <c r="A68" s="37"/>
      <c r="B68" s="32" t="s">
        <v>21</v>
      </c>
      <c r="C68" s="11"/>
      <c r="D68" s="11"/>
      <c r="E68" s="12"/>
      <c r="F68" s="24"/>
      <c r="G68" s="28"/>
    </row>
    <row r="69">
      <c r="A69" s="56" t="s">
        <v>38</v>
      </c>
      <c r="B69" s="2"/>
      <c r="C69" s="50"/>
      <c r="D69" s="50"/>
      <c r="E69" s="50" t="s">
        <v>74</v>
      </c>
      <c r="F69" s="24"/>
      <c r="G69" s="28"/>
    </row>
    <row r="70">
      <c r="A70" s="58">
        <v>18.0</v>
      </c>
      <c r="B70" s="52" t="s">
        <v>75</v>
      </c>
      <c r="E70" s="9"/>
      <c r="F70" s="24"/>
      <c r="G70" s="28"/>
    </row>
    <row r="71">
      <c r="A71" s="59"/>
      <c r="B71" s="60" t="s">
        <v>21</v>
      </c>
      <c r="C71" s="11"/>
      <c r="D71" s="11"/>
      <c r="E71" s="12"/>
      <c r="F71" s="24"/>
      <c r="G71" s="28"/>
    </row>
    <row r="72">
      <c r="A72" s="20" t="s">
        <v>38</v>
      </c>
      <c r="B72" s="88" t="str">
        <f>HYPERLINK("https://gamesheet.app/seasons/228/stats/games/81859/box-score?utm_source=post_game&amp;utm_medium=email&amp;utm_campaign=post_game_report&amp;utm_content=view_box_score","Box Score")</f>
        <v>Box Score</v>
      </c>
      <c r="C72" s="22">
        <v>3.0</v>
      </c>
      <c r="D72" s="22">
        <v>2.0</v>
      </c>
      <c r="E72" s="22" t="s">
        <v>23</v>
      </c>
      <c r="F72" s="24"/>
      <c r="G72" s="28" t="s">
        <v>23</v>
      </c>
    </row>
    <row r="73">
      <c r="A73" s="29">
        <v>24.0</v>
      </c>
      <c r="B73" s="33" t="s">
        <v>44</v>
      </c>
      <c r="E73" s="9"/>
      <c r="F73" s="24"/>
      <c r="G73" s="28"/>
    </row>
    <row r="74">
      <c r="A74" s="37"/>
      <c r="B74" s="32" t="s">
        <v>21</v>
      </c>
      <c r="C74" s="11"/>
      <c r="D74" s="11"/>
      <c r="E74" s="12"/>
      <c r="F74" s="24"/>
      <c r="G74" s="28"/>
    </row>
    <row r="75">
      <c r="A75" s="56" t="s">
        <v>38</v>
      </c>
      <c r="B75" s="81" t="str">
        <f>HYPERLINK("https://gamesheet.app/seasons/228/stats/games/83775/box-score?utm_source=post_game&amp;utm_medium=email&amp;utm_campaign=post_game_report&amp;utm_content=view_box_score","Box Score")</f>
        <v>Box Score</v>
      </c>
      <c r="C75" s="50">
        <v>2.0</v>
      </c>
      <c r="D75" s="50">
        <v>3.0</v>
      </c>
      <c r="E75" s="50" t="s">
        <v>14</v>
      </c>
      <c r="F75" s="24"/>
      <c r="G75" s="28"/>
    </row>
    <row r="76">
      <c r="A76" s="58">
        <v>31.0</v>
      </c>
      <c r="B76" s="52" t="s">
        <v>76</v>
      </c>
      <c r="E76" s="9"/>
      <c r="F76" s="24"/>
      <c r="G76" s="28"/>
    </row>
    <row r="77">
      <c r="A77" s="59"/>
      <c r="B77" s="60" t="s">
        <v>77</v>
      </c>
      <c r="C77" s="11"/>
      <c r="D77" s="11"/>
      <c r="E77" s="12"/>
      <c r="F77" s="24"/>
      <c r="G77" s="28"/>
    </row>
    <row r="78">
      <c r="A78" s="20" t="s">
        <v>43</v>
      </c>
      <c r="B78" s="88" t="str">
        <f>HYPERLINK("https://gamesheet.app/seasons/228/stats/games/86316/box-score?utm_source=post_game&amp;utm_medium=email&amp;utm_campaign=post_game_report&amp;utm_content=view_box_score","Box Score")</f>
        <v>Box Score</v>
      </c>
      <c r="C78" s="22">
        <v>6.0</v>
      </c>
      <c r="D78" s="22">
        <v>2.0</v>
      </c>
      <c r="E78" s="22" t="s">
        <v>23</v>
      </c>
      <c r="F78" s="28"/>
      <c r="G78" s="28" t="s">
        <v>23</v>
      </c>
    </row>
    <row r="79">
      <c r="A79" s="63">
        <v>7.0</v>
      </c>
      <c r="B79" s="41" t="s">
        <v>24</v>
      </c>
      <c r="E79" s="9"/>
      <c r="F79" s="28"/>
      <c r="G79" s="28"/>
    </row>
    <row r="80">
      <c r="A80" s="37"/>
      <c r="B80" s="32" t="s">
        <v>78</v>
      </c>
      <c r="C80" s="11"/>
      <c r="D80" s="11"/>
      <c r="E80" s="12"/>
      <c r="F80" s="28"/>
      <c r="G80" s="28"/>
    </row>
    <row r="81">
      <c r="A81" s="20" t="s">
        <v>43</v>
      </c>
      <c r="B81" s="88" t="str">
        <f>HYPERLINK("https://gamesheet.app/seasons/228/stats/games/87809/box-score?utm_source=post_game&amp;utm_medium=email&amp;utm_campaign=post_game_report&amp;utm_content=view_box_score","Box Score")</f>
        <v>Box Score</v>
      </c>
      <c r="C81" s="22">
        <v>2.0</v>
      </c>
      <c r="D81" s="22">
        <v>4.0</v>
      </c>
      <c r="E81" s="22" t="s">
        <v>14</v>
      </c>
      <c r="F81" s="24"/>
      <c r="G81" s="28" t="s">
        <v>14</v>
      </c>
    </row>
    <row r="82">
      <c r="A82" s="29">
        <v>9.0</v>
      </c>
      <c r="B82" s="33" t="s">
        <v>29</v>
      </c>
      <c r="E82" s="9"/>
      <c r="F82" s="24"/>
      <c r="G82" s="28"/>
    </row>
    <row r="83">
      <c r="A83" s="37"/>
      <c r="B83" s="32" t="s">
        <v>30</v>
      </c>
      <c r="C83" s="11"/>
      <c r="D83" s="11"/>
      <c r="E83" s="12"/>
      <c r="F83" s="24"/>
      <c r="G83" s="28"/>
    </row>
    <row r="84">
      <c r="A84" s="20" t="s">
        <v>43</v>
      </c>
      <c r="B84" s="88" t="str">
        <f>HYPERLINK("https://gamesheet.app/seasons/228/stats/games/89382/box-score?filter%5Bdivision%5D=1541","Box Score")</f>
        <v>Box Score</v>
      </c>
      <c r="C84" s="22">
        <v>15.0</v>
      </c>
      <c r="D84" s="22">
        <v>0.0</v>
      </c>
      <c r="E84" s="22" t="s">
        <v>23</v>
      </c>
      <c r="F84" s="24"/>
      <c r="G84" s="28" t="s">
        <v>23</v>
      </c>
    </row>
    <row r="85">
      <c r="A85" s="29">
        <v>14.0</v>
      </c>
      <c r="B85" s="33" t="s">
        <v>48</v>
      </c>
      <c r="E85" s="9"/>
      <c r="F85" s="24"/>
      <c r="G85" s="28"/>
    </row>
    <row r="86">
      <c r="A86" s="37"/>
      <c r="B86" s="32" t="s">
        <v>21</v>
      </c>
      <c r="C86" s="11"/>
      <c r="D86" s="11"/>
      <c r="E86" s="12"/>
      <c r="F86" s="24"/>
      <c r="G86" s="28"/>
    </row>
    <row r="87">
      <c r="A87" s="20" t="s">
        <v>43</v>
      </c>
      <c r="B87" s="88" t="str">
        <f>HYPERLINK("https://gamesheet.app/seasons/228/stats/games/90747/box-score?filter%5Bdivision%5D=1541","Box Score")</f>
        <v>Box Score</v>
      </c>
      <c r="C87" s="22">
        <v>2.0</v>
      </c>
      <c r="D87" s="22">
        <v>3.0</v>
      </c>
      <c r="E87" s="22" t="s">
        <v>14</v>
      </c>
      <c r="F87" s="5"/>
      <c r="G87" s="64" t="s">
        <v>14</v>
      </c>
    </row>
    <row r="88">
      <c r="A88" s="63">
        <v>16.0</v>
      </c>
      <c r="B88" s="41" t="s">
        <v>41</v>
      </c>
      <c r="E88" s="9"/>
      <c r="F88" s="5"/>
      <c r="G88" s="64"/>
    </row>
    <row r="89">
      <c r="A89" s="37"/>
      <c r="B89" s="32" t="s">
        <v>79</v>
      </c>
      <c r="C89" s="11"/>
      <c r="D89" s="11"/>
      <c r="E89" s="12"/>
      <c r="F89" s="5"/>
      <c r="G89" s="64"/>
    </row>
    <row r="90">
      <c r="A90" s="13"/>
      <c r="F90" s="5"/>
      <c r="G90" s="5"/>
    </row>
    <row r="91">
      <c r="A91" s="18" t="s">
        <v>80</v>
      </c>
      <c r="F91" s="65"/>
      <c r="G91" s="24"/>
    </row>
    <row r="92">
      <c r="A92" s="66" t="s">
        <v>30</v>
      </c>
      <c r="B92" s="2"/>
      <c r="C92" s="2"/>
      <c r="D92" s="2"/>
      <c r="E92" s="4"/>
      <c r="F92" s="28"/>
      <c r="G92" s="28"/>
    </row>
    <row r="93">
      <c r="A93" s="20" t="s">
        <v>43</v>
      </c>
      <c r="B93" s="88" t="str">
        <f>HYPERLINK("https://gamesheet.app/seasons/228/stats/games/92400/box-score?filter%5Bdivision%5D=1541","Box Score")</f>
        <v>Box Score</v>
      </c>
      <c r="C93" s="22">
        <v>8.0</v>
      </c>
      <c r="D93" s="22">
        <v>1.0</v>
      </c>
      <c r="E93" s="22" t="s">
        <v>23</v>
      </c>
      <c r="F93" s="28"/>
      <c r="G93" s="28" t="s">
        <v>23</v>
      </c>
    </row>
    <row r="94">
      <c r="A94" s="29">
        <v>22.0</v>
      </c>
      <c r="B94" s="33" t="s">
        <v>28</v>
      </c>
      <c r="E94" s="9"/>
      <c r="F94" s="64"/>
      <c r="G94" s="64"/>
    </row>
    <row r="95">
      <c r="A95" s="67" t="s">
        <v>51</v>
      </c>
      <c r="B95" s="11"/>
      <c r="C95" s="11"/>
      <c r="D95" s="11"/>
      <c r="E95" s="12"/>
      <c r="F95" s="64"/>
      <c r="G95" s="64"/>
    </row>
    <row r="96">
      <c r="A96" s="20" t="s">
        <v>43</v>
      </c>
      <c r="B96" s="61"/>
      <c r="C96" s="22">
        <v>2.0</v>
      </c>
      <c r="D96" s="22">
        <v>4.0</v>
      </c>
      <c r="E96" s="22" t="s">
        <v>14</v>
      </c>
      <c r="F96" s="64"/>
      <c r="G96" s="64" t="s">
        <v>14</v>
      </c>
    </row>
    <row r="97">
      <c r="A97" s="29">
        <v>23.0</v>
      </c>
      <c r="B97" s="33" t="s">
        <v>29</v>
      </c>
      <c r="E97" s="9"/>
      <c r="F97" s="64"/>
      <c r="G97" s="64"/>
    </row>
    <row r="98">
      <c r="A98" s="67" t="s">
        <v>51</v>
      </c>
      <c r="B98" s="11"/>
      <c r="C98" s="11"/>
      <c r="D98" s="11"/>
      <c r="E98" s="12"/>
      <c r="F98" s="64"/>
      <c r="G98" s="64"/>
    </row>
    <row r="99">
      <c r="A99" s="68"/>
      <c r="B99" s="68"/>
      <c r="C99" s="68"/>
      <c r="D99" s="68"/>
      <c r="E99" s="68"/>
      <c r="F99" s="64"/>
      <c r="G99" s="64"/>
    </row>
    <row r="100">
      <c r="A100" s="56" t="s">
        <v>81</v>
      </c>
      <c r="B100" s="57"/>
      <c r="C100" s="50">
        <v>11.0</v>
      </c>
      <c r="D100" s="50">
        <v>1.0</v>
      </c>
      <c r="E100" s="50" t="s">
        <v>23</v>
      </c>
      <c r="F100" s="64"/>
      <c r="G100" s="64"/>
    </row>
    <row r="101">
      <c r="A101" s="58">
        <v>6.0</v>
      </c>
      <c r="B101" s="87" t="s">
        <v>62</v>
      </c>
      <c r="E101" s="9"/>
      <c r="F101" s="64"/>
      <c r="G101" s="64"/>
    </row>
    <row r="102">
      <c r="A102" s="91"/>
      <c r="B102" s="60" t="s">
        <v>21</v>
      </c>
      <c r="C102" s="11"/>
      <c r="D102" s="11"/>
      <c r="E102" s="12"/>
      <c r="F102" s="16"/>
      <c r="G102" s="64"/>
    </row>
    <row r="103">
      <c r="A103" s="13"/>
      <c r="F103" s="16"/>
      <c r="G103" s="64"/>
    </row>
    <row r="104">
      <c r="A104" s="18" t="s">
        <v>82</v>
      </c>
      <c r="F104" s="16"/>
      <c r="G104" s="64"/>
    </row>
    <row r="105">
      <c r="A105" s="69" t="s">
        <v>83</v>
      </c>
      <c r="B105" s="2"/>
      <c r="C105" s="2"/>
      <c r="D105" s="2"/>
      <c r="E105" s="4"/>
      <c r="F105" s="16"/>
      <c r="G105" s="64"/>
    </row>
    <row r="106">
      <c r="A106" s="31" t="s">
        <v>55</v>
      </c>
      <c r="B106" s="11"/>
      <c r="C106" s="11"/>
      <c r="D106" s="11"/>
      <c r="E106" s="12"/>
      <c r="F106" s="16"/>
      <c r="G106" s="64"/>
    </row>
    <row r="107">
      <c r="A107" s="20" t="s">
        <v>81</v>
      </c>
      <c r="B107" s="88" t="str">
        <f>HYPERLINK("https://gamesheet.app/seasons/466/stats/games/98689/box-score?utm_source=post_game&amp;utm_medium=email&amp;utm_campaign=post_game_report&amp;utm_content=view_box_score","Box Score")</f>
        <v>Box Score</v>
      </c>
      <c r="C107" s="22">
        <v>5.0</v>
      </c>
      <c r="D107" s="22">
        <v>4.0</v>
      </c>
      <c r="E107" s="22" t="s">
        <v>23</v>
      </c>
      <c r="F107" s="16"/>
      <c r="G107" s="64"/>
    </row>
    <row r="108">
      <c r="A108" s="29">
        <v>10.0</v>
      </c>
      <c r="B108" s="33" t="s">
        <v>84</v>
      </c>
      <c r="E108" s="9"/>
      <c r="F108" s="16"/>
      <c r="G108" s="64"/>
    </row>
    <row r="109">
      <c r="A109" s="67" t="s">
        <v>85</v>
      </c>
      <c r="B109" s="11"/>
      <c r="C109" s="11"/>
      <c r="D109" s="11"/>
      <c r="E109" s="12"/>
      <c r="F109" s="16"/>
      <c r="G109" s="64"/>
    </row>
    <row r="110">
      <c r="A110" s="70" t="s">
        <v>81</v>
      </c>
      <c r="B110" s="92" t="str">
        <f>HYPERLINK("https://gamesheet.app/seasons/466/stats/games/99082/box-score?utm_source=post_game&amp;utm_medium=email&amp;utm_campaign=post_game_report&amp;utm_content=view_box_score","Box Score")</f>
        <v>Box Score</v>
      </c>
      <c r="C110" s="22">
        <v>5.0</v>
      </c>
      <c r="D110" s="22">
        <v>3.0</v>
      </c>
      <c r="E110" s="22" t="s">
        <v>23</v>
      </c>
      <c r="F110" s="16"/>
      <c r="G110" s="64"/>
    </row>
    <row r="111">
      <c r="A111" s="29">
        <v>11.0</v>
      </c>
      <c r="B111" s="33" t="s">
        <v>86</v>
      </c>
      <c r="E111" s="9"/>
      <c r="F111" s="16"/>
      <c r="G111" s="64"/>
    </row>
    <row r="112">
      <c r="A112" s="67" t="s">
        <v>87</v>
      </c>
      <c r="B112" s="11"/>
      <c r="C112" s="11"/>
      <c r="D112" s="11"/>
      <c r="E112" s="12"/>
      <c r="F112" s="16"/>
      <c r="G112" s="64"/>
    </row>
    <row r="113">
      <c r="A113" s="70" t="s">
        <v>81</v>
      </c>
      <c r="B113" s="92" t="str">
        <f>HYPERLINK("https://gamesheet.app/seasons/466/stats/games/99091/box-score?utm_source=post_game&amp;utm_medium=email&amp;utm_campaign=post_game_report&amp;utm_content=view_box_score","Box Score")</f>
        <v>Box Score</v>
      </c>
      <c r="C113" s="22">
        <v>12.0</v>
      </c>
      <c r="D113" s="22">
        <v>1.0</v>
      </c>
      <c r="E113" s="22" t="s">
        <v>23</v>
      </c>
      <c r="F113" s="16"/>
      <c r="G113" s="64"/>
    </row>
    <row r="114">
      <c r="A114" s="29">
        <v>12.0</v>
      </c>
      <c r="B114" s="33" t="s">
        <v>88</v>
      </c>
      <c r="E114" s="9"/>
      <c r="F114" s="16"/>
      <c r="G114" s="64"/>
    </row>
    <row r="115">
      <c r="A115" s="67" t="s">
        <v>89</v>
      </c>
      <c r="B115" s="11"/>
      <c r="C115" s="11"/>
      <c r="D115" s="11"/>
      <c r="E115" s="12"/>
      <c r="F115" s="16"/>
      <c r="G115" s="64"/>
    </row>
    <row r="116">
      <c r="A116" s="70" t="s">
        <v>81</v>
      </c>
      <c r="C116" s="22"/>
      <c r="D116" s="22"/>
      <c r="E116" s="22"/>
      <c r="F116" s="16"/>
      <c r="G116" s="64"/>
    </row>
    <row r="117">
      <c r="A117" s="29">
        <v>13.0</v>
      </c>
      <c r="B117" s="33"/>
      <c r="E117" s="9"/>
      <c r="F117" s="16"/>
      <c r="G117" s="64"/>
    </row>
    <row r="118">
      <c r="A118" s="72" t="s">
        <v>90</v>
      </c>
      <c r="B118" s="11"/>
      <c r="C118" s="11"/>
      <c r="D118" s="11"/>
      <c r="E118" s="12"/>
      <c r="F118" s="16"/>
      <c r="G118" s="64"/>
    </row>
    <row r="119">
      <c r="A119" s="26"/>
      <c r="F119" s="16"/>
      <c r="G119" s="64"/>
    </row>
    <row r="120">
      <c r="A120" s="73" t="s">
        <v>56</v>
      </c>
      <c r="B120" s="2"/>
      <c r="C120" s="74">
        <f t="shared" ref="C120:D120" si="1">SUM(C11:C119)</f>
        <v>160</v>
      </c>
      <c r="D120" s="74">
        <f t="shared" si="1"/>
        <v>81</v>
      </c>
      <c r="E120" s="75"/>
      <c r="F120" s="5"/>
      <c r="G120" s="5"/>
    </row>
    <row r="121">
      <c r="A121" s="76" t="s">
        <v>57</v>
      </c>
      <c r="B121" s="11"/>
      <c r="C121" s="77" t="s">
        <v>58</v>
      </c>
      <c r="D121" s="11"/>
      <c r="E121" s="12"/>
      <c r="F121" s="78"/>
      <c r="G121" s="5"/>
    </row>
  </sheetData>
  <mergeCells count="93">
    <mergeCell ref="B57:E57"/>
    <mergeCell ref="A58:E58"/>
    <mergeCell ref="A59:B59"/>
    <mergeCell ref="B60:E60"/>
    <mergeCell ref="A61:E61"/>
    <mergeCell ref="B63:E63"/>
    <mergeCell ref="A64:E64"/>
    <mergeCell ref="A65:E65"/>
    <mergeCell ref="B67:E67"/>
    <mergeCell ref="B68:E68"/>
    <mergeCell ref="A69:B69"/>
    <mergeCell ref="B70:E70"/>
    <mergeCell ref="B71:E71"/>
    <mergeCell ref="B73:E73"/>
    <mergeCell ref="B85:E85"/>
    <mergeCell ref="B86:E86"/>
    <mergeCell ref="B88:E88"/>
    <mergeCell ref="B89:E89"/>
    <mergeCell ref="A90:E90"/>
    <mergeCell ref="A91:E91"/>
    <mergeCell ref="A92:E92"/>
    <mergeCell ref="B94:E94"/>
    <mergeCell ref="A95:E95"/>
    <mergeCell ref="B97:E97"/>
    <mergeCell ref="A98:E98"/>
    <mergeCell ref="B101:E101"/>
    <mergeCell ref="B102:E102"/>
    <mergeCell ref="A103:E103"/>
    <mergeCell ref="A104:E104"/>
    <mergeCell ref="A105:E105"/>
    <mergeCell ref="A106:E106"/>
    <mergeCell ref="B108:E108"/>
    <mergeCell ref="A109:E109"/>
    <mergeCell ref="B111:E111"/>
    <mergeCell ref="A112:E112"/>
    <mergeCell ref="A121:B121"/>
    <mergeCell ref="C121:E121"/>
    <mergeCell ref="B114:E114"/>
    <mergeCell ref="A115:E115"/>
    <mergeCell ref="A116:B116"/>
    <mergeCell ref="B117:E117"/>
    <mergeCell ref="A118:E118"/>
    <mergeCell ref="A119:E119"/>
    <mergeCell ref="A120:B120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2:E12"/>
    <mergeCell ref="B14:E14"/>
    <mergeCell ref="A15:E15"/>
    <mergeCell ref="B17:E17"/>
    <mergeCell ref="A18:E18"/>
    <mergeCell ref="B20:E20"/>
    <mergeCell ref="A21:E21"/>
    <mergeCell ref="B23:E23"/>
    <mergeCell ref="A24:E24"/>
    <mergeCell ref="A25:E25"/>
    <mergeCell ref="B27:E27"/>
    <mergeCell ref="B28:E28"/>
    <mergeCell ref="B30:E30"/>
    <mergeCell ref="B31:E31"/>
    <mergeCell ref="B33:E33"/>
    <mergeCell ref="B34:E34"/>
    <mergeCell ref="B36:E36"/>
    <mergeCell ref="B37:E37"/>
    <mergeCell ref="B39:E39"/>
    <mergeCell ref="B40:E40"/>
    <mergeCell ref="B42:E42"/>
    <mergeCell ref="B43:E43"/>
    <mergeCell ref="B45:E45"/>
    <mergeCell ref="B46:E46"/>
    <mergeCell ref="B48:E48"/>
    <mergeCell ref="B49:E49"/>
    <mergeCell ref="B51:E51"/>
    <mergeCell ref="B52:E52"/>
    <mergeCell ref="A53:E53"/>
    <mergeCell ref="A54:E54"/>
    <mergeCell ref="A55:E55"/>
    <mergeCell ref="B74:E74"/>
    <mergeCell ref="B76:E76"/>
    <mergeCell ref="B77:E77"/>
    <mergeCell ref="B79:E79"/>
    <mergeCell ref="B80:E80"/>
    <mergeCell ref="B82:E82"/>
    <mergeCell ref="B83:E83"/>
  </mergeCells>
  <drawing r:id="rId1"/>
</worksheet>
</file>

<file path=xl/worksheets/sheet3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71"/>
    <col customWidth="1" min="5" max="5" width="6.29"/>
    <col customWidth="1" min="6" max="6" width="5.71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COUNTIF(G5:G33,"W")&amp;"-"&amp;COUNTIF(G5:G33,"L")&amp;"-"&amp;COUNTIF(G5:G33,"T")&amp;"-"&amp;COUNTIF(G5:G33,"OTL")</f>
        <v>7-14-0-0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COUNTIF(I5:I33,"W")&amp;"-"&amp;COUNTIF(I5:I33,"L")&amp;"-"&amp;COUNTIF(I5:I33,"T")&amp;"-"&amp;COUNTIF(I5:I33,"OTL")</f>
        <v>7-12-0-0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420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18.0</v>
      </c>
      <c r="C8" s="364" t="s">
        <v>245</v>
      </c>
      <c r="D8" s="363" t="s">
        <v>421</v>
      </c>
      <c r="E8" s="364">
        <v>3.0</v>
      </c>
      <c r="F8" s="364">
        <v>6.0</v>
      </c>
      <c r="G8" s="365" t="s">
        <v>14</v>
      </c>
      <c r="H8" s="278"/>
      <c r="I8" s="13"/>
    </row>
    <row r="9">
      <c r="A9" s="366" t="s">
        <v>154</v>
      </c>
      <c r="B9" s="367">
        <v>24.0</v>
      </c>
      <c r="C9" s="368" t="s">
        <v>422</v>
      </c>
      <c r="D9" s="367" t="s">
        <v>421</v>
      </c>
      <c r="E9" s="368">
        <v>2.0</v>
      </c>
      <c r="F9" s="368">
        <v>9.0</v>
      </c>
      <c r="G9" s="369" t="s">
        <v>14</v>
      </c>
      <c r="H9" s="276"/>
      <c r="I9" s="324"/>
    </row>
    <row r="10">
      <c r="A10" s="325" t="s">
        <v>17</v>
      </c>
      <c r="B10" s="36">
        <v>31.0</v>
      </c>
      <c r="C10" s="326" t="s">
        <v>226</v>
      </c>
      <c r="D10" s="36" t="s">
        <v>421</v>
      </c>
      <c r="E10" s="326">
        <v>4.0</v>
      </c>
      <c r="F10" s="326">
        <v>8.0</v>
      </c>
      <c r="G10" s="327" t="s">
        <v>14</v>
      </c>
      <c r="H10" s="278"/>
      <c r="I10" s="244" t="s">
        <v>14</v>
      </c>
    </row>
    <row r="11">
      <c r="A11" s="241" t="s">
        <v>26</v>
      </c>
      <c r="B11" s="244">
        <v>5.0</v>
      </c>
      <c r="C11" s="243" t="s">
        <v>229</v>
      </c>
      <c r="D11" s="244" t="s">
        <v>421</v>
      </c>
      <c r="E11" s="243">
        <v>3.0</v>
      </c>
      <c r="F11" s="243">
        <v>6.0</v>
      </c>
      <c r="G11" s="245" t="s">
        <v>14</v>
      </c>
      <c r="H11" s="278"/>
      <c r="I11" s="244" t="s">
        <v>14</v>
      </c>
    </row>
    <row r="12">
      <c r="A12" s="241" t="s">
        <v>26</v>
      </c>
      <c r="B12" s="244">
        <v>14.0</v>
      </c>
      <c r="C12" s="243" t="s">
        <v>377</v>
      </c>
      <c r="D12" s="244" t="s">
        <v>421</v>
      </c>
      <c r="E12" s="243">
        <v>4.0</v>
      </c>
      <c r="F12" s="243">
        <v>10.0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18.0</v>
      </c>
      <c r="C13" s="243" t="s">
        <v>357</v>
      </c>
      <c r="D13" s="244" t="s">
        <v>348</v>
      </c>
      <c r="E13" s="243">
        <v>7.0</v>
      </c>
      <c r="F13" s="243">
        <v>4.0</v>
      </c>
      <c r="G13" s="245" t="s">
        <v>23</v>
      </c>
      <c r="H13" s="278"/>
      <c r="I13" s="244" t="s">
        <v>23</v>
      </c>
    </row>
    <row r="14">
      <c r="A14" s="241" t="s">
        <v>26</v>
      </c>
      <c r="B14" s="244">
        <v>21.0</v>
      </c>
      <c r="C14" s="243" t="s">
        <v>191</v>
      </c>
      <c r="D14" s="244" t="s">
        <v>348</v>
      </c>
      <c r="E14" s="243">
        <v>3.0</v>
      </c>
      <c r="F14" s="243">
        <v>11.0</v>
      </c>
      <c r="G14" s="245" t="s">
        <v>14</v>
      </c>
      <c r="H14" s="278"/>
      <c r="I14" s="244" t="s">
        <v>14</v>
      </c>
    </row>
    <row r="15">
      <c r="A15" s="325" t="s">
        <v>26</v>
      </c>
      <c r="B15" s="36">
        <v>22.0</v>
      </c>
      <c r="C15" s="326" t="s">
        <v>119</v>
      </c>
      <c r="D15" s="36" t="s">
        <v>348</v>
      </c>
      <c r="E15" s="326">
        <v>17.0</v>
      </c>
      <c r="F15" s="326">
        <v>0.0</v>
      </c>
      <c r="G15" s="327" t="s">
        <v>23</v>
      </c>
      <c r="H15" s="278"/>
      <c r="I15" s="244" t="s">
        <v>23</v>
      </c>
    </row>
    <row r="16">
      <c r="A16" s="241" t="s">
        <v>36</v>
      </c>
      <c r="B16" s="244">
        <v>5.0</v>
      </c>
      <c r="C16" s="243" t="s">
        <v>245</v>
      </c>
      <c r="D16" s="244" t="s">
        <v>421</v>
      </c>
      <c r="E16" s="243">
        <v>2.0</v>
      </c>
      <c r="F16" s="243">
        <v>5.0</v>
      </c>
      <c r="G16" s="245" t="s">
        <v>14</v>
      </c>
      <c r="H16" s="278"/>
      <c r="I16" s="244" t="s">
        <v>14</v>
      </c>
    </row>
    <row r="17">
      <c r="A17" s="325" t="s">
        <v>36</v>
      </c>
      <c r="B17" s="36">
        <v>12.0</v>
      </c>
      <c r="C17" s="326" t="s">
        <v>47</v>
      </c>
      <c r="D17" s="36" t="s">
        <v>348</v>
      </c>
      <c r="E17" s="326">
        <v>8.0</v>
      </c>
      <c r="F17" s="326">
        <v>9.0</v>
      </c>
      <c r="G17" s="327" t="s">
        <v>14</v>
      </c>
      <c r="H17" s="278"/>
      <c r="I17" s="244" t="s">
        <v>14</v>
      </c>
    </row>
    <row r="18">
      <c r="A18" s="325" t="s">
        <v>401</v>
      </c>
      <c r="B18" s="36">
        <v>13.0</v>
      </c>
      <c r="C18" s="326" t="s">
        <v>386</v>
      </c>
      <c r="D18" s="36" t="s">
        <v>348</v>
      </c>
      <c r="E18" s="326">
        <v>5.0</v>
      </c>
      <c r="F18" s="326">
        <v>10.0</v>
      </c>
      <c r="G18" s="327" t="s">
        <v>23</v>
      </c>
      <c r="H18" s="278"/>
      <c r="I18" s="244" t="s">
        <v>23</v>
      </c>
    </row>
    <row r="19">
      <c r="A19" s="325" t="s">
        <v>38</v>
      </c>
      <c r="B19" s="36">
        <v>23.0</v>
      </c>
      <c r="C19" s="326" t="s">
        <v>423</v>
      </c>
      <c r="D19" s="36" t="s">
        <v>348</v>
      </c>
      <c r="E19" s="326">
        <v>10.0</v>
      </c>
      <c r="F19" s="326">
        <v>0.0</v>
      </c>
      <c r="G19" s="327" t="s">
        <v>23</v>
      </c>
      <c r="H19" s="278"/>
      <c r="I19" s="244" t="s">
        <v>23</v>
      </c>
    </row>
    <row r="20">
      <c r="A20" s="325" t="s">
        <v>38</v>
      </c>
      <c r="B20" s="36">
        <v>26.0</v>
      </c>
      <c r="C20" s="326" t="s">
        <v>424</v>
      </c>
      <c r="D20" s="36" t="s">
        <v>348</v>
      </c>
      <c r="E20" s="326">
        <v>11.0</v>
      </c>
      <c r="F20" s="326">
        <v>1.0</v>
      </c>
      <c r="G20" s="327" t="s">
        <v>23</v>
      </c>
      <c r="H20" s="278"/>
      <c r="I20" s="244" t="s">
        <v>23</v>
      </c>
    </row>
    <row r="21">
      <c r="A21" s="325" t="s">
        <v>38</v>
      </c>
      <c r="B21" s="36">
        <v>30.0</v>
      </c>
      <c r="C21" s="326" t="s">
        <v>425</v>
      </c>
      <c r="D21" s="36" t="s">
        <v>421</v>
      </c>
      <c r="E21" s="326">
        <v>0.0</v>
      </c>
      <c r="F21" s="326">
        <v>10.0</v>
      </c>
      <c r="G21" s="327" t="s">
        <v>14</v>
      </c>
      <c r="H21" s="278"/>
      <c r="I21" s="244" t="s">
        <v>14</v>
      </c>
    </row>
    <row r="22">
      <c r="A22" s="325" t="s">
        <v>269</v>
      </c>
      <c r="B22" s="335">
        <v>31.0</v>
      </c>
      <c r="C22" s="326" t="s">
        <v>375</v>
      </c>
      <c r="D22" s="36" t="s">
        <v>348</v>
      </c>
      <c r="E22" s="326">
        <v>1.0</v>
      </c>
      <c r="F22" s="326">
        <v>0.0</v>
      </c>
      <c r="G22" s="327" t="s">
        <v>23</v>
      </c>
      <c r="H22" s="278"/>
      <c r="I22" s="244" t="s">
        <v>23</v>
      </c>
    </row>
    <row r="23">
      <c r="A23" s="325" t="s">
        <v>43</v>
      </c>
      <c r="B23" s="335">
        <v>6.0</v>
      </c>
      <c r="C23" s="326" t="s">
        <v>225</v>
      </c>
      <c r="D23" s="36" t="s">
        <v>421</v>
      </c>
      <c r="E23" s="326">
        <v>5.0</v>
      </c>
      <c r="F23" s="326">
        <v>9.0</v>
      </c>
      <c r="G23" s="327" t="s">
        <v>14</v>
      </c>
      <c r="H23" s="278"/>
      <c r="I23" s="244" t="s">
        <v>14</v>
      </c>
    </row>
    <row r="24">
      <c r="A24" s="325" t="s">
        <v>255</v>
      </c>
      <c r="B24" s="335">
        <v>13.0</v>
      </c>
      <c r="C24" s="326" t="s">
        <v>349</v>
      </c>
      <c r="D24" s="36" t="s">
        <v>421</v>
      </c>
      <c r="E24" s="326">
        <v>2.0</v>
      </c>
      <c r="F24" s="326">
        <v>10.0</v>
      </c>
      <c r="G24" s="327" t="s">
        <v>23</v>
      </c>
      <c r="H24" s="278"/>
      <c r="I24" s="244" t="s">
        <v>23</v>
      </c>
    </row>
    <row r="25">
      <c r="A25" s="241" t="s">
        <v>43</v>
      </c>
      <c r="B25" s="297">
        <v>17.0</v>
      </c>
      <c r="C25" s="243" t="s">
        <v>45</v>
      </c>
      <c r="D25" s="244" t="s">
        <v>348</v>
      </c>
      <c r="E25" s="243">
        <v>3.0</v>
      </c>
      <c r="F25" s="243">
        <v>8.0</v>
      </c>
      <c r="G25" s="245" t="s">
        <v>14</v>
      </c>
      <c r="H25" s="278"/>
      <c r="I25" s="244" t="s">
        <v>14</v>
      </c>
    </row>
    <row r="26">
      <c r="A26" s="241" t="s">
        <v>43</v>
      </c>
      <c r="B26" s="297">
        <v>20.0</v>
      </c>
      <c r="C26" s="243" t="s">
        <v>18</v>
      </c>
      <c r="D26" s="244" t="s">
        <v>348</v>
      </c>
      <c r="E26" s="243">
        <v>4.0</v>
      </c>
      <c r="F26" s="243">
        <v>7.0</v>
      </c>
      <c r="G26" s="245" t="s">
        <v>14</v>
      </c>
      <c r="H26" s="278"/>
      <c r="I26" s="244" t="s">
        <v>14</v>
      </c>
    </row>
    <row r="27">
      <c r="A27" s="241" t="s">
        <v>43</v>
      </c>
      <c r="B27" s="297">
        <v>27.0</v>
      </c>
      <c r="C27" s="243" t="s">
        <v>226</v>
      </c>
      <c r="D27" s="244" t="s">
        <v>421</v>
      </c>
      <c r="E27" s="243">
        <v>4.0</v>
      </c>
      <c r="F27" s="243">
        <v>12.0</v>
      </c>
      <c r="G27" s="245" t="s">
        <v>14</v>
      </c>
      <c r="H27" s="278"/>
      <c r="I27" s="244" t="s">
        <v>14</v>
      </c>
    </row>
    <row r="28">
      <c r="A28" s="284" t="s">
        <v>81</v>
      </c>
      <c r="B28" s="303">
        <v>5.0</v>
      </c>
      <c r="C28" s="257" t="s">
        <v>298</v>
      </c>
      <c r="D28" s="256" t="s">
        <v>421</v>
      </c>
      <c r="E28" s="257">
        <v>5.0</v>
      </c>
      <c r="F28" s="257">
        <v>13.0</v>
      </c>
      <c r="G28" s="258" t="s">
        <v>14</v>
      </c>
      <c r="H28" s="278"/>
      <c r="I28" s="244" t="s">
        <v>14</v>
      </c>
    </row>
    <row r="29">
      <c r="A29" s="212" t="s">
        <v>173</v>
      </c>
      <c r="B29" s="45"/>
      <c r="C29" s="45"/>
      <c r="D29" s="213" t="s">
        <v>174</v>
      </c>
      <c r="E29" s="214">
        <f t="shared" ref="E29:F29" si="1">SUM(E4:E28)</f>
        <v>103</v>
      </c>
      <c r="F29" s="214">
        <f t="shared" si="1"/>
        <v>148</v>
      </c>
      <c r="G29" s="215"/>
      <c r="H29" s="276"/>
      <c r="I29" s="324"/>
    </row>
  </sheetData>
  <mergeCells count="2">
    <mergeCell ref="A5:G6"/>
    <mergeCell ref="A29:C29"/>
  </mergeCells>
  <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0"/>
    <col customWidth="1" min="5" max="5" width="5.57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COUNTIF(G5:G35,"W")&amp;"-"&amp;COUNTIF(G5:G35,"L")&amp;"-"&amp;COUNTIF(G5:G35,"T")&amp;"-"&amp;COUNTIF(G5:G35,"OTL")</f>
        <v>12-11-0-0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COUNTIF(I5:I35,"W")&amp;"-"&amp;COUNTIF(I5:I35,"L")&amp;"-"&amp;COUNTIF(I5:I35,"T")&amp;"-"&amp;COUNTIF(I5:I35,"OTL")</f>
        <v>9-9-0-0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426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19.0</v>
      </c>
      <c r="C8" s="364" t="s">
        <v>383</v>
      </c>
      <c r="D8" s="363" t="s">
        <v>421</v>
      </c>
      <c r="E8" s="364">
        <v>6.0</v>
      </c>
      <c r="F8" s="364">
        <v>5.0</v>
      </c>
      <c r="G8" s="365" t="s">
        <v>23</v>
      </c>
      <c r="H8" s="278"/>
      <c r="I8" s="13"/>
    </row>
    <row r="9">
      <c r="A9" s="366" t="s">
        <v>154</v>
      </c>
      <c r="B9" s="367">
        <v>20.0</v>
      </c>
      <c r="C9" s="368" t="s">
        <v>229</v>
      </c>
      <c r="D9" s="367" t="s">
        <v>421</v>
      </c>
      <c r="E9" s="368">
        <v>3.0</v>
      </c>
      <c r="F9" s="368">
        <v>4.0</v>
      </c>
      <c r="G9" s="369" t="s">
        <v>14</v>
      </c>
      <c r="H9" s="276"/>
      <c r="I9" s="324"/>
    </row>
    <row r="10">
      <c r="A10" s="325" t="s">
        <v>17</v>
      </c>
      <c r="B10" s="36">
        <v>26.0</v>
      </c>
      <c r="C10" s="326" t="s">
        <v>415</v>
      </c>
      <c r="D10" s="36" t="s">
        <v>421</v>
      </c>
      <c r="E10" s="326">
        <v>15.0</v>
      </c>
      <c r="F10" s="326">
        <v>5.0</v>
      </c>
      <c r="G10" s="327" t="s">
        <v>23</v>
      </c>
      <c r="H10" s="278"/>
      <c r="I10" s="244" t="s">
        <v>23</v>
      </c>
    </row>
    <row r="11">
      <c r="A11" s="241" t="s">
        <v>26</v>
      </c>
      <c r="B11" s="244">
        <v>2.0</v>
      </c>
      <c r="C11" s="243" t="s">
        <v>245</v>
      </c>
      <c r="D11" s="244" t="s">
        <v>421</v>
      </c>
      <c r="E11" s="243">
        <v>5.0</v>
      </c>
      <c r="F11" s="243">
        <v>7.0</v>
      </c>
      <c r="G11" s="245" t="s">
        <v>14</v>
      </c>
      <c r="H11" s="278"/>
      <c r="I11" s="244" t="s">
        <v>14</v>
      </c>
    </row>
    <row r="12">
      <c r="A12" s="241" t="s">
        <v>26</v>
      </c>
      <c r="B12" s="244">
        <v>9.0</v>
      </c>
      <c r="C12" s="243" t="s">
        <v>377</v>
      </c>
      <c r="D12" s="244" t="s">
        <v>421</v>
      </c>
      <c r="E12" s="243">
        <v>3.0</v>
      </c>
      <c r="F12" s="243">
        <v>5.0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10.0</v>
      </c>
      <c r="C13" s="243" t="s">
        <v>357</v>
      </c>
      <c r="D13" s="244" t="s">
        <v>348</v>
      </c>
      <c r="E13" s="243">
        <v>3.0</v>
      </c>
      <c r="F13" s="243">
        <v>5.0</v>
      </c>
      <c r="G13" s="245" t="s">
        <v>14</v>
      </c>
      <c r="H13" s="278"/>
      <c r="I13" s="244" t="s">
        <v>14</v>
      </c>
    </row>
    <row r="14">
      <c r="A14" s="241" t="s">
        <v>26</v>
      </c>
      <c r="B14" s="244">
        <v>23.0</v>
      </c>
      <c r="C14" s="243" t="s">
        <v>407</v>
      </c>
      <c r="D14" s="244" t="s">
        <v>348</v>
      </c>
      <c r="E14" s="243">
        <v>6.0</v>
      </c>
      <c r="F14" s="243">
        <v>7.0</v>
      </c>
      <c r="G14" s="245" t="s">
        <v>14</v>
      </c>
      <c r="H14" s="278"/>
      <c r="I14" s="244" t="s">
        <v>14</v>
      </c>
    </row>
    <row r="15">
      <c r="A15" s="325" t="s">
        <v>26</v>
      </c>
      <c r="B15" s="36">
        <v>24.0</v>
      </c>
      <c r="C15" s="326" t="s">
        <v>250</v>
      </c>
      <c r="D15" s="36" t="s">
        <v>348</v>
      </c>
      <c r="E15" s="326">
        <v>4.0</v>
      </c>
      <c r="F15" s="326">
        <v>3.0</v>
      </c>
      <c r="G15" s="327" t="s">
        <v>23</v>
      </c>
      <c r="H15" s="278"/>
      <c r="I15" s="244" t="s">
        <v>23</v>
      </c>
    </row>
    <row r="16">
      <c r="A16" s="241" t="s">
        <v>36</v>
      </c>
      <c r="B16" s="244">
        <v>2.0</v>
      </c>
      <c r="C16" s="243" t="s">
        <v>108</v>
      </c>
      <c r="D16" s="244" t="s">
        <v>348</v>
      </c>
      <c r="E16" s="243">
        <v>8.0</v>
      </c>
      <c r="F16" s="243">
        <v>2.0</v>
      </c>
      <c r="G16" s="245" t="s">
        <v>23</v>
      </c>
      <c r="H16" s="278"/>
      <c r="I16" s="244" t="s">
        <v>23</v>
      </c>
    </row>
    <row r="17">
      <c r="A17" s="325" t="s">
        <v>36</v>
      </c>
      <c r="B17" s="36">
        <v>7.0</v>
      </c>
      <c r="C17" s="326" t="s">
        <v>230</v>
      </c>
      <c r="D17" s="36" t="s">
        <v>421</v>
      </c>
      <c r="E17" s="326">
        <v>14.0</v>
      </c>
      <c r="F17" s="326">
        <v>1.0</v>
      </c>
      <c r="G17" s="327" t="s">
        <v>23</v>
      </c>
      <c r="H17" s="278"/>
      <c r="I17" s="244" t="s">
        <v>23</v>
      </c>
    </row>
    <row r="18">
      <c r="A18" s="325" t="s">
        <v>38</v>
      </c>
      <c r="B18" s="36">
        <v>25.0</v>
      </c>
      <c r="C18" s="326" t="s">
        <v>229</v>
      </c>
      <c r="D18" s="36" t="s">
        <v>421</v>
      </c>
      <c r="E18" s="326">
        <v>5.0</v>
      </c>
      <c r="F18" s="326">
        <v>7.0</v>
      </c>
      <c r="G18" s="327" t="s">
        <v>14</v>
      </c>
      <c r="H18" s="278"/>
      <c r="I18" s="244" t="s">
        <v>14</v>
      </c>
    </row>
    <row r="19">
      <c r="A19" s="325" t="s">
        <v>38</v>
      </c>
      <c r="B19" s="36">
        <v>27.0</v>
      </c>
      <c r="C19" s="326" t="s">
        <v>18</v>
      </c>
      <c r="D19" s="36" t="s">
        <v>348</v>
      </c>
      <c r="E19" s="326">
        <v>9.0</v>
      </c>
      <c r="F19" s="326">
        <v>7.0</v>
      </c>
      <c r="G19" s="327" t="s">
        <v>23</v>
      </c>
      <c r="H19" s="278"/>
      <c r="I19" s="244" t="s">
        <v>23</v>
      </c>
    </row>
    <row r="20">
      <c r="A20" s="366" t="s">
        <v>163</v>
      </c>
      <c r="B20" s="367">
        <v>31.0</v>
      </c>
      <c r="C20" s="368" t="s">
        <v>427</v>
      </c>
      <c r="D20" s="367" t="s">
        <v>348</v>
      </c>
      <c r="E20" s="368">
        <v>4.0</v>
      </c>
      <c r="F20" s="368">
        <v>10.0</v>
      </c>
      <c r="G20" s="369" t="s">
        <v>14</v>
      </c>
      <c r="H20" s="278"/>
      <c r="I20" s="13"/>
    </row>
    <row r="21">
      <c r="A21" s="366" t="s">
        <v>240</v>
      </c>
      <c r="B21" s="367">
        <v>1.0</v>
      </c>
      <c r="C21" s="368" t="s">
        <v>428</v>
      </c>
      <c r="D21" s="367" t="s">
        <v>348</v>
      </c>
      <c r="E21" s="368">
        <v>6.0</v>
      </c>
      <c r="F21" s="368">
        <v>3.0</v>
      </c>
      <c r="G21" s="369" t="s">
        <v>23</v>
      </c>
      <c r="H21" s="278"/>
      <c r="I21" s="13"/>
    </row>
    <row r="22">
      <c r="A22" s="325" t="s">
        <v>43</v>
      </c>
      <c r="B22" s="335">
        <v>8.0</v>
      </c>
      <c r="C22" s="326" t="s">
        <v>408</v>
      </c>
      <c r="D22" s="36" t="s">
        <v>421</v>
      </c>
      <c r="E22" s="326">
        <v>8.0</v>
      </c>
      <c r="F22" s="326">
        <v>4.0</v>
      </c>
      <c r="G22" s="327" t="s">
        <v>23</v>
      </c>
      <c r="H22" s="278"/>
      <c r="I22" s="244" t="s">
        <v>23</v>
      </c>
    </row>
    <row r="23">
      <c r="A23" s="325" t="s">
        <v>43</v>
      </c>
      <c r="B23" s="335">
        <v>10.0</v>
      </c>
      <c r="C23" s="326" t="s">
        <v>191</v>
      </c>
      <c r="D23" s="36" t="s">
        <v>348</v>
      </c>
      <c r="E23" s="326">
        <v>2.0</v>
      </c>
      <c r="F23" s="326">
        <v>3.0</v>
      </c>
      <c r="G23" s="327" t="s">
        <v>14</v>
      </c>
      <c r="H23" s="278"/>
      <c r="I23" s="244" t="s">
        <v>14</v>
      </c>
    </row>
    <row r="24">
      <c r="A24" s="366" t="s">
        <v>240</v>
      </c>
      <c r="B24" s="378">
        <v>15.0</v>
      </c>
      <c r="C24" s="368" t="s">
        <v>429</v>
      </c>
      <c r="D24" s="367" t="s">
        <v>421</v>
      </c>
      <c r="E24" s="368">
        <v>6.0</v>
      </c>
      <c r="F24" s="368">
        <v>3.0</v>
      </c>
      <c r="G24" s="369" t="s">
        <v>23</v>
      </c>
      <c r="H24" s="278"/>
      <c r="I24" s="13"/>
    </row>
    <row r="25">
      <c r="A25" s="241" t="s">
        <v>43</v>
      </c>
      <c r="B25" s="297">
        <v>17.0</v>
      </c>
      <c r="C25" s="243" t="s">
        <v>45</v>
      </c>
      <c r="D25" s="244" t="s">
        <v>348</v>
      </c>
      <c r="E25" s="243">
        <v>5.0</v>
      </c>
      <c r="F25" s="243">
        <v>3.0</v>
      </c>
      <c r="G25" s="245" t="s">
        <v>23</v>
      </c>
      <c r="H25" s="278"/>
      <c r="I25" s="244" t="s">
        <v>23</v>
      </c>
    </row>
    <row r="26">
      <c r="A26" s="241" t="s">
        <v>43</v>
      </c>
      <c r="B26" s="297">
        <v>22.0</v>
      </c>
      <c r="C26" s="243" t="s">
        <v>378</v>
      </c>
      <c r="D26" s="244" t="s">
        <v>421</v>
      </c>
      <c r="E26" s="243">
        <v>4.0</v>
      </c>
      <c r="F26" s="243">
        <v>0.0</v>
      </c>
      <c r="G26" s="245" t="s">
        <v>23</v>
      </c>
      <c r="H26" s="278"/>
      <c r="I26" s="244" t="s">
        <v>23</v>
      </c>
    </row>
    <row r="27">
      <c r="A27" s="241" t="s">
        <v>43</v>
      </c>
      <c r="B27" s="297">
        <v>29.0</v>
      </c>
      <c r="C27" s="100" t="s">
        <v>430</v>
      </c>
      <c r="D27" s="244" t="s">
        <v>421</v>
      </c>
      <c r="E27" s="243">
        <v>1.0</v>
      </c>
      <c r="F27" s="243">
        <v>6.0</v>
      </c>
      <c r="G27" s="245" t="s">
        <v>14</v>
      </c>
      <c r="H27" s="278"/>
      <c r="I27" s="244" t="s">
        <v>14</v>
      </c>
    </row>
    <row r="28">
      <c r="A28" s="241" t="s">
        <v>81</v>
      </c>
      <c r="B28" s="297">
        <v>1.0</v>
      </c>
      <c r="C28" s="243" t="s">
        <v>431</v>
      </c>
      <c r="D28" s="244" t="s">
        <v>348</v>
      </c>
      <c r="E28" s="243">
        <v>1.0</v>
      </c>
      <c r="F28" s="243">
        <v>9.0</v>
      </c>
      <c r="G28" s="245" t="s">
        <v>14</v>
      </c>
      <c r="H28" s="278"/>
      <c r="I28" s="244" t="s">
        <v>14</v>
      </c>
    </row>
    <row r="29">
      <c r="A29" s="241" t="s">
        <v>81</v>
      </c>
      <c r="B29" s="297">
        <v>7.0</v>
      </c>
      <c r="C29" s="243" t="s">
        <v>226</v>
      </c>
      <c r="D29" s="244" t="s">
        <v>421</v>
      </c>
      <c r="E29" s="243">
        <v>5.0</v>
      </c>
      <c r="F29" s="243">
        <v>2.0</v>
      </c>
      <c r="G29" s="245" t="s">
        <v>23</v>
      </c>
      <c r="H29" s="278"/>
      <c r="I29" s="244" t="s">
        <v>23</v>
      </c>
    </row>
    <row r="30">
      <c r="A30" s="284" t="s">
        <v>81</v>
      </c>
      <c r="B30" s="303">
        <v>8.0</v>
      </c>
      <c r="C30" s="257" t="s">
        <v>47</v>
      </c>
      <c r="D30" s="256" t="s">
        <v>348</v>
      </c>
      <c r="E30" s="257">
        <v>0.0</v>
      </c>
      <c r="F30" s="257">
        <v>1.0</v>
      </c>
      <c r="G30" s="258" t="s">
        <v>14</v>
      </c>
      <c r="H30" s="278"/>
      <c r="I30" s="244" t="s">
        <v>14</v>
      </c>
    </row>
    <row r="31">
      <c r="A31" s="212" t="s">
        <v>286</v>
      </c>
      <c r="B31" s="45"/>
      <c r="C31" s="45"/>
      <c r="D31" s="213" t="s">
        <v>174</v>
      </c>
      <c r="E31" s="214">
        <f t="shared" ref="E31:F31" si="1">SUM(E4:E30)</f>
        <v>123</v>
      </c>
      <c r="F31" s="214">
        <f t="shared" si="1"/>
        <v>102</v>
      </c>
      <c r="G31" s="215"/>
      <c r="H31" s="276"/>
      <c r="I31" s="324"/>
    </row>
  </sheetData>
  <mergeCells count="2">
    <mergeCell ref="A5:G6"/>
    <mergeCell ref="A31:C31"/>
  </mergeCells>
  <drawing r:id="rId1"/>
</worksheet>
</file>

<file path=xl/worksheets/sheet3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43"/>
    <col customWidth="1" min="5" max="5" width="6.29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COUNTIF(G5:G35,"W")&amp;"-"&amp;COUNTIF(G5:G35,"L")&amp;"-"&amp;COUNTIF(G5:G35,"T")&amp;"-"&amp;COUNTIF(G5:G35,"OTL")</f>
        <v>8-14-3-0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COUNTIF(I5:I35,"W")&amp;"-"&amp;COUNTIF(I5:I35,"L")&amp;"-"&amp;COUNTIF(I5:I35,"T")&amp;"-"&amp;COUNTIF(I5:I35,"OTL")</f>
        <v>7-9-2-0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432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20.0</v>
      </c>
      <c r="C8" s="364" t="s">
        <v>377</v>
      </c>
      <c r="D8" s="363" t="s">
        <v>421</v>
      </c>
      <c r="E8" s="364">
        <v>4.0</v>
      </c>
      <c r="F8" s="364">
        <v>5.0</v>
      </c>
      <c r="G8" s="365" t="s">
        <v>14</v>
      </c>
      <c r="H8" s="278"/>
      <c r="I8" s="13"/>
    </row>
    <row r="9">
      <c r="A9" s="366" t="s">
        <v>154</v>
      </c>
      <c r="B9" s="367">
        <v>21.0</v>
      </c>
      <c r="C9" s="368" t="s">
        <v>229</v>
      </c>
      <c r="D9" s="367" t="s">
        <v>421</v>
      </c>
      <c r="E9" s="368">
        <v>6.0</v>
      </c>
      <c r="F9" s="368">
        <v>6.0</v>
      </c>
      <c r="G9" s="369" t="s">
        <v>67</v>
      </c>
      <c r="H9" s="276"/>
      <c r="I9" s="324"/>
    </row>
    <row r="10">
      <c r="A10" s="325" t="s">
        <v>17</v>
      </c>
      <c r="B10" s="36">
        <v>27.0</v>
      </c>
      <c r="C10" s="326" t="s">
        <v>225</v>
      </c>
      <c r="D10" s="36" t="s">
        <v>421</v>
      </c>
      <c r="E10" s="326">
        <v>10.0</v>
      </c>
      <c r="F10" s="326">
        <v>0.0</v>
      </c>
      <c r="G10" s="327" t="s">
        <v>23</v>
      </c>
      <c r="H10" s="278"/>
      <c r="I10" s="244" t="s">
        <v>23</v>
      </c>
    </row>
    <row r="11">
      <c r="A11" s="241" t="s">
        <v>26</v>
      </c>
      <c r="B11" s="244">
        <v>2.0</v>
      </c>
      <c r="C11" s="243" t="s">
        <v>418</v>
      </c>
      <c r="D11" s="244" t="s">
        <v>348</v>
      </c>
      <c r="E11" s="243">
        <v>5.0</v>
      </c>
      <c r="F11" s="243">
        <v>6.0</v>
      </c>
      <c r="G11" s="245" t="s">
        <v>14</v>
      </c>
      <c r="H11" s="278"/>
      <c r="I11" s="244" t="s">
        <v>14</v>
      </c>
    </row>
    <row r="12">
      <c r="A12" s="241" t="s">
        <v>26</v>
      </c>
      <c r="B12" s="244">
        <v>3.0</v>
      </c>
      <c r="C12" s="243" t="s">
        <v>418</v>
      </c>
      <c r="D12" s="244" t="s">
        <v>348</v>
      </c>
      <c r="E12" s="243">
        <v>6.0</v>
      </c>
      <c r="F12" s="243">
        <v>8.0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11.0</v>
      </c>
      <c r="C13" s="243" t="s">
        <v>250</v>
      </c>
      <c r="D13" s="244" t="s">
        <v>348</v>
      </c>
      <c r="E13" s="243">
        <v>4.0</v>
      </c>
      <c r="F13" s="243">
        <v>9.0</v>
      </c>
      <c r="G13" s="245" t="s">
        <v>14</v>
      </c>
      <c r="H13" s="278"/>
      <c r="I13" s="244" t="s">
        <v>14</v>
      </c>
    </row>
    <row r="14">
      <c r="A14" s="241" t="s">
        <v>26</v>
      </c>
      <c r="B14" s="244">
        <v>17.0</v>
      </c>
      <c r="C14" s="243" t="s">
        <v>254</v>
      </c>
      <c r="D14" s="244" t="s">
        <v>421</v>
      </c>
      <c r="E14" s="243">
        <v>6.0</v>
      </c>
      <c r="F14" s="243">
        <v>6.0</v>
      </c>
      <c r="G14" s="245" t="s">
        <v>67</v>
      </c>
      <c r="H14" s="278"/>
      <c r="I14" s="244" t="s">
        <v>67</v>
      </c>
    </row>
    <row r="15">
      <c r="A15" s="325" t="s">
        <v>36</v>
      </c>
      <c r="B15" s="36">
        <v>1.0</v>
      </c>
      <c r="C15" s="326" t="s">
        <v>408</v>
      </c>
      <c r="D15" s="36" t="s">
        <v>421</v>
      </c>
      <c r="E15" s="326">
        <v>7.0</v>
      </c>
      <c r="F15" s="326">
        <v>1.0</v>
      </c>
      <c r="G15" s="327" t="s">
        <v>23</v>
      </c>
      <c r="H15" s="278"/>
      <c r="I15" s="244" t="s">
        <v>23</v>
      </c>
    </row>
    <row r="16">
      <c r="A16" s="241" t="s">
        <v>36</v>
      </c>
      <c r="B16" s="244">
        <v>2.0</v>
      </c>
      <c r="C16" s="243" t="s">
        <v>407</v>
      </c>
      <c r="D16" s="244" t="s">
        <v>348</v>
      </c>
      <c r="E16" s="243">
        <v>3.0</v>
      </c>
      <c r="F16" s="243">
        <v>10.0</v>
      </c>
      <c r="G16" s="245" t="s">
        <v>14</v>
      </c>
      <c r="H16" s="278"/>
      <c r="I16" s="244" t="s">
        <v>14</v>
      </c>
    </row>
    <row r="17">
      <c r="A17" s="325" t="s">
        <v>36</v>
      </c>
      <c r="B17" s="36">
        <v>5.0</v>
      </c>
      <c r="C17" s="326" t="s">
        <v>45</v>
      </c>
      <c r="D17" s="36" t="s">
        <v>348</v>
      </c>
      <c r="E17" s="326">
        <v>6.0</v>
      </c>
      <c r="F17" s="326">
        <v>7.0</v>
      </c>
      <c r="G17" s="327" t="s">
        <v>14</v>
      </c>
      <c r="H17" s="278"/>
      <c r="I17" s="244" t="s">
        <v>14</v>
      </c>
    </row>
    <row r="18">
      <c r="A18" s="325" t="s">
        <v>36</v>
      </c>
      <c r="B18" s="36">
        <v>8.0</v>
      </c>
      <c r="C18" s="326" t="s">
        <v>229</v>
      </c>
      <c r="D18" s="36" t="s">
        <v>421</v>
      </c>
      <c r="E18" s="326">
        <v>5.0</v>
      </c>
      <c r="F18" s="326">
        <v>2.0</v>
      </c>
      <c r="G18" s="327" t="s">
        <v>23</v>
      </c>
      <c r="H18" s="278"/>
      <c r="I18" s="244" t="s">
        <v>23</v>
      </c>
    </row>
    <row r="19">
      <c r="A19" s="325" t="s">
        <v>36</v>
      </c>
      <c r="B19" s="36">
        <v>9.0</v>
      </c>
      <c r="C19" s="326" t="s">
        <v>422</v>
      </c>
      <c r="D19" s="36" t="s">
        <v>421</v>
      </c>
      <c r="E19" s="326">
        <v>4.0</v>
      </c>
      <c r="F19" s="326">
        <v>6.0</v>
      </c>
      <c r="G19" s="327" t="s">
        <v>14</v>
      </c>
      <c r="H19" s="278"/>
      <c r="I19" s="244" t="s">
        <v>14</v>
      </c>
    </row>
    <row r="20">
      <c r="A20" s="366" t="s">
        <v>163</v>
      </c>
      <c r="B20" s="367">
        <v>14.0</v>
      </c>
      <c r="C20" s="368" t="s">
        <v>394</v>
      </c>
      <c r="D20" s="367" t="s">
        <v>348</v>
      </c>
      <c r="E20" s="368">
        <v>8.0</v>
      </c>
      <c r="F20" s="368">
        <v>2.0</v>
      </c>
      <c r="G20" s="369" t="s">
        <v>23</v>
      </c>
      <c r="H20" s="278"/>
      <c r="I20" s="13"/>
    </row>
    <row r="21">
      <c r="A21" s="366" t="s">
        <v>163</v>
      </c>
      <c r="B21" s="367">
        <v>19.0</v>
      </c>
      <c r="C21" s="368" t="s">
        <v>433</v>
      </c>
      <c r="D21" s="367" t="s">
        <v>421</v>
      </c>
      <c r="E21" s="368">
        <v>2.0</v>
      </c>
      <c r="F21" s="368">
        <v>4.0</v>
      </c>
      <c r="G21" s="369" t="s">
        <v>14</v>
      </c>
      <c r="H21" s="278"/>
      <c r="I21" s="13"/>
    </row>
    <row r="22">
      <c r="A22" s="325" t="s">
        <v>38</v>
      </c>
      <c r="B22" s="335">
        <v>20.0</v>
      </c>
      <c r="C22" s="326" t="s">
        <v>250</v>
      </c>
      <c r="D22" s="36" t="s">
        <v>348</v>
      </c>
      <c r="E22" s="326">
        <v>4.0</v>
      </c>
      <c r="F22" s="326">
        <v>8.0</v>
      </c>
      <c r="G22" s="327" t="s">
        <v>14</v>
      </c>
      <c r="H22" s="278"/>
      <c r="I22" s="244" t="s">
        <v>14</v>
      </c>
    </row>
    <row r="23">
      <c r="A23" s="366" t="s">
        <v>163</v>
      </c>
      <c r="B23" s="378">
        <v>25.0</v>
      </c>
      <c r="C23" s="368" t="s">
        <v>434</v>
      </c>
      <c r="D23" s="367" t="s">
        <v>348</v>
      </c>
      <c r="E23" s="368">
        <v>3.0</v>
      </c>
      <c r="F23" s="368">
        <v>11.0</v>
      </c>
      <c r="G23" s="369" t="s">
        <v>14</v>
      </c>
      <c r="H23" s="278"/>
      <c r="I23" s="13"/>
    </row>
    <row r="24">
      <c r="A24" s="325" t="s">
        <v>38</v>
      </c>
      <c r="B24" s="335">
        <v>26.0</v>
      </c>
      <c r="C24" s="326" t="s">
        <v>422</v>
      </c>
      <c r="D24" s="36" t="s">
        <v>421</v>
      </c>
      <c r="E24" s="326">
        <v>6.0</v>
      </c>
      <c r="F24" s="326">
        <v>6.0</v>
      </c>
      <c r="G24" s="327" t="s">
        <v>67</v>
      </c>
      <c r="H24" s="278"/>
      <c r="I24" s="244" t="s">
        <v>67</v>
      </c>
    </row>
    <row r="25">
      <c r="A25" s="366" t="s">
        <v>240</v>
      </c>
      <c r="B25" s="378">
        <v>2.0</v>
      </c>
      <c r="C25" s="368" t="s">
        <v>435</v>
      </c>
      <c r="D25" s="367" t="s">
        <v>348</v>
      </c>
      <c r="E25" s="368">
        <v>5.0</v>
      </c>
      <c r="F25" s="368">
        <v>6.0</v>
      </c>
      <c r="G25" s="369" t="s">
        <v>14</v>
      </c>
      <c r="H25" s="278"/>
      <c r="I25" s="13"/>
    </row>
    <row r="26">
      <c r="A26" s="366" t="s">
        <v>240</v>
      </c>
      <c r="B26" s="378">
        <v>3.0</v>
      </c>
      <c r="C26" s="368" t="s">
        <v>436</v>
      </c>
      <c r="D26" s="367" t="s">
        <v>348</v>
      </c>
      <c r="E26" s="368">
        <v>3.0</v>
      </c>
      <c r="F26" s="368">
        <v>15.0</v>
      </c>
      <c r="G26" s="369" t="s">
        <v>14</v>
      </c>
      <c r="H26" s="278"/>
      <c r="I26" s="13"/>
    </row>
    <row r="27">
      <c r="A27" s="241" t="s">
        <v>255</v>
      </c>
      <c r="B27" s="297">
        <v>9.0</v>
      </c>
      <c r="C27" s="243" t="s">
        <v>425</v>
      </c>
      <c r="D27" s="244" t="s">
        <v>421</v>
      </c>
      <c r="E27" s="243">
        <v>6.0</v>
      </c>
      <c r="F27" s="243">
        <v>8.0</v>
      </c>
      <c r="G27" s="245" t="s">
        <v>23</v>
      </c>
      <c r="H27" s="278"/>
      <c r="I27" s="244" t="s">
        <v>23</v>
      </c>
    </row>
    <row r="28">
      <c r="A28" s="241" t="s">
        <v>43</v>
      </c>
      <c r="B28" s="297">
        <v>16.0</v>
      </c>
      <c r="C28" s="243" t="s">
        <v>253</v>
      </c>
      <c r="D28" s="244" t="s">
        <v>421</v>
      </c>
      <c r="E28" s="243">
        <v>11.0</v>
      </c>
      <c r="F28" s="243">
        <v>1.0</v>
      </c>
      <c r="G28" s="245" t="s">
        <v>23</v>
      </c>
      <c r="H28" s="278"/>
      <c r="I28" s="244" t="s">
        <v>23</v>
      </c>
    </row>
    <row r="29">
      <c r="A29" s="241" t="s">
        <v>43</v>
      </c>
      <c r="B29" s="297">
        <v>18.0</v>
      </c>
      <c r="C29" s="100" t="s">
        <v>437</v>
      </c>
      <c r="D29" s="244" t="s">
        <v>348</v>
      </c>
      <c r="E29" s="243">
        <v>6.0</v>
      </c>
      <c r="F29" s="243">
        <v>1.0</v>
      </c>
      <c r="G29" s="245" t="s">
        <v>23</v>
      </c>
      <c r="H29" s="278"/>
      <c r="I29" s="244" t="s">
        <v>23</v>
      </c>
    </row>
    <row r="30">
      <c r="A30" s="241" t="s">
        <v>43</v>
      </c>
      <c r="B30" s="297">
        <v>23.0</v>
      </c>
      <c r="C30" s="243" t="s">
        <v>422</v>
      </c>
      <c r="D30" s="244" t="s">
        <v>421</v>
      </c>
      <c r="E30" s="243">
        <v>8.0</v>
      </c>
      <c r="F30" s="243">
        <v>3.0</v>
      </c>
      <c r="G30" s="245" t="s">
        <v>23</v>
      </c>
      <c r="H30" s="278"/>
      <c r="I30" s="244" t="s">
        <v>23</v>
      </c>
    </row>
    <row r="31">
      <c r="A31" s="241" t="s">
        <v>81</v>
      </c>
      <c r="B31" s="297">
        <v>2.0</v>
      </c>
      <c r="C31" s="243" t="s">
        <v>408</v>
      </c>
      <c r="D31" s="244" t="s">
        <v>421</v>
      </c>
      <c r="E31" s="243">
        <v>5.0</v>
      </c>
      <c r="F31" s="243">
        <v>8.0</v>
      </c>
      <c r="G31" s="245" t="s">
        <v>14</v>
      </c>
      <c r="H31" s="278"/>
      <c r="I31" s="244" t="s">
        <v>14</v>
      </c>
    </row>
    <row r="32">
      <c r="A32" s="284" t="s">
        <v>81</v>
      </c>
      <c r="B32" s="303">
        <v>3.0</v>
      </c>
      <c r="C32" s="257" t="s">
        <v>431</v>
      </c>
      <c r="D32" s="256" t="s">
        <v>348</v>
      </c>
      <c r="E32" s="257">
        <v>4.0</v>
      </c>
      <c r="F32" s="257">
        <v>7.0</v>
      </c>
      <c r="G32" s="258" t="s">
        <v>14</v>
      </c>
      <c r="H32" s="278"/>
      <c r="I32" s="244" t="s">
        <v>14</v>
      </c>
    </row>
    <row r="33">
      <c r="A33" s="212" t="s">
        <v>173</v>
      </c>
      <c r="B33" s="45"/>
      <c r="C33" s="45"/>
      <c r="D33" s="213" t="s">
        <v>174</v>
      </c>
      <c r="E33" s="214">
        <f t="shared" ref="E33:F33" si="1">SUM(E6:E32)</f>
        <v>137</v>
      </c>
      <c r="F33" s="214">
        <f t="shared" si="1"/>
        <v>146</v>
      </c>
      <c r="G33" s="215"/>
      <c r="H33" s="276"/>
      <c r="I33" s="324"/>
    </row>
  </sheetData>
  <mergeCells count="2">
    <mergeCell ref="A5:G6"/>
    <mergeCell ref="A33:C33"/>
  </mergeCells>
  <drawing r:id="rId1"/>
</worksheet>
</file>

<file path=xl/worksheets/sheet3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4.14"/>
    <col customWidth="1" min="5" max="5" width="5.86"/>
    <col customWidth="1" min="6" max="6" width="5.71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COUNTIF(G8:G37,"W")&amp;"-"&amp;COUNTIF(G8:G37,"L")&amp;"-"&amp;COUNTIF(G8:G37,"T")&amp;"-"&amp;COUNTIF(G8:G37,"OTL")</f>
        <v>20-6-2-0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COUNTIF(I8:I37,"W")&amp;"-"&amp;COUNTIF(I8:I37,"L")&amp;"-"&amp;COUNTIF(I8:I37,"T")&amp;"-"&amp;COUNTIF(I8:I37,"OTL")</f>
        <v>14-6-1-0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438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15.0</v>
      </c>
      <c r="C8" s="364" t="s">
        <v>379</v>
      </c>
      <c r="D8" s="363" t="s">
        <v>421</v>
      </c>
      <c r="E8" s="364">
        <v>11.0</v>
      </c>
      <c r="F8" s="364">
        <v>4.0</v>
      </c>
      <c r="G8" s="365" t="s">
        <v>23</v>
      </c>
      <c r="H8" s="278"/>
      <c r="I8" s="13"/>
    </row>
    <row r="9">
      <c r="A9" s="366" t="s">
        <v>154</v>
      </c>
      <c r="B9" s="367">
        <v>21.0</v>
      </c>
      <c r="C9" s="368" t="s">
        <v>402</v>
      </c>
      <c r="D9" s="367" t="s">
        <v>421</v>
      </c>
      <c r="E9" s="368">
        <v>4.0</v>
      </c>
      <c r="F9" s="368">
        <v>2.0</v>
      </c>
      <c r="G9" s="369" t="s">
        <v>23</v>
      </c>
      <c r="H9" s="276"/>
      <c r="I9" s="324"/>
    </row>
    <row r="10">
      <c r="A10" s="366" t="s">
        <v>154</v>
      </c>
      <c r="B10" s="367">
        <v>22.0</v>
      </c>
      <c r="C10" s="368" t="s">
        <v>229</v>
      </c>
      <c r="D10" s="367" t="s">
        <v>421</v>
      </c>
      <c r="E10" s="368">
        <v>9.0</v>
      </c>
      <c r="F10" s="368">
        <v>5.0</v>
      </c>
      <c r="G10" s="369" t="s">
        <v>23</v>
      </c>
      <c r="H10" s="278"/>
      <c r="I10" s="13"/>
    </row>
    <row r="11">
      <c r="A11" s="241" t="s">
        <v>17</v>
      </c>
      <c r="B11" s="244">
        <v>27.0</v>
      </c>
      <c r="C11" s="243" t="s">
        <v>418</v>
      </c>
      <c r="D11" s="244" t="s">
        <v>348</v>
      </c>
      <c r="E11" s="243">
        <v>9.0</v>
      </c>
      <c r="F11" s="243">
        <v>5.0</v>
      </c>
      <c r="G11" s="245" t="s">
        <v>23</v>
      </c>
      <c r="H11" s="278"/>
      <c r="I11" s="244" t="s">
        <v>23</v>
      </c>
    </row>
    <row r="12">
      <c r="A12" s="241" t="s">
        <v>17</v>
      </c>
      <c r="B12" s="244">
        <v>28.0</v>
      </c>
      <c r="C12" s="243" t="s">
        <v>418</v>
      </c>
      <c r="D12" s="244" t="s">
        <v>348</v>
      </c>
      <c r="E12" s="243">
        <v>8.0</v>
      </c>
      <c r="F12" s="243">
        <v>2.0</v>
      </c>
      <c r="G12" s="245" t="s">
        <v>23</v>
      </c>
      <c r="H12" s="278"/>
      <c r="I12" s="244" t="s">
        <v>23</v>
      </c>
    </row>
    <row r="13">
      <c r="A13" s="366" t="s">
        <v>158</v>
      </c>
      <c r="B13" s="367">
        <v>1.0</v>
      </c>
      <c r="C13" s="368" t="s">
        <v>128</v>
      </c>
      <c r="D13" s="367" t="s">
        <v>348</v>
      </c>
      <c r="E13" s="368">
        <v>9.0</v>
      </c>
      <c r="F13" s="368">
        <v>7.0</v>
      </c>
      <c r="G13" s="369" t="s">
        <v>23</v>
      </c>
      <c r="H13" s="278"/>
      <c r="I13" s="13"/>
    </row>
    <row r="14">
      <c r="A14" s="241" t="s">
        <v>26</v>
      </c>
      <c r="B14" s="244">
        <v>4.0</v>
      </c>
      <c r="C14" s="243" t="s">
        <v>254</v>
      </c>
      <c r="D14" s="244" t="s">
        <v>421</v>
      </c>
      <c r="E14" s="243">
        <v>5.0</v>
      </c>
      <c r="F14" s="243">
        <v>6.0</v>
      </c>
      <c r="G14" s="245" t="s">
        <v>14</v>
      </c>
      <c r="H14" s="278"/>
      <c r="I14" s="244" t="s">
        <v>14</v>
      </c>
    </row>
    <row r="15">
      <c r="A15" s="325" t="s">
        <v>26</v>
      </c>
      <c r="B15" s="36">
        <v>5.0</v>
      </c>
      <c r="C15" s="326" t="s">
        <v>229</v>
      </c>
      <c r="D15" s="36" t="s">
        <v>421</v>
      </c>
      <c r="E15" s="326">
        <v>9.0</v>
      </c>
      <c r="F15" s="326">
        <v>5.0</v>
      </c>
      <c r="G15" s="327" t="s">
        <v>23</v>
      </c>
      <c r="H15" s="278"/>
      <c r="I15" s="244" t="s">
        <v>23</v>
      </c>
    </row>
    <row r="16">
      <c r="A16" s="241" t="s">
        <v>26</v>
      </c>
      <c r="B16" s="244">
        <v>11.0</v>
      </c>
      <c r="C16" s="243" t="s">
        <v>439</v>
      </c>
      <c r="D16" s="244" t="s">
        <v>421</v>
      </c>
      <c r="E16" s="243">
        <v>5.0</v>
      </c>
      <c r="F16" s="243">
        <v>5.0</v>
      </c>
      <c r="G16" s="245" t="s">
        <v>67</v>
      </c>
      <c r="H16" s="278"/>
      <c r="I16" s="244" t="s">
        <v>67</v>
      </c>
    </row>
    <row r="17">
      <c r="A17" s="325" t="s">
        <v>26</v>
      </c>
      <c r="B17" s="36">
        <v>18.0</v>
      </c>
      <c r="C17" s="326" t="s">
        <v>422</v>
      </c>
      <c r="D17" s="36" t="s">
        <v>421</v>
      </c>
      <c r="E17" s="326">
        <v>9.0</v>
      </c>
      <c r="F17" s="326">
        <v>1.0</v>
      </c>
      <c r="G17" s="327" t="s">
        <v>23</v>
      </c>
      <c r="H17" s="278"/>
      <c r="I17" s="244" t="s">
        <v>23</v>
      </c>
    </row>
    <row r="18">
      <c r="A18" s="325" t="s">
        <v>36</v>
      </c>
      <c r="B18" s="36">
        <v>2.0</v>
      </c>
      <c r="C18" s="326" t="s">
        <v>379</v>
      </c>
      <c r="D18" s="36" t="s">
        <v>421</v>
      </c>
      <c r="E18" s="326">
        <v>15.0</v>
      </c>
      <c r="F18" s="326">
        <v>5.0</v>
      </c>
      <c r="G18" s="327" t="s">
        <v>23</v>
      </c>
      <c r="H18" s="278"/>
      <c r="I18" s="244" t="s">
        <v>23</v>
      </c>
    </row>
    <row r="19">
      <c r="A19" s="325" t="s">
        <v>36</v>
      </c>
      <c r="B19" s="36">
        <v>8.0</v>
      </c>
      <c r="C19" s="326" t="s">
        <v>119</v>
      </c>
      <c r="D19" s="36" t="s">
        <v>348</v>
      </c>
      <c r="E19" s="326">
        <v>13.0</v>
      </c>
      <c r="F19" s="326">
        <v>3.0</v>
      </c>
      <c r="G19" s="327" t="s">
        <v>23</v>
      </c>
      <c r="H19" s="278"/>
      <c r="I19" s="244" t="s">
        <v>23</v>
      </c>
    </row>
    <row r="20">
      <c r="A20" s="325" t="s">
        <v>36</v>
      </c>
      <c r="B20" s="36">
        <v>10.0</v>
      </c>
      <c r="C20" s="326" t="s">
        <v>440</v>
      </c>
      <c r="D20" s="36" t="s">
        <v>348</v>
      </c>
      <c r="E20" s="326">
        <v>3.0</v>
      </c>
      <c r="F20" s="326">
        <v>5.0</v>
      </c>
      <c r="G20" s="327" t="s">
        <v>14</v>
      </c>
      <c r="H20" s="278"/>
      <c r="I20" s="244" t="s">
        <v>14</v>
      </c>
    </row>
    <row r="21">
      <c r="A21" s="366" t="s">
        <v>163</v>
      </c>
      <c r="B21" s="367">
        <v>20.0</v>
      </c>
      <c r="C21" s="368" t="s">
        <v>441</v>
      </c>
      <c r="D21" s="367" t="s">
        <v>421</v>
      </c>
      <c r="E21" s="368">
        <v>6.0</v>
      </c>
      <c r="F21" s="368">
        <v>5.0</v>
      </c>
      <c r="G21" s="369" t="s">
        <v>23</v>
      </c>
      <c r="H21" s="278"/>
      <c r="I21" s="13"/>
    </row>
    <row r="22">
      <c r="A22" s="325" t="s">
        <v>38</v>
      </c>
      <c r="B22" s="335">
        <v>27.0</v>
      </c>
      <c r="C22" s="326" t="s">
        <v>229</v>
      </c>
      <c r="D22" s="36" t="s">
        <v>421</v>
      </c>
      <c r="E22" s="326">
        <v>6.0</v>
      </c>
      <c r="F22" s="326">
        <v>7.0</v>
      </c>
      <c r="G22" s="327" t="s">
        <v>14</v>
      </c>
      <c r="H22" s="278"/>
      <c r="I22" s="244" t="s">
        <v>14</v>
      </c>
    </row>
    <row r="23">
      <c r="A23" s="325" t="s">
        <v>38</v>
      </c>
      <c r="B23" s="335">
        <v>28.0</v>
      </c>
      <c r="C23" s="326" t="s">
        <v>431</v>
      </c>
      <c r="D23" s="36" t="s">
        <v>348</v>
      </c>
      <c r="E23" s="326">
        <v>6.0</v>
      </c>
      <c r="F23" s="326">
        <v>9.0</v>
      </c>
      <c r="G23" s="327" t="s">
        <v>14</v>
      </c>
      <c r="H23" s="278"/>
      <c r="I23" s="244" t="s">
        <v>14</v>
      </c>
    </row>
    <row r="24">
      <c r="A24" s="325" t="s">
        <v>43</v>
      </c>
      <c r="B24" s="335">
        <v>3.0</v>
      </c>
      <c r="C24" s="326" t="s">
        <v>425</v>
      </c>
      <c r="D24" s="36" t="s">
        <v>421</v>
      </c>
      <c r="E24" s="326">
        <v>6.0</v>
      </c>
      <c r="F24" s="326">
        <v>5.0</v>
      </c>
      <c r="G24" s="327" t="s">
        <v>23</v>
      </c>
      <c r="H24" s="278"/>
      <c r="I24" s="244" t="s">
        <v>23</v>
      </c>
    </row>
    <row r="25">
      <c r="A25" s="325" t="s">
        <v>43</v>
      </c>
      <c r="B25" s="335">
        <v>4.0</v>
      </c>
      <c r="C25" s="326" t="s">
        <v>440</v>
      </c>
      <c r="D25" s="36" t="s">
        <v>348</v>
      </c>
      <c r="E25" s="326">
        <v>10.0</v>
      </c>
      <c r="F25" s="326">
        <v>4.0</v>
      </c>
      <c r="G25" s="327" t="s">
        <v>23</v>
      </c>
      <c r="H25" s="278"/>
      <c r="I25" s="244" t="s">
        <v>23</v>
      </c>
    </row>
    <row r="26">
      <c r="A26" s="366" t="s">
        <v>240</v>
      </c>
      <c r="B26" s="378">
        <v>10.0</v>
      </c>
      <c r="C26" s="368" t="s">
        <v>375</v>
      </c>
      <c r="D26" s="367" t="s">
        <v>348</v>
      </c>
      <c r="E26" s="368">
        <v>10.0</v>
      </c>
      <c r="F26" s="368">
        <v>6.0</v>
      </c>
      <c r="G26" s="369" t="s">
        <v>23</v>
      </c>
      <c r="H26" s="278"/>
      <c r="I26" s="13"/>
    </row>
    <row r="27">
      <c r="A27" s="325" t="s">
        <v>43</v>
      </c>
      <c r="B27" s="335">
        <v>12.0</v>
      </c>
      <c r="C27" s="224" t="s">
        <v>437</v>
      </c>
      <c r="D27" s="36" t="s">
        <v>348</v>
      </c>
      <c r="E27" s="326">
        <v>13.0</v>
      </c>
      <c r="F27" s="326">
        <v>4.0</v>
      </c>
      <c r="G27" s="327" t="s">
        <v>23</v>
      </c>
      <c r="H27" s="278"/>
      <c r="I27" s="244" t="s">
        <v>23</v>
      </c>
    </row>
    <row r="28">
      <c r="A28" s="241" t="s">
        <v>43</v>
      </c>
      <c r="B28" s="297">
        <v>17.0</v>
      </c>
      <c r="C28" s="100" t="s">
        <v>430</v>
      </c>
      <c r="D28" s="244" t="s">
        <v>421</v>
      </c>
      <c r="E28" s="243">
        <v>13.0</v>
      </c>
      <c r="F28" s="243">
        <v>3.0</v>
      </c>
      <c r="G28" s="245" t="s">
        <v>23</v>
      </c>
      <c r="H28" s="278"/>
      <c r="I28" s="244" t="s">
        <v>23</v>
      </c>
    </row>
    <row r="29">
      <c r="A29" s="366" t="s">
        <v>240</v>
      </c>
      <c r="B29" s="378">
        <v>20.0</v>
      </c>
      <c r="C29" s="368" t="s">
        <v>442</v>
      </c>
      <c r="D29" s="367" t="s">
        <v>348</v>
      </c>
      <c r="E29" s="368">
        <v>6.0</v>
      </c>
      <c r="F29" s="368">
        <v>6.0</v>
      </c>
      <c r="G29" s="369" t="s">
        <v>67</v>
      </c>
      <c r="H29" s="278"/>
      <c r="I29" s="13"/>
    </row>
    <row r="30">
      <c r="A30" s="241" t="s">
        <v>43</v>
      </c>
      <c r="B30" s="297">
        <v>24.0</v>
      </c>
      <c r="C30" s="243" t="s">
        <v>408</v>
      </c>
      <c r="D30" s="244" t="s">
        <v>421</v>
      </c>
      <c r="E30" s="243">
        <v>4.0</v>
      </c>
      <c r="F30" s="243">
        <v>3.0</v>
      </c>
      <c r="G30" s="245" t="s">
        <v>23</v>
      </c>
      <c r="H30" s="278"/>
      <c r="I30" s="244" t="s">
        <v>23</v>
      </c>
    </row>
    <row r="31">
      <c r="A31" s="241" t="s">
        <v>43</v>
      </c>
      <c r="B31" s="297">
        <v>25.0</v>
      </c>
      <c r="C31" s="243" t="s">
        <v>250</v>
      </c>
      <c r="D31" s="244" t="s">
        <v>348</v>
      </c>
      <c r="E31" s="243">
        <v>8.0</v>
      </c>
      <c r="F31" s="243">
        <v>2.0</v>
      </c>
      <c r="G31" s="245" t="s">
        <v>23</v>
      </c>
      <c r="H31" s="278"/>
      <c r="I31" s="244" t="s">
        <v>23</v>
      </c>
    </row>
    <row r="32">
      <c r="A32" s="284" t="s">
        <v>81</v>
      </c>
      <c r="B32" s="303">
        <v>2.0</v>
      </c>
      <c r="C32" s="257" t="s">
        <v>45</v>
      </c>
      <c r="D32" s="256" t="s">
        <v>348</v>
      </c>
      <c r="E32" s="257">
        <v>8.0</v>
      </c>
      <c r="F32" s="257">
        <v>3.0</v>
      </c>
      <c r="G32" s="258" t="s">
        <v>23</v>
      </c>
      <c r="H32" s="278"/>
      <c r="I32" s="244" t="s">
        <v>23</v>
      </c>
    </row>
    <row r="33">
      <c r="A33" s="372"/>
      <c r="B33" s="373"/>
      <c r="C33" s="374"/>
      <c r="D33" s="375"/>
      <c r="E33" s="374"/>
      <c r="F33" s="374"/>
      <c r="G33" s="376"/>
      <c r="H33" s="276"/>
      <c r="I33" s="324"/>
    </row>
    <row r="34">
      <c r="A34" s="251" t="s">
        <v>443</v>
      </c>
      <c r="B34" s="11"/>
      <c r="C34" s="11"/>
      <c r="D34" s="11"/>
      <c r="E34" s="11"/>
      <c r="F34" s="11"/>
      <c r="G34" s="12"/>
      <c r="H34" s="276"/>
      <c r="I34" s="324"/>
    </row>
    <row r="35">
      <c r="A35" s="329" t="s">
        <v>81</v>
      </c>
      <c r="B35" s="330">
        <v>15.0</v>
      </c>
      <c r="C35" s="331" t="s">
        <v>444</v>
      </c>
      <c r="D35" s="332" t="s">
        <v>370</v>
      </c>
      <c r="E35" s="331">
        <v>8.0</v>
      </c>
      <c r="F35" s="331">
        <v>1.0</v>
      </c>
      <c r="G35" s="333" t="s">
        <v>23</v>
      </c>
      <c r="H35" s="370"/>
      <c r="I35" s="244" t="s">
        <v>23</v>
      </c>
    </row>
    <row r="36">
      <c r="A36" s="379" t="s">
        <v>81</v>
      </c>
      <c r="B36" s="380">
        <v>18.0</v>
      </c>
      <c r="C36" s="381" t="s">
        <v>445</v>
      </c>
      <c r="D36" s="382" t="s">
        <v>370</v>
      </c>
      <c r="E36" s="381">
        <v>1.0</v>
      </c>
      <c r="F36" s="381">
        <v>8.0</v>
      </c>
      <c r="G36" s="383" t="s">
        <v>14</v>
      </c>
      <c r="H36" s="370"/>
      <c r="I36" s="244" t="s">
        <v>14</v>
      </c>
    </row>
    <row r="37">
      <c r="A37" s="255" t="s">
        <v>81</v>
      </c>
      <c r="B37" s="303">
        <v>22.0</v>
      </c>
      <c r="C37" s="257" t="s">
        <v>446</v>
      </c>
      <c r="D37" s="256" t="s">
        <v>370</v>
      </c>
      <c r="E37" s="257">
        <v>4.0</v>
      </c>
      <c r="F37" s="257">
        <v>6.0</v>
      </c>
      <c r="G37" s="258" t="s">
        <v>14</v>
      </c>
      <c r="H37" s="370"/>
      <c r="I37" s="244" t="s">
        <v>14</v>
      </c>
    </row>
    <row r="38">
      <c r="A38" s="212" t="s">
        <v>286</v>
      </c>
      <c r="B38" s="45"/>
      <c r="C38" s="45"/>
      <c r="D38" s="213" t="s">
        <v>174</v>
      </c>
      <c r="E38" s="214">
        <f t="shared" ref="E38:F38" si="1">SUM(E8:E37)</f>
        <v>218</v>
      </c>
      <c r="F38" s="214">
        <f t="shared" si="1"/>
        <v>127</v>
      </c>
      <c r="G38" s="215"/>
      <c r="H38" s="276"/>
      <c r="I38" s="324"/>
    </row>
  </sheetData>
  <mergeCells count="3">
    <mergeCell ref="A5:G6"/>
    <mergeCell ref="A34:G34"/>
    <mergeCell ref="A38:C38"/>
  </mergeCells>
  <drawing r:id="rId1"/>
</worksheet>
</file>

<file path=xl/worksheets/sheet3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COUNTIF(G5:G31,"W")&amp;"-"&amp;COUNTIF(G5:G31,"L")&amp;"-"&amp;COUNTIF(G5:G31,"T")&amp;"-"&amp;COUNTIF(G5:G31,"OTL")</f>
        <v>16-5-1-0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COUNTIF(I5:I31,"W")&amp;"-"&amp;COUNTIF(I5:I31,"L")&amp;"-"&amp;COUNTIF(I5:I31,"T")&amp;"-"&amp;COUNTIF(I5:I31,"OTL")</f>
        <v>14-4-1-0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447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14.0</v>
      </c>
      <c r="C8" s="364" t="s">
        <v>45</v>
      </c>
      <c r="D8" s="363" t="s">
        <v>348</v>
      </c>
      <c r="E8" s="364">
        <v>8.0</v>
      </c>
      <c r="F8" s="364">
        <v>6.0</v>
      </c>
      <c r="G8" s="365" t="s">
        <v>23</v>
      </c>
      <c r="H8" s="278"/>
      <c r="I8" s="13"/>
    </row>
    <row r="9">
      <c r="A9" s="325" t="s">
        <v>17</v>
      </c>
      <c r="B9" s="36">
        <v>22.0</v>
      </c>
      <c r="C9" s="326" t="s">
        <v>448</v>
      </c>
      <c r="D9" s="36" t="s">
        <v>348</v>
      </c>
      <c r="E9" s="326">
        <v>12.0</v>
      </c>
      <c r="F9" s="326">
        <v>2.0</v>
      </c>
      <c r="G9" s="327" t="s">
        <v>23</v>
      </c>
      <c r="H9" s="276"/>
      <c r="I9" s="275" t="s">
        <v>23</v>
      </c>
    </row>
    <row r="10">
      <c r="A10" s="366" t="s">
        <v>154</v>
      </c>
      <c r="B10" s="367">
        <v>23.0</v>
      </c>
      <c r="C10" s="368" t="s">
        <v>250</v>
      </c>
      <c r="D10" s="367" t="s">
        <v>348</v>
      </c>
      <c r="E10" s="368">
        <v>4.0</v>
      </c>
      <c r="F10" s="368">
        <v>8.0</v>
      </c>
      <c r="G10" s="369" t="s">
        <v>14</v>
      </c>
      <c r="H10" s="278"/>
      <c r="I10" s="13"/>
    </row>
    <row r="11">
      <c r="A11" s="366" t="s">
        <v>154</v>
      </c>
      <c r="B11" s="367">
        <v>25.0</v>
      </c>
      <c r="C11" s="368" t="s">
        <v>379</v>
      </c>
      <c r="D11" s="367" t="s">
        <v>421</v>
      </c>
      <c r="E11" s="368">
        <v>13.0</v>
      </c>
      <c r="F11" s="368">
        <v>2.0</v>
      </c>
      <c r="G11" s="369" t="s">
        <v>23</v>
      </c>
      <c r="H11" s="278"/>
      <c r="I11" s="13"/>
    </row>
    <row r="12">
      <c r="A12" s="241" t="s">
        <v>17</v>
      </c>
      <c r="B12" s="244">
        <v>30.0</v>
      </c>
      <c r="C12" s="243" t="s">
        <v>402</v>
      </c>
      <c r="D12" s="244" t="s">
        <v>421</v>
      </c>
      <c r="E12" s="243">
        <v>3.0</v>
      </c>
      <c r="F12" s="243">
        <v>4.0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10.0</v>
      </c>
      <c r="C13" s="243" t="s">
        <v>250</v>
      </c>
      <c r="D13" s="244" t="s">
        <v>348</v>
      </c>
      <c r="E13" s="243">
        <v>5.0</v>
      </c>
      <c r="F13" s="243">
        <v>7.0</v>
      </c>
      <c r="G13" s="245" t="s">
        <v>14</v>
      </c>
      <c r="H13" s="278"/>
      <c r="I13" s="244" t="s">
        <v>14</v>
      </c>
    </row>
    <row r="14">
      <c r="A14" s="241" t="s">
        <v>26</v>
      </c>
      <c r="B14" s="244">
        <v>12.0</v>
      </c>
      <c r="C14" s="243" t="s">
        <v>407</v>
      </c>
      <c r="D14" s="244" t="s">
        <v>348</v>
      </c>
      <c r="E14" s="243">
        <v>9.0</v>
      </c>
      <c r="F14" s="243">
        <v>0.0</v>
      </c>
      <c r="G14" s="245" t="s">
        <v>23</v>
      </c>
      <c r="H14" s="278"/>
      <c r="I14" s="244" t="s">
        <v>23</v>
      </c>
    </row>
    <row r="15">
      <c r="A15" s="325" t="s">
        <v>26</v>
      </c>
      <c r="B15" s="36">
        <v>18.0</v>
      </c>
      <c r="C15" s="326" t="s">
        <v>45</v>
      </c>
      <c r="D15" s="36" t="s">
        <v>348</v>
      </c>
      <c r="E15" s="326">
        <v>5.0</v>
      </c>
      <c r="F15" s="326">
        <v>7.0</v>
      </c>
      <c r="G15" s="327" t="s">
        <v>14</v>
      </c>
      <c r="H15" s="278"/>
      <c r="I15" s="244" t="s">
        <v>14</v>
      </c>
    </row>
    <row r="16">
      <c r="A16" s="241" t="s">
        <v>26</v>
      </c>
      <c r="B16" s="244">
        <v>19.0</v>
      </c>
      <c r="C16" s="243" t="s">
        <v>355</v>
      </c>
      <c r="D16" s="244" t="s">
        <v>421</v>
      </c>
      <c r="E16" s="243">
        <v>14.0</v>
      </c>
      <c r="F16" s="243">
        <v>1.0</v>
      </c>
      <c r="G16" s="245" t="s">
        <v>23</v>
      </c>
      <c r="H16" s="278"/>
      <c r="I16" s="244" t="s">
        <v>23</v>
      </c>
    </row>
    <row r="17">
      <c r="A17" s="325" t="s">
        <v>36</v>
      </c>
      <c r="B17" s="36">
        <v>3.0</v>
      </c>
      <c r="C17" s="326" t="s">
        <v>379</v>
      </c>
      <c r="D17" s="36" t="s">
        <v>421</v>
      </c>
      <c r="E17" s="326">
        <v>9.0</v>
      </c>
      <c r="F17" s="326">
        <v>5.0</v>
      </c>
      <c r="G17" s="327" t="s">
        <v>23</v>
      </c>
      <c r="H17" s="278"/>
      <c r="I17" s="244" t="s">
        <v>23</v>
      </c>
    </row>
    <row r="18">
      <c r="A18" s="325" t="s">
        <v>401</v>
      </c>
      <c r="B18" s="36">
        <v>4.0</v>
      </c>
      <c r="C18" s="326" t="s">
        <v>449</v>
      </c>
      <c r="D18" s="36" t="s">
        <v>348</v>
      </c>
      <c r="E18" s="326">
        <v>1.0</v>
      </c>
      <c r="F18" s="326">
        <v>3.0</v>
      </c>
      <c r="G18" s="327" t="s">
        <v>23</v>
      </c>
      <c r="H18" s="278"/>
      <c r="I18" s="244" t="s">
        <v>23</v>
      </c>
    </row>
    <row r="19">
      <c r="A19" s="325" t="s">
        <v>401</v>
      </c>
      <c r="B19" s="36">
        <v>8.0</v>
      </c>
      <c r="C19" s="326" t="s">
        <v>450</v>
      </c>
      <c r="D19" s="36" t="s">
        <v>421</v>
      </c>
      <c r="E19" s="326">
        <v>5.0</v>
      </c>
      <c r="F19" s="326">
        <v>6.0</v>
      </c>
      <c r="G19" s="327" t="s">
        <v>23</v>
      </c>
      <c r="H19" s="278"/>
      <c r="I19" s="244" t="s">
        <v>23</v>
      </c>
    </row>
    <row r="20">
      <c r="A20" s="325" t="s">
        <v>36</v>
      </c>
      <c r="B20" s="36">
        <v>11.0</v>
      </c>
      <c r="C20" s="326" t="s">
        <v>440</v>
      </c>
      <c r="D20" s="36" t="s">
        <v>348</v>
      </c>
      <c r="E20" s="326">
        <v>9.0</v>
      </c>
      <c r="F20" s="326">
        <v>1.0</v>
      </c>
      <c r="G20" s="327" t="s">
        <v>23</v>
      </c>
      <c r="H20" s="278"/>
      <c r="I20" s="244" t="s">
        <v>23</v>
      </c>
    </row>
    <row r="21">
      <c r="A21" s="325" t="s">
        <v>38</v>
      </c>
      <c r="B21" s="36">
        <v>21.0</v>
      </c>
      <c r="C21" s="326" t="s">
        <v>425</v>
      </c>
      <c r="D21" s="36" t="s">
        <v>421</v>
      </c>
      <c r="E21" s="326">
        <v>5.0</v>
      </c>
      <c r="F21" s="326">
        <v>5.0</v>
      </c>
      <c r="G21" s="327" t="s">
        <v>67</v>
      </c>
      <c r="H21" s="278"/>
      <c r="I21" s="244" t="s">
        <v>67</v>
      </c>
    </row>
    <row r="22">
      <c r="A22" s="325" t="s">
        <v>38</v>
      </c>
      <c r="B22" s="335">
        <v>22.0</v>
      </c>
      <c r="C22" s="326" t="s">
        <v>451</v>
      </c>
      <c r="D22" s="36" t="s">
        <v>348</v>
      </c>
      <c r="E22" s="326">
        <v>11.0</v>
      </c>
      <c r="F22" s="326">
        <v>5.0</v>
      </c>
      <c r="G22" s="327" t="s">
        <v>23</v>
      </c>
      <c r="H22" s="278"/>
      <c r="I22" s="244" t="s">
        <v>23</v>
      </c>
    </row>
    <row r="23">
      <c r="A23" s="325" t="s">
        <v>38</v>
      </c>
      <c r="B23" s="335">
        <v>28.0</v>
      </c>
      <c r="C23" s="326" t="s">
        <v>233</v>
      </c>
      <c r="D23" s="36" t="s">
        <v>421</v>
      </c>
      <c r="E23" s="326">
        <v>13.0</v>
      </c>
      <c r="F23" s="326">
        <v>1.0</v>
      </c>
      <c r="G23" s="327" t="s">
        <v>23</v>
      </c>
      <c r="H23" s="278"/>
      <c r="I23" s="244" t="s">
        <v>23</v>
      </c>
    </row>
    <row r="24">
      <c r="A24" s="325" t="s">
        <v>43</v>
      </c>
      <c r="B24" s="335">
        <v>4.0</v>
      </c>
      <c r="C24" s="326" t="s">
        <v>230</v>
      </c>
      <c r="D24" s="36" t="s">
        <v>421</v>
      </c>
      <c r="E24" s="326">
        <v>13.0</v>
      </c>
      <c r="F24" s="326">
        <v>3.0</v>
      </c>
      <c r="G24" s="327" t="s">
        <v>23</v>
      </c>
      <c r="H24" s="278"/>
      <c r="I24" s="244" t="s">
        <v>23</v>
      </c>
    </row>
    <row r="25">
      <c r="A25" s="241" t="s">
        <v>43</v>
      </c>
      <c r="B25" s="297">
        <v>11.0</v>
      </c>
      <c r="C25" s="243" t="s">
        <v>229</v>
      </c>
      <c r="D25" s="244" t="s">
        <v>421</v>
      </c>
      <c r="E25" s="243">
        <v>9.0</v>
      </c>
      <c r="F25" s="243">
        <v>1.0</v>
      </c>
      <c r="G25" s="245" t="s">
        <v>23</v>
      </c>
      <c r="H25" s="278"/>
      <c r="I25" s="244" t="s">
        <v>23</v>
      </c>
    </row>
    <row r="26">
      <c r="A26" s="241" t="s">
        <v>43</v>
      </c>
      <c r="B26" s="297">
        <v>15.0</v>
      </c>
      <c r="C26" s="243" t="s">
        <v>128</v>
      </c>
      <c r="D26" s="244" t="s">
        <v>348</v>
      </c>
      <c r="E26" s="243">
        <v>20.0</v>
      </c>
      <c r="F26" s="243">
        <v>0.0</v>
      </c>
      <c r="G26" s="245" t="s">
        <v>23</v>
      </c>
      <c r="H26" s="278"/>
      <c r="I26" s="244" t="s">
        <v>23</v>
      </c>
    </row>
    <row r="27">
      <c r="A27" s="241" t="s">
        <v>43</v>
      </c>
      <c r="B27" s="297">
        <v>18.0</v>
      </c>
      <c r="C27" s="243" t="s">
        <v>378</v>
      </c>
      <c r="D27" s="244" t="s">
        <v>421</v>
      </c>
      <c r="E27" s="243">
        <v>10.0</v>
      </c>
      <c r="F27" s="243">
        <v>1.0</v>
      </c>
      <c r="G27" s="245" t="s">
        <v>23</v>
      </c>
      <c r="H27" s="278"/>
      <c r="I27" s="244" t="s">
        <v>23</v>
      </c>
    </row>
    <row r="28">
      <c r="A28" s="284" t="s">
        <v>43</v>
      </c>
      <c r="B28" s="303">
        <v>19.0</v>
      </c>
      <c r="C28" s="257" t="s">
        <v>119</v>
      </c>
      <c r="D28" s="256" t="s">
        <v>348</v>
      </c>
      <c r="E28" s="257">
        <v>13.0</v>
      </c>
      <c r="F28" s="257">
        <v>3.0</v>
      </c>
      <c r="G28" s="258" t="s">
        <v>23</v>
      </c>
      <c r="H28" s="278"/>
      <c r="I28" s="244" t="s">
        <v>23</v>
      </c>
    </row>
    <row r="29">
      <c r="A29" s="372"/>
      <c r="B29" s="373"/>
      <c r="C29" s="374"/>
      <c r="D29" s="375"/>
      <c r="E29" s="374"/>
      <c r="F29" s="374"/>
      <c r="G29" s="376"/>
      <c r="H29" s="276"/>
      <c r="I29" s="324"/>
    </row>
    <row r="30">
      <c r="A30" s="251" t="s">
        <v>452</v>
      </c>
      <c r="B30" s="11"/>
      <c r="C30" s="11"/>
      <c r="D30" s="11"/>
      <c r="E30" s="11"/>
      <c r="F30" s="11"/>
      <c r="G30" s="12"/>
      <c r="H30" s="276"/>
      <c r="I30" s="324"/>
    </row>
    <row r="31">
      <c r="A31" s="371" t="s">
        <v>81</v>
      </c>
      <c r="B31" s="314">
        <v>2.0</v>
      </c>
      <c r="C31" s="167" t="s">
        <v>27</v>
      </c>
      <c r="D31" s="288" t="s">
        <v>370</v>
      </c>
      <c r="E31" s="167">
        <v>5.0</v>
      </c>
      <c r="F31" s="167">
        <v>8.0</v>
      </c>
      <c r="G31" s="289" t="s">
        <v>14</v>
      </c>
      <c r="H31" s="370"/>
      <c r="I31" s="244" t="s">
        <v>14</v>
      </c>
    </row>
    <row r="32">
      <c r="A32" s="212" t="s">
        <v>173</v>
      </c>
      <c r="B32" s="45"/>
      <c r="C32" s="45"/>
      <c r="D32" s="213" t="s">
        <v>174</v>
      </c>
      <c r="E32" s="214">
        <f t="shared" ref="E32:F32" si="1">SUM(E8:E31)</f>
        <v>196</v>
      </c>
      <c r="F32" s="214">
        <f t="shared" si="1"/>
        <v>79</v>
      </c>
      <c r="G32" s="215"/>
      <c r="H32" s="276"/>
      <c r="I32" s="324"/>
    </row>
  </sheetData>
  <mergeCells count="3">
    <mergeCell ref="A5:G6"/>
    <mergeCell ref="A30:G30"/>
    <mergeCell ref="A32:C32"/>
  </mergeCells>
  <drawing r:id="rId1"/>
</worksheet>
</file>

<file path=xl/worksheets/sheet3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71"/>
    <col customWidth="1" min="5" max="5" width="5.0"/>
    <col customWidth="1" min="6" max="6" width="4.0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COUNTIF(G5:G30,"W")&amp;"-"&amp;COUNTIF(G5:G30,"L")&amp;"-"&amp;COUNTIF(G5:G30,"T")&amp;"-"&amp;COUNTIF(G5:G30,"OTL")</f>
        <v>12-8-1-0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COUNTIF(I5:I30,"W")&amp;"-"&amp;COUNTIF(I5:I30,"L")&amp;"-"&amp;COUNTIF(I5:I30,"T")&amp;"-"&amp;COUNTIF(I5:I30,"OTL")</f>
        <v>11-7-1-0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453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23.0</v>
      </c>
      <c r="C8" s="364" t="s">
        <v>253</v>
      </c>
      <c r="D8" s="363" t="s">
        <v>421</v>
      </c>
      <c r="E8" s="364">
        <v>11.0</v>
      </c>
      <c r="F8" s="364">
        <v>5.0</v>
      </c>
      <c r="G8" s="365" t="s">
        <v>23</v>
      </c>
      <c r="H8" s="278"/>
      <c r="I8" s="13"/>
    </row>
    <row r="9">
      <c r="A9" s="366" t="s">
        <v>154</v>
      </c>
      <c r="B9" s="367">
        <v>31.0</v>
      </c>
      <c r="C9" s="368" t="s">
        <v>418</v>
      </c>
      <c r="D9" s="367" t="s">
        <v>348</v>
      </c>
      <c r="E9" s="368">
        <v>3.0</v>
      </c>
      <c r="F9" s="368">
        <v>5.0</v>
      </c>
      <c r="G9" s="369" t="s">
        <v>14</v>
      </c>
      <c r="H9" s="276"/>
      <c r="I9" s="324"/>
    </row>
    <row r="10">
      <c r="A10" s="325" t="s">
        <v>26</v>
      </c>
      <c r="B10" s="36">
        <v>1.0</v>
      </c>
      <c r="C10" s="326" t="s">
        <v>418</v>
      </c>
      <c r="D10" s="36" t="s">
        <v>348</v>
      </c>
      <c r="E10" s="326">
        <v>4.0</v>
      </c>
      <c r="F10" s="326">
        <v>6.0</v>
      </c>
      <c r="G10" s="327" t="s">
        <v>14</v>
      </c>
      <c r="H10" s="278"/>
      <c r="I10" s="244" t="s">
        <v>14</v>
      </c>
    </row>
    <row r="11">
      <c r="A11" s="241" t="s">
        <v>26</v>
      </c>
      <c r="B11" s="244">
        <v>7.0</v>
      </c>
      <c r="C11" s="243" t="s">
        <v>377</v>
      </c>
      <c r="D11" s="244" t="s">
        <v>421</v>
      </c>
      <c r="E11" s="243">
        <v>13.0</v>
      </c>
      <c r="F11" s="243">
        <v>1.0</v>
      </c>
      <c r="G11" s="245" t="s">
        <v>23</v>
      </c>
      <c r="H11" s="278"/>
      <c r="I11" s="244" t="s">
        <v>23</v>
      </c>
    </row>
    <row r="12">
      <c r="A12" s="241" t="s">
        <v>26</v>
      </c>
      <c r="B12" s="244">
        <v>13.0</v>
      </c>
      <c r="C12" s="243" t="s">
        <v>226</v>
      </c>
      <c r="D12" s="244" t="s">
        <v>421</v>
      </c>
      <c r="E12" s="243">
        <v>14.0</v>
      </c>
      <c r="F12" s="243">
        <v>4.0</v>
      </c>
      <c r="G12" s="245" t="s">
        <v>23</v>
      </c>
      <c r="H12" s="278"/>
      <c r="I12" s="244" t="s">
        <v>23</v>
      </c>
    </row>
    <row r="13">
      <c r="A13" s="241" t="s">
        <v>26</v>
      </c>
      <c r="B13" s="244">
        <v>14.0</v>
      </c>
      <c r="C13" s="243" t="s">
        <v>119</v>
      </c>
      <c r="D13" s="244" t="s">
        <v>348</v>
      </c>
      <c r="E13" s="243">
        <v>8.0</v>
      </c>
      <c r="F13" s="243">
        <v>3.0</v>
      </c>
      <c r="G13" s="245" t="s">
        <v>23</v>
      </c>
      <c r="H13" s="278"/>
      <c r="I13" s="244" t="s">
        <v>23</v>
      </c>
    </row>
    <row r="14">
      <c r="A14" s="241" t="s">
        <v>26</v>
      </c>
      <c r="B14" s="244">
        <v>21.0</v>
      </c>
      <c r="C14" s="243" t="s">
        <v>229</v>
      </c>
      <c r="D14" s="244" t="s">
        <v>421</v>
      </c>
      <c r="E14" s="243">
        <v>7.0</v>
      </c>
      <c r="F14" s="243">
        <v>2.0</v>
      </c>
      <c r="G14" s="245" t="s">
        <v>23</v>
      </c>
      <c r="H14" s="278"/>
      <c r="I14" s="244" t="s">
        <v>23</v>
      </c>
    </row>
    <row r="15">
      <c r="A15" s="325" t="s">
        <v>26</v>
      </c>
      <c r="B15" s="36">
        <v>22.0</v>
      </c>
      <c r="C15" s="326" t="s">
        <v>383</v>
      </c>
      <c r="D15" s="36" t="s">
        <v>421</v>
      </c>
      <c r="E15" s="326">
        <v>10.0</v>
      </c>
      <c r="F15" s="326">
        <v>0.0</v>
      </c>
      <c r="G15" s="327" t="s">
        <v>23</v>
      </c>
      <c r="H15" s="278"/>
      <c r="I15" s="244" t="s">
        <v>23</v>
      </c>
    </row>
    <row r="16">
      <c r="A16" s="241" t="s">
        <v>36</v>
      </c>
      <c r="B16" s="244">
        <v>4.0</v>
      </c>
      <c r="C16" s="243" t="s">
        <v>45</v>
      </c>
      <c r="D16" s="244" t="s">
        <v>348</v>
      </c>
      <c r="E16" s="243">
        <v>4.0</v>
      </c>
      <c r="F16" s="243">
        <v>5.0</v>
      </c>
      <c r="G16" s="245" t="s">
        <v>14</v>
      </c>
      <c r="H16" s="278"/>
      <c r="I16" s="244" t="s">
        <v>14</v>
      </c>
    </row>
    <row r="17">
      <c r="A17" s="325" t="s">
        <v>36</v>
      </c>
      <c r="B17" s="36">
        <v>5.0</v>
      </c>
      <c r="C17" s="326" t="s">
        <v>431</v>
      </c>
      <c r="D17" s="36" t="s">
        <v>348</v>
      </c>
      <c r="E17" s="326">
        <v>0.0</v>
      </c>
      <c r="F17" s="326">
        <v>7.0</v>
      </c>
      <c r="G17" s="327" t="s">
        <v>14</v>
      </c>
      <c r="H17" s="278"/>
      <c r="I17" s="244" t="s">
        <v>14</v>
      </c>
    </row>
    <row r="18">
      <c r="A18" s="325" t="s">
        <v>38</v>
      </c>
      <c r="B18" s="36">
        <v>18.0</v>
      </c>
      <c r="C18" s="326" t="s">
        <v>394</v>
      </c>
      <c r="D18" s="36" t="s">
        <v>348</v>
      </c>
      <c r="E18" s="326">
        <v>10.0</v>
      </c>
      <c r="F18" s="326">
        <v>0.0</v>
      </c>
      <c r="G18" s="327" t="s">
        <v>23</v>
      </c>
      <c r="H18" s="278"/>
      <c r="I18" s="244" t="s">
        <v>23</v>
      </c>
    </row>
    <row r="19">
      <c r="A19" s="325" t="s">
        <v>38</v>
      </c>
      <c r="B19" s="36">
        <v>22.0</v>
      </c>
      <c r="C19" s="326" t="s">
        <v>47</v>
      </c>
      <c r="D19" s="36" t="s">
        <v>348</v>
      </c>
      <c r="E19" s="326">
        <v>11.0</v>
      </c>
      <c r="F19" s="326">
        <v>1.0</v>
      </c>
      <c r="G19" s="327" t="s">
        <v>23</v>
      </c>
      <c r="H19" s="278"/>
      <c r="I19" s="244" t="s">
        <v>23</v>
      </c>
    </row>
    <row r="20">
      <c r="A20" s="325" t="s">
        <v>38</v>
      </c>
      <c r="B20" s="36">
        <v>23.0</v>
      </c>
      <c r="C20" s="326" t="s">
        <v>407</v>
      </c>
      <c r="D20" s="36" t="s">
        <v>348</v>
      </c>
      <c r="E20" s="326">
        <v>6.0</v>
      </c>
      <c r="F20" s="326">
        <v>4.0</v>
      </c>
      <c r="G20" s="327" t="s">
        <v>23</v>
      </c>
      <c r="H20" s="278"/>
      <c r="I20" s="244" t="s">
        <v>23</v>
      </c>
    </row>
    <row r="21">
      <c r="A21" s="325" t="s">
        <v>38</v>
      </c>
      <c r="B21" s="36">
        <v>30.0</v>
      </c>
      <c r="C21" s="326" t="s">
        <v>254</v>
      </c>
      <c r="D21" s="36" t="s">
        <v>421</v>
      </c>
      <c r="E21" s="326">
        <v>4.0</v>
      </c>
      <c r="F21" s="326">
        <v>8.0</v>
      </c>
      <c r="G21" s="327" t="s">
        <v>14</v>
      </c>
      <c r="H21" s="278"/>
      <c r="I21" s="244" t="s">
        <v>14</v>
      </c>
    </row>
    <row r="22">
      <c r="A22" s="325" t="s">
        <v>43</v>
      </c>
      <c r="B22" s="335">
        <v>6.0</v>
      </c>
      <c r="C22" s="326" t="s">
        <v>402</v>
      </c>
      <c r="D22" s="36" t="s">
        <v>421</v>
      </c>
      <c r="E22" s="326">
        <v>3.0</v>
      </c>
      <c r="F22" s="326">
        <v>1.0</v>
      </c>
      <c r="G22" s="327" t="s">
        <v>23</v>
      </c>
      <c r="H22" s="278"/>
      <c r="I22" s="244" t="s">
        <v>23</v>
      </c>
    </row>
    <row r="23">
      <c r="A23" s="325" t="s">
        <v>43</v>
      </c>
      <c r="B23" s="335">
        <v>13.0</v>
      </c>
      <c r="C23" s="326" t="s">
        <v>407</v>
      </c>
      <c r="D23" s="36" t="s">
        <v>348</v>
      </c>
      <c r="E23" s="326">
        <v>12.0</v>
      </c>
      <c r="F23" s="326">
        <v>4.0</v>
      </c>
      <c r="G23" s="327" t="s">
        <v>23</v>
      </c>
      <c r="H23" s="278"/>
      <c r="I23" s="244" t="s">
        <v>23</v>
      </c>
    </row>
    <row r="24">
      <c r="A24" s="325" t="s">
        <v>43</v>
      </c>
      <c r="B24" s="335">
        <v>20.0</v>
      </c>
      <c r="C24" s="326" t="s">
        <v>378</v>
      </c>
      <c r="D24" s="36" t="s">
        <v>421</v>
      </c>
      <c r="E24" s="326">
        <v>13.0</v>
      </c>
      <c r="F24" s="326">
        <v>2.0</v>
      </c>
      <c r="G24" s="327" t="s">
        <v>23</v>
      </c>
      <c r="H24" s="278"/>
      <c r="I24" s="244" t="s">
        <v>23</v>
      </c>
    </row>
    <row r="25">
      <c r="A25" s="241" t="s">
        <v>43</v>
      </c>
      <c r="B25" s="297">
        <v>21.0</v>
      </c>
      <c r="C25" s="243" t="s">
        <v>440</v>
      </c>
      <c r="D25" s="244" t="s">
        <v>348</v>
      </c>
      <c r="E25" s="243">
        <v>6.0</v>
      </c>
      <c r="F25" s="243">
        <v>14.0</v>
      </c>
      <c r="G25" s="245" t="s">
        <v>14</v>
      </c>
      <c r="H25" s="278"/>
      <c r="I25" s="244" t="s">
        <v>14</v>
      </c>
    </row>
    <row r="26">
      <c r="A26" s="241" t="s">
        <v>43</v>
      </c>
      <c r="B26" s="297">
        <v>26.0</v>
      </c>
      <c r="C26" s="243" t="s">
        <v>230</v>
      </c>
      <c r="D26" s="244" t="s">
        <v>421</v>
      </c>
      <c r="E26" s="243">
        <v>5.0</v>
      </c>
      <c r="F26" s="243">
        <v>6.0</v>
      </c>
      <c r="G26" s="245" t="s">
        <v>14</v>
      </c>
      <c r="H26" s="278"/>
      <c r="I26" s="244" t="s">
        <v>14</v>
      </c>
    </row>
    <row r="27">
      <c r="A27" s="284" t="s">
        <v>43</v>
      </c>
      <c r="B27" s="303">
        <v>27.0</v>
      </c>
      <c r="C27" s="257" t="s">
        <v>355</v>
      </c>
      <c r="D27" s="256" t="s">
        <v>421</v>
      </c>
      <c r="E27" s="257">
        <v>6.0</v>
      </c>
      <c r="F27" s="257">
        <v>6.0</v>
      </c>
      <c r="G27" s="258" t="s">
        <v>67</v>
      </c>
      <c r="H27" s="278"/>
      <c r="I27" s="244" t="s">
        <v>67</v>
      </c>
    </row>
    <row r="28">
      <c r="A28" s="372"/>
      <c r="B28" s="373"/>
      <c r="C28" s="374"/>
      <c r="D28" s="375"/>
      <c r="E28" s="374"/>
      <c r="F28" s="374"/>
      <c r="G28" s="376"/>
      <c r="H28" s="276"/>
      <c r="I28" s="324"/>
    </row>
    <row r="29">
      <c r="A29" s="251" t="s">
        <v>454</v>
      </c>
      <c r="B29" s="11"/>
      <c r="C29" s="11"/>
      <c r="D29" s="11"/>
      <c r="E29" s="11"/>
      <c r="F29" s="11"/>
      <c r="G29" s="12"/>
      <c r="H29" s="276"/>
      <c r="I29" s="324"/>
    </row>
    <row r="30">
      <c r="A30" s="371" t="s">
        <v>81</v>
      </c>
      <c r="B30" s="314">
        <v>7.0</v>
      </c>
      <c r="C30" s="167" t="s">
        <v>445</v>
      </c>
      <c r="D30" s="288" t="s">
        <v>370</v>
      </c>
      <c r="E30" s="167">
        <v>6.0</v>
      </c>
      <c r="F30" s="167">
        <v>10.0</v>
      </c>
      <c r="G30" s="289" t="s">
        <v>14</v>
      </c>
      <c r="H30" s="370"/>
      <c r="I30" s="244" t="s">
        <v>14</v>
      </c>
    </row>
    <row r="31">
      <c r="A31" s="212" t="s">
        <v>286</v>
      </c>
      <c r="B31" s="45"/>
      <c r="C31" s="45"/>
      <c r="D31" s="213" t="s">
        <v>174</v>
      </c>
      <c r="E31" s="214">
        <f t="shared" ref="E31:F31" si="1">SUM(E7:E30)</f>
        <v>156</v>
      </c>
      <c r="F31" s="214">
        <f t="shared" si="1"/>
        <v>94</v>
      </c>
      <c r="G31" s="215"/>
      <c r="H31" s="276"/>
      <c r="I31" s="324"/>
    </row>
  </sheetData>
  <mergeCells count="3">
    <mergeCell ref="A5:G6"/>
    <mergeCell ref="A29:G29"/>
    <mergeCell ref="A31:C31"/>
  </mergeCells>
  <drawing r:id="rId1"/>
</worksheet>
</file>

<file path=xl/worksheets/sheet3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3.29"/>
    <col customWidth="1" min="5" max="5" width="6.14"/>
    <col customWidth="1" min="6" max="6" width="5.86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COUNTIF(G5:G32,"W")&amp;"-"&amp;COUNTIF(G5:G32,"L")&amp;"-"&amp;COUNTIF(G5:G32,"T")&amp;"-"&amp;COUNTIF(G5:G32,"OTL")</f>
        <v>11-11-1-0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COUNTIF(I5:I32,"W")&amp;"-"&amp;COUNTIF(I5:I32,"L")&amp;"-"&amp;COUNTIF(I5:I32,"T")&amp;"-"&amp;COUNTIF(I5:I32,"OTL")</f>
        <v>10-8-1-0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455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26.0</v>
      </c>
      <c r="C8" s="364" t="s">
        <v>300</v>
      </c>
      <c r="D8" s="363" t="s">
        <v>348</v>
      </c>
      <c r="E8" s="364">
        <v>9.0</v>
      </c>
      <c r="F8" s="364">
        <v>7.0</v>
      </c>
      <c r="G8" s="365" t="s">
        <v>23</v>
      </c>
      <c r="H8" s="278"/>
      <c r="I8" s="13"/>
    </row>
    <row r="9">
      <c r="A9" s="325" t="s">
        <v>26</v>
      </c>
      <c r="B9" s="36">
        <v>1.0</v>
      </c>
      <c r="C9" s="326" t="s">
        <v>377</v>
      </c>
      <c r="D9" s="36" t="s">
        <v>421</v>
      </c>
      <c r="E9" s="326">
        <v>17.0</v>
      </c>
      <c r="F9" s="326">
        <v>6.0</v>
      </c>
      <c r="G9" s="327" t="s">
        <v>23</v>
      </c>
      <c r="H9" s="276"/>
      <c r="I9" s="275" t="s">
        <v>23</v>
      </c>
    </row>
    <row r="10">
      <c r="A10" s="366" t="s">
        <v>158</v>
      </c>
      <c r="B10" s="367">
        <v>4.0</v>
      </c>
      <c r="C10" s="368" t="s">
        <v>399</v>
      </c>
      <c r="D10" s="367" t="s">
        <v>348</v>
      </c>
      <c r="E10" s="368">
        <v>8.0</v>
      </c>
      <c r="F10" s="368">
        <v>10.0</v>
      </c>
      <c r="G10" s="369" t="s">
        <v>14</v>
      </c>
      <c r="H10" s="278"/>
      <c r="I10" s="13"/>
    </row>
    <row r="11">
      <c r="A11" s="366" t="s">
        <v>158</v>
      </c>
      <c r="B11" s="367">
        <v>5.0</v>
      </c>
      <c r="C11" s="368" t="s">
        <v>456</v>
      </c>
      <c r="D11" s="367" t="s">
        <v>348</v>
      </c>
      <c r="E11" s="368">
        <v>2.0</v>
      </c>
      <c r="F11" s="368">
        <v>18.0</v>
      </c>
      <c r="G11" s="369" t="s">
        <v>14</v>
      </c>
      <c r="H11" s="278"/>
      <c r="I11" s="13"/>
    </row>
    <row r="12">
      <c r="A12" s="241" t="s">
        <v>26</v>
      </c>
      <c r="B12" s="244">
        <v>6.0</v>
      </c>
      <c r="C12" s="243" t="s">
        <v>357</v>
      </c>
      <c r="D12" s="244" t="s">
        <v>348</v>
      </c>
      <c r="E12" s="243">
        <v>6.0</v>
      </c>
      <c r="F12" s="243">
        <v>7.0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12.0</v>
      </c>
      <c r="C13" s="243" t="s">
        <v>45</v>
      </c>
      <c r="D13" s="244" t="s">
        <v>348</v>
      </c>
      <c r="E13" s="243">
        <v>11.0</v>
      </c>
      <c r="F13" s="243">
        <v>6.0</v>
      </c>
      <c r="G13" s="245" t="s">
        <v>23</v>
      </c>
      <c r="H13" s="278"/>
      <c r="I13" s="244" t="s">
        <v>23</v>
      </c>
    </row>
    <row r="14">
      <c r="A14" s="241" t="s">
        <v>26</v>
      </c>
      <c r="B14" s="244">
        <v>15.0</v>
      </c>
      <c r="C14" s="243" t="s">
        <v>253</v>
      </c>
      <c r="D14" s="244" t="s">
        <v>421</v>
      </c>
      <c r="E14" s="243">
        <v>12.0</v>
      </c>
      <c r="F14" s="243">
        <v>4.0</v>
      </c>
      <c r="G14" s="245" t="s">
        <v>23</v>
      </c>
      <c r="H14" s="278"/>
      <c r="I14" s="244" t="s">
        <v>23</v>
      </c>
    </row>
    <row r="15">
      <c r="A15" s="325" t="s">
        <v>26</v>
      </c>
      <c r="B15" s="36">
        <v>22.0</v>
      </c>
      <c r="C15" s="326" t="s">
        <v>408</v>
      </c>
      <c r="D15" s="36" t="s">
        <v>421</v>
      </c>
      <c r="E15" s="326">
        <v>5.0</v>
      </c>
      <c r="F15" s="326">
        <v>8.0</v>
      </c>
      <c r="G15" s="327" t="s">
        <v>14</v>
      </c>
      <c r="H15" s="278"/>
      <c r="I15" s="244" t="s">
        <v>14</v>
      </c>
    </row>
    <row r="16">
      <c r="A16" s="241" t="s">
        <v>36</v>
      </c>
      <c r="B16" s="244">
        <v>6.0</v>
      </c>
      <c r="C16" s="243" t="s">
        <v>431</v>
      </c>
      <c r="D16" s="244" t="s">
        <v>348</v>
      </c>
      <c r="E16" s="243">
        <v>5.0</v>
      </c>
      <c r="F16" s="243">
        <v>11.0</v>
      </c>
      <c r="G16" s="245" t="s">
        <v>14</v>
      </c>
      <c r="H16" s="278"/>
      <c r="I16" s="244" t="s">
        <v>14</v>
      </c>
    </row>
    <row r="17">
      <c r="A17" s="325" t="s">
        <v>36</v>
      </c>
      <c r="B17" s="36">
        <v>11.0</v>
      </c>
      <c r="C17" s="326" t="s">
        <v>457</v>
      </c>
      <c r="D17" s="36" t="s">
        <v>370</v>
      </c>
      <c r="E17" s="326">
        <v>3.0</v>
      </c>
      <c r="F17" s="326">
        <v>7.0</v>
      </c>
      <c r="G17" s="327" t="s">
        <v>14</v>
      </c>
      <c r="H17" s="278"/>
      <c r="I17" s="244" t="s">
        <v>14</v>
      </c>
    </row>
    <row r="18">
      <c r="A18" s="325" t="s">
        <v>36</v>
      </c>
      <c r="B18" s="36">
        <v>12.0</v>
      </c>
      <c r="C18" s="326" t="s">
        <v>191</v>
      </c>
      <c r="D18" s="36" t="s">
        <v>348</v>
      </c>
      <c r="E18" s="326">
        <v>5.0</v>
      </c>
      <c r="F18" s="326">
        <v>9.0</v>
      </c>
      <c r="G18" s="327" t="s">
        <v>14</v>
      </c>
      <c r="H18" s="278"/>
      <c r="I18" s="244" t="s">
        <v>14</v>
      </c>
    </row>
    <row r="19">
      <c r="A19" s="325" t="s">
        <v>38</v>
      </c>
      <c r="B19" s="36">
        <v>24.0</v>
      </c>
      <c r="C19" s="326" t="s">
        <v>399</v>
      </c>
      <c r="D19" s="36" t="s">
        <v>348</v>
      </c>
      <c r="E19" s="326">
        <v>6.0</v>
      </c>
      <c r="F19" s="326">
        <v>4.0</v>
      </c>
      <c r="G19" s="327" t="s">
        <v>23</v>
      </c>
      <c r="H19" s="278"/>
      <c r="I19" s="244" t="s">
        <v>23</v>
      </c>
    </row>
    <row r="20">
      <c r="A20" s="325" t="s">
        <v>38</v>
      </c>
      <c r="B20" s="36">
        <v>31.0</v>
      </c>
      <c r="C20" s="326" t="s">
        <v>254</v>
      </c>
      <c r="D20" s="36" t="s">
        <v>421</v>
      </c>
      <c r="E20" s="326">
        <v>6.0</v>
      </c>
      <c r="F20" s="326">
        <v>8.0</v>
      </c>
      <c r="G20" s="327" t="s">
        <v>14</v>
      </c>
      <c r="H20" s="278"/>
      <c r="I20" s="244" t="s">
        <v>14</v>
      </c>
    </row>
    <row r="21">
      <c r="A21" s="325" t="s">
        <v>43</v>
      </c>
      <c r="B21" s="36">
        <v>7.0</v>
      </c>
      <c r="C21" s="326" t="s">
        <v>226</v>
      </c>
      <c r="D21" s="36" t="s">
        <v>421</v>
      </c>
      <c r="E21" s="326">
        <v>15.0</v>
      </c>
      <c r="F21" s="326">
        <v>10.0</v>
      </c>
      <c r="G21" s="327" t="s">
        <v>23</v>
      </c>
      <c r="H21" s="278"/>
      <c r="I21" s="244" t="s">
        <v>23</v>
      </c>
    </row>
    <row r="22">
      <c r="A22" s="325" t="s">
        <v>43</v>
      </c>
      <c r="B22" s="335">
        <v>11.0</v>
      </c>
      <c r="C22" s="326" t="s">
        <v>128</v>
      </c>
      <c r="D22" s="36" t="s">
        <v>348</v>
      </c>
      <c r="E22" s="326">
        <v>11.0</v>
      </c>
      <c r="F22" s="326">
        <v>8.0</v>
      </c>
      <c r="G22" s="327" t="s">
        <v>23</v>
      </c>
      <c r="H22" s="278"/>
      <c r="I22" s="244" t="s">
        <v>23</v>
      </c>
    </row>
    <row r="23">
      <c r="A23" s="325" t="s">
        <v>43</v>
      </c>
      <c r="B23" s="335">
        <v>14.0</v>
      </c>
      <c r="C23" s="326" t="s">
        <v>422</v>
      </c>
      <c r="D23" s="36" t="s">
        <v>421</v>
      </c>
      <c r="E23" s="326">
        <v>6.0</v>
      </c>
      <c r="F23" s="326">
        <v>7.0</v>
      </c>
      <c r="G23" s="327" t="s">
        <v>14</v>
      </c>
      <c r="H23" s="278"/>
      <c r="I23" s="244" t="s">
        <v>14</v>
      </c>
    </row>
    <row r="24">
      <c r="A24" s="325" t="s">
        <v>43</v>
      </c>
      <c r="B24" s="335">
        <v>18.0</v>
      </c>
      <c r="C24" s="326" t="s">
        <v>407</v>
      </c>
      <c r="D24" s="36" t="s">
        <v>348</v>
      </c>
      <c r="E24" s="326">
        <v>14.0</v>
      </c>
      <c r="F24" s="326">
        <v>2.0</v>
      </c>
      <c r="G24" s="327" t="s">
        <v>23</v>
      </c>
      <c r="H24" s="278"/>
      <c r="I24" s="244" t="s">
        <v>23</v>
      </c>
    </row>
    <row r="25">
      <c r="A25" s="241" t="s">
        <v>43</v>
      </c>
      <c r="B25" s="297">
        <v>21.0</v>
      </c>
      <c r="C25" s="243" t="s">
        <v>230</v>
      </c>
      <c r="D25" s="244" t="s">
        <v>421</v>
      </c>
      <c r="E25" s="243">
        <v>7.0</v>
      </c>
      <c r="F25" s="243">
        <v>6.0</v>
      </c>
      <c r="G25" s="245" t="s">
        <v>23</v>
      </c>
      <c r="H25" s="278"/>
      <c r="I25" s="244" t="s">
        <v>23</v>
      </c>
    </row>
    <row r="26">
      <c r="A26" s="241" t="s">
        <v>43</v>
      </c>
      <c r="B26" s="297">
        <v>24.0</v>
      </c>
      <c r="C26" s="243" t="s">
        <v>355</v>
      </c>
      <c r="D26" s="244" t="s">
        <v>421</v>
      </c>
      <c r="E26" s="243">
        <v>10.0</v>
      </c>
      <c r="F26" s="243">
        <v>10.0</v>
      </c>
      <c r="G26" s="245" t="s">
        <v>67</v>
      </c>
      <c r="H26" s="278"/>
      <c r="I26" s="244" t="s">
        <v>67</v>
      </c>
    </row>
    <row r="27">
      <c r="A27" s="366" t="s">
        <v>240</v>
      </c>
      <c r="B27" s="378">
        <v>25.0</v>
      </c>
      <c r="C27" s="368" t="s">
        <v>458</v>
      </c>
      <c r="D27" s="367" t="s">
        <v>348</v>
      </c>
      <c r="E27" s="368">
        <v>4.0</v>
      </c>
      <c r="F27" s="368">
        <v>8.0</v>
      </c>
      <c r="G27" s="369" t="s">
        <v>14</v>
      </c>
      <c r="H27" s="278"/>
      <c r="I27" s="13"/>
    </row>
    <row r="28">
      <c r="A28" s="284" t="s">
        <v>43</v>
      </c>
      <c r="B28" s="303">
        <v>28.0</v>
      </c>
      <c r="C28" s="257" t="s">
        <v>402</v>
      </c>
      <c r="D28" s="256" t="s">
        <v>421</v>
      </c>
      <c r="E28" s="257">
        <v>6.0</v>
      </c>
      <c r="F28" s="257">
        <v>2.0</v>
      </c>
      <c r="G28" s="258" t="s">
        <v>23</v>
      </c>
      <c r="H28" s="278"/>
      <c r="I28" s="244" t="s">
        <v>23</v>
      </c>
    </row>
    <row r="29">
      <c r="A29" s="372"/>
      <c r="B29" s="373"/>
      <c r="C29" s="374"/>
      <c r="D29" s="375"/>
      <c r="E29" s="374"/>
      <c r="F29" s="374"/>
      <c r="G29" s="376"/>
      <c r="H29" s="276"/>
      <c r="I29" s="324"/>
    </row>
    <row r="30">
      <c r="A30" s="251" t="s">
        <v>459</v>
      </c>
      <c r="B30" s="11"/>
      <c r="C30" s="11"/>
      <c r="D30" s="11"/>
      <c r="E30" s="11"/>
      <c r="F30" s="11"/>
      <c r="G30" s="12"/>
      <c r="H30" s="276"/>
      <c r="I30" s="324"/>
    </row>
    <row r="31">
      <c r="A31" s="329" t="s">
        <v>81</v>
      </c>
      <c r="B31" s="330">
        <v>3.0</v>
      </c>
      <c r="C31" s="331" t="s">
        <v>460</v>
      </c>
      <c r="D31" s="332" t="s">
        <v>370</v>
      </c>
      <c r="E31" s="331">
        <v>7.0</v>
      </c>
      <c r="F31" s="331">
        <v>6.0</v>
      </c>
      <c r="G31" s="333" t="s">
        <v>23</v>
      </c>
      <c r="H31" s="370"/>
      <c r="I31" s="244" t="s">
        <v>23</v>
      </c>
    </row>
    <row r="32">
      <c r="A32" s="255" t="s">
        <v>81</v>
      </c>
      <c r="B32" s="303">
        <v>8.0</v>
      </c>
      <c r="C32" s="257" t="s">
        <v>461</v>
      </c>
      <c r="D32" s="256" t="s">
        <v>370</v>
      </c>
      <c r="E32" s="257">
        <v>4.0</v>
      </c>
      <c r="F32" s="257">
        <v>8.0</v>
      </c>
      <c r="G32" s="258" t="s">
        <v>14</v>
      </c>
      <c r="H32" s="370"/>
      <c r="I32" s="244" t="s">
        <v>14</v>
      </c>
    </row>
    <row r="33">
      <c r="A33" s="212" t="s">
        <v>286</v>
      </c>
      <c r="B33" s="45"/>
      <c r="C33" s="45"/>
      <c r="D33" s="213" t="s">
        <v>174</v>
      </c>
      <c r="E33" s="214">
        <f t="shared" ref="E33:F33" si="1">SUM(E8:E32)</f>
        <v>179</v>
      </c>
      <c r="F33" s="214">
        <f t="shared" si="1"/>
        <v>172</v>
      </c>
      <c r="G33" s="215"/>
      <c r="H33" s="276"/>
      <c r="I33" s="324"/>
    </row>
  </sheetData>
  <mergeCells count="3">
    <mergeCell ref="A5:G6"/>
    <mergeCell ref="A30:G30"/>
    <mergeCell ref="A33:C33"/>
  </mergeCells>
  <drawing r:id="rId1"/>
</worksheet>
</file>

<file path=xl/worksheets/sheet3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2.14"/>
    <col customWidth="1" min="4" max="4" width="45.29"/>
    <col customWidth="1" min="5" max="5" width="5.0"/>
    <col customWidth="1" min="6" max="6" width="5.14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COUNTIF(G5:G26,"W")&amp;"-"&amp;COUNTIF(G5:G26,"L")&amp;"-"&amp;COUNTIF(G5:G26,"T")&amp;"-"&amp;COUNTIF(G5:G26,"OTL")</f>
        <v>13-4-2-0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COUNTIF(I5:I26,"W")&amp;"-"&amp;COUNTIF(I5:I26,"L")&amp;"-"&amp;COUNTIF(I5:I26,"T")&amp;"-"&amp;COUNTIF(I5:I26,"OTL")</f>
        <v>13-3-2-0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462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52" t="s">
        <v>26</v>
      </c>
      <c r="B8" s="353">
        <v>1.0</v>
      </c>
      <c r="C8" s="354" t="s">
        <v>226</v>
      </c>
      <c r="D8" s="353" t="s">
        <v>421</v>
      </c>
      <c r="E8" s="354">
        <v>5.0</v>
      </c>
      <c r="F8" s="354">
        <v>4.0</v>
      </c>
      <c r="G8" s="355" t="s">
        <v>23</v>
      </c>
      <c r="H8" s="278"/>
      <c r="I8" s="244" t="s">
        <v>23</v>
      </c>
    </row>
    <row r="9">
      <c r="A9" s="366" t="s">
        <v>158</v>
      </c>
      <c r="B9" s="367">
        <v>2.0</v>
      </c>
      <c r="C9" s="368" t="s">
        <v>179</v>
      </c>
      <c r="D9" s="367" t="s">
        <v>348</v>
      </c>
      <c r="E9" s="368">
        <v>5.0</v>
      </c>
      <c r="F9" s="368">
        <v>7.0</v>
      </c>
      <c r="G9" s="369" t="s">
        <v>14</v>
      </c>
      <c r="H9" s="276"/>
      <c r="I9" s="324"/>
    </row>
    <row r="10">
      <c r="A10" s="325" t="s">
        <v>26</v>
      </c>
      <c r="B10" s="36">
        <v>6.0</v>
      </c>
      <c r="C10" s="326" t="s">
        <v>422</v>
      </c>
      <c r="D10" s="36" t="s">
        <v>421</v>
      </c>
      <c r="E10" s="326">
        <v>10.0</v>
      </c>
      <c r="F10" s="326">
        <v>7.0</v>
      </c>
      <c r="G10" s="327" t="s">
        <v>23</v>
      </c>
      <c r="H10" s="278"/>
      <c r="I10" s="244" t="s">
        <v>23</v>
      </c>
    </row>
    <row r="11">
      <c r="A11" s="241" t="s">
        <v>26</v>
      </c>
      <c r="B11" s="244">
        <v>16.0</v>
      </c>
      <c r="C11" s="243" t="s">
        <v>108</v>
      </c>
      <c r="D11" s="244" t="s">
        <v>348</v>
      </c>
      <c r="E11" s="243">
        <v>5.0</v>
      </c>
      <c r="F11" s="243">
        <v>3.0</v>
      </c>
      <c r="G11" s="245" t="s">
        <v>23</v>
      </c>
      <c r="H11" s="278"/>
      <c r="I11" s="244" t="s">
        <v>23</v>
      </c>
    </row>
    <row r="12">
      <c r="A12" s="241" t="s">
        <v>26</v>
      </c>
      <c r="B12" s="244">
        <v>23.0</v>
      </c>
      <c r="C12" s="100" t="s">
        <v>374</v>
      </c>
      <c r="D12" s="244" t="s">
        <v>421</v>
      </c>
      <c r="E12" s="243">
        <v>9.0</v>
      </c>
      <c r="F12" s="243">
        <v>4.0</v>
      </c>
      <c r="G12" s="245" t="s">
        <v>23</v>
      </c>
      <c r="H12" s="278"/>
      <c r="I12" s="244" t="s">
        <v>23</v>
      </c>
    </row>
    <row r="13">
      <c r="A13" s="241" t="s">
        <v>36</v>
      </c>
      <c r="B13" s="244">
        <v>3.0</v>
      </c>
      <c r="C13" s="243" t="s">
        <v>379</v>
      </c>
      <c r="D13" s="244" t="s">
        <v>421</v>
      </c>
      <c r="E13" s="243">
        <v>8.0</v>
      </c>
      <c r="F13" s="243">
        <v>2.0</v>
      </c>
      <c r="G13" s="245" t="s">
        <v>23</v>
      </c>
      <c r="H13" s="278"/>
      <c r="I13" s="244" t="s">
        <v>23</v>
      </c>
    </row>
    <row r="14">
      <c r="A14" s="241" t="s">
        <v>36</v>
      </c>
      <c r="B14" s="244">
        <v>4.0</v>
      </c>
      <c r="C14" s="243" t="s">
        <v>128</v>
      </c>
      <c r="D14" s="244" t="s">
        <v>348</v>
      </c>
      <c r="E14" s="243">
        <v>7.0</v>
      </c>
      <c r="F14" s="243">
        <v>6.0</v>
      </c>
      <c r="G14" s="245" t="s">
        <v>23</v>
      </c>
      <c r="H14" s="278"/>
      <c r="I14" s="244" t="s">
        <v>23</v>
      </c>
    </row>
    <row r="15">
      <c r="A15" s="325" t="s">
        <v>38</v>
      </c>
      <c r="B15" s="36">
        <v>24.0</v>
      </c>
      <c r="C15" s="326" t="s">
        <v>357</v>
      </c>
      <c r="D15" s="36" t="s">
        <v>348</v>
      </c>
      <c r="E15" s="326">
        <v>6.0</v>
      </c>
      <c r="F15" s="326">
        <v>9.0</v>
      </c>
      <c r="G15" s="327" t="s">
        <v>14</v>
      </c>
      <c r="H15" s="278"/>
      <c r="I15" s="244" t="s">
        <v>14</v>
      </c>
    </row>
    <row r="16">
      <c r="A16" s="241" t="s">
        <v>38</v>
      </c>
      <c r="B16" s="244">
        <v>25.0</v>
      </c>
      <c r="C16" s="243" t="s">
        <v>218</v>
      </c>
      <c r="D16" s="244" t="s">
        <v>421</v>
      </c>
      <c r="E16" s="243">
        <v>14.0</v>
      </c>
      <c r="F16" s="243">
        <v>6.0</v>
      </c>
      <c r="G16" s="245" t="s">
        <v>23</v>
      </c>
      <c r="H16" s="278"/>
      <c r="I16" s="244" t="s">
        <v>23</v>
      </c>
    </row>
    <row r="17">
      <c r="A17" s="325" t="s">
        <v>43</v>
      </c>
      <c r="B17" s="36">
        <v>2.0</v>
      </c>
      <c r="C17" s="326" t="s">
        <v>451</v>
      </c>
      <c r="D17" s="36" t="s">
        <v>348</v>
      </c>
      <c r="E17" s="326">
        <v>13.0</v>
      </c>
      <c r="F17" s="326">
        <v>7.0</v>
      </c>
      <c r="G17" s="327" t="s">
        <v>23</v>
      </c>
      <c r="H17" s="278"/>
      <c r="I17" s="244" t="s">
        <v>23</v>
      </c>
    </row>
    <row r="18">
      <c r="A18" s="325" t="s">
        <v>43</v>
      </c>
      <c r="B18" s="36">
        <v>6.0</v>
      </c>
      <c r="C18" s="326" t="s">
        <v>448</v>
      </c>
      <c r="D18" s="36" t="s">
        <v>348</v>
      </c>
      <c r="E18" s="326">
        <v>3.0</v>
      </c>
      <c r="F18" s="326">
        <v>10.0</v>
      </c>
      <c r="G18" s="327" t="s">
        <v>14</v>
      </c>
      <c r="H18" s="278"/>
      <c r="I18" s="244" t="s">
        <v>14</v>
      </c>
    </row>
    <row r="19">
      <c r="A19" s="325" t="s">
        <v>43</v>
      </c>
      <c r="B19" s="36">
        <v>8.0</v>
      </c>
      <c r="C19" s="326" t="s">
        <v>230</v>
      </c>
      <c r="D19" s="36" t="s">
        <v>421</v>
      </c>
      <c r="E19" s="326">
        <v>8.0</v>
      </c>
      <c r="F19" s="326">
        <v>4.0</v>
      </c>
      <c r="G19" s="327" t="s">
        <v>23</v>
      </c>
      <c r="H19" s="278"/>
      <c r="I19" s="244" t="s">
        <v>23</v>
      </c>
    </row>
    <row r="20">
      <c r="A20" s="325" t="s">
        <v>43</v>
      </c>
      <c r="B20" s="36">
        <v>12.0</v>
      </c>
      <c r="C20" s="326" t="s">
        <v>407</v>
      </c>
      <c r="D20" s="36" t="s">
        <v>348</v>
      </c>
      <c r="E20" s="326">
        <v>6.0</v>
      </c>
      <c r="F20" s="326">
        <v>11.0</v>
      </c>
      <c r="G20" s="327" t="s">
        <v>14</v>
      </c>
      <c r="H20" s="278"/>
      <c r="I20" s="244" t="s">
        <v>14</v>
      </c>
    </row>
    <row r="21">
      <c r="A21" s="325" t="s">
        <v>43</v>
      </c>
      <c r="B21" s="36">
        <v>15.0</v>
      </c>
      <c r="C21" s="326" t="s">
        <v>383</v>
      </c>
      <c r="D21" s="36" t="s">
        <v>421</v>
      </c>
      <c r="E21" s="326">
        <v>9.0</v>
      </c>
      <c r="F21" s="326">
        <v>8.0</v>
      </c>
      <c r="G21" s="327" t="s">
        <v>23</v>
      </c>
      <c r="H21" s="278"/>
      <c r="I21" s="244" t="s">
        <v>23</v>
      </c>
    </row>
    <row r="22">
      <c r="A22" s="325" t="s">
        <v>43</v>
      </c>
      <c r="B22" s="335">
        <v>16.0</v>
      </c>
      <c r="C22" s="326" t="s">
        <v>384</v>
      </c>
      <c r="D22" s="36" t="s">
        <v>348</v>
      </c>
      <c r="E22" s="326">
        <v>8.0</v>
      </c>
      <c r="F22" s="326">
        <v>4.0</v>
      </c>
      <c r="G22" s="327" t="s">
        <v>23</v>
      </c>
      <c r="H22" s="278"/>
      <c r="I22" s="244" t="s">
        <v>23</v>
      </c>
    </row>
    <row r="23">
      <c r="A23" s="325" t="s">
        <v>43</v>
      </c>
      <c r="B23" s="335">
        <v>20.0</v>
      </c>
      <c r="C23" s="326" t="s">
        <v>45</v>
      </c>
      <c r="D23" s="36" t="s">
        <v>348</v>
      </c>
      <c r="E23" s="326">
        <v>7.0</v>
      </c>
      <c r="F23" s="326">
        <v>7.0</v>
      </c>
      <c r="G23" s="327" t="s">
        <v>67</v>
      </c>
      <c r="H23" s="278"/>
      <c r="I23" s="244" t="s">
        <v>67</v>
      </c>
    </row>
    <row r="24">
      <c r="A24" s="325" t="s">
        <v>43</v>
      </c>
      <c r="B24" s="335">
        <v>22.0</v>
      </c>
      <c r="C24" s="326" t="s">
        <v>254</v>
      </c>
      <c r="D24" s="36" t="s">
        <v>421</v>
      </c>
      <c r="E24" s="326">
        <v>5.0</v>
      </c>
      <c r="F24" s="326">
        <v>5.0</v>
      </c>
      <c r="G24" s="327" t="s">
        <v>67</v>
      </c>
      <c r="H24" s="278"/>
      <c r="I24" s="244" t="s">
        <v>67</v>
      </c>
    </row>
    <row r="25">
      <c r="A25" s="241" t="s">
        <v>43</v>
      </c>
      <c r="B25" s="297">
        <v>23.0</v>
      </c>
      <c r="C25" s="243" t="s">
        <v>440</v>
      </c>
      <c r="D25" s="244" t="s">
        <v>348</v>
      </c>
      <c r="E25" s="243">
        <v>5.0</v>
      </c>
      <c r="F25" s="243">
        <v>3.0</v>
      </c>
      <c r="G25" s="245" t="s">
        <v>23</v>
      </c>
      <c r="H25" s="278"/>
      <c r="I25" s="244" t="s">
        <v>23</v>
      </c>
    </row>
    <row r="26">
      <c r="A26" s="284" t="s">
        <v>81</v>
      </c>
      <c r="B26" s="303">
        <v>1.0</v>
      </c>
      <c r="C26" s="257" t="s">
        <v>119</v>
      </c>
      <c r="D26" s="256" t="s">
        <v>348</v>
      </c>
      <c r="E26" s="257">
        <v>15.0</v>
      </c>
      <c r="F26" s="257">
        <v>4.0</v>
      </c>
      <c r="G26" s="258" t="s">
        <v>23</v>
      </c>
      <c r="H26" s="278"/>
      <c r="I26" s="244" t="s">
        <v>23</v>
      </c>
    </row>
    <row r="27">
      <c r="A27" s="212" t="s">
        <v>286</v>
      </c>
      <c r="B27" s="45"/>
      <c r="C27" s="45"/>
      <c r="D27" s="213" t="s">
        <v>174</v>
      </c>
      <c r="E27" s="214">
        <f t="shared" ref="E27:F27" si="1">SUM(E8:E26)</f>
        <v>148</v>
      </c>
      <c r="F27" s="214">
        <f t="shared" si="1"/>
        <v>111</v>
      </c>
      <c r="G27" s="215"/>
      <c r="H27" s="276"/>
      <c r="I27" s="324"/>
    </row>
  </sheetData>
  <mergeCells count="2">
    <mergeCell ref="A5:G6"/>
    <mergeCell ref="A27:C27"/>
  </mergeCells>
  <drawing r:id="rId1"/>
</worksheet>
</file>

<file path=xl/worksheets/sheet3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71"/>
    <col customWidth="1" min="4" max="4" width="45.71"/>
    <col customWidth="1" min="5" max="5" width="3.43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COUNTIF(G5:G29,"W")&amp;"-"&amp;COUNTIF(G5:G29,"L")&amp;"-"&amp;COUNTIF(G5:G29,"T")&amp;"-"&amp;COUNTIF(G5:G29,"OTL")</f>
        <v>7-11-2-0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COUNTIF(I5:I29,"W")&amp;"-"&amp;COUNTIF(I5:I29,"L")&amp;"-"&amp;COUNTIF(I5:I29,"T")&amp;"-"&amp;COUNTIF(I5:I29,"OTL")</f>
        <v>7-10-2-0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463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52" t="s">
        <v>17</v>
      </c>
      <c r="B8" s="353">
        <v>27.0</v>
      </c>
      <c r="C8" s="354" t="s">
        <v>402</v>
      </c>
      <c r="D8" s="353" t="s">
        <v>421</v>
      </c>
      <c r="E8" s="354">
        <v>5.0</v>
      </c>
      <c r="F8" s="354">
        <v>6.0</v>
      </c>
      <c r="G8" s="355" t="s">
        <v>14</v>
      </c>
      <c r="H8" s="278"/>
      <c r="I8" s="244" t="s">
        <v>14</v>
      </c>
    </row>
    <row r="9">
      <c r="A9" s="325" t="s">
        <v>26</v>
      </c>
      <c r="B9" s="36">
        <v>3.0</v>
      </c>
      <c r="C9" s="326" t="s">
        <v>422</v>
      </c>
      <c r="D9" s="36" t="s">
        <v>421</v>
      </c>
      <c r="E9" s="326">
        <v>5.0</v>
      </c>
      <c r="F9" s="326">
        <v>3.0</v>
      </c>
      <c r="G9" s="327" t="s">
        <v>14</v>
      </c>
      <c r="H9" s="276"/>
      <c r="I9" s="275" t="s">
        <v>14</v>
      </c>
    </row>
    <row r="10">
      <c r="A10" s="325" t="s">
        <v>26</v>
      </c>
      <c r="B10" s="36">
        <v>10.0</v>
      </c>
      <c r="C10" s="326" t="s">
        <v>448</v>
      </c>
      <c r="D10" s="36" t="s">
        <v>348</v>
      </c>
      <c r="E10" s="326">
        <v>6.0</v>
      </c>
      <c r="F10" s="326">
        <v>10.0</v>
      </c>
      <c r="G10" s="327" t="s">
        <v>23</v>
      </c>
      <c r="H10" s="278"/>
      <c r="I10" s="244" t="s">
        <v>23</v>
      </c>
    </row>
    <row r="11">
      <c r="A11" s="241" t="s">
        <v>26</v>
      </c>
      <c r="B11" s="244">
        <v>17.0</v>
      </c>
      <c r="C11" s="243" t="s">
        <v>179</v>
      </c>
      <c r="D11" s="244" t="s">
        <v>348</v>
      </c>
      <c r="E11" s="243">
        <v>6.0</v>
      </c>
      <c r="F11" s="243">
        <v>10.0</v>
      </c>
      <c r="G11" s="245" t="s">
        <v>14</v>
      </c>
      <c r="H11" s="278"/>
      <c r="I11" s="244" t="s">
        <v>14</v>
      </c>
    </row>
    <row r="12">
      <c r="A12" s="241" t="s">
        <v>26</v>
      </c>
      <c r="B12" s="244">
        <v>24.0</v>
      </c>
      <c r="C12" s="243" t="s">
        <v>402</v>
      </c>
      <c r="D12" s="244" t="s">
        <v>421</v>
      </c>
      <c r="E12" s="243">
        <v>2.0</v>
      </c>
      <c r="F12" s="243">
        <v>6.0</v>
      </c>
      <c r="G12" s="245" t="s">
        <v>14</v>
      </c>
      <c r="H12" s="278"/>
      <c r="I12" s="244" t="s">
        <v>14</v>
      </c>
    </row>
    <row r="13">
      <c r="A13" s="241" t="s">
        <v>36</v>
      </c>
      <c r="B13" s="244">
        <v>2.0</v>
      </c>
      <c r="C13" s="243" t="s">
        <v>464</v>
      </c>
      <c r="D13" s="244" t="s">
        <v>348</v>
      </c>
      <c r="E13" s="243">
        <v>10.0</v>
      </c>
      <c r="F13" s="243">
        <v>3.0</v>
      </c>
      <c r="G13" s="245" t="s">
        <v>23</v>
      </c>
      <c r="H13" s="278"/>
      <c r="I13" s="244" t="s">
        <v>23</v>
      </c>
    </row>
    <row r="14">
      <c r="A14" s="241" t="s">
        <v>36</v>
      </c>
      <c r="B14" s="244">
        <v>8.0</v>
      </c>
      <c r="C14" s="243" t="s">
        <v>355</v>
      </c>
      <c r="D14" s="244" t="s">
        <v>421</v>
      </c>
      <c r="E14" s="243">
        <v>3.0</v>
      </c>
      <c r="F14" s="243">
        <v>4.0</v>
      </c>
      <c r="G14" s="245" t="s">
        <v>14</v>
      </c>
      <c r="H14" s="278"/>
      <c r="I14" s="244" t="s">
        <v>14</v>
      </c>
    </row>
    <row r="15">
      <c r="A15" s="325" t="s">
        <v>36</v>
      </c>
      <c r="B15" s="36">
        <v>15.0</v>
      </c>
      <c r="C15" s="326" t="s">
        <v>425</v>
      </c>
      <c r="D15" s="36" t="s">
        <v>421</v>
      </c>
      <c r="E15" s="326">
        <v>2.0</v>
      </c>
      <c r="F15" s="326">
        <v>9.0</v>
      </c>
      <c r="G15" s="327" t="s">
        <v>14</v>
      </c>
      <c r="H15" s="278"/>
      <c r="I15" s="244" t="s">
        <v>14</v>
      </c>
    </row>
    <row r="16">
      <c r="A16" s="241" t="s">
        <v>38</v>
      </c>
      <c r="B16" s="244">
        <v>9.0</v>
      </c>
      <c r="C16" s="243" t="s">
        <v>108</v>
      </c>
      <c r="D16" s="244" t="s">
        <v>348</v>
      </c>
      <c r="E16" s="243">
        <v>0.0</v>
      </c>
      <c r="F16" s="243">
        <v>8.0</v>
      </c>
      <c r="G16" s="245" t="s">
        <v>14</v>
      </c>
      <c r="H16" s="278"/>
      <c r="I16" s="244" t="s">
        <v>14</v>
      </c>
    </row>
    <row r="17">
      <c r="A17" s="325" t="s">
        <v>269</v>
      </c>
      <c r="B17" s="36">
        <v>12.0</v>
      </c>
      <c r="C17" s="326" t="s">
        <v>377</v>
      </c>
      <c r="D17" s="36" t="s">
        <v>421</v>
      </c>
      <c r="E17" s="326">
        <v>0.0</v>
      </c>
      <c r="F17" s="326">
        <v>1.0</v>
      </c>
      <c r="G17" s="327" t="s">
        <v>14</v>
      </c>
      <c r="H17" s="278"/>
      <c r="I17" s="244" t="s">
        <v>14</v>
      </c>
    </row>
    <row r="18">
      <c r="A18" s="366" t="s">
        <v>465</v>
      </c>
      <c r="B18" s="367">
        <v>13.0</v>
      </c>
      <c r="C18" s="368" t="s">
        <v>357</v>
      </c>
      <c r="D18" s="367" t="s">
        <v>348</v>
      </c>
      <c r="E18" s="368">
        <v>0.0</v>
      </c>
      <c r="F18" s="368">
        <v>1.0</v>
      </c>
      <c r="G18" s="369" t="s">
        <v>14</v>
      </c>
      <c r="H18" s="278"/>
      <c r="I18" s="13"/>
    </row>
    <row r="19">
      <c r="A19" s="325" t="s">
        <v>38</v>
      </c>
      <c r="B19" s="36">
        <v>19.0</v>
      </c>
      <c r="C19" s="326" t="s">
        <v>399</v>
      </c>
      <c r="D19" s="36" t="s">
        <v>348</v>
      </c>
      <c r="E19" s="326">
        <v>4.0</v>
      </c>
      <c r="F19" s="326">
        <v>6.0</v>
      </c>
      <c r="G19" s="327" t="s">
        <v>14</v>
      </c>
      <c r="H19" s="278"/>
      <c r="I19" s="244" t="s">
        <v>14</v>
      </c>
    </row>
    <row r="20">
      <c r="A20" s="325" t="s">
        <v>255</v>
      </c>
      <c r="B20" s="36">
        <v>2.0</v>
      </c>
      <c r="C20" s="326" t="s">
        <v>233</v>
      </c>
      <c r="D20" s="36" t="s">
        <v>421</v>
      </c>
      <c r="E20" s="326">
        <v>1.0</v>
      </c>
      <c r="F20" s="326">
        <v>0.0</v>
      </c>
      <c r="G20" s="327" t="s">
        <v>23</v>
      </c>
      <c r="H20" s="278"/>
      <c r="I20" s="244" t="s">
        <v>23</v>
      </c>
    </row>
    <row r="21">
      <c r="A21" s="325" t="s">
        <v>43</v>
      </c>
      <c r="B21" s="36">
        <v>3.0</v>
      </c>
      <c r="C21" s="326" t="s">
        <v>119</v>
      </c>
      <c r="D21" s="36" t="s">
        <v>348</v>
      </c>
      <c r="E21" s="326">
        <v>6.0</v>
      </c>
      <c r="F21" s="326">
        <v>5.0</v>
      </c>
      <c r="G21" s="327" t="s">
        <v>23</v>
      </c>
      <c r="H21" s="278"/>
      <c r="I21" s="244" t="s">
        <v>23</v>
      </c>
    </row>
    <row r="22">
      <c r="A22" s="325" t="s">
        <v>43</v>
      </c>
      <c r="B22" s="335">
        <v>13.0</v>
      </c>
      <c r="C22" s="326" t="s">
        <v>407</v>
      </c>
      <c r="D22" s="36" t="s">
        <v>348</v>
      </c>
      <c r="E22" s="326">
        <v>10.0</v>
      </c>
      <c r="F22" s="326">
        <v>7.0</v>
      </c>
      <c r="G22" s="327" t="s">
        <v>23</v>
      </c>
      <c r="H22" s="278"/>
      <c r="I22" s="244" t="s">
        <v>23</v>
      </c>
    </row>
    <row r="23">
      <c r="A23" s="325" t="s">
        <v>43</v>
      </c>
      <c r="B23" s="335">
        <v>16.0</v>
      </c>
      <c r="C23" s="326" t="s">
        <v>408</v>
      </c>
      <c r="D23" s="36" t="s">
        <v>421</v>
      </c>
      <c r="E23" s="326">
        <v>6.0</v>
      </c>
      <c r="F23" s="326">
        <v>2.0</v>
      </c>
      <c r="G23" s="327" t="s">
        <v>23</v>
      </c>
      <c r="H23" s="278"/>
      <c r="I23" s="244" t="s">
        <v>23</v>
      </c>
    </row>
    <row r="24">
      <c r="A24" s="325" t="s">
        <v>43</v>
      </c>
      <c r="B24" s="335">
        <v>21.0</v>
      </c>
      <c r="C24" s="326" t="s">
        <v>191</v>
      </c>
      <c r="D24" s="36" t="s">
        <v>348</v>
      </c>
      <c r="E24" s="326">
        <v>4.0</v>
      </c>
      <c r="F24" s="326">
        <v>1.0</v>
      </c>
      <c r="G24" s="327" t="s">
        <v>23</v>
      </c>
      <c r="H24" s="278"/>
      <c r="I24" s="244" t="s">
        <v>23</v>
      </c>
    </row>
    <row r="25">
      <c r="A25" s="241" t="s">
        <v>43</v>
      </c>
      <c r="B25" s="297">
        <v>23.0</v>
      </c>
      <c r="C25" s="243" t="s">
        <v>225</v>
      </c>
      <c r="D25" s="244" t="s">
        <v>421</v>
      </c>
      <c r="E25" s="243">
        <v>7.0</v>
      </c>
      <c r="F25" s="243">
        <v>7.0</v>
      </c>
      <c r="G25" s="245" t="s">
        <v>67</v>
      </c>
      <c r="H25" s="278"/>
      <c r="I25" s="244" t="s">
        <v>67</v>
      </c>
    </row>
    <row r="26">
      <c r="A26" s="284" t="s">
        <v>43</v>
      </c>
      <c r="B26" s="303">
        <v>27.0</v>
      </c>
      <c r="C26" s="257" t="s">
        <v>394</v>
      </c>
      <c r="D26" s="256" t="s">
        <v>348</v>
      </c>
      <c r="E26" s="257">
        <v>6.0</v>
      </c>
      <c r="F26" s="257">
        <v>6.0</v>
      </c>
      <c r="G26" s="258" t="s">
        <v>67</v>
      </c>
      <c r="H26" s="278"/>
      <c r="I26" s="244" t="s">
        <v>67</v>
      </c>
    </row>
    <row r="27">
      <c r="A27" s="372"/>
      <c r="B27" s="373"/>
      <c r="C27" s="374"/>
      <c r="D27" s="375"/>
      <c r="E27" s="374"/>
      <c r="F27" s="374"/>
      <c r="G27" s="376"/>
      <c r="H27" s="276"/>
      <c r="I27" s="324"/>
    </row>
    <row r="28">
      <c r="A28" s="251" t="s">
        <v>466</v>
      </c>
      <c r="B28" s="11"/>
      <c r="C28" s="11"/>
      <c r="D28" s="11"/>
      <c r="E28" s="11"/>
      <c r="F28" s="11"/>
      <c r="G28" s="12"/>
      <c r="H28" s="276"/>
      <c r="I28" s="324"/>
    </row>
    <row r="29">
      <c r="A29" s="371" t="s">
        <v>81</v>
      </c>
      <c r="B29" s="314">
        <v>2.0</v>
      </c>
      <c r="C29" s="167" t="s">
        <v>461</v>
      </c>
      <c r="D29" s="288" t="s">
        <v>370</v>
      </c>
      <c r="E29" s="167">
        <v>4.0</v>
      </c>
      <c r="F29" s="167">
        <v>5.0</v>
      </c>
      <c r="G29" s="289" t="s">
        <v>14</v>
      </c>
      <c r="H29" s="370"/>
      <c r="I29" s="244" t="s">
        <v>14</v>
      </c>
    </row>
    <row r="30">
      <c r="A30" s="212" t="s">
        <v>173</v>
      </c>
      <c r="B30" s="45"/>
      <c r="C30" s="45"/>
      <c r="D30" s="213" t="s">
        <v>174</v>
      </c>
      <c r="E30" s="214">
        <f t="shared" ref="E30:F30" si="1">SUM(E8:E29)</f>
        <v>87</v>
      </c>
      <c r="F30" s="214">
        <f t="shared" si="1"/>
        <v>100</v>
      </c>
      <c r="G30" s="215"/>
      <c r="H30" s="276"/>
      <c r="I30" s="324"/>
    </row>
  </sheetData>
  <mergeCells count="3">
    <mergeCell ref="A5:G6"/>
    <mergeCell ref="A28:G28"/>
    <mergeCell ref="A30:C30"/>
  </mergeCells>
  <drawing r:id="rId1"/>
</worksheet>
</file>

<file path=xl/worksheets/sheet3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43"/>
    <col customWidth="1" min="4" max="4" width="45.71"/>
    <col customWidth="1" min="5" max="5" width="3.43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COUNTIF(G5:G31,"W")&amp;"-"&amp;COUNTIF(G5:G31,"L")&amp;"-"&amp;COUNTIF(G5:G31,"T")&amp;"-"&amp;COUNTIF(G5:G31,"OTL")</f>
        <v>8-12-1-0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COUNTIF(I5:I31,"W")&amp;"-"&amp;COUNTIF(I5:I31,"L")&amp;"-"&amp;COUNTIF(I5:I31,"T")&amp;"-"&amp;COUNTIF(I5:I31,"OTL")</f>
        <v>7-11-1-0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467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52" t="s">
        <v>26</v>
      </c>
      <c r="B8" s="353">
        <v>5.0</v>
      </c>
      <c r="C8" s="354" t="s">
        <v>468</v>
      </c>
      <c r="D8" s="353" t="s">
        <v>421</v>
      </c>
      <c r="E8" s="354">
        <v>4.0</v>
      </c>
      <c r="F8" s="354">
        <v>6.0</v>
      </c>
      <c r="G8" s="355" t="s">
        <v>14</v>
      </c>
      <c r="H8" s="278"/>
      <c r="I8" s="244" t="s">
        <v>14</v>
      </c>
    </row>
    <row r="9">
      <c r="A9" s="325" t="s">
        <v>26</v>
      </c>
      <c r="B9" s="36">
        <v>9.0</v>
      </c>
      <c r="C9" s="326" t="s">
        <v>394</v>
      </c>
      <c r="D9" s="36" t="s">
        <v>348</v>
      </c>
      <c r="E9" s="326">
        <v>3.0</v>
      </c>
      <c r="F9" s="326">
        <v>3.0</v>
      </c>
      <c r="G9" s="327" t="s">
        <v>67</v>
      </c>
      <c r="H9" s="276"/>
      <c r="I9" s="275" t="s">
        <v>67</v>
      </c>
    </row>
    <row r="10">
      <c r="A10" s="325" t="s">
        <v>26</v>
      </c>
      <c r="B10" s="36">
        <v>13.0</v>
      </c>
      <c r="C10" s="326" t="s">
        <v>250</v>
      </c>
      <c r="D10" s="36" t="s">
        <v>348</v>
      </c>
      <c r="E10" s="326">
        <v>3.0</v>
      </c>
      <c r="F10" s="326">
        <v>9.0</v>
      </c>
      <c r="G10" s="327" t="s">
        <v>14</v>
      </c>
      <c r="H10" s="278"/>
      <c r="I10" s="244" t="s">
        <v>14</v>
      </c>
    </row>
    <row r="11">
      <c r="A11" s="241" t="s">
        <v>311</v>
      </c>
      <c r="B11" s="244">
        <v>19.0</v>
      </c>
      <c r="C11" s="243" t="s">
        <v>408</v>
      </c>
      <c r="D11" s="244" t="s">
        <v>421</v>
      </c>
      <c r="E11" s="243">
        <v>3.0</v>
      </c>
      <c r="F11" s="243">
        <v>13.0</v>
      </c>
      <c r="G11" s="245" t="s">
        <v>23</v>
      </c>
      <c r="H11" s="278"/>
      <c r="I11" s="244" t="s">
        <v>23</v>
      </c>
    </row>
    <row r="12">
      <c r="A12" s="241" t="s">
        <v>26</v>
      </c>
      <c r="B12" s="244">
        <v>28.0</v>
      </c>
      <c r="C12" s="100" t="s">
        <v>469</v>
      </c>
      <c r="D12" s="244" t="s">
        <v>348</v>
      </c>
      <c r="E12" s="243">
        <v>7.0</v>
      </c>
      <c r="F12" s="243">
        <v>5.0</v>
      </c>
      <c r="G12" s="245" t="s">
        <v>23</v>
      </c>
      <c r="H12" s="278"/>
      <c r="I12" s="244" t="s">
        <v>23</v>
      </c>
    </row>
    <row r="13">
      <c r="A13" s="366" t="s">
        <v>209</v>
      </c>
      <c r="B13" s="367">
        <v>2.0</v>
      </c>
      <c r="C13" s="368" t="s">
        <v>470</v>
      </c>
      <c r="D13" s="367" t="s">
        <v>348</v>
      </c>
      <c r="E13" s="368">
        <v>2.0</v>
      </c>
      <c r="F13" s="368">
        <v>17.0</v>
      </c>
      <c r="G13" s="369" t="s">
        <v>14</v>
      </c>
      <c r="H13" s="278"/>
      <c r="I13" s="13"/>
    </row>
    <row r="14">
      <c r="A14" s="366" t="s">
        <v>209</v>
      </c>
      <c r="B14" s="367">
        <v>4.0</v>
      </c>
      <c r="C14" s="368" t="s">
        <v>418</v>
      </c>
      <c r="D14" s="367" t="s">
        <v>348</v>
      </c>
      <c r="E14" s="368">
        <v>8.0</v>
      </c>
      <c r="F14" s="368">
        <v>7.0</v>
      </c>
      <c r="G14" s="369" t="s">
        <v>23</v>
      </c>
      <c r="H14" s="278"/>
      <c r="I14" s="13"/>
    </row>
    <row r="15">
      <c r="A15" s="325" t="s">
        <v>401</v>
      </c>
      <c r="B15" s="36">
        <v>10.0</v>
      </c>
      <c r="C15" s="224" t="s">
        <v>471</v>
      </c>
      <c r="D15" s="36" t="s">
        <v>421</v>
      </c>
      <c r="E15" s="326">
        <v>5.0</v>
      </c>
      <c r="F15" s="326">
        <v>9.0</v>
      </c>
      <c r="G15" s="327" t="s">
        <v>23</v>
      </c>
      <c r="H15" s="278"/>
      <c r="I15" s="244" t="s">
        <v>23</v>
      </c>
    </row>
    <row r="16">
      <c r="A16" s="241" t="s">
        <v>36</v>
      </c>
      <c r="B16" s="244">
        <v>11.0</v>
      </c>
      <c r="C16" s="243" t="s">
        <v>384</v>
      </c>
      <c r="D16" s="244" t="s">
        <v>348</v>
      </c>
      <c r="E16" s="243">
        <v>3.0</v>
      </c>
      <c r="F16" s="243">
        <v>5.0</v>
      </c>
      <c r="G16" s="245" t="s">
        <v>14</v>
      </c>
      <c r="H16" s="278"/>
      <c r="I16" s="244" t="s">
        <v>14</v>
      </c>
    </row>
    <row r="17">
      <c r="A17" s="325" t="s">
        <v>38</v>
      </c>
      <c r="B17" s="36">
        <v>14.0</v>
      </c>
      <c r="C17" s="326" t="s">
        <v>383</v>
      </c>
      <c r="D17" s="36" t="s">
        <v>421</v>
      </c>
      <c r="E17" s="326">
        <v>3.0</v>
      </c>
      <c r="F17" s="326">
        <v>7.0</v>
      </c>
      <c r="G17" s="327" t="s">
        <v>14</v>
      </c>
      <c r="H17" s="278"/>
      <c r="I17" s="244" t="s">
        <v>14</v>
      </c>
    </row>
    <row r="18">
      <c r="A18" s="325" t="s">
        <v>38</v>
      </c>
      <c r="B18" s="36">
        <v>17.0</v>
      </c>
      <c r="C18" s="326" t="s">
        <v>128</v>
      </c>
      <c r="D18" s="36" t="s">
        <v>348</v>
      </c>
      <c r="E18" s="326">
        <v>3.0</v>
      </c>
      <c r="F18" s="326">
        <v>4.0</v>
      </c>
      <c r="G18" s="327" t="s">
        <v>14</v>
      </c>
      <c r="H18" s="278"/>
      <c r="I18" s="244" t="s">
        <v>14</v>
      </c>
    </row>
    <row r="19">
      <c r="A19" s="325" t="s">
        <v>38</v>
      </c>
      <c r="B19" s="36">
        <v>21.0</v>
      </c>
      <c r="C19" s="326" t="s">
        <v>254</v>
      </c>
      <c r="D19" s="36" t="s">
        <v>421</v>
      </c>
      <c r="E19" s="326">
        <v>1.0</v>
      </c>
      <c r="F19" s="326">
        <v>9.0</v>
      </c>
      <c r="G19" s="327" t="s">
        <v>14</v>
      </c>
      <c r="H19" s="278"/>
      <c r="I19" s="244" t="s">
        <v>14</v>
      </c>
    </row>
    <row r="20">
      <c r="A20" s="325" t="s">
        <v>38</v>
      </c>
      <c r="B20" s="36">
        <v>28.0</v>
      </c>
      <c r="C20" s="326" t="s">
        <v>472</v>
      </c>
      <c r="D20" s="36" t="s">
        <v>421</v>
      </c>
      <c r="E20" s="326">
        <v>4.0</v>
      </c>
      <c r="F20" s="326">
        <v>8.0</v>
      </c>
      <c r="G20" s="327" t="s">
        <v>14</v>
      </c>
      <c r="H20" s="278"/>
      <c r="I20" s="244" t="s">
        <v>14</v>
      </c>
    </row>
    <row r="21">
      <c r="A21" s="325" t="s">
        <v>43</v>
      </c>
      <c r="B21" s="36">
        <v>4.0</v>
      </c>
      <c r="C21" s="326" t="s">
        <v>226</v>
      </c>
      <c r="D21" s="36" t="s">
        <v>421</v>
      </c>
      <c r="E21" s="326">
        <v>7.0</v>
      </c>
      <c r="F21" s="326">
        <v>5.0</v>
      </c>
      <c r="G21" s="327" t="s">
        <v>23</v>
      </c>
      <c r="H21" s="278"/>
      <c r="I21" s="244" t="s">
        <v>23</v>
      </c>
    </row>
    <row r="22">
      <c r="A22" s="325" t="s">
        <v>43</v>
      </c>
      <c r="B22" s="335">
        <v>5.0</v>
      </c>
      <c r="C22" s="224" t="s">
        <v>437</v>
      </c>
      <c r="D22" s="36" t="s">
        <v>348</v>
      </c>
      <c r="E22" s="326">
        <v>2.0</v>
      </c>
      <c r="F22" s="326">
        <v>12.0</v>
      </c>
      <c r="G22" s="327" t="s">
        <v>14</v>
      </c>
      <c r="H22" s="278"/>
      <c r="I22" s="244" t="s">
        <v>14</v>
      </c>
    </row>
    <row r="23">
      <c r="A23" s="325" t="s">
        <v>43</v>
      </c>
      <c r="B23" s="335">
        <v>11.0</v>
      </c>
      <c r="C23" s="326" t="s">
        <v>179</v>
      </c>
      <c r="D23" s="36" t="s">
        <v>348</v>
      </c>
      <c r="E23" s="326">
        <v>10.0</v>
      </c>
      <c r="F23" s="326">
        <v>3.0</v>
      </c>
      <c r="G23" s="327" t="s">
        <v>23</v>
      </c>
      <c r="H23" s="278"/>
      <c r="I23" s="244" t="s">
        <v>23</v>
      </c>
    </row>
    <row r="24">
      <c r="A24" s="325" t="s">
        <v>43</v>
      </c>
      <c r="B24" s="335">
        <v>15.0</v>
      </c>
      <c r="C24" s="326" t="s">
        <v>407</v>
      </c>
      <c r="D24" s="36" t="s">
        <v>348</v>
      </c>
      <c r="E24" s="326">
        <v>10.0</v>
      </c>
      <c r="F24" s="326">
        <v>4.0</v>
      </c>
      <c r="G24" s="327" t="s">
        <v>23</v>
      </c>
      <c r="H24" s="278"/>
      <c r="I24" s="244" t="s">
        <v>23</v>
      </c>
    </row>
    <row r="25">
      <c r="A25" s="241" t="s">
        <v>43</v>
      </c>
      <c r="B25" s="297">
        <v>18.0</v>
      </c>
      <c r="C25" s="243" t="s">
        <v>473</v>
      </c>
      <c r="D25" s="244" t="s">
        <v>348</v>
      </c>
      <c r="E25" s="243">
        <v>9.0</v>
      </c>
      <c r="F25" s="243">
        <v>7.0</v>
      </c>
      <c r="G25" s="245" t="s">
        <v>23</v>
      </c>
      <c r="H25" s="278"/>
      <c r="I25" s="244" t="s">
        <v>23</v>
      </c>
    </row>
    <row r="26">
      <c r="A26" s="241" t="s">
        <v>43</v>
      </c>
      <c r="B26" s="297">
        <v>19.0</v>
      </c>
      <c r="C26" s="243" t="s">
        <v>431</v>
      </c>
      <c r="D26" s="244" t="s">
        <v>348</v>
      </c>
      <c r="E26" s="243">
        <v>3.0</v>
      </c>
      <c r="F26" s="243">
        <v>13.0</v>
      </c>
      <c r="G26" s="245" t="s">
        <v>14</v>
      </c>
      <c r="H26" s="278"/>
      <c r="I26" s="244" t="s">
        <v>14</v>
      </c>
    </row>
    <row r="27">
      <c r="A27" s="284" t="s">
        <v>43</v>
      </c>
      <c r="B27" s="303">
        <v>25.0</v>
      </c>
      <c r="C27" s="257" t="s">
        <v>218</v>
      </c>
      <c r="D27" s="256" t="s">
        <v>421</v>
      </c>
      <c r="E27" s="257">
        <v>2.0</v>
      </c>
      <c r="F27" s="257">
        <v>4.0</v>
      </c>
      <c r="G27" s="258" t="s">
        <v>14</v>
      </c>
      <c r="H27" s="278"/>
      <c r="I27" s="244" t="s">
        <v>14</v>
      </c>
    </row>
    <row r="28">
      <c r="A28" s="372"/>
      <c r="B28" s="373"/>
      <c r="C28" s="374"/>
      <c r="D28" s="375"/>
      <c r="E28" s="374"/>
      <c r="F28" s="374"/>
      <c r="G28" s="376"/>
      <c r="H28" s="276"/>
      <c r="I28" s="324"/>
    </row>
    <row r="29">
      <c r="A29" s="251" t="s">
        <v>474</v>
      </c>
      <c r="B29" s="11"/>
      <c r="C29" s="11"/>
      <c r="D29" s="11"/>
      <c r="E29" s="11"/>
      <c r="F29" s="11"/>
      <c r="G29" s="12"/>
      <c r="H29" s="276"/>
      <c r="I29" s="324"/>
    </row>
    <row r="30">
      <c r="A30" s="371" t="s">
        <v>81</v>
      </c>
      <c r="B30" s="314">
        <v>4.0</v>
      </c>
      <c r="C30" s="167" t="s">
        <v>124</v>
      </c>
      <c r="D30" s="288" t="s">
        <v>370</v>
      </c>
      <c r="E30" s="167">
        <v>1.0</v>
      </c>
      <c r="F30" s="167">
        <v>7.0</v>
      </c>
      <c r="G30" s="289" t="s">
        <v>14</v>
      </c>
      <c r="H30" s="370"/>
      <c r="I30" s="244" t="s">
        <v>14</v>
      </c>
    </row>
    <row r="31">
      <c r="A31" s="212" t="s">
        <v>173</v>
      </c>
      <c r="B31" s="45"/>
      <c r="C31" s="45"/>
      <c r="D31" s="213" t="s">
        <v>174</v>
      </c>
      <c r="E31" s="214">
        <f t="shared" ref="E31:F31" si="1">SUM(E7:E30)</f>
        <v>93</v>
      </c>
      <c r="F31" s="214">
        <f t="shared" si="1"/>
        <v>157</v>
      </c>
      <c r="G31" s="215"/>
      <c r="H31" s="276"/>
      <c r="I31" s="324"/>
    </row>
  </sheetData>
  <mergeCells count="3">
    <mergeCell ref="A5:G6"/>
    <mergeCell ref="A29:G29"/>
    <mergeCell ref="A31:C31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3.71"/>
    <col customWidth="1" min="2" max="2" width="25.14"/>
    <col customWidth="1" min="3" max="3" width="4.71"/>
    <col customWidth="1" min="4" max="4" width="4.14"/>
    <col customWidth="1" min="5" max="5" width="7.71"/>
    <col customWidth="1" min="6" max="6" width="7.14"/>
    <col customWidth="1" min="7" max="7" width="7.57"/>
  </cols>
  <sheetData>
    <row r="1">
      <c r="A1" s="93" t="s">
        <v>0</v>
      </c>
      <c r="C1" s="8" t="str">
        <f>COUNTIF(E11:E96,"W")&amp;"-"&amp;COUNTIF(E11:E96,"L")&amp;"-"&amp;COUNTIF(E11:E96,"T")&amp;"-"&amp;COUNTIF(E11:E96,"OTL")</f>
        <v>27-5-2-0</v>
      </c>
      <c r="F1" s="5"/>
      <c r="G1" s="6"/>
    </row>
    <row r="2">
      <c r="A2" s="93" t="s">
        <v>1</v>
      </c>
      <c r="C2" s="8" t="str">
        <f>COUNTIF(G11:G88,"W")&amp;"-"&amp;COUNTIF(G11:G88,"L")&amp;"-"&amp;COUNTIF(G11:G88,"T")&amp;"-"&amp;COUNTIF(G11:G88,"OTL")</f>
        <v>16-0-0-0</v>
      </c>
      <c r="F2" s="5"/>
      <c r="G2" s="5"/>
    </row>
    <row r="3">
      <c r="A3" s="94" t="s">
        <v>2</v>
      </c>
      <c r="F3" s="5"/>
      <c r="G3" s="5"/>
    </row>
    <row r="4">
      <c r="A4" s="95"/>
      <c r="B4" s="14"/>
      <c r="C4" s="13"/>
      <c r="D4" s="13"/>
      <c r="E4" s="13"/>
      <c r="F4" s="16" t="s">
        <v>3</v>
      </c>
      <c r="G4" s="17" t="s">
        <v>4</v>
      </c>
    </row>
    <row r="5">
      <c r="A5" s="18" t="s">
        <v>91</v>
      </c>
      <c r="F5" s="19"/>
      <c r="G5" s="5"/>
    </row>
    <row r="6">
      <c r="F6" s="19"/>
      <c r="G6" s="5"/>
    </row>
    <row r="7">
      <c r="A7" s="96" t="s">
        <v>92</v>
      </c>
      <c r="B7" s="2"/>
      <c r="C7" s="97" t="s">
        <v>7</v>
      </c>
      <c r="D7" s="97" t="s">
        <v>8</v>
      </c>
      <c r="E7" s="98" t="s">
        <v>93</v>
      </c>
      <c r="F7" s="5"/>
      <c r="G7" s="5"/>
    </row>
    <row r="8">
      <c r="A8" s="99" t="s">
        <v>11</v>
      </c>
      <c r="B8" s="11"/>
      <c r="C8" s="11"/>
      <c r="D8" s="11"/>
      <c r="E8" s="12"/>
      <c r="F8" s="24"/>
      <c r="G8" s="24"/>
    </row>
    <row r="9">
      <c r="A9" s="100"/>
      <c r="F9" s="24"/>
      <c r="G9" s="24"/>
    </row>
    <row r="10">
      <c r="A10" s="101" t="s">
        <v>94</v>
      </c>
      <c r="F10" s="24"/>
      <c r="G10" s="24"/>
    </row>
    <row r="11">
      <c r="A11" s="44" t="s">
        <v>61</v>
      </c>
      <c r="B11" s="45"/>
      <c r="C11" s="45"/>
      <c r="D11" s="45"/>
      <c r="E11" s="46"/>
      <c r="F11" s="24"/>
      <c r="G11" s="24"/>
    </row>
    <row r="12">
      <c r="A12" s="102">
        <v>14.0</v>
      </c>
      <c r="B12" s="103" t="s">
        <v>95</v>
      </c>
      <c r="C12" s="103">
        <v>2.0</v>
      </c>
      <c r="D12" s="103">
        <v>4.0</v>
      </c>
      <c r="E12" s="104" t="s">
        <v>14</v>
      </c>
      <c r="F12" s="5"/>
      <c r="G12" s="5"/>
    </row>
    <row r="13">
      <c r="A13" s="105" t="s">
        <v>32</v>
      </c>
      <c r="E13" s="9"/>
      <c r="F13" s="24"/>
      <c r="G13" s="24"/>
    </row>
    <row r="14">
      <c r="A14" s="106">
        <v>15.0</v>
      </c>
      <c r="B14" s="107" t="s">
        <v>96</v>
      </c>
      <c r="C14" s="107">
        <v>4.0</v>
      </c>
      <c r="D14" s="107">
        <v>1.0</v>
      </c>
      <c r="E14" s="108" t="s">
        <v>23</v>
      </c>
      <c r="F14" s="24"/>
      <c r="G14" s="24"/>
    </row>
    <row r="15">
      <c r="A15" s="105" t="s">
        <v>32</v>
      </c>
      <c r="E15" s="9"/>
      <c r="F15" s="24"/>
      <c r="G15" s="24"/>
    </row>
    <row r="16">
      <c r="A16" s="106">
        <v>15.0</v>
      </c>
      <c r="B16" s="107" t="s">
        <v>97</v>
      </c>
      <c r="C16" s="107">
        <v>2.0</v>
      </c>
      <c r="D16" s="107">
        <v>2.0</v>
      </c>
      <c r="E16" s="108" t="s">
        <v>67</v>
      </c>
      <c r="F16" s="24"/>
      <c r="G16" s="24"/>
    </row>
    <row r="17">
      <c r="A17" s="105" t="s">
        <v>32</v>
      </c>
      <c r="E17" s="9"/>
      <c r="F17" s="24"/>
      <c r="G17" s="24"/>
    </row>
    <row r="18">
      <c r="A18" s="106">
        <v>16.0</v>
      </c>
      <c r="B18" s="107" t="s">
        <v>98</v>
      </c>
      <c r="C18" s="107">
        <v>6.0</v>
      </c>
      <c r="D18" s="107">
        <v>0.0</v>
      </c>
      <c r="E18" s="108" t="s">
        <v>23</v>
      </c>
      <c r="F18" s="24"/>
      <c r="G18" s="24"/>
    </row>
    <row r="19">
      <c r="A19" s="109" t="s">
        <v>32</v>
      </c>
      <c r="B19" s="11"/>
      <c r="C19" s="11"/>
      <c r="D19" s="11"/>
      <c r="E19" s="12"/>
      <c r="F19" s="24"/>
      <c r="G19" s="24"/>
    </row>
    <row r="20">
      <c r="A20" s="110"/>
      <c r="F20" s="24"/>
      <c r="G20" s="24"/>
    </row>
    <row r="21">
      <c r="A21" s="111">
        <v>30.0</v>
      </c>
      <c r="B21" s="112" t="s">
        <v>99</v>
      </c>
      <c r="C21" s="112">
        <v>5.0</v>
      </c>
      <c r="D21" s="112">
        <v>6.0</v>
      </c>
      <c r="E21" s="113" t="s">
        <v>14</v>
      </c>
      <c r="F21" s="24"/>
      <c r="G21" s="28"/>
    </row>
    <row r="22">
      <c r="A22" s="114" t="s">
        <v>79</v>
      </c>
      <c r="B22" s="11"/>
      <c r="C22" s="11"/>
      <c r="D22" s="11"/>
      <c r="E22" s="12"/>
      <c r="F22" s="24"/>
      <c r="G22" s="28"/>
    </row>
    <row r="23">
      <c r="A23" s="101" t="s">
        <v>100</v>
      </c>
      <c r="F23" s="28"/>
      <c r="G23" s="28"/>
    </row>
    <row r="24">
      <c r="A24" s="111">
        <v>6.0</v>
      </c>
      <c r="B24" s="112" t="s">
        <v>101</v>
      </c>
      <c r="C24" s="112">
        <v>8.0</v>
      </c>
      <c r="D24" s="112">
        <v>2.0</v>
      </c>
      <c r="E24" s="113" t="s">
        <v>23</v>
      </c>
      <c r="F24" s="28"/>
      <c r="G24" s="28"/>
    </row>
    <row r="25">
      <c r="A25" s="115" t="s">
        <v>78</v>
      </c>
      <c r="E25" s="9"/>
      <c r="F25" s="28"/>
      <c r="G25" s="28"/>
    </row>
    <row r="26">
      <c r="A26" s="116">
        <v>7.0</v>
      </c>
      <c r="B26" s="100" t="s">
        <v>102</v>
      </c>
      <c r="C26" s="100">
        <v>10.0</v>
      </c>
      <c r="D26" s="100">
        <v>3.0</v>
      </c>
      <c r="E26" s="117" t="s">
        <v>23</v>
      </c>
      <c r="F26" s="24"/>
      <c r="G26" s="28" t="s">
        <v>23</v>
      </c>
    </row>
    <row r="27">
      <c r="A27" s="118" t="s">
        <v>103</v>
      </c>
      <c r="E27" s="9"/>
      <c r="F27" s="24"/>
      <c r="G27" s="28"/>
    </row>
    <row r="28">
      <c r="A28" s="119">
        <v>14.0</v>
      </c>
      <c r="B28" s="100" t="s">
        <v>104</v>
      </c>
      <c r="C28" s="100">
        <v>7.0</v>
      </c>
      <c r="D28" s="100">
        <v>0.0</v>
      </c>
      <c r="E28" s="117" t="s">
        <v>23</v>
      </c>
      <c r="F28" s="24"/>
      <c r="G28" s="28" t="s">
        <v>23</v>
      </c>
    </row>
    <row r="29">
      <c r="A29" s="118" t="s">
        <v>103</v>
      </c>
      <c r="E29" s="9"/>
      <c r="F29" s="24"/>
      <c r="G29" s="28"/>
    </row>
    <row r="30">
      <c r="A30" s="119">
        <v>26.0</v>
      </c>
      <c r="B30" s="100" t="s">
        <v>105</v>
      </c>
      <c r="C30" s="100">
        <v>4.0</v>
      </c>
      <c r="D30" s="100">
        <v>1.0</v>
      </c>
      <c r="E30" s="117" t="s">
        <v>23</v>
      </c>
      <c r="F30" s="24"/>
      <c r="G30" s="28" t="s">
        <v>23</v>
      </c>
    </row>
    <row r="31">
      <c r="A31" s="118" t="s">
        <v>106</v>
      </c>
      <c r="E31" s="9"/>
      <c r="F31" s="36"/>
      <c r="G31" s="28"/>
    </row>
    <row r="32">
      <c r="A32" s="119">
        <v>28.0</v>
      </c>
      <c r="B32" s="100" t="s">
        <v>27</v>
      </c>
      <c r="C32" s="100">
        <v>4.0</v>
      </c>
      <c r="D32" s="100">
        <v>2.0</v>
      </c>
      <c r="E32" s="117" t="s">
        <v>23</v>
      </c>
      <c r="F32" s="36"/>
      <c r="G32" s="28" t="s">
        <v>23</v>
      </c>
    </row>
    <row r="33">
      <c r="A33" s="99" t="s">
        <v>103</v>
      </c>
      <c r="B33" s="11"/>
      <c r="C33" s="11"/>
      <c r="D33" s="11"/>
      <c r="E33" s="12"/>
      <c r="F33" s="36"/>
      <c r="G33" s="28"/>
    </row>
    <row r="34">
      <c r="A34" s="101" t="s">
        <v>107</v>
      </c>
      <c r="F34" s="28"/>
      <c r="G34" s="28"/>
    </row>
    <row r="35">
      <c r="A35" s="120">
        <v>3.0</v>
      </c>
      <c r="B35" s="121" t="s">
        <v>108</v>
      </c>
      <c r="C35" s="121">
        <v>10.0</v>
      </c>
      <c r="D35" s="121">
        <v>3.0</v>
      </c>
      <c r="E35" s="122" t="s">
        <v>23</v>
      </c>
      <c r="F35" s="28"/>
      <c r="G35" s="28" t="s">
        <v>23</v>
      </c>
    </row>
    <row r="36">
      <c r="A36" s="118" t="s">
        <v>109</v>
      </c>
      <c r="E36" s="9"/>
      <c r="F36" s="36"/>
      <c r="G36" s="28"/>
    </row>
    <row r="37">
      <c r="A37" s="119">
        <v>4.0</v>
      </c>
      <c r="B37" s="100" t="s">
        <v>110</v>
      </c>
      <c r="C37" s="100">
        <v>10.0</v>
      </c>
      <c r="D37" s="100">
        <v>3.0</v>
      </c>
      <c r="E37" s="117" t="s">
        <v>23</v>
      </c>
      <c r="F37" s="36"/>
      <c r="G37" s="28" t="s">
        <v>23</v>
      </c>
    </row>
    <row r="38">
      <c r="A38" s="118" t="s">
        <v>103</v>
      </c>
      <c r="E38" s="9"/>
      <c r="F38" s="28"/>
      <c r="G38" s="28"/>
    </row>
    <row r="39">
      <c r="A39" s="119">
        <v>9.0</v>
      </c>
      <c r="B39" s="100" t="s">
        <v>111</v>
      </c>
      <c r="C39" s="100">
        <v>15.0</v>
      </c>
      <c r="D39" s="100">
        <v>3.0</v>
      </c>
      <c r="E39" s="117" t="s">
        <v>23</v>
      </c>
      <c r="F39" s="28"/>
      <c r="G39" s="28" t="s">
        <v>23</v>
      </c>
    </row>
    <row r="40">
      <c r="A40" s="118" t="s">
        <v>103</v>
      </c>
      <c r="E40" s="9"/>
      <c r="F40" s="28"/>
      <c r="G40" s="28"/>
    </row>
    <row r="41">
      <c r="A41" s="123">
        <v>11.0</v>
      </c>
      <c r="B41" s="124" t="s">
        <v>112</v>
      </c>
      <c r="C41" s="124">
        <v>4.0</v>
      </c>
      <c r="D41" s="124">
        <v>4.0</v>
      </c>
      <c r="E41" s="125" t="s">
        <v>67</v>
      </c>
      <c r="F41" s="24"/>
      <c r="G41" s="28"/>
    </row>
    <row r="42">
      <c r="A42" s="114" t="s">
        <v>113</v>
      </c>
      <c r="B42" s="11"/>
      <c r="C42" s="11"/>
      <c r="D42" s="11"/>
      <c r="E42" s="12"/>
      <c r="F42" s="24"/>
      <c r="G42" s="28"/>
    </row>
    <row r="43">
      <c r="A43" s="100"/>
      <c r="F43" s="24"/>
      <c r="G43" s="28"/>
    </row>
    <row r="44">
      <c r="A44" s="44" t="s">
        <v>69</v>
      </c>
      <c r="B44" s="45"/>
      <c r="C44" s="45"/>
      <c r="D44" s="45"/>
      <c r="E44" s="46"/>
      <c r="F44" s="24"/>
      <c r="G44" s="28"/>
    </row>
    <row r="45">
      <c r="A45" s="126">
        <v>16.0</v>
      </c>
      <c r="B45" s="112" t="s">
        <v>114</v>
      </c>
      <c r="C45" s="112">
        <v>1.0</v>
      </c>
      <c r="D45" s="112">
        <v>7.0</v>
      </c>
      <c r="E45" s="113" t="s">
        <v>14</v>
      </c>
      <c r="F45" s="24"/>
      <c r="G45" s="28"/>
    </row>
    <row r="46">
      <c r="A46" s="115" t="s">
        <v>70</v>
      </c>
      <c r="E46" s="9"/>
      <c r="F46" s="24"/>
      <c r="G46" s="28"/>
    </row>
    <row r="47">
      <c r="A47" s="123">
        <v>17.0</v>
      </c>
      <c r="B47" s="124" t="s">
        <v>115</v>
      </c>
      <c r="C47" s="124">
        <v>4.0</v>
      </c>
      <c r="D47" s="124">
        <v>2.0</v>
      </c>
      <c r="E47" s="125" t="s">
        <v>23</v>
      </c>
      <c r="F47" s="24"/>
      <c r="G47" s="28"/>
    </row>
    <row r="48">
      <c r="A48" s="115" t="s">
        <v>70</v>
      </c>
      <c r="E48" s="9"/>
      <c r="F48" s="24"/>
      <c r="G48" s="28"/>
    </row>
    <row r="49">
      <c r="A49" s="123">
        <v>18.0</v>
      </c>
      <c r="B49" s="124" t="s">
        <v>116</v>
      </c>
      <c r="C49" s="124">
        <v>4.0</v>
      </c>
      <c r="D49" s="124">
        <v>1.0</v>
      </c>
      <c r="E49" s="125" t="s">
        <v>23</v>
      </c>
      <c r="F49" s="24"/>
      <c r="G49" s="28"/>
    </row>
    <row r="50">
      <c r="A50" s="114" t="s">
        <v>70</v>
      </c>
      <c r="B50" s="11"/>
      <c r="C50" s="11"/>
      <c r="D50" s="11"/>
      <c r="E50" s="12"/>
      <c r="F50" s="24"/>
      <c r="G50" s="28"/>
    </row>
    <row r="51">
      <c r="A51" s="127"/>
      <c r="F51" s="24"/>
      <c r="G51" s="28"/>
    </row>
    <row r="52">
      <c r="A52" s="101" t="s">
        <v>117</v>
      </c>
      <c r="F52" s="24"/>
      <c r="G52" s="28"/>
    </row>
    <row r="53">
      <c r="A53" s="128">
        <v>1.0</v>
      </c>
      <c r="B53" s="121" t="s">
        <v>45</v>
      </c>
      <c r="C53" s="121">
        <v>6.0</v>
      </c>
      <c r="D53" s="121">
        <v>5.0</v>
      </c>
      <c r="E53" s="122" t="s">
        <v>23</v>
      </c>
      <c r="F53" s="24"/>
      <c r="G53" s="28" t="s">
        <v>23</v>
      </c>
    </row>
    <row r="54">
      <c r="A54" s="118" t="s">
        <v>19</v>
      </c>
      <c r="E54" s="9"/>
      <c r="F54" s="24"/>
      <c r="G54" s="28"/>
    </row>
    <row r="55">
      <c r="A55" s="129">
        <v>7.0</v>
      </c>
      <c r="B55" s="124" t="s">
        <v>118</v>
      </c>
      <c r="C55" s="124">
        <v>5.0</v>
      </c>
      <c r="D55" s="124">
        <v>4.0</v>
      </c>
      <c r="E55" s="125" t="s">
        <v>23</v>
      </c>
      <c r="F55" s="24"/>
      <c r="G55" s="28"/>
    </row>
    <row r="56">
      <c r="A56" s="115" t="s">
        <v>103</v>
      </c>
      <c r="E56" s="9"/>
      <c r="F56" s="24"/>
      <c r="G56" s="28"/>
    </row>
    <row r="57">
      <c r="A57" s="116">
        <v>8.0</v>
      </c>
      <c r="B57" s="100" t="s">
        <v>119</v>
      </c>
      <c r="C57" s="100">
        <v>15.0</v>
      </c>
      <c r="D57" s="100">
        <v>8.0</v>
      </c>
      <c r="E57" s="117" t="s">
        <v>23</v>
      </c>
      <c r="F57" s="24"/>
      <c r="G57" s="28" t="s">
        <v>23</v>
      </c>
    </row>
    <row r="58">
      <c r="A58" s="99" t="s">
        <v>103</v>
      </c>
      <c r="B58" s="11"/>
      <c r="C58" s="11"/>
      <c r="D58" s="11"/>
      <c r="E58" s="12"/>
      <c r="F58" s="24"/>
      <c r="G58" s="28"/>
    </row>
    <row r="59">
      <c r="A59" s="101" t="s">
        <v>120</v>
      </c>
      <c r="F59" s="24"/>
      <c r="G59" s="28"/>
    </row>
    <row r="60">
      <c r="A60" s="128">
        <v>26.0</v>
      </c>
      <c r="B60" s="121" t="s">
        <v>121</v>
      </c>
      <c r="C60" s="121">
        <v>10.0</v>
      </c>
      <c r="D60" s="121">
        <v>3.0</v>
      </c>
      <c r="E60" s="122" t="s">
        <v>23</v>
      </c>
      <c r="F60" s="24"/>
      <c r="G60" s="28" t="s">
        <v>23</v>
      </c>
    </row>
    <row r="61">
      <c r="A61" s="99" t="s">
        <v>122</v>
      </c>
      <c r="B61" s="11"/>
      <c r="C61" s="11"/>
      <c r="D61" s="11"/>
      <c r="E61" s="12"/>
      <c r="F61" s="24"/>
      <c r="G61" s="28"/>
    </row>
    <row r="62">
      <c r="A62" s="101" t="s">
        <v>123</v>
      </c>
      <c r="F62" s="28"/>
      <c r="G62" s="28"/>
    </row>
    <row r="63">
      <c r="A63" s="128">
        <v>1.0</v>
      </c>
      <c r="B63" s="121" t="s">
        <v>124</v>
      </c>
      <c r="C63" s="121">
        <v>13.0</v>
      </c>
      <c r="D63" s="121">
        <v>2.0</v>
      </c>
      <c r="E63" s="122" t="s">
        <v>23</v>
      </c>
      <c r="F63" s="28"/>
      <c r="G63" s="28" t="s">
        <v>23</v>
      </c>
    </row>
    <row r="64">
      <c r="A64" s="118" t="s">
        <v>103</v>
      </c>
      <c r="E64" s="9"/>
      <c r="F64" s="28"/>
      <c r="G64" s="28"/>
    </row>
    <row r="65">
      <c r="A65" s="116">
        <v>2.0</v>
      </c>
      <c r="B65" s="100" t="s">
        <v>125</v>
      </c>
      <c r="C65" s="100">
        <v>14.0</v>
      </c>
      <c r="D65" s="100">
        <v>2.0</v>
      </c>
      <c r="E65" s="117" t="s">
        <v>23</v>
      </c>
      <c r="F65" s="24"/>
      <c r="G65" s="28" t="s">
        <v>23</v>
      </c>
    </row>
    <row r="66">
      <c r="A66" s="118" t="s">
        <v>126</v>
      </c>
      <c r="E66" s="9"/>
      <c r="F66" s="24"/>
      <c r="G66" s="28"/>
    </row>
    <row r="67">
      <c r="A67" s="129">
        <v>8.0</v>
      </c>
      <c r="B67" s="124" t="s">
        <v>127</v>
      </c>
      <c r="C67" s="124">
        <v>3.0</v>
      </c>
      <c r="D67" s="124">
        <v>1.0</v>
      </c>
      <c r="E67" s="125" t="s">
        <v>23</v>
      </c>
      <c r="F67" s="24"/>
      <c r="G67" s="28"/>
    </row>
    <row r="68">
      <c r="A68" s="115" t="s">
        <v>103</v>
      </c>
      <c r="E68" s="9"/>
      <c r="F68" s="24"/>
      <c r="G68" s="28"/>
    </row>
    <row r="69">
      <c r="A69" s="129">
        <v>10.0</v>
      </c>
      <c r="B69" s="124" t="s">
        <v>114</v>
      </c>
      <c r="C69" s="124">
        <v>3.0</v>
      </c>
      <c r="D69" s="124">
        <v>4.0</v>
      </c>
      <c r="E69" s="125" t="s">
        <v>14</v>
      </c>
      <c r="F69" s="24"/>
      <c r="G69" s="28"/>
    </row>
    <row r="70">
      <c r="A70" s="115" t="s">
        <v>46</v>
      </c>
      <c r="E70" s="9"/>
      <c r="F70" s="24"/>
      <c r="G70" s="28"/>
    </row>
    <row r="71">
      <c r="A71" s="116">
        <v>16.0</v>
      </c>
      <c r="B71" s="100" t="s">
        <v>128</v>
      </c>
      <c r="C71" s="100">
        <v>10.0</v>
      </c>
      <c r="D71" s="100">
        <v>4.0</v>
      </c>
      <c r="E71" s="117" t="s">
        <v>23</v>
      </c>
      <c r="F71" s="24"/>
      <c r="G71" s="28" t="s">
        <v>23</v>
      </c>
    </row>
    <row r="72">
      <c r="A72" s="118" t="s">
        <v>129</v>
      </c>
      <c r="E72" s="9"/>
      <c r="F72" s="24"/>
      <c r="G72" s="28"/>
    </row>
    <row r="73">
      <c r="A73" s="116">
        <v>17.0</v>
      </c>
      <c r="B73" s="100" t="s">
        <v>130</v>
      </c>
      <c r="C73" s="100">
        <v>4.0</v>
      </c>
      <c r="D73" s="100">
        <v>1.0</v>
      </c>
      <c r="E73" s="117" t="s">
        <v>23</v>
      </c>
      <c r="F73" s="5"/>
      <c r="G73" s="64" t="s">
        <v>23</v>
      </c>
    </row>
    <row r="74">
      <c r="A74" s="99" t="s">
        <v>103</v>
      </c>
      <c r="B74" s="11"/>
      <c r="C74" s="11"/>
      <c r="D74" s="11"/>
      <c r="E74" s="12"/>
      <c r="F74" s="5"/>
      <c r="G74" s="64"/>
    </row>
    <row r="75">
      <c r="A75" s="130"/>
      <c r="F75" s="5"/>
      <c r="G75" s="5"/>
    </row>
    <row r="76">
      <c r="A76" s="18" t="s">
        <v>131</v>
      </c>
      <c r="F76" s="65"/>
      <c r="G76" s="24"/>
    </row>
    <row r="77">
      <c r="A77" s="131">
        <v>23.0</v>
      </c>
      <c r="B77" s="121" t="s">
        <v>132</v>
      </c>
      <c r="C77" s="121">
        <v>5.0</v>
      </c>
      <c r="D77" s="121">
        <v>2.0</v>
      </c>
      <c r="E77" s="122" t="s">
        <v>23</v>
      </c>
      <c r="F77" s="28"/>
      <c r="G77" s="28" t="s">
        <v>23</v>
      </c>
    </row>
    <row r="78">
      <c r="A78" s="118" t="s">
        <v>126</v>
      </c>
      <c r="E78" s="9"/>
      <c r="F78" s="64"/>
      <c r="G78" s="64"/>
    </row>
    <row r="79">
      <c r="A79" s="29">
        <v>24.0</v>
      </c>
      <c r="B79" s="100" t="s">
        <v>133</v>
      </c>
      <c r="C79" s="100">
        <v>4.0</v>
      </c>
      <c r="D79" s="100">
        <v>3.0</v>
      </c>
      <c r="E79" s="117" t="s">
        <v>23</v>
      </c>
      <c r="F79" s="64" t="s">
        <v>134</v>
      </c>
      <c r="G79" s="64" t="s">
        <v>23</v>
      </c>
    </row>
    <row r="80">
      <c r="A80" s="99" t="s">
        <v>126</v>
      </c>
      <c r="B80" s="11"/>
      <c r="C80" s="11"/>
      <c r="D80" s="11"/>
      <c r="E80" s="12"/>
      <c r="F80" s="64"/>
      <c r="G80" s="64"/>
    </row>
    <row r="81">
      <c r="A81" s="130"/>
      <c r="F81" s="16"/>
      <c r="G81" s="64"/>
    </row>
    <row r="82">
      <c r="A82" s="101" t="s">
        <v>135</v>
      </c>
      <c r="F82" s="16"/>
      <c r="G82" s="64"/>
    </row>
    <row r="83">
      <c r="A83" s="18" t="s">
        <v>136</v>
      </c>
      <c r="F83" s="16"/>
      <c r="G83" s="64"/>
    </row>
    <row r="84">
      <c r="A84" s="132">
        <v>9.0</v>
      </c>
      <c r="B84" s="121" t="s">
        <v>137</v>
      </c>
      <c r="C84" s="121">
        <v>6.0</v>
      </c>
      <c r="D84" s="121">
        <v>3.0</v>
      </c>
      <c r="E84" s="122" t="s">
        <v>23</v>
      </c>
      <c r="F84" s="16"/>
      <c r="G84" s="64"/>
    </row>
    <row r="85">
      <c r="A85" s="118" t="s">
        <v>138</v>
      </c>
      <c r="E85" s="9"/>
      <c r="F85" s="16"/>
      <c r="G85" s="64"/>
    </row>
    <row r="86">
      <c r="A86" s="133">
        <v>10.0</v>
      </c>
      <c r="B86" s="100" t="s">
        <v>139</v>
      </c>
      <c r="C86" s="100">
        <v>7.0</v>
      </c>
      <c r="D86" s="100">
        <v>1.0</v>
      </c>
      <c r="E86" s="117" t="s">
        <v>23</v>
      </c>
      <c r="F86" s="16"/>
      <c r="G86" s="64"/>
    </row>
    <row r="87">
      <c r="A87" s="99" t="s">
        <v>138</v>
      </c>
      <c r="B87" s="11"/>
      <c r="C87" s="11"/>
      <c r="D87" s="11"/>
      <c r="E87" s="12"/>
      <c r="F87" s="16"/>
      <c r="G87" s="64"/>
    </row>
    <row r="88">
      <c r="A88" s="134"/>
      <c r="F88" s="16"/>
      <c r="G88" s="64"/>
    </row>
    <row r="89">
      <c r="A89" s="18" t="s">
        <v>140</v>
      </c>
      <c r="F89" s="16"/>
      <c r="G89" s="64"/>
    </row>
    <row r="90">
      <c r="A90" s="132">
        <v>26.0</v>
      </c>
      <c r="B90" s="121" t="s">
        <v>141</v>
      </c>
      <c r="C90" s="121">
        <v>3.0</v>
      </c>
      <c r="D90" s="121">
        <v>2.0</v>
      </c>
      <c r="E90" s="122" t="s">
        <v>23</v>
      </c>
      <c r="F90" s="16"/>
      <c r="G90" s="64"/>
    </row>
    <row r="91">
      <c r="A91" s="118" t="s">
        <v>142</v>
      </c>
      <c r="E91" s="9"/>
      <c r="F91" s="16"/>
      <c r="G91" s="64"/>
    </row>
    <row r="92">
      <c r="A92" s="133">
        <v>27.0</v>
      </c>
      <c r="B92" s="100" t="s">
        <v>143</v>
      </c>
      <c r="C92" s="100">
        <v>1.0</v>
      </c>
      <c r="D92" s="100">
        <v>2.0</v>
      </c>
      <c r="E92" s="117" t="s">
        <v>14</v>
      </c>
      <c r="F92" s="16"/>
      <c r="G92" s="64"/>
    </row>
    <row r="93">
      <c r="A93" s="118" t="s">
        <v>142</v>
      </c>
      <c r="E93" s="9"/>
      <c r="F93" s="16"/>
      <c r="G93" s="64"/>
    </row>
    <row r="94">
      <c r="A94" s="133">
        <v>28.0</v>
      </c>
      <c r="B94" s="100" t="s">
        <v>144</v>
      </c>
      <c r="C94" s="100">
        <v>8.0</v>
      </c>
      <c r="D94" s="100">
        <v>4.0</v>
      </c>
      <c r="E94" s="117" t="s">
        <v>23</v>
      </c>
      <c r="F94" s="16"/>
      <c r="G94" s="64"/>
    </row>
    <row r="95">
      <c r="A95" s="99" t="s">
        <v>142</v>
      </c>
      <c r="B95" s="11"/>
      <c r="C95" s="11"/>
      <c r="D95" s="11"/>
      <c r="E95" s="12"/>
      <c r="F95" s="16"/>
      <c r="G95" s="64"/>
    </row>
    <row r="96">
      <c r="A96" s="134"/>
      <c r="F96" s="16"/>
      <c r="G96" s="64"/>
    </row>
    <row r="97">
      <c r="A97" s="135" t="s">
        <v>145</v>
      </c>
      <c r="C97" s="136">
        <f t="shared" ref="C97:D97" si="1">SUM(C11:C96)</f>
        <v>217</v>
      </c>
      <c r="D97" s="136">
        <f t="shared" si="1"/>
        <v>95</v>
      </c>
      <c r="E97" s="137"/>
      <c r="F97" s="5"/>
      <c r="G97" s="5"/>
    </row>
    <row r="98">
      <c r="A98" s="138" t="s">
        <v>57</v>
      </c>
      <c r="C98" s="139" t="s">
        <v>58</v>
      </c>
      <c r="F98" s="78"/>
      <c r="G98" s="5"/>
    </row>
  </sheetData>
  <mergeCells count="65">
    <mergeCell ref="A78:E78"/>
    <mergeCell ref="A80:E80"/>
    <mergeCell ref="A81:E81"/>
    <mergeCell ref="A82:E82"/>
    <mergeCell ref="A83:E83"/>
    <mergeCell ref="A85:E85"/>
    <mergeCell ref="A87:E87"/>
    <mergeCell ref="A98:B98"/>
    <mergeCell ref="C98:E98"/>
    <mergeCell ref="A88:E88"/>
    <mergeCell ref="A89:E89"/>
    <mergeCell ref="A91:E91"/>
    <mergeCell ref="A93:E93"/>
    <mergeCell ref="A95:E95"/>
    <mergeCell ref="A96:E96"/>
    <mergeCell ref="A97:B97"/>
    <mergeCell ref="A1:B1"/>
    <mergeCell ref="C1:E1"/>
    <mergeCell ref="A2:B2"/>
    <mergeCell ref="C2:E2"/>
    <mergeCell ref="A3:E3"/>
    <mergeCell ref="A5:E6"/>
    <mergeCell ref="A7:B7"/>
    <mergeCell ref="A8:E8"/>
    <mergeCell ref="A9:E9"/>
    <mergeCell ref="A10:E10"/>
    <mergeCell ref="A11:E11"/>
    <mergeCell ref="A13:E13"/>
    <mergeCell ref="A15:E15"/>
    <mergeCell ref="A17:E17"/>
    <mergeCell ref="A19:E19"/>
    <mergeCell ref="A20:E20"/>
    <mergeCell ref="A22:E22"/>
    <mergeCell ref="A23:E23"/>
    <mergeCell ref="A25:E25"/>
    <mergeCell ref="A27:E27"/>
    <mergeCell ref="A29:E29"/>
    <mergeCell ref="A31:E31"/>
    <mergeCell ref="A33:E33"/>
    <mergeCell ref="A34:E34"/>
    <mergeCell ref="A36:E36"/>
    <mergeCell ref="A38:E38"/>
    <mergeCell ref="A40:E40"/>
    <mergeCell ref="A42:E42"/>
    <mergeCell ref="A43:E43"/>
    <mergeCell ref="A44:E44"/>
    <mergeCell ref="A46:E46"/>
    <mergeCell ref="A48:E48"/>
    <mergeCell ref="A50:E50"/>
    <mergeCell ref="A51:E51"/>
    <mergeCell ref="A52:E52"/>
    <mergeCell ref="A54:E54"/>
    <mergeCell ref="A56:E56"/>
    <mergeCell ref="A58:E58"/>
    <mergeCell ref="A59:E59"/>
    <mergeCell ref="A61:E61"/>
    <mergeCell ref="A62:E62"/>
    <mergeCell ref="A64:E64"/>
    <mergeCell ref="A66:E66"/>
    <mergeCell ref="A68:E68"/>
    <mergeCell ref="A70:E70"/>
    <mergeCell ref="A72:E72"/>
    <mergeCell ref="A74:E74"/>
    <mergeCell ref="A75:E75"/>
    <mergeCell ref="A76:E76"/>
  </mergeCells>
  <drawing r:id="rId1"/>
</worksheet>
</file>

<file path=xl/worksheets/sheet4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5.57"/>
    <col customWidth="1" min="4" max="4" width="42.29"/>
    <col customWidth="1" min="5" max="5" width="3.43"/>
    <col customWidth="1" min="6" max="6" width="6.14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COUNTIF(G5:G30,"W")&amp;"-"&amp;COUNTIF(G5:G30,"L")&amp;"-"&amp;COUNTIF(G5:G30,"T")&amp;"-"&amp;COUNTIF(G5:G30,"OTL")</f>
        <v>6-14-0-0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COUNTIF(I5:I30,"W")&amp;"-"&amp;COUNTIF(I5:I30,"L")&amp;"-"&amp;COUNTIF(I5:I30,"T")&amp;"-"&amp;COUNTIF(I5:I30,"OTL")</f>
        <v>5-13-0-0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475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23.0</v>
      </c>
      <c r="C8" s="364" t="s">
        <v>230</v>
      </c>
      <c r="D8" s="363" t="s">
        <v>421</v>
      </c>
      <c r="E8" s="364">
        <v>6.0</v>
      </c>
      <c r="F8" s="364">
        <v>8.0</v>
      </c>
      <c r="G8" s="365" t="s">
        <v>14</v>
      </c>
      <c r="H8" s="278"/>
      <c r="I8" s="13"/>
    </row>
    <row r="9">
      <c r="A9" s="325" t="s">
        <v>26</v>
      </c>
      <c r="B9" s="36">
        <v>6.0</v>
      </c>
      <c r="C9" s="326" t="s">
        <v>448</v>
      </c>
      <c r="D9" s="36" t="s">
        <v>348</v>
      </c>
      <c r="E9" s="326">
        <v>2.0</v>
      </c>
      <c r="F9" s="326">
        <v>3.0</v>
      </c>
      <c r="G9" s="327" t="s">
        <v>14</v>
      </c>
      <c r="H9" s="276"/>
      <c r="I9" s="275" t="s">
        <v>14</v>
      </c>
    </row>
    <row r="10">
      <c r="A10" s="325" t="s">
        <v>26</v>
      </c>
      <c r="B10" s="36">
        <v>8.0</v>
      </c>
      <c r="C10" s="326" t="s">
        <v>233</v>
      </c>
      <c r="D10" s="36" t="s">
        <v>421</v>
      </c>
      <c r="E10" s="326">
        <v>7.0</v>
      </c>
      <c r="F10" s="326">
        <v>5.0</v>
      </c>
      <c r="G10" s="327" t="s">
        <v>23</v>
      </c>
      <c r="H10" s="278"/>
      <c r="I10" s="244" t="s">
        <v>23</v>
      </c>
    </row>
    <row r="11">
      <c r="A11" s="241" t="s">
        <v>26</v>
      </c>
      <c r="B11" s="244">
        <v>13.0</v>
      </c>
      <c r="C11" s="243" t="s">
        <v>374</v>
      </c>
      <c r="D11" s="244" t="s">
        <v>421</v>
      </c>
      <c r="E11" s="243">
        <v>5.0</v>
      </c>
      <c r="F11" s="243">
        <v>7.0</v>
      </c>
      <c r="G11" s="245" t="s">
        <v>14</v>
      </c>
      <c r="H11" s="278"/>
      <c r="I11" s="244" t="s">
        <v>14</v>
      </c>
    </row>
    <row r="12">
      <c r="A12" s="241" t="s">
        <v>26</v>
      </c>
      <c r="B12" s="244">
        <v>14.0</v>
      </c>
      <c r="C12" s="243" t="s">
        <v>226</v>
      </c>
      <c r="D12" s="244" t="s">
        <v>421</v>
      </c>
      <c r="E12" s="243">
        <v>6.0</v>
      </c>
      <c r="F12" s="243">
        <v>7.0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22.0</v>
      </c>
      <c r="C13" s="100" t="s">
        <v>469</v>
      </c>
      <c r="D13" s="244" t="s">
        <v>348</v>
      </c>
      <c r="E13" s="243">
        <v>3.0</v>
      </c>
      <c r="F13" s="243">
        <v>4.0</v>
      </c>
      <c r="G13" s="245" t="s">
        <v>14</v>
      </c>
      <c r="H13" s="278"/>
      <c r="I13" s="244" t="s">
        <v>14</v>
      </c>
    </row>
    <row r="14">
      <c r="A14" s="241" t="s">
        <v>311</v>
      </c>
      <c r="B14" s="244">
        <v>28.0</v>
      </c>
      <c r="C14" s="243" t="s">
        <v>230</v>
      </c>
      <c r="D14" s="244" t="s">
        <v>421</v>
      </c>
      <c r="E14" s="243">
        <v>3.0</v>
      </c>
      <c r="F14" s="243">
        <v>6.0</v>
      </c>
      <c r="G14" s="245" t="s">
        <v>23</v>
      </c>
      <c r="H14" s="278"/>
      <c r="I14" s="244" t="s">
        <v>23</v>
      </c>
    </row>
    <row r="15">
      <c r="A15" s="325" t="s">
        <v>36</v>
      </c>
      <c r="B15" s="36">
        <v>1.0</v>
      </c>
      <c r="C15" s="326" t="s">
        <v>407</v>
      </c>
      <c r="D15" s="36" t="s">
        <v>348</v>
      </c>
      <c r="E15" s="326">
        <v>7.0</v>
      </c>
      <c r="F15" s="326">
        <v>14.0</v>
      </c>
      <c r="G15" s="327" t="s">
        <v>14</v>
      </c>
      <c r="H15" s="278"/>
      <c r="I15" s="244" t="s">
        <v>14</v>
      </c>
    </row>
    <row r="16">
      <c r="A16" s="241" t="s">
        <v>36</v>
      </c>
      <c r="B16" s="244">
        <v>8.0</v>
      </c>
      <c r="C16" s="243" t="s">
        <v>402</v>
      </c>
      <c r="D16" s="244" t="s">
        <v>421</v>
      </c>
      <c r="E16" s="243">
        <v>5.0</v>
      </c>
      <c r="F16" s="243">
        <v>7.0</v>
      </c>
      <c r="G16" s="245" t="s">
        <v>14</v>
      </c>
      <c r="H16" s="278"/>
      <c r="I16" s="244" t="s">
        <v>14</v>
      </c>
    </row>
    <row r="17">
      <c r="A17" s="325" t="s">
        <v>36</v>
      </c>
      <c r="B17" s="36">
        <v>20.0</v>
      </c>
      <c r="C17" s="326" t="s">
        <v>399</v>
      </c>
      <c r="D17" s="36" t="s">
        <v>348</v>
      </c>
      <c r="E17" s="326">
        <v>5.0</v>
      </c>
      <c r="F17" s="326">
        <v>1.0</v>
      </c>
      <c r="G17" s="327" t="s">
        <v>23</v>
      </c>
      <c r="H17" s="278"/>
      <c r="I17" s="244" t="s">
        <v>23</v>
      </c>
    </row>
    <row r="18">
      <c r="A18" s="366" t="s">
        <v>163</v>
      </c>
      <c r="B18" s="367">
        <v>5.0</v>
      </c>
      <c r="C18" s="368" t="s">
        <v>464</v>
      </c>
      <c r="D18" s="367" t="s">
        <v>348</v>
      </c>
      <c r="E18" s="368">
        <v>8.0</v>
      </c>
      <c r="F18" s="368">
        <v>4.0</v>
      </c>
      <c r="G18" s="369" t="s">
        <v>23</v>
      </c>
      <c r="H18" s="278"/>
      <c r="I18" s="13"/>
    </row>
    <row r="19">
      <c r="A19" s="325" t="s">
        <v>38</v>
      </c>
      <c r="B19" s="36">
        <v>9.0</v>
      </c>
      <c r="C19" s="326" t="s">
        <v>384</v>
      </c>
      <c r="D19" s="36" t="s">
        <v>348</v>
      </c>
      <c r="E19" s="326">
        <v>4.0</v>
      </c>
      <c r="F19" s="326">
        <v>14.0</v>
      </c>
      <c r="G19" s="327" t="s">
        <v>14</v>
      </c>
      <c r="H19" s="278"/>
      <c r="I19" s="244" t="s">
        <v>14</v>
      </c>
    </row>
    <row r="20">
      <c r="A20" s="325" t="s">
        <v>38</v>
      </c>
      <c r="B20" s="36">
        <v>10.0</v>
      </c>
      <c r="C20" s="326" t="s">
        <v>425</v>
      </c>
      <c r="D20" s="36" t="s">
        <v>421</v>
      </c>
      <c r="E20" s="326">
        <v>1.0</v>
      </c>
      <c r="F20" s="326">
        <v>9.0</v>
      </c>
      <c r="G20" s="327" t="s">
        <v>14</v>
      </c>
      <c r="H20" s="278"/>
      <c r="I20" s="244" t="s">
        <v>14</v>
      </c>
    </row>
    <row r="21">
      <c r="A21" s="325" t="s">
        <v>38</v>
      </c>
      <c r="B21" s="36">
        <v>16.0</v>
      </c>
      <c r="C21" s="326" t="s">
        <v>250</v>
      </c>
      <c r="D21" s="36" t="s">
        <v>348</v>
      </c>
      <c r="E21" s="326">
        <v>3.0</v>
      </c>
      <c r="F21" s="326">
        <v>19.0</v>
      </c>
      <c r="G21" s="327" t="s">
        <v>14</v>
      </c>
      <c r="H21" s="278"/>
      <c r="I21" s="244" t="s">
        <v>14</v>
      </c>
    </row>
    <row r="22">
      <c r="A22" s="325" t="s">
        <v>38</v>
      </c>
      <c r="B22" s="335">
        <v>24.0</v>
      </c>
      <c r="C22" s="326" t="s">
        <v>119</v>
      </c>
      <c r="D22" s="36" t="s">
        <v>348</v>
      </c>
      <c r="E22" s="326">
        <v>8.0</v>
      </c>
      <c r="F22" s="326">
        <v>1.0</v>
      </c>
      <c r="G22" s="327" t="s">
        <v>23</v>
      </c>
      <c r="H22" s="278"/>
      <c r="I22" s="244" t="s">
        <v>23</v>
      </c>
    </row>
    <row r="23">
      <c r="A23" s="325" t="s">
        <v>38</v>
      </c>
      <c r="B23" s="335">
        <v>31.0</v>
      </c>
      <c r="C23" s="326" t="s">
        <v>408</v>
      </c>
      <c r="D23" s="36" t="s">
        <v>421</v>
      </c>
      <c r="E23" s="326">
        <v>6.0</v>
      </c>
      <c r="F23" s="326">
        <v>7.0</v>
      </c>
      <c r="G23" s="327" t="s">
        <v>14</v>
      </c>
      <c r="H23" s="278"/>
      <c r="I23" s="244" t="s">
        <v>14</v>
      </c>
    </row>
    <row r="24">
      <c r="A24" s="325" t="s">
        <v>43</v>
      </c>
      <c r="B24" s="335">
        <v>9.0</v>
      </c>
      <c r="C24" s="326" t="s">
        <v>128</v>
      </c>
      <c r="D24" s="36" t="s">
        <v>348</v>
      </c>
      <c r="E24" s="326">
        <v>1.0</v>
      </c>
      <c r="F24" s="326">
        <v>8.0</v>
      </c>
      <c r="G24" s="327" t="s">
        <v>14</v>
      </c>
      <c r="H24" s="278"/>
      <c r="I24" s="244" t="s">
        <v>14</v>
      </c>
    </row>
    <row r="25">
      <c r="A25" s="241" t="s">
        <v>43</v>
      </c>
      <c r="B25" s="297">
        <v>17.0</v>
      </c>
      <c r="C25" s="243" t="s">
        <v>191</v>
      </c>
      <c r="D25" s="244" t="s">
        <v>348</v>
      </c>
      <c r="E25" s="243">
        <v>7.0</v>
      </c>
      <c r="F25" s="243">
        <v>5.0</v>
      </c>
      <c r="G25" s="245" t="s">
        <v>23</v>
      </c>
      <c r="H25" s="278"/>
      <c r="I25" s="244" t="s">
        <v>23</v>
      </c>
    </row>
    <row r="26">
      <c r="A26" s="241" t="s">
        <v>43</v>
      </c>
      <c r="B26" s="297">
        <v>22.0</v>
      </c>
      <c r="C26" s="243" t="s">
        <v>476</v>
      </c>
      <c r="D26" s="244" t="s">
        <v>421</v>
      </c>
      <c r="E26" s="243">
        <v>3.0</v>
      </c>
      <c r="F26" s="243">
        <v>4.0</v>
      </c>
      <c r="G26" s="245" t="s">
        <v>14</v>
      </c>
      <c r="H26" s="278"/>
      <c r="I26" s="244" t="s">
        <v>14</v>
      </c>
    </row>
    <row r="27">
      <c r="A27" s="284" t="s">
        <v>81</v>
      </c>
      <c r="B27" s="303">
        <v>2.0</v>
      </c>
      <c r="C27" s="257" t="s">
        <v>253</v>
      </c>
      <c r="D27" s="256" t="s">
        <v>421</v>
      </c>
      <c r="E27" s="257">
        <v>2.0</v>
      </c>
      <c r="F27" s="257">
        <v>12.0</v>
      </c>
      <c r="G27" s="258" t="s">
        <v>14</v>
      </c>
      <c r="H27" s="278"/>
      <c r="I27" s="244" t="s">
        <v>14</v>
      </c>
    </row>
    <row r="28">
      <c r="A28" s="212" t="s">
        <v>173</v>
      </c>
      <c r="B28" s="45"/>
      <c r="C28" s="45"/>
      <c r="D28" s="213" t="s">
        <v>174</v>
      </c>
      <c r="E28" s="214">
        <f t="shared" ref="E28:F28" si="1">SUM(E5:E27)</f>
        <v>92</v>
      </c>
      <c r="F28" s="214">
        <f t="shared" si="1"/>
        <v>145</v>
      </c>
      <c r="G28" s="215"/>
      <c r="H28" s="276"/>
      <c r="I28" s="324"/>
    </row>
  </sheetData>
  <mergeCells count="2">
    <mergeCell ref="A5:G6"/>
    <mergeCell ref="A28:C28"/>
  </mergeCells>
  <drawing r:id="rId1"/>
</worksheet>
</file>

<file path=xl/worksheets/sheet4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57"/>
    <col customWidth="1" min="4" max="4" width="44.57"/>
    <col customWidth="1" min="5" max="5" width="4.57"/>
    <col customWidth="1" min="6" max="6" width="5.0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COUNTIF(G5:G31,"W")&amp;"-"&amp;COUNTIF(G5:G31,"L")&amp;"-"&amp;COUNTIF(G5:G31,"T")&amp;"-"&amp;COUNTIF(G5:G31,"OTL")</f>
        <v>5-13-2-0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COUNTIF(I5:I31,"W")&amp;"-"&amp;COUNTIF(I5:I31,"L")&amp;"-"&amp;COUNTIF(I5:I31,"T")&amp;"-"&amp;COUNTIF(I5:I31,"OTL")</f>
        <v>4-12-2-0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477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21.0</v>
      </c>
      <c r="C8" s="364" t="s">
        <v>478</v>
      </c>
      <c r="D8" s="363" t="s">
        <v>348</v>
      </c>
      <c r="E8" s="364">
        <v>0.0</v>
      </c>
      <c r="F8" s="364">
        <v>16.0</v>
      </c>
      <c r="G8" s="365" t="s">
        <v>14</v>
      </c>
      <c r="H8" s="278"/>
      <c r="I8" s="13"/>
    </row>
    <row r="9">
      <c r="A9" s="325" t="s">
        <v>311</v>
      </c>
      <c r="B9" s="36">
        <v>2.0</v>
      </c>
      <c r="C9" s="326" t="s">
        <v>448</v>
      </c>
      <c r="D9" s="36" t="s">
        <v>348</v>
      </c>
      <c r="E9" s="326">
        <v>3.0</v>
      </c>
      <c r="F9" s="326">
        <v>6.0</v>
      </c>
      <c r="G9" s="327" t="s">
        <v>23</v>
      </c>
      <c r="H9" s="276"/>
      <c r="I9" s="275" t="s">
        <v>23</v>
      </c>
    </row>
    <row r="10">
      <c r="A10" s="325" t="s">
        <v>26</v>
      </c>
      <c r="B10" s="36">
        <v>3.0</v>
      </c>
      <c r="C10" s="326" t="s">
        <v>422</v>
      </c>
      <c r="D10" s="36" t="s">
        <v>421</v>
      </c>
      <c r="E10" s="326">
        <v>7.0</v>
      </c>
      <c r="F10" s="326">
        <v>5.0</v>
      </c>
      <c r="G10" s="327" t="s">
        <v>23</v>
      </c>
      <c r="H10" s="278"/>
      <c r="I10" s="244" t="s">
        <v>23</v>
      </c>
    </row>
    <row r="11">
      <c r="A11" s="241" t="s">
        <v>26</v>
      </c>
      <c r="B11" s="244">
        <v>8.0</v>
      </c>
      <c r="C11" s="243" t="s">
        <v>425</v>
      </c>
      <c r="D11" s="244" t="s">
        <v>421</v>
      </c>
      <c r="E11" s="243">
        <v>2.0</v>
      </c>
      <c r="F11" s="243">
        <v>12.0</v>
      </c>
      <c r="G11" s="245" t="s">
        <v>14</v>
      </c>
      <c r="H11" s="278"/>
      <c r="I11" s="244" t="s">
        <v>14</v>
      </c>
    </row>
    <row r="12">
      <c r="A12" s="241" t="s">
        <v>26</v>
      </c>
      <c r="B12" s="244">
        <v>15.0</v>
      </c>
      <c r="C12" s="243" t="s">
        <v>377</v>
      </c>
      <c r="D12" s="244" t="s">
        <v>421</v>
      </c>
      <c r="E12" s="243">
        <v>1.0</v>
      </c>
      <c r="F12" s="243">
        <v>8.0</v>
      </c>
      <c r="G12" s="245" t="s">
        <v>14</v>
      </c>
      <c r="H12" s="278"/>
      <c r="I12" s="244" t="s">
        <v>14</v>
      </c>
    </row>
    <row r="13">
      <c r="A13" s="241" t="s">
        <v>26</v>
      </c>
      <c r="B13" s="244">
        <v>23.0</v>
      </c>
      <c r="C13" s="243" t="s">
        <v>254</v>
      </c>
      <c r="D13" s="244" t="s">
        <v>421</v>
      </c>
      <c r="E13" s="243">
        <v>4.0</v>
      </c>
      <c r="F13" s="243">
        <v>4.0</v>
      </c>
      <c r="G13" s="245" t="s">
        <v>67</v>
      </c>
      <c r="H13" s="278"/>
      <c r="I13" s="244" t="s">
        <v>67</v>
      </c>
    </row>
    <row r="14">
      <c r="A14" s="241" t="s">
        <v>26</v>
      </c>
      <c r="B14" s="244">
        <v>25.0</v>
      </c>
      <c r="C14" s="243" t="s">
        <v>479</v>
      </c>
      <c r="D14" s="244" t="s">
        <v>421</v>
      </c>
      <c r="E14" s="243">
        <v>7.0</v>
      </c>
      <c r="F14" s="243">
        <v>9.0</v>
      </c>
      <c r="G14" s="245" t="s">
        <v>14</v>
      </c>
      <c r="H14" s="278"/>
      <c r="I14" s="244" t="s">
        <v>14</v>
      </c>
    </row>
    <row r="15">
      <c r="A15" s="325" t="s">
        <v>26</v>
      </c>
      <c r="B15" s="36">
        <v>29.0</v>
      </c>
      <c r="C15" s="326" t="s">
        <v>250</v>
      </c>
      <c r="D15" s="36" t="s">
        <v>348</v>
      </c>
      <c r="E15" s="326">
        <v>6.0</v>
      </c>
      <c r="F15" s="326">
        <v>6.0</v>
      </c>
      <c r="G15" s="327" t="s">
        <v>67</v>
      </c>
      <c r="H15" s="278"/>
      <c r="I15" s="244" t="s">
        <v>67</v>
      </c>
    </row>
    <row r="16">
      <c r="A16" s="241" t="s">
        <v>36</v>
      </c>
      <c r="B16" s="244">
        <v>20.0</v>
      </c>
      <c r="C16" s="100" t="s">
        <v>384</v>
      </c>
      <c r="D16" s="244" t="s">
        <v>348</v>
      </c>
      <c r="E16" s="243">
        <v>4.0</v>
      </c>
      <c r="F16" s="243">
        <v>8.0</v>
      </c>
      <c r="G16" s="245" t="s">
        <v>14</v>
      </c>
      <c r="H16" s="278"/>
      <c r="I16" s="244" t="s">
        <v>14</v>
      </c>
    </row>
    <row r="17">
      <c r="A17" s="325" t="s">
        <v>269</v>
      </c>
      <c r="B17" s="36">
        <v>11.0</v>
      </c>
      <c r="C17" s="326" t="s">
        <v>355</v>
      </c>
      <c r="D17" s="36" t="s">
        <v>421</v>
      </c>
      <c r="E17" s="326">
        <v>5.0</v>
      </c>
      <c r="F17" s="326">
        <v>6.0</v>
      </c>
      <c r="G17" s="327" t="s">
        <v>23</v>
      </c>
      <c r="H17" s="278"/>
      <c r="I17" s="244" t="s">
        <v>23</v>
      </c>
    </row>
    <row r="18">
      <c r="A18" s="325" t="s">
        <v>38</v>
      </c>
      <c r="B18" s="36">
        <v>16.0</v>
      </c>
      <c r="C18" s="326" t="s">
        <v>449</v>
      </c>
      <c r="D18" s="36" t="s">
        <v>348</v>
      </c>
      <c r="E18" s="326">
        <v>0.0</v>
      </c>
      <c r="F18" s="326">
        <v>15.0</v>
      </c>
      <c r="G18" s="327" t="s">
        <v>14</v>
      </c>
      <c r="H18" s="278"/>
      <c r="I18" s="244" t="s">
        <v>14</v>
      </c>
    </row>
    <row r="19">
      <c r="A19" s="325" t="s">
        <v>38</v>
      </c>
      <c r="B19" s="36">
        <v>20.0</v>
      </c>
      <c r="C19" s="224" t="s">
        <v>430</v>
      </c>
      <c r="D19" s="36" t="s">
        <v>421</v>
      </c>
      <c r="E19" s="326">
        <v>4.0</v>
      </c>
      <c r="F19" s="326">
        <v>10.0</v>
      </c>
      <c r="G19" s="327" t="s">
        <v>14</v>
      </c>
      <c r="H19" s="278"/>
      <c r="I19" s="244" t="s">
        <v>14</v>
      </c>
    </row>
    <row r="20">
      <c r="A20" s="325" t="s">
        <v>38</v>
      </c>
      <c r="B20" s="36">
        <v>21.0</v>
      </c>
      <c r="C20" s="224" t="s">
        <v>480</v>
      </c>
      <c r="D20" s="36" t="s">
        <v>348</v>
      </c>
      <c r="E20" s="326">
        <v>0.0</v>
      </c>
      <c r="F20" s="326">
        <v>11.0</v>
      </c>
      <c r="G20" s="327" t="s">
        <v>14</v>
      </c>
      <c r="H20" s="278"/>
      <c r="I20" s="244" t="s">
        <v>14</v>
      </c>
    </row>
    <row r="21">
      <c r="A21" s="325" t="s">
        <v>38</v>
      </c>
      <c r="B21" s="36">
        <v>25.0</v>
      </c>
      <c r="C21" s="326" t="s">
        <v>225</v>
      </c>
      <c r="D21" s="36" t="s">
        <v>421</v>
      </c>
      <c r="E21" s="326">
        <v>4.0</v>
      </c>
      <c r="F21" s="326">
        <v>6.0</v>
      </c>
      <c r="G21" s="327" t="s">
        <v>14</v>
      </c>
      <c r="H21" s="278"/>
      <c r="I21" s="244" t="s">
        <v>14</v>
      </c>
    </row>
    <row r="22">
      <c r="A22" s="325" t="s">
        <v>43</v>
      </c>
      <c r="B22" s="335">
        <v>7.0</v>
      </c>
      <c r="C22" s="326" t="s">
        <v>440</v>
      </c>
      <c r="D22" s="36" t="s">
        <v>348</v>
      </c>
      <c r="E22" s="326">
        <v>2.0</v>
      </c>
      <c r="F22" s="326">
        <v>9.0</v>
      </c>
      <c r="G22" s="327" t="s">
        <v>14</v>
      </c>
      <c r="H22" s="278"/>
      <c r="I22" s="244" t="s">
        <v>14</v>
      </c>
    </row>
    <row r="23">
      <c r="A23" s="325" t="s">
        <v>43</v>
      </c>
      <c r="B23" s="335">
        <v>10.0</v>
      </c>
      <c r="C23" s="326" t="s">
        <v>108</v>
      </c>
      <c r="D23" s="36" t="s">
        <v>348</v>
      </c>
      <c r="E23" s="326">
        <v>3.0</v>
      </c>
      <c r="F23" s="326">
        <v>5.0</v>
      </c>
      <c r="G23" s="327" t="s">
        <v>14</v>
      </c>
      <c r="H23" s="278"/>
      <c r="I23" s="244" t="s">
        <v>14</v>
      </c>
    </row>
    <row r="24">
      <c r="A24" s="325" t="s">
        <v>43</v>
      </c>
      <c r="B24" s="335">
        <v>15.0</v>
      </c>
      <c r="C24" s="224" t="s">
        <v>374</v>
      </c>
      <c r="D24" s="36" t="s">
        <v>421</v>
      </c>
      <c r="E24" s="326">
        <v>5.0</v>
      </c>
      <c r="F24" s="326">
        <v>1.0</v>
      </c>
      <c r="G24" s="327" t="s">
        <v>23</v>
      </c>
      <c r="H24" s="278"/>
      <c r="I24" s="244" t="s">
        <v>23</v>
      </c>
    </row>
    <row r="25">
      <c r="A25" s="241" t="s">
        <v>43</v>
      </c>
      <c r="B25" s="297">
        <v>21.0</v>
      </c>
      <c r="C25" s="243" t="s">
        <v>357</v>
      </c>
      <c r="D25" s="244" t="s">
        <v>348</v>
      </c>
      <c r="E25" s="243">
        <v>0.0</v>
      </c>
      <c r="F25" s="243">
        <v>9.0</v>
      </c>
      <c r="G25" s="245" t="s">
        <v>14</v>
      </c>
      <c r="H25" s="278"/>
      <c r="I25" s="244" t="s">
        <v>14</v>
      </c>
    </row>
    <row r="26">
      <c r="A26" s="366" t="s">
        <v>240</v>
      </c>
      <c r="B26" s="378">
        <v>24.0</v>
      </c>
      <c r="C26" s="368" t="s">
        <v>350</v>
      </c>
      <c r="D26" s="367" t="s">
        <v>348</v>
      </c>
      <c r="E26" s="368">
        <v>2.0</v>
      </c>
      <c r="F26" s="368">
        <v>1.0</v>
      </c>
      <c r="G26" s="369" t="s">
        <v>23</v>
      </c>
      <c r="H26" s="278"/>
      <c r="I26" s="13"/>
    </row>
    <row r="27">
      <c r="A27" s="284" t="s">
        <v>43</v>
      </c>
      <c r="B27" s="303">
        <v>28.0</v>
      </c>
      <c r="C27" s="257" t="s">
        <v>47</v>
      </c>
      <c r="D27" s="256" t="s">
        <v>348</v>
      </c>
      <c r="E27" s="257">
        <v>1.0</v>
      </c>
      <c r="F27" s="257">
        <v>5.0</v>
      </c>
      <c r="G27" s="258" t="s">
        <v>14</v>
      </c>
      <c r="H27" s="278"/>
      <c r="I27" s="244" t="s">
        <v>14</v>
      </c>
    </row>
    <row r="28">
      <c r="A28" s="212" t="s">
        <v>173</v>
      </c>
      <c r="B28" s="45"/>
      <c r="C28" s="45"/>
      <c r="D28" s="213" t="s">
        <v>174</v>
      </c>
      <c r="E28" s="214">
        <f t="shared" ref="E28:F28" si="1">SUM(E11:E27)</f>
        <v>50</v>
      </c>
      <c r="F28" s="214">
        <f t="shared" si="1"/>
        <v>125</v>
      </c>
      <c r="G28" s="215"/>
      <c r="H28" s="276"/>
      <c r="I28" s="324"/>
    </row>
  </sheetData>
  <mergeCells count="2">
    <mergeCell ref="A5:G6"/>
    <mergeCell ref="A28:C28"/>
  </mergeCells>
  <drawing r:id="rId1"/>
</worksheet>
</file>

<file path=xl/worksheets/sheet4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8.43"/>
    <col customWidth="1" min="2" max="2" width="3.14"/>
    <col customWidth="1" min="3" max="3" width="33.29"/>
    <col customWidth="1" min="4" max="4" width="43.71"/>
    <col customWidth="1" min="5" max="5" width="5.43"/>
    <col customWidth="1" min="6" max="6" width="5.14"/>
    <col customWidth="1" min="7" max="7" width="7.57"/>
    <col customWidth="1" min="8" max="8" width="17.29"/>
    <col customWidth="1" min="9" max="9" width="7.57"/>
  </cols>
  <sheetData>
    <row r="1">
      <c r="A1" s="140"/>
      <c r="B1" s="141"/>
      <c r="C1" s="142" t="s">
        <v>0</v>
      </c>
      <c r="D1" s="3" t="str">
        <f>COUNTIF(G5:G33,"W")&amp;"-"&amp;COUNTIF(G5:G33,"L")&amp;"-"&amp;COUNTIF(G5:G33,"T")&amp;"-"&amp;COUNTIF(G5:G33,"OTL")</f>
        <v>10-13-2-0</v>
      </c>
      <c r="E1" s="143"/>
      <c r="F1" s="143"/>
      <c r="G1" s="144"/>
      <c r="H1" s="276"/>
      <c r="I1" s="323"/>
    </row>
    <row r="2">
      <c r="A2" s="146"/>
      <c r="B2" s="147"/>
      <c r="C2" s="93" t="s">
        <v>1</v>
      </c>
      <c r="D2" s="8" t="str">
        <f>COUNTIF(I5:I33,"W")&amp;"-"&amp;COUNTIF(I5:I33,"L")&amp;"-"&amp;COUNTIF(I5:I33,"T")&amp;"-"&amp;COUNTIF(I5:I33,"OTL")</f>
        <v>6-10-2-0</v>
      </c>
      <c r="E2" s="148"/>
      <c r="F2" s="148"/>
      <c r="G2" s="149"/>
      <c r="H2" s="276"/>
      <c r="I2" s="324"/>
    </row>
    <row r="3">
      <c r="A3" s="150"/>
      <c r="B3" s="151"/>
      <c r="C3" s="152"/>
      <c r="D3" s="153" t="s">
        <v>2</v>
      </c>
      <c r="E3" s="154"/>
      <c r="F3" s="154"/>
      <c r="G3" s="155"/>
      <c r="H3" s="276"/>
      <c r="I3" s="324"/>
    </row>
    <row r="4">
      <c r="A4" s="156"/>
      <c r="B4" s="157"/>
      <c r="C4" s="158"/>
      <c r="D4" s="159"/>
      <c r="E4" s="160"/>
      <c r="F4" s="160"/>
      <c r="G4" s="161"/>
      <c r="H4" s="276"/>
      <c r="I4" s="275" t="s">
        <v>4</v>
      </c>
    </row>
    <row r="5">
      <c r="A5" s="227" t="s">
        <v>481</v>
      </c>
      <c r="B5" s="2"/>
      <c r="C5" s="2"/>
      <c r="D5" s="2"/>
      <c r="E5" s="2"/>
      <c r="F5" s="2"/>
      <c r="G5" s="4"/>
      <c r="H5" s="277"/>
      <c r="I5" s="324"/>
    </row>
    <row r="6">
      <c r="A6" s="165"/>
      <c r="B6" s="11"/>
      <c r="C6" s="11"/>
      <c r="D6" s="11"/>
      <c r="E6" s="11"/>
      <c r="F6" s="11"/>
      <c r="G6" s="12"/>
      <c r="H6" s="277"/>
      <c r="I6" s="324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276"/>
      <c r="I7" s="324"/>
    </row>
    <row r="8">
      <c r="A8" s="362" t="s">
        <v>154</v>
      </c>
      <c r="B8" s="363">
        <v>20.0</v>
      </c>
      <c r="C8" s="364" t="s">
        <v>377</v>
      </c>
      <c r="D8" s="363" t="s">
        <v>421</v>
      </c>
      <c r="E8" s="364">
        <v>5.0</v>
      </c>
      <c r="F8" s="364">
        <v>2.0</v>
      </c>
      <c r="G8" s="365" t="s">
        <v>23</v>
      </c>
      <c r="H8" s="278"/>
      <c r="I8" s="13"/>
    </row>
    <row r="9">
      <c r="A9" s="366" t="s">
        <v>154</v>
      </c>
      <c r="B9" s="367">
        <v>22.0</v>
      </c>
      <c r="C9" s="368" t="s">
        <v>349</v>
      </c>
      <c r="D9" s="367" t="s">
        <v>421</v>
      </c>
      <c r="E9" s="368">
        <v>6.0</v>
      </c>
      <c r="F9" s="368">
        <v>0.0</v>
      </c>
      <c r="G9" s="369" t="s">
        <v>23</v>
      </c>
      <c r="H9" s="276"/>
      <c r="I9" s="324"/>
    </row>
    <row r="10">
      <c r="A10" s="366" t="s">
        <v>154</v>
      </c>
      <c r="B10" s="367">
        <v>25.0</v>
      </c>
      <c r="C10" s="368" t="s">
        <v>230</v>
      </c>
      <c r="D10" s="367" t="s">
        <v>421</v>
      </c>
      <c r="E10" s="368">
        <v>5.0</v>
      </c>
      <c r="F10" s="368">
        <v>2.0</v>
      </c>
      <c r="G10" s="369" t="s">
        <v>23</v>
      </c>
      <c r="H10" s="278"/>
      <c r="I10" s="13"/>
    </row>
    <row r="11">
      <c r="A11" s="241" t="s">
        <v>26</v>
      </c>
      <c r="B11" s="244">
        <v>1.0</v>
      </c>
      <c r="C11" s="243" t="s">
        <v>448</v>
      </c>
      <c r="D11" s="244" t="s">
        <v>348</v>
      </c>
      <c r="E11" s="243">
        <v>6.0</v>
      </c>
      <c r="F11" s="243">
        <v>2.0</v>
      </c>
      <c r="G11" s="245" t="s">
        <v>23</v>
      </c>
      <c r="H11" s="278"/>
      <c r="I11" s="244" t="s">
        <v>23</v>
      </c>
    </row>
    <row r="12">
      <c r="A12" s="366" t="s">
        <v>158</v>
      </c>
      <c r="B12" s="367">
        <v>4.0</v>
      </c>
      <c r="C12" s="368" t="s">
        <v>47</v>
      </c>
      <c r="D12" s="367" t="s">
        <v>348</v>
      </c>
      <c r="E12" s="368">
        <v>7.0</v>
      </c>
      <c r="F12" s="368">
        <v>5.0</v>
      </c>
      <c r="G12" s="369" t="s">
        <v>23</v>
      </c>
      <c r="H12" s="278"/>
      <c r="I12" s="13"/>
    </row>
    <row r="13">
      <c r="A13" s="366" t="s">
        <v>158</v>
      </c>
      <c r="B13" s="367">
        <v>5.0</v>
      </c>
      <c r="C13" s="368" t="s">
        <v>482</v>
      </c>
      <c r="D13" s="367" t="s">
        <v>348</v>
      </c>
      <c r="E13" s="368">
        <v>0.0</v>
      </c>
      <c r="F13" s="368">
        <v>14.0</v>
      </c>
      <c r="G13" s="369" t="s">
        <v>14</v>
      </c>
      <c r="H13" s="278"/>
      <c r="I13" s="13"/>
    </row>
    <row r="14">
      <c r="A14" s="241" t="s">
        <v>26</v>
      </c>
      <c r="B14" s="244">
        <v>10.0</v>
      </c>
      <c r="C14" s="243" t="s">
        <v>479</v>
      </c>
      <c r="D14" s="244" t="s">
        <v>421</v>
      </c>
      <c r="E14" s="243">
        <v>4.0</v>
      </c>
      <c r="F14" s="243">
        <v>7.0</v>
      </c>
      <c r="G14" s="245" t="s">
        <v>14</v>
      </c>
      <c r="H14" s="278"/>
      <c r="I14" s="244" t="s">
        <v>14</v>
      </c>
    </row>
    <row r="15">
      <c r="A15" s="325" t="s">
        <v>26</v>
      </c>
      <c r="B15" s="36">
        <v>15.0</v>
      </c>
      <c r="C15" s="326" t="s">
        <v>431</v>
      </c>
      <c r="D15" s="36" t="s">
        <v>348</v>
      </c>
      <c r="E15" s="326">
        <v>3.0</v>
      </c>
      <c r="F15" s="326">
        <v>3.0</v>
      </c>
      <c r="G15" s="327" t="s">
        <v>67</v>
      </c>
      <c r="H15" s="278"/>
      <c r="I15" s="244" t="s">
        <v>67</v>
      </c>
    </row>
    <row r="16">
      <c r="A16" s="241" t="s">
        <v>26</v>
      </c>
      <c r="B16" s="244">
        <v>18.0</v>
      </c>
      <c r="C16" s="243" t="s">
        <v>253</v>
      </c>
      <c r="D16" s="244" t="s">
        <v>421</v>
      </c>
      <c r="E16" s="243">
        <v>1.0</v>
      </c>
      <c r="F16" s="243">
        <v>2.0</v>
      </c>
      <c r="G16" s="245" t="s">
        <v>14</v>
      </c>
      <c r="H16" s="278"/>
      <c r="I16" s="244" t="s">
        <v>14</v>
      </c>
    </row>
    <row r="17">
      <c r="A17" s="325" t="s">
        <v>26</v>
      </c>
      <c r="B17" s="36">
        <v>26.0</v>
      </c>
      <c r="C17" s="326" t="s">
        <v>450</v>
      </c>
      <c r="D17" s="36" t="s">
        <v>421</v>
      </c>
      <c r="E17" s="326">
        <v>2.0</v>
      </c>
      <c r="F17" s="326">
        <v>8.0</v>
      </c>
      <c r="G17" s="327" t="s">
        <v>14</v>
      </c>
      <c r="H17" s="278"/>
      <c r="I17" s="244" t="s">
        <v>14</v>
      </c>
    </row>
    <row r="18">
      <c r="A18" s="325" t="s">
        <v>36</v>
      </c>
      <c r="B18" s="36">
        <v>8.0</v>
      </c>
      <c r="C18" s="224" t="s">
        <v>437</v>
      </c>
      <c r="D18" s="36" t="s">
        <v>348</v>
      </c>
      <c r="E18" s="326">
        <v>6.0</v>
      </c>
      <c r="F18" s="326">
        <v>8.0</v>
      </c>
      <c r="G18" s="327" t="s">
        <v>14</v>
      </c>
      <c r="H18" s="278"/>
      <c r="I18" s="244" t="s">
        <v>14</v>
      </c>
    </row>
    <row r="19">
      <c r="A19" s="325" t="s">
        <v>36</v>
      </c>
      <c r="B19" s="36">
        <v>9.0</v>
      </c>
      <c r="C19" s="224" t="s">
        <v>471</v>
      </c>
      <c r="D19" s="36" t="s">
        <v>421</v>
      </c>
      <c r="E19" s="326">
        <v>9.0</v>
      </c>
      <c r="F19" s="326">
        <v>4.0</v>
      </c>
      <c r="G19" s="327" t="s">
        <v>23</v>
      </c>
      <c r="H19" s="278"/>
      <c r="I19" s="244" t="s">
        <v>23</v>
      </c>
    </row>
    <row r="20">
      <c r="A20" s="325" t="s">
        <v>38</v>
      </c>
      <c r="B20" s="36">
        <v>7.0</v>
      </c>
      <c r="C20" s="326" t="s">
        <v>254</v>
      </c>
      <c r="D20" s="36" t="s">
        <v>421</v>
      </c>
      <c r="E20" s="326">
        <v>6.0</v>
      </c>
      <c r="F20" s="326">
        <v>5.0</v>
      </c>
      <c r="G20" s="327" t="s">
        <v>23</v>
      </c>
      <c r="H20" s="278"/>
      <c r="I20" s="244" t="s">
        <v>23</v>
      </c>
    </row>
    <row r="21">
      <c r="A21" s="325" t="s">
        <v>38</v>
      </c>
      <c r="B21" s="36">
        <v>11.0</v>
      </c>
      <c r="C21" s="326" t="s">
        <v>449</v>
      </c>
      <c r="D21" s="36" t="s">
        <v>348</v>
      </c>
      <c r="E21" s="326">
        <v>4.0</v>
      </c>
      <c r="F21" s="326">
        <v>10.0</v>
      </c>
      <c r="G21" s="327" t="s">
        <v>14</v>
      </c>
      <c r="H21" s="278"/>
      <c r="I21" s="244" t="s">
        <v>14</v>
      </c>
    </row>
    <row r="22">
      <c r="A22" s="325" t="s">
        <v>38</v>
      </c>
      <c r="B22" s="335">
        <v>12.0</v>
      </c>
      <c r="C22" s="326" t="s">
        <v>483</v>
      </c>
      <c r="D22" s="36" t="s">
        <v>421</v>
      </c>
      <c r="E22" s="326">
        <v>6.0</v>
      </c>
      <c r="F22" s="326">
        <v>1.0</v>
      </c>
      <c r="G22" s="327" t="s">
        <v>23</v>
      </c>
      <c r="H22" s="278"/>
      <c r="I22" s="244" t="s">
        <v>23</v>
      </c>
    </row>
    <row r="23">
      <c r="A23" s="325" t="s">
        <v>38</v>
      </c>
      <c r="B23" s="335">
        <v>20.0</v>
      </c>
      <c r="C23" s="326" t="s">
        <v>484</v>
      </c>
      <c r="D23" s="36" t="s">
        <v>348</v>
      </c>
      <c r="E23" s="326">
        <v>4.0</v>
      </c>
      <c r="F23" s="326">
        <v>7.0</v>
      </c>
      <c r="G23" s="327" t="s">
        <v>14</v>
      </c>
      <c r="H23" s="278"/>
      <c r="I23" s="244" t="s">
        <v>14</v>
      </c>
    </row>
    <row r="24">
      <c r="A24" s="325" t="s">
        <v>38</v>
      </c>
      <c r="B24" s="335">
        <v>27.0</v>
      </c>
      <c r="C24" s="326" t="s">
        <v>425</v>
      </c>
      <c r="D24" s="36" t="s">
        <v>421</v>
      </c>
      <c r="E24" s="326">
        <v>3.0</v>
      </c>
      <c r="F24" s="326">
        <v>3.0</v>
      </c>
      <c r="G24" s="327" t="s">
        <v>67</v>
      </c>
      <c r="H24" s="278"/>
      <c r="I24" s="244" t="s">
        <v>67</v>
      </c>
    </row>
    <row r="25">
      <c r="A25" s="241" t="s">
        <v>43</v>
      </c>
      <c r="B25" s="297">
        <v>4.0</v>
      </c>
      <c r="C25" s="243" t="s">
        <v>440</v>
      </c>
      <c r="D25" s="244" t="s">
        <v>348</v>
      </c>
      <c r="E25" s="243">
        <v>7.0</v>
      </c>
      <c r="F25" s="243">
        <v>1.0</v>
      </c>
      <c r="G25" s="245" t="s">
        <v>23</v>
      </c>
      <c r="H25" s="278"/>
      <c r="I25" s="244" t="s">
        <v>23</v>
      </c>
    </row>
    <row r="26">
      <c r="A26" s="366" t="s">
        <v>240</v>
      </c>
      <c r="B26" s="378">
        <v>6.0</v>
      </c>
      <c r="C26" s="368" t="s">
        <v>485</v>
      </c>
      <c r="D26" s="367" t="s">
        <v>348</v>
      </c>
      <c r="E26" s="368">
        <v>1.0</v>
      </c>
      <c r="F26" s="368">
        <v>6.0</v>
      </c>
      <c r="G26" s="369" t="s">
        <v>14</v>
      </c>
      <c r="H26" s="278"/>
      <c r="I26" s="13"/>
    </row>
    <row r="27">
      <c r="A27" s="241" t="s">
        <v>43</v>
      </c>
      <c r="B27" s="297">
        <v>8.0</v>
      </c>
      <c r="C27" s="243" t="s">
        <v>250</v>
      </c>
      <c r="D27" s="244" t="s">
        <v>348</v>
      </c>
      <c r="E27" s="243">
        <v>7.0</v>
      </c>
      <c r="F27" s="243">
        <v>0.0</v>
      </c>
      <c r="G27" s="245" t="s">
        <v>23</v>
      </c>
      <c r="H27" s="278"/>
      <c r="I27" s="244" t="s">
        <v>23</v>
      </c>
    </row>
    <row r="28">
      <c r="A28" s="241" t="s">
        <v>43</v>
      </c>
      <c r="B28" s="297">
        <v>12.0</v>
      </c>
      <c r="C28" s="100" t="s">
        <v>480</v>
      </c>
      <c r="D28" s="244" t="s">
        <v>348</v>
      </c>
      <c r="E28" s="243">
        <v>7.0</v>
      </c>
      <c r="F28" s="243">
        <v>12.0</v>
      </c>
      <c r="G28" s="245" t="s">
        <v>14</v>
      </c>
      <c r="H28" s="278"/>
      <c r="I28" s="244" t="s">
        <v>14</v>
      </c>
    </row>
    <row r="29">
      <c r="A29" s="241" t="s">
        <v>43</v>
      </c>
      <c r="B29" s="297">
        <v>16.0</v>
      </c>
      <c r="C29" s="243" t="s">
        <v>355</v>
      </c>
      <c r="D29" s="244" t="s">
        <v>421</v>
      </c>
      <c r="E29" s="243">
        <v>4.0</v>
      </c>
      <c r="F29" s="243">
        <v>5.0</v>
      </c>
      <c r="G29" s="245" t="s">
        <v>14</v>
      </c>
      <c r="H29" s="278"/>
      <c r="I29" s="244" t="s">
        <v>14</v>
      </c>
    </row>
    <row r="30">
      <c r="A30" s="366" t="s">
        <v>240</v>
      </c>
      <c r="B30" s="378">
        <v>17.0</v>
      </c>
      <c r="C30" s="368" t="s">
        <v>456</v>
      </c>
      <c r="D30" s="367" t="s">
        <v>348</v>
      </c>
      <c r="E30" s="368">
        <v>3.0</v>
      </c>
      <c r="F30" s="368">
        <v>16.0</v>
      </c>
      <c r="G30" s="369" t="s">
        <v>14</v>
      </c>
      <c r="H30" s="278"/>
      <c r="I30" s="13"/>
    </row>
    <row r="31">
      <c r="A31" s="241" t="s">
        <v>43</v>
      </c>
      <c r="B31" s="297">
        <v>24.0</v>
      </c>
      <c r="C31" s="100" t="s">
        <v>486</v>
      </c>
      <c r="D31" s="244" t="s">
        <v>421</v>
      </c>
      <c r="E31" s="243">
        <v>4.0</v>
      </c>
      <c r="F31" s="243">
        <v>9.0</v>
      </c>
      <c r="G31" s="245" t="s">
        <v>14</v>
      </c>
      <c r="H31" s="278"/>
      <c r="I31" s="244" t="s">
        <v>14</v>
      </c>
    </row>
    <row r="32">
      <c r="A32" s="284" t="s">
        <v>81</v>
      </c>
      <c r="B32" s="303">
        <v>1.0</v>
      </c>
      <c r="C32" s="257" t="s">
        <v>357</v>
      </c>
      <c r="D32" s="256" t="s">
        <v>348</v>
      </c>
      <c r="E32" s="257">
        <v>6.0</v>
      </c>
      <c r="F32" s="257">
        <v>7.0</v>
      </c>
      <c r="G32" s="258" t="s">
        <v>14</v>
      </c>
      <c r="H32" s="278"/>
      <c r="I32" s="244" t="s">
        <v>14</v>
      </c>
    </row>
    <row r="33">
      <c r="A33" s="212" t="s">
        <v>286</v>
      </c>
      <c r="B33" s="45"/>
      <c r="C33" s="45"/>
      <c r="D33" s="213" t="s">
        <v>174</v>
      </c>
      <c r="E33" s="214">
        <f t="shared" ref="E33:F33" si="1">SUM(E7:E32)</f>
        <v>116</v>
      </c>
      <c r="F33" s="214">
        <f t="shared" si="1"/>
        <v>139</v>
      </c>
      <c r="G33" s="215"/>
      <c r="H33" s="276"/>
      <c r="I33" s="324"/>
    </row>
  </sheetData>
  <mergeCells count="2">
    <mergeCell ref="A5:G6"/>
    <mergeCell ref="A33:C33"/>
  </mergeCells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7.14"/>
    <col customWidth="1" min="9" max="9" width="7.57"/>
  </cols>
  <sheetData>
    <row r="1">
      <c r="A1" s="140"/>
      <c r="B1" s="141"/>
      <c r="C1" s="142" t="s">
        <v>0</v>
      </c>
      <c r="D1" s="3" t="str">
        <f>COUNTIF(G8:G47,"W")&amp;"-"&amp;COUNTIF(G8:G47,"L")&amp;"-"&amp;COUNTIF(G8:G47,"T")&amp;"-"&amp;COUNTIF(G8:G47,"OTL")</f>
        <v>25-4-0-1</v>
      </c>
      <c r="E1" s="143"/>
      <c r="F1" s="143"/>
      <c r="G1" s="144"/>
      <c r="H1" s="145"/>
      <c r="I1" s="6"/>
    </row>
    <row r="2">
      <c r="A2" s="146"/>
      <c r="B2" s="147"/>
      <c r="C2" s="93" t="s">
        <v>1</v>
      </c>
      <c r="D2" s="8" t="str">
        <f>COUNTIF(I8:I47,"W")&amp;"-"&amp;COUNTIF(I8:I47,"L")&amp;"-"&amp;COUNTIF(I8:I47,"T")&amp;"-"&amp;COUNTIF(I8:I47,"OTL")</f>
        <v>17-0-0-1</v>
      </c>
      <c r="E2" s="148"/>
      <c r="F2" s="148"/>
      <c r="G2" s="149"/>
      <c r="H2" s="145"/>
      <c r="I2" s="5"/>
    </row>
    <row r="3">
      <c r="A3" s="150"/>
      <c r="B3" s="151"/>
      <c r="C3" s="152"/>
      <c r="D3" s="153" t="s">
        <v>2</v>
      </c>
      <c r="E3" s="154"/>
      <c r="F3" s="154"/>
      <c r="G3" s="155"/>
      <c r="H3" s="145"/>
      <c r="I3" s="5"/>
    </row>
    <row r="4">
      <c r="A4" s="156"/>
      <c r="B4" s="157"/>
      <c r="C4" s="158"/>
      <c r="D4" s="159"/>
      <c r="E4" s="160"/>
      <c r="F4" s="160"/>
      <c r="G4" s="161"/>
      <c r="H4" s="162" t="s">
        <v>3</v>
      </c>
      <c r="I4" s="17" t="s">
        <v>4</v>
      </c>
    </row>
    <row r="5">
      <c r="A5" s="163" t="s">
        <v>146</v>
      </c>
      <c r="B5" s="2"/>
      <c r="C5" s="2"/>
      <c r="D5" s="2"/>
      <c r="E5" s="2"/>
      <c r="F5" s="2"/>
      <c r="G5" s="4"/>
      <c r="H5" s="164"/>
      <c r="I5" s="5"/>
    </row>
    <row r="6">
      <c r="A6" s="165"/>
      <c r="B6" s="11"/>
      <c r="C6" s="11"/>
      <c r="D6" s="11"/>
      <c r="E6" s="11"/>
      <c r="F6" s="11"/>
      <c r="G6" s="12"/>
      <c r="H6" s="164"/>
      <c r="I6" s="5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145"/>
      <c r="I7" s="5"/>
    </row>
    <row r="8">
      <c r="A8" s="169" t="s">
        <v>61</v>
      </c>
      <c r="B8" s="45"/>
      <c r="C8" s="45"/>
      <c r="D8" s="45"/>
      <c r="E8" s="45"/>
      <c r="F8" s="45"/>
      <c r="G8" s="46"/>
      <c r="H8" s="170"/>
      <c r="I8" s="24"/>
    </row>
    <row r="9">
      <c r="A9" s="171" t="s">
        <v>150</v>
      </c>
      <c r="B9" s="172">
        <v>15.0</v>
      </c>
      <c r="C9" s="103" t="s">
        <v>151</v>
      </c>
      <c r="D9" s="173" t="s">
        <v>32</v>
      </c>
      <c r="E9" s="103">
        <v>8.0</v>
      </c>
      <c r="F9" s="103">
        <v>5.0</v>
      </c>
      <c r="G9" s="104" t="s">
        <v>23</v>
      </c>
      <c r="H9" s="145"/>
      <c r="I9" s="5"/>
    </row>
    <row r="10">
      <c r="A10" s="174" t="s">
        <v>150</v>
      </c>
      <c r="B10" s="175">
        <v>16.0</v>
      </c>
      <c r="C10" s="107" t="s">
        <v>152</v>
      </c>
      <c r="D10" s="176" t="s">
        <v>32</v>
      </c>
      <c r="E10" s="107">
        <v>15.0</v>
      </c>
      <c r="F10" s="107">
        <v>0.0</v>
      </c>
      <c r="G10" s="108" t="s">
        <v>23</v>
      </c>
      <c r="H10" s="170"/>
      <c r="I10" s="24"/>
    </row>
    <row r="11">
      <c r="A11" s="174" t="s">
        <v>150</v>
      </c>
      <c r="B11" s="175">
        <v>16.0</v>
      </c>
      <c r="C11" s="107" t="s">
        <v>33</v>
      </c>
      <c r="D11" s="176" t="s">
        <v>32</v>
      </c>
      <c r="E11" s="107">
        <v>12.0</v>
      </c>
      <c r="F11" s="107">
        <v>1.0</v>
      </c>
      <c r="G11" s="108" t="s">
        <v>23</v>
      </c>
      <c r="H11" s="170"/>
      <c r="I11" s="24"/>
    </row>
    <row r="12">
      <c r="A12" s="177" t="s">
        <v>150</v>
      </c>
      <c r="B12" s="178">
        <v>17.0</v>
      </c>
      <c r="C12" s="179" t="s">
        <v>153</v>
      </c>
      <c r="D12" s="180" t="s">
        <v>32</v>
      </c>
      <c r="E12" s="179">
        <v>8.0</v>
      </c>
      <c r="F12" s="179">
        <v>0.0</v>
      </c>
      <c r="G12" s="181" t="s">
        <v>23</v>
      </c>
      <c r="H12" s="170"/>
      <c r="I12" s="24"/>
    </row>
    <row r="13">
      <c r="A13" s="182"/>
      <c r="B13" s="45"/>
      <c r="C13" s="45"/>
      <c r="D13" s="45"/>
      <c r="E13" s="45"/>
      <c r="F13" s="45"/>
      <c r="G13" s="46"/>
      <c r="H13" s="170"/>
      <c r="I13" s="24"/>
    </row>
    <row r="14">
      <c r="A14" s="70" t="s">
        <v>12</v>
      </c>
      <c r="B14" s="183">
        <v>29.0</v>
      </c>
      <c r="C14" s="100" t="s">
        <v>15</v>
      </c>
      <c r="D14" s="26" t="s">
        <v>106</v>
      </c>
      <c r="E14" s="100">
        <v>4.0</v>
      </c>
      <c r="F14" s="100">
        <v>3.0</v>
      </c>
      <c r="G14" s="117" t="s">
        <v>23</v>
      </c>
      <c r="H14" s="170"/>
      <c r="I14" s="28" t="s">
        <v>23</v>
      </c>
    </row>
    <row r="15">
      <c r="A15" s="184" t="s">
        <v>154</v>
      </c>
      <c r="B15" s="185">
        <v>1.0</v>
      </c>
      <c r="C15" s="124" t="s">
        <v>155</v>
      </c>
      <c r="D15" s="186" t="s">
        <v>103</v>
      </c>
      <c r="E15" s="124">
        <v>1.0</v>
      </c>
      <c r="F15" s="124">
        <v>5.0</v>
      </c>
      <c r="G15" s="125" t="s">
        <v>23</v>
      </c>
      <c r="H15" s="187" t="s">
        <v>156</v>
      </c>
      <c r="I15" s="28"/>
    </row>
    <row r="16">
      <c r="A16" s="70" t="s">
        <v>17</v>
      </c>
      <c r="B16" s="183">
        <v>7.0</v>
      </c>
      <c r="C16" s="100" t="s">
        <v>119</v>
      </c>
      <c r="D16" s="26" t="s">
        <v>103</v>
      </c>
      <c r="E16" s="100">
        <v>19.0</v>
      </c>
      <c r="F16" s="100">
        <v>2.0</v>
      </c>
      <c r="G16" s="117" t="s">
        <v>23</v>
      </c>
      <c r="H16" s="170"/>
      <c r="I16" s="28" t="s">
        <v>23</v>
      </c>
    </row>
    <row r="17">
      <c r="A17" s="70" t="s">
        <v>17</v>
      </c>
      <c r="B17" s="188">
        <v>8.0</v>
      </c>
      <c r="C17" s="100" t="s">
        <v>104</v>
      </c>
      <c r="D17" s="26" t="s">
        <v>103</v>
      </c>
      <c r="E17" s="100">
        <v>6.0</v>
      </c>
      <c r="F17" s="100">
        <v>2.0</v>
      </c>
      <c r="G17" s="117" t="s">
        <v>23</v>
      </c>
      <c r="H17" s="170"/>
      <c r="I17" s="28" t="s">
        <v>23</v>
      </c>
    </row>
    <row r="18">
      <c r="A18" s="70" t="s">
        <v>17</v>
      </c>
      <c r="B18" s="188">
        <v>13.0</v>
      </c>
      <c r="C18" s="100" t="s">
        <v>45</v>
      </c>
      <c r="D18" s="26" t="s">
        <v>19</v>
      </c>
      <c r="E18" s="100">
        <v>7.0</v>
      </c>
      <c r="F18" s="100">
        <v>1.0</v>
      </c>
      <c r="G18" s="117" t="s">
        <v>23</v>
      </c>
      <c r="H18" s="170"/>
      <c r="I18" s="28" t="s">
        <v>23</v>
      </c>
    </row>
    <row r="19">
      <c r="A19" s="70" t="s">
        <v>17</v>
      </c>
      <c r="B19" s="188">
        <v>15.0</v>
      </c>
      <c r="C19" s="100" t="s">
        <v>111</v>
      </c>
      <c r="D19" s="26" t="s">
        <v>103</v>
      </c>
      <c r="E19" s="100">
        <v>13.0</v>
      </c>
      <c r="F19" s="100">
        <v>1.0</v>
      </c>
      <c r="G19" s="117" t="s">
        <v>23</v>
      </c>
      <c r="H19" s="189"/>
      <c r="I19" s="28" t="s">
        <v>23</v>
      </c>
    </row>
    <row r="20">
      <c r="A20" s="70" t="s">
        <v>17</v>
      </c>
      <c r="B20" s="188">
        <v>22.0</v>
      </c>
      <c r="C20" s="100" t="s">
        <v>110</v>
      </c>
      <c r="D20" s="26" t="s">
        <v>103</v>
      </c>
      <c r="E20" s="100">
        <v>6.0</v>
      </c>
      <c r="F20" s="100">
        <v>4.0</v>
      </c>
      <c r="G20" s="117" t="s">
        <v>23</v>
      </c>
      <c r="H20" s="187"/>
      <c r="I20" s="28" t="s">
        <v>23</v>
      </c>
    </row>
    <row r="21">
      <c r="A21" s="184" t="s">
        <v>154</v>
      </c>
      <c r="B21" s="190">
        <v>29.0</v>
      </c>
      <c r="C21" s="124" t="s">
        <v>20</v>
      </c>
      <c r="D21" s="186" t="s">
        <v>103</v>
      </c>
      <c r="E21" s="124">
        <v>0.0</v>
      </c>
      <c r="F21" s="124">
        <v>6.0</v>
      </c>
      <c r="G21" s="125" t="s">
        <v>14</v>
      </c>
      <c r="H21" s="189"/>
      <c r="I21" s="28"/>
    </row>
    <row r="22">
      <c r="A22" s="70" t="s">
        <v>26</v>
      </c>
      <c r="B22" s="188">
        <v>3.0</v>
      </c>
      <c r="C22" s="100" t="s">
        <v>157</v>
      </c>
      <c r="D22" s="26" t="s">
        <v>106</v>
      </c>
      <c r="E22" s="100">
        <v>6.0</v>
      </c>
      <c r="F22" s="100">
        <v>1.0</v>
      </c>
      <c r="G22" s="117" t="s">
        <v>23</v>
      </c>
      <c r="H22" s="187"/>
      <c r="I22" s="28" t="s">
        <v>23</v>
      </c>
    </row>
    <row r="23">
      <c r="A23" s="70" t="s">
        <v>26</v>
      </c>
      <c r="B23" s="188">
        <v>10.0</v>
      </c>
      <c r="C23" s="100" t="s">
        <v>130</v>
      </c>
      <c r="D23" s="26" t="s">
        <v>103</v>
      </c>
      <c r="E23" s="100">
        <v>5.0</v>
      </c>
      <c r="F23" s="100">
        <v>0.0</v>
      </c>
      <c r="G23" s="117" t="s">
        <v>23</v>
      </c>
      <c r="H23" s="170"/>
      <c r="I23" s="28" t="s">
        <v>23</v>
      </c>
    </row>
    <row r="24">
      <c r="A24" s="70" t="s">
        <v>26</v>
      </c>
      <c r="B24" s="188">
        <v>11.0</v>
      </c>
      <c r="C24" s="100" t="s">
        <v>128</v>
      </c>
      <c r="D24" s="26" t="s">
        <v>129</v>
      </c>
      <c r="E24" s="100">
        <v>14.0</v>
      </c>
      <c r="F24" s="100">
        <v>0.0</v>
      </c>
      <c r="G24" s="117" t="s">
        <v>23</v>
      </c>
      <c r="H24" s="170"/>
      <c r="I24" s="28" t="s">
        <v>23</v>
      </c>
    </row>
    <row r="25">
      <c r="A25" s="191"/>
      <c r="H25" s="170"/>
      <c r="I25" s="28"/>
    </row>
    <row r="26">
      <c r="A26" s="191" t="s">
        <v>69</v>
      </c>
      <c r="H26" s="170"/>
      <c r="I26" s="28"/>
    </row>
    <row r="27">
      <c r="A27" s="192" t="s">
        <v>158</v>
      </c>
      <c r="B27" s="193">
        <v>17.0</v>
      </c>
      <c r="C27" s="112" t="s">
        <v>29</v>
      </c>
      <c r="D27" s="194" t="s">
        <v>159</v>
      </c>
      <c r="E27" s="112">
        <v>1.0</v>
      </c>
      <c r="F27" s="112">
        <v>4.0</v>
      </c>
      <c r="G27" s="113" t="s">
        <v>14</v>
      </c>
      <c r="H27" s="170"/>
      <c r="I27" s="28"/>
    </row>
    <row r="28">
      <c r="A28" s="184" t="s">
        <v>158</v>
      </c>
      <c r="B28" s="190">
        <v>18.0</v>
      </c>
      <c r="C28" s="124" t="s">
        <v>160</v>
      </c>
      <c r="D28" s="186" t="s">
        <v>159</v>
      </c>
      <c r="E28" s="124">
        <v>4.0</v>
      </c>
      <c r="F28" s="124">
        <v>3.0</v>
      </c>
      <c r="G28" s="125" t="s">
        <v>23</v>
      </c>
      <c r="H28" s="170"/>
      <c r="I28" s="28"/>
    </row>
    <row r="29">
      <c r="A29" s="195" t="s">
        <v>158</v>
      </c>
      <c r="B29" s="196">
        <v>19.0</v>
      </c>
      <c r="C29" s="197" t="s">
        <v>161</v>
      </c>
      <c r="D29" s="198" t="s">
        <v>159</v>
      </c>
      <c r="E29" s="197">
        <v>8.0</v>
      </c>
      <c r="F29" s="197">
        <v>3.0</v>
      </c>
      <c r="G29" s="199" t="s">
        <v>23</v>
      </c>
      <c r="H29" s="170"/>
      <c r="I29" s="28"/>
    </row>
    <row r="30">
      <c r="A30" s="70"/>
      <c r="H30" s="170"/>
      <c r="I30" s="28"/>
    </row>
    <row r="31">
      <c r="A31" s="70" t="s">
        <v>36</v>
      </c>
      <c r="B31" s="183">
        <v>2.0</v>
      </c>
      <c r="C31" s="100" t="s">
        <v>27</v>
      </c>
      <c r="D31" s="26" t="s">
        <v>103</v>
      </c>
      <c r="E31" s="100">
        <v>6.0</v>
      </c>
      <c r="F31" s="100">
        <v>2.0</v>
      </c>
      <c r="G31" s="117" t="s">
        <v>23</v>
      </c>
      <c r="H31" s="170"/>
      <c r="I31" s="28" t="s">
        <v>23</v>
      </c>
    </row>
    <row r="32">
      <c r="A32" s="70" t="s">
        <v>36</v>
      </c>
      <c r="B32" s="183">
        <v>8.0</v>
      </c>
      <c r="C32" s="100" t="s">
        <v>162</v>
      </c>
      <c r="D32" s="26" t="s">
        <v>103</v>
      </c>
      <c r="E32" s="100">
        <v>10.0</v>
      </c>
      <c r="F32" s="100">
        <v>2.0</v>
      </c>
      <c r="G32" s="117" t="s">
        <v>23</v>
      </c>
      <c r="H32" s="170"/>
      <c r="I32" s="28" t="s">
        <v>23</v>
      </c>
    </row>
    <row r="33">
      <c r="A33" s="70" t="s">
        <v>38</v>
      </c>
      <c r="B33" s="183">
        <v>21.0</v>
      </c>
      <c r="C33" s="100" t="s">
        <v>121</v>
      </c>
      <c r="D33" s="26" t="s">
        <v>122</v>
      </c>
      <c r="E33" s="100">
        <v>11.0</v>
      </c>
      <c r="F33" s="100">
        <v>1.0</v>
      </c>
      <c r="G33" s="117" t="s">
        <v>23</v>
      </c>
      <c r="H33" s="170"/>
      <c r="I33" s="28" t="s">
        <v>23</v>
      </c>
    </row>
    <row r="34">
      <c r="A34" s="184" t="s">
        <v>163</v>
      </c>
      <c r="B34" s="185">
        <v>28.0</v>
      </c>
      <c r="C34" s="124" t="s">
        <v>29</v>
      </c>
      <c r="D34" s="186" t="s">
        <v>113</v>
      </c>
      <c r="E34" s="124">
        <v>2.0</v>
      </c>
      <c r="F34" s="124">
        <v>4.0</v>
      </c>
      <c r="G34" s="125" t="s">
        <v>14</v>
      </c>
      <c r="H34" s="187"/>
      <c r="I34" s="28"/>
    </row>
    <row r="35">
      <c r="A35" s="70" t="s">
        <v>43</v>
      </c>
      <c r="B35" s="183">
        <v>1.0</v>
      </c>
      <c r="C35" s="100" t="s">
        <v>124</v>
      </c>
      <c r="D35" s="26" t="s">
        <v>103</v>
      </c>
      <c r="E35" s="100">
        <v>6.0</v>
      </c>
      <c r="F35" s="100">
        <v>3.0</v>
      </c>
      <c r="G35" s="117" t="s">
        <v>23</v>
      </c>
      <c r="H35" s="170"/>
      <c r="I35" s="28" t="s">
        <v>23</v>
      </c>
    </row>
    <row r="36">
      <c r="A36" s="70" t="s">
        <v>43</v>
      </c>
      <c r="B36" s="183">
        <v>3.0</v>
      </c>
      <c r="C36" s="100" t="s">
        <v>125</v>
      </c>
      <c r="D36" s="26" t="s">
        <v>126</v>
      </c>
      <c r="E36" s="100">
        <v>6.0</v>
      </c>
      <c r="F36" s="100">
        <v>5.0</v>
      </c>
      <c r="G36" s="117" t="s">
        <v>23</v>
      </c>
      <c r="H36" s="187" t="s">
        <v>164</v>
      </c>
      <c r="I36" s="28" t="s">
        <v>23</v>
      </c>
    </row>
    <row r="37">
      <c r="A37" s="70" t="s">
        <v>43</v>
      </c>
      <c r="B37" s="183">
        <v>9.0</v>
      </c>
      <c r="C37" s="100" t="s">
        <v>40</v>
      </c>
      <c r="D37" s="26" t="s">
        <v>103</v>
      </c>
      <c r="E37" s="100">
        <v>2.0</v>
      </c>
      <c r="F37" s="100">
        <v>3.0</v>
      </c>
      <c r="G37" s="117" t="s">
        <v>165</v>
      </c>
      <c r="H37" s="170"/>
      <c r="I37" s="28" t="s">
        <v>165</v>
      </c>
    </row>
    <row r="38">
      <c r="A38" s="200" t="s">
        <v>43</v>
      </c>
      <c r="B38" s="201">
        <v>10.0</v>
      </c>
      <c r="C38" s="202" t="s">
        <v>108</v>
      </c>
      <c r="D38" s="203" t="s">
        <v>166</v>
      </c>
      <c r="E38" s="202">
        <v>7.0</v>
      </c>
      <c r="F38" s="202">
        <v>3.0</v>
      </c>
      <c r="G38" s="204" t="s">
        <v>23</v>
      </c>
      <c r="H38" s="170"/>
      <c r="I38" s="28" t="s">
        <v>23</v>
      </c>
    </row>
    <row r="39">
      <c r="A39" s="205"/>
      <c r="B39" s="2"/>
      <c r="C39" s="2"/>
      <c r="D39" s="2"/>
      <c r="E39" s="2"/>
      <c r="F39" s="2"/>
      <c r="G39" s="2"/>
      <c r="H39" s="145"/>
      <c r="I39" s="5"/>
    </row>
    <row r="40">
      <c r="A40" s="206" t="s">
        <v>167</v>
      </c>
      <c r="B40" s="11"/>
      <c r="C40" s="11"/>
      <c r="D40" s="11"/>
      <c r="E40" s="11"/>
      <c r="F40" s="11"/>
      <c r="G40" s="12"/>
      <c r="H40" s="207"/>
      <c r="I40" s="24"/>
    </row>
    <row r="41">
      <c r="A41" s="20" t="s">
        <v>43</v>
      </c>
      <c r="B41" s="208">
        <v>17.0</v>
      </c>
      <c r="C41" s="121" t="s">
        <v>168</v>
      </c>
      <c r="D41" s="208" t="s">
        <v>126</v>
      </c>
      <c r="E41" s="121">
        <v>3.0</v>
      </c>
      <c r="F41" s="121">
        <v>0.0</v>
      </c>
      <c r="G41" s="122" t="s">
        <v>23</v>
      </c>
      <c r="H41" s="187"/>
      <c r="I41" s="28" t="s">
        <v>23</v>
      </c>
    </row>
    <row r="42">
      <c r="A42" s="209" t="s">
        <v>43</v>
      </c>
      <c r="B42" s="203">
        <v>18.0</v>
      </c>
      <c r="C42" s="202" t="s">
        <v>169</v>
      </c>
      <c r="D42" s="203" t="s">
        <v>126</v>
      </c>
      <c r="E42" s="202">
        <v>4.0</v>
      </c>
      <c r="F42" s="202">
        <v>1.0</v>
      </c>
      <c r="G42" s="204" t="s">
        <v>23</v>
      </c>
      <c r="H42" s="162"/>
      <c r="I42" s="64" t="s">
        <v>23</v>
      </c>
    </row>
    <row r="43">
      <c r="A43" s="133"/>
      <c r="H43" s="162"/>
      <c r="I43" s="64"/>
    </row>
    <row r="44">
      <c r="A44" s="210" t="s">
        <v>170</v>
      </c>
      <c r="G44" s="9"/>
      <c r="H44" s="162"/>
      <c r="I44" s="64"/>
    </row>
    <row r="45">
      <c r="A45" s="132" t="s">
        <v>43</v>
      </c>
      <c r="B45" s="208">
        <v>23.0</v>
      </c>
      <c r="C45" s="121" t="s">
        <v>171</v>
      </c>
      <c r="D45" s="208" t="s">
        <v>32</v>
      </c>
      <c r="E45" s="121">
        <v>4.0</v>
      </c>
      <c r="F45" s="121">
        <v>1.0</v>
      </c>
      <c r="G45" s="122" t="s">
        <v>23</v>
      </c>
      <c r="H45" s="16"/>
      <c r="I45" s="64"/>
    </row>
    <row r="46">
      <c r="A46" s="209" t="s">
        <v>43</v>
      </c>
      <c r="B46" s="211">
        <v>24.0</v>
      </c>
      <c r="C46" s="202" t="s">
        <v>172</v>
      </c>
      <c r="D46" s="203" t="s">
        <v>32</v>
      </c>
      <c r="E46" s="202">
        <v>2.0</v>
      </c>
      <c r="F46" s="202">
        <v>3.0</v>
      </c>
      <c r="G46" s="204" t="s">
        <v>14</v>
      </c>
      <c r="H46" s="16"/>
      <c r="I46" s="64"/>
    </row>
    <row r="47">
      <c r="A47" s="209"/>
      <c r="B47" s="11"/>
      <c r="C47" s="11"/>
      <c r="D47" s="11"/>
      <c r="E47" s="11"/>
      <c r="F47" s="11"/>
      <c r="G47" s="11"/>
      <c r="H47" s="162"/>
      <c r="I47" s="64"/>
    </row>
    <row r="48">
      <c r="A48" s="212" t="s">
        <v>173</v>
      </c>
      <c r="B48" s="45"/>
      <c r="C48" s="45"/>
      <c r="D48" s="213" t="s">
        <v>174</v>
      </c>
      <c r="E48" s="214">
        <f t="shared" ref="E48:F48" si="1">SUM(E8:E47)</f>
        <v>200</v>
      </c>
      <c r="F48" s="214">
        <f t="shared" si="1"/>
        <v>69</v>
      </c>
      <c r="G48" s="215"/>
      <c r="H48" s="145"/>
      <c r="I48" s="5"/>
    </row>
  </sheetData>
  <mergeCells count="12">
    <mergeCell ref="A40:G40"/>
    <mergeCell ref="A43:G43"/>
    <mergeCell ref="A44:G44"/>
    <mergeCell ref="A47:G47"/>
    <mergeCell ref="A48:C48"/>
    <mergeCell ref="A5:G6"/>
    <mergeCell ref="A8:G8"/>
    <mergeCell ref="A13:G13"/>
    <mergeCell ref="A25:G25"/>
    <mergeCell ref="A26:G26"/>
    <mergeCell ref="A30:G30"/>
    <mergeCell ref="A39:G39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40"/>
      <c r="B1" s="141"/>
      <c r="C1" s="142" t="s">
        <v>0</v>
      </c>
      <c r="D1" s="3" t="str">
        <f>COUNTIF(G8:G36,"W")&amp;"-"&amp;COUNTIF(G8:G36,"L")&amp;"-"&amp;COUNTIF(G8:G36,"T")&amp;"-"&amp;COUNTIF(G8:G36,"OTL")</f>
        <v>18-6-0-1</v>
      </c>
      <c r="E1" s="143"/>
      <c r="F1" s="143"/>
      <c r="G1" s="144"/>
      <c r="H1" s="145"/>
      <c r="I1" s="6"/>
    </row>
    <row r="2">
      <c r="A2" s="146"/>
      <c r="B2" s="147"/>
      <c r="C2" s="93" t="s">
        <v>1</v>
      </c>
      <c r="D2" s="8" t="str">
        <f>COUNTIF(I8:I36,"W")&amp;"-"&amp;COUNTIF(I8:I36,"L")&amp;"-"&amp;COUNTIF(I8:I36,"T")&amp;"-"&amp;COUNTIF(I8:I36,"OTL")</f>
        <v>13-1-0-1</v>
      </c>
      <c r="E2" s="148"/>
      <c r="F2" s="148"/>
      <c r="G2" s="149"/>
      <c r="H2" s="145"/>
      <c r="I2" s="5"/>
    </row>
    <row r="3">
      <c r="A3" s="150"/>
      <c r="B3" s="151"/>
      <c r="C3" s="152"/>
      <c r="D3" s="153" t="s">
        <v>2</v>
      </c>
      <c r="E3" s="154"/>
      <c r="F3" s="154"/>
      <c r="G3" s="155"/>
      <c r="H3" s="145"/>
      <c r="I3" s="5"/>
    </row>
    <row r="4">
      <c r="A4" s="156"/>
      <c r="B4" s="157"/>
      <c r="C4" s="158"/>
      <c r="D4" s="159"/>
      <c r="E4" s="160"/>
      <c r="F4" s="160"/>
      <c r="G4" s="161"/>
      <c r="H4" s="162" t="s">
        <v>3</v>
      </c>
      <c r="I4" s="17" t="s">
        <v>4</v>
      </c>
    </row>
    <row r="5">
      <c r="A5" s="163" t="s">
        <v>175</v>
      </c>
      <c r="B5" s="2"/>
      <c r="C5" s="2"/>
      <c r="D5" s="2"/>
      <c r="E5" s="2"/>
      <c r="F5" s="2"/>
      <c r="G5" s="4"/>
      <c r="H5" s="164"/>
      <c r="I5" s="5"/>
    </row>
    <row r="6">
      <c r="A6" s="165"/>
      <c r="B6" s="11"/>
      <c r="C6" s="11"/>
      <c r="D6" s="11"/>
      <c r="E6" s="11"/>
      <c r="F6" s="11"/>
      <c r="G6" s="12"/>
      <c r="H6" s="164"/>
      <c r="I6" s="5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145"/>
      <c r="I7" s="5"/>
    </row>
    <row r="8">
      <c r="A8" s="169" t="s">
        <v>61</v>
      </c>
      <c r="B8" s="45"/>
      <c r="C8" s="45"/>
      <c r="D8" s="45"/>
      <c r="E8" s="45"/>
      <c r="F8" s="45"/>
      <c r="G8" s="46"/>
      <c r="H8" s="170"/>
      <c r="I8" s="24"/>
    </row>
    <row r="9">
      <c r="A9" s="171" t="s">
        <v>150</v>
      </c>
      <c r="B9" s="172">
        <v>16.0</v>
      </c>
      <c r="C9" s="103" t="s">
        <v>176</v>
      </c>
      <c r="D9" s="173" t="s">
        <v>32</v>
      </c>
      <c r="E9" s="103">
        <v>1.0</v>
      </c>
      <c r="F9" s="103">
        <v>6.0</v>
      </c>
      <c r="G9" s="104" t="s">
        <v>14</v>
      </c>
      <c r="H9" s="145"/>
      <c r="I9" s="5"/>
    </row>
    <row r="10">
      <c r="A10" s="174" t="s">
        <v>150</v>
      </c>
      <c r="B10" s="175">
        <v>17.0</v>
      </c>
      <c r="C10" s="107" t="s">
        <v>177</v>
      </c>
      <c r="D10" s="176" t="s">
        <v>32</v>
      </c>
      <c r="E10" s="107">
        <v>2.0</v>
      </c>
      <c r="F10" s="107">
        <v>3.0</v>
      </c>
      <c r="G10" s="108" t="s">
        <v>14</v>
      </c>
      <c r="H10" s="170"/>
      <c r="I10" s="24"/>
    </row>
    <row r="11">
      <c r="A11" s="174" t="s">
        <v>150</v>
      </c>
      <c r="B11" s="175">
        <v>17.0</v>
      </c>
      <c r="C11" s="107" t="s">
        <v>178</v>
      </c>
      <c r="D11" s="176" t="s">
        <v>32</v>
      </c>
      <c r="E11" s="107">
        <v>8.0</v>
      </c>
      <c r="F11" s="107">
        <v>1.0</v>
      </c>
      <c r="G11" s="108" t="s">
        <v>23</v>
      </c>
      <c r="H11" s="170"/>
      <c r="I11" s="24"/>
    </row>
    <row r="12">
      <c r="A12" s="177" t="s">
        <v>150</v>
      </c>
      <c r="B12" s="178">
        <v>18.0</v>
      </c>
      <c r="C12" s="179" t="s">
        <v>33</v>
      </c>
      <c r="D12" s="180" t="s">
        <v>32</v>
      </c>
      <c r="E12" s="179">
        <v>3.0</v>
      </c>
      <c r="F12" s="179">
        <v>5.0</v>
      </c>
      <c r="G12" s="181" t="s">
        <v>14</v>
      </c>
      <c r="H12" s="170"/>
      <c r="I12" s="24"/>
    </row>
    <row r="13">
      <c r="A13" s="182"/>
      <c r="B13" s="45"/>
      <c r="C13" s="45"/>
      <c r="D13" s="45"/>
      <c r="E13" s="45"/>
      <c r="F13" s="45"/>
      <c r="G13" s="46"/>
      <c r="H13" s="170"/>
      <c r="I13" s="24"/>
    </row>
    <row r="14">
      <c r="A14" s="192" t="s">
        <v>150</v>
      </c>
      <c r="B14" s="216">
        <v>24.0</v>
      </c>
      <c r="C14" s="112" t="s">
        <v>179</v>
      </c>
      <c r="D14" s="194" t="s">
        <v>122</v>
      </c>
      <c r="E14" s="112">
        <v>1.0</v>
      </c>
      <c r="F14" s="112">
        <v>3.0</v>
      </c>
      <c r="G14" s="113" t="s">
        <v>14</v>
      </c>
      <c r="H14" s="170"/>
      <c r="I14" s="28"/>
    </row>
    <row r="15">
      <c r="A15" s="184" t="s">
        <v>150</v>
      </c>
      <c r="B15" s="185">
        <v>25.0</v>
      </c>
      <c r="C15" s="124" t="s">
        <v>180</v>
      </c>
      <c r="D15" s="186" t="s">
        <v>103</v>
      </c>
      <c r="E15" s="124">
        <v>2.0</v>
      </c>
      <c r="F15" s="124">
        <v>3.0</v>
      </c>
      <c r="G15" s="125" t="s">
        <v>14</v>
      </c>
      <c r="H15" s="170"/>
      <c r="I15" s="28"/>
    </row>
    <row r="16">
      <c r="A16" s="70" t="s">
        <v>17</v>
      </c>
      <c r="B16" s="183">
        <v>2.0</v>
      </c>
      <c r="C16" s="100" t="s">
        <v>181</v>
      </c>
      <c r="D16" s="26" t="s">
        <v>103</v>
      </c>
      <c r="E16" s="100">
        <v>8.0</v>
      </c>
      <c r="F16" s="100">
        <v>1.0</v>
      </c>
      <c r="G16" s="117" t="s">
        <v>23</v>
      </c>
      <c r="H16" s="170"/>
      <c r="I16" s="28" t="s">
        <v>23</v>
      </c>
    </row>
    <row r="17">
      <c r="A17" s="70" t="s">
        <v>17</v>
      </c>
      <c r="B17" s="183">
        <v>9.0</v>
      </c>
      <c r="C17" s="100" t="s">
        <v>27</v>
      </c>
      <c r="D17" s="26" t="s">
        <v>103</v>
      </c>
      <c r="E17" s="100">
        <v>8.0</v>
      </c>
      <c r="F17" s="100">
        <v>1.0</v>
      </c>
      <c r="G17" s="117" t="s">
        <v>23</v>
      </c>
      <c r="H17" s="170"/>
      <c r="I17" s="28" t="s">
        <v>23</v>
      </c>
    </row>
    <row r="18">
      <c r="A18" s="70" t="s">
        <v>17</v>
      </c>
      <c r="B18" s="183">
        <v>15.0</v>
      </c>
      <c r="C18" s="100" t="s">
        <v>182</v>
      </c>
      <c r="D18" s="26" t="s">
        <v>183</v>
      </c>
      <c r="E18" s="100">
        <v>9.0</v>
      </c>
      <c r="F18" s="100">
        <v>0.0</v>
      </c>
      <c r="G18" s="117" t="s">
        <v>23</v>
      </c>
      <c r="H18" s="170"/>
      <c r="I18" s="28" t="s">
        <v>23</v>
      </c>
    </row>
    <row r="19">
      <c r="A19" s="70" t="s">
        <v>17</v>
      </c>
      <c r="B19" s="183">
        <v>16.0</v>
      </c>
      <c r="C19" s="100" t="s">
        <v>110</v>
      </c>
      <c r="D19" s="26" t="s">
        <v>103</v>
      </c>
      <c r="E19" s="100">
        <v>4.0</v>
      </c>
      <c r="F19" s="100">
        <v>2.0</v>
      </c>
      <c r="G19" s="117" t="s">
        <v>23</v>
      </c>
      <c r="H19" s="170"/>
      <c r="I19" s="28" t="s">
        <v>23</v>
      </c>
    </row>
    <row r="20">
      <c r="A20" s="174" t="s">
        <v>154</v>
      </c>
      <c r="B20" s="217">
        <v>23.0</v>
      </c>
      <c r="C20" s="107" t="s">
        <v>104</v>
      </c>
      <c r="D20" s="175" t="s">
        <v>103</v>
      </c>
      <c r="E20" s="107">
        <v>7.0</v>
      </c>
      <c r="F20" s="107">
        <v>3.0</v>
      </c>
      <c r="G20" s="108" t="s">
        <v>23</v>
      </c>
      <c r="H20" s="189"/>
      <c r="I20" s="36"/>
    </row>
    <row r="21">
      <c r="A21" s="70" t="s">
        <v>17</v>
      </c>
      <c r="B21" s="183">
        <v>28.0</v>
      </c>
      <c r="C21" s="100" t="s">
        <v>121</v>
      </c>
      <c r="D21" s="26" t="s">
        <v>122</v>
      </c>
      <c r="E21" s="100">
        <v>7.0</v>
      </c>
      <c r="F21" s="100">
        <v>3.0</v>
      </c>
      <c r="G21" s="117" t="s">
        <v>23</v>
      </c>
      <c r="H21" s="187"/>
      <c r="I21" s="28" t="s">
        <v>23</v>
      </c>
    </row>
    <row r="22">
      <c r="A22" s="70" t="s">
        <v>17</v>
      </c>
      <c r="B22" s="183">
        <v>30.0</v>
      </c>
      <c r="C22" s="100" t="s">
        <v>111</v>
      </c>
      <c r="D22" s="26" t="s">
        <v>103</v>
      </c>
      <c r="E22" s="100">
        <v>8.0</v>
      </c>
      <c r="F22" s="100">
        <v>2.0</v>
      </c>
      <c r="G22" s="117" t="s">
        <v>23</v>
      </c>
      <c r="H22" s="189"/>
      <c r="I22" s="28" t="s">
        <v>23</v>
      </c>
    </row>
    <row r="23">
      <c r="A23" s="70" t="s">
        <v>26</v>
      </c>
      <c r="B23" s="183">
        <v>5.0</v>
      </c>
      <c r="C23" s="100" t="s">
        <v>130</v>
      </c>
      <c r="D23" s="26" t="s">
        <v>103</v>
      </c>
      <c r="E23" s="100">
        <v>8.0</v>
      </c>
      <c r="F23" s="100">
        <v>1.0</v>
      </c>
      <c r="G23" s="117" t="s">
        <v>23</v>
      </c>
      <c r="H23" s="187"/>
      <c r="I23" s="28" t="s">
        <v>23</v>
      </c>
    </row>
    <row r="24">
      <c r="A24" s="70" t="s">
        <v>26</v>
      </c>
      <c r="B24" s="183">
        <v>12.0</v>
      </c>
      <c r="C24" s="100" t="s">
        <v>119</v>
      </c>
      <c r="D24" s="26" t="s">
        <v>103</v>
      </c>
      <c r="E24" s="100">
        <v>13.0</v>
      </c>
      <c r="F24" s="100">
        <v>0.0</v>
      </c>
      <c r="G24" s="117" t="s">
        <v>23</v>
      </c>
      <c r="H24" s="170"/>
      <c r="I24" s="28" t="s">
        <v>23</v>
      </c>
    </row>
    <row r="25">
      <c r="A25" s="174" t="s">
        <v>158</v>
      </c>
      <c r="B25" s="217">
        <v>13.0</v>
      </c>
      <c r="C25" s="107" t="s">
        <v>157</v>
      </c>
      <c r="D25" s="175" t="s">
        <v>106</v>
      </c>
      <c r="E25" s="107">
        <v>11.0</v>
      </c>
      <c r="F25" s="107">
        <v>3.0</v>
      </c>
      <c r="G25" s="108" t="s">
        <v>23</v>
      </c>
      <c r="H25" s="170"/>
      <c r="I25" s="36"/>
    </row>
    <row r="26">
      <c r="A26" s="70" t="s">
        <v>26</v>
      </c>
      <c r="B26" s="183">
        <v>18.0</v>
      </c>
      <c r="C26" s="100" t="s">
        <v>124</v>
      </c>
      <c r="D26" s="26" t="s">
        <v>103</v>
      </c>
      <c r="E26" s="100">
        <v>8.0</v>
      </c>
      <c r="F26" s="100">
        <v>1.0</v>
      </c>
      <c r="G26" s="117" t="s">
        <v>23</v>
      </c>
      <c r="H26" s="170"/>
      <c r="I26" s="28" t="s">
        <v>23</v>
      </c>
    </row>
    <row r="27">
      <c r="A27" s="70" t="s">
        <v>26</v>
      </c>
      <c r="B27" s="183">
        <v>20.0</v>
      </c>
      <c r="C27" s="100" t="s">
        <v>15</v>
      </c>
      <c r="D27" s="26" t="s">
        <v>106</v>
      </c>
      <c r="E27" s="100">
        <v>4.0</v>
      </c>
      <c r="F27" s="100">
        <v>3.0</v>
      </c>
      <c r="G27" s="117" t="s">
        <v>23</v>
      </c>
      <c r="H27" s="170"/>
      <c r="I27" s="28" t="s">
        <v>23</v>
      </c>
    </row>
    <row r="28">
      <c r="A28" s="184" t="s">
        <v>163</v>
      </c>
      <c r="B28" s="185">
        <v>21.0</v>
      </c>
      <c r="C28" s="124" t="s">
        <v>104</v>
      </c>
      <c r="D28" s="186" t="s">
        <v>184</v>
      </c>
      <c r="E28" s="124">
        <v>6.0</v>
      </c>
      <c r="F28" s="124">
        <v>5.0</v>
      </c>
      <c r="G28" s="125" t="s">
        <v>23</v>
      </c>
      <c r="H28" s="170"/>
      <c r="I28" s="28"/>
    </row>
    <row r="29">
      <c r="A29" s="184" t="s">
        <v>163</v>
      </c>
      <c r="B29" s="185">
        <v>27.0</v>
      </c>
      <c r="C29" s="124" t="s">
        <v>162</v>
      </c>
      <c r="D29" s="186" t="s">
        <v>103</v>
      </c>
      <c r="E29" s="124">
        <v>10.0</v>
      </c>
      <c r="F29" s="124">
        <v>1.0</v>
      </c>
      <c r="G29" s="125" t="s">
        <v>23</v>
      </c>
      <c r="H29" s="170"/>
      <c r="I29" s="28"/>
    </row>
    <row r="30">
      <c r="A30" s="70" t="s">
        <v>38</v>
      </c>
      <c r="B30" s="183">
        <v>28.0</v>
      </c>
      <c r="C30" s="100" t="s">
        <v>128</v>
      </c>
      <c r="D30" s="26" t="s">
        <v>129</v>
      </c>
      <c r="E30" s="100">
        <v>1.0</v>
      </c>
      <c r="F30" s="100">
        <v>0.0</v>
      </c>
      <c r="G30" s="117" t="s">
        <v>23</v>
      </c>
      <c r="H30" s="187" t="s">
        <v>156</v>
      </c>
      <c r="I30" s="28" t="s">
        <v>23</v>
      </c>
    </row>
    <row r="31">
      <c r="A31" s="70" t="s">
        <v>43</v>
      </c>
      <c r="B31" s="183">
        <v>3.0</v>
      </c>
      <c r="C31" s="100" t="s">
        <v>125</v>
      </c>
      <c r="D31" s="26" t="s">
        <v>126</v>
      </c>
      <c r="E31" s="100">
        <v>5.0</v>
      </c>
      <c r="F31" s="100">
        <v>4.0</v>
      </c>
      <c r="G31" s="117" t="s">
        <v>23</v>
      </c>
      <c r="H31" s="170"/>
      <c r="I31" s="28" t="s">
        <v>23</v>
      </c>
    </row>
    <row r="32">
      <c r="A32" s="70" t="s">
        <v>43</v>
      </c>
      <c r="B32" s="183">
        <v>4.0</v>
      </c>
      <c r="C32" s="100" t="s">
        <v>45</v>
      </c>
      <c r="D32" s="26" t="s">
        <v>19</v>
      </c>
      <c r="E32" s="100">
        <v>7.0</v>
      </c>
      <c r="F32" s="100">
        <v>3.0</v>
      </c>
      <c r="G32" s="117" t="s">
        <v>23</v>
      </c>
      <c r="H32" s="170"/>
      <c r="I32" s="28" t="s">
        <v>23</v>
      </c>
    </row>
    <row r="33">
      <c r="A33" s="200" t="s">
        <v>43</v>
      </c>
      <c r="B33" s="201">
        <v>11.0</v>
      </c>
      <c r="C33" s="202" t="s">
        <v>40</v>
      </c>
      <c r="D33" s="203" t="s">
        <v>103</v>
      </c>
      <c r="E33" s="202">
        <v>1.0</v>
      </c>
      <c r="F33" s="202">
        <v>5.0</v>
      </c>
      <c r="G33" s="204" t="s">
        <v>14</v>
      </c>
      <c r="H33" s="170"/>
      <c r="I33" s="28" t="s">
        <v>14</v>
      </c>
    </row>
    <row r="34">
      <c r="A34" s="205"/>
      <c r="B34" s="218"/>
      <c r="C34" s="219"/>
      <c r="D34" s="218"/>
      <c r="E34" s="219"/>
      <c r="F34" s="219"/>
      <c r="G34" s="220"/>
      <c r="H34" s="145"/>
      <c r="I34" s="5"/>
    </row>
    <row r="35">
      <c r="A35" s="206" t="s">
        <v>185</v>
      </c>
      <c r="B35" s="11"/>
      <c r="C35" s="11"/>
      <c r="D35" s="11"/>
      <c r="E35" s="11"/>
      <c r="F35" s="11"/>
      <c r="G35" s="12"/>
      <c r="H35" s="207"/>
      <c r="I35" s="24"/>
    </row>
    <row r="36">
      <c r="A36" s="20" t="s">
        <v>43</v>
      </c>
      <c r="B36" s="208">
        <v>18.0</v>
      </c>
      <c r="C36" s="121" t="s">
        <v>186</v>
      </c>
      <c r="D36" s="26" t="s">
        <v>126</v>
      </c>
      <c r="E36" s="121">
        <v>6.0</v>
      </c>
      <c r="F36" s="121">
        <v>7.0</v>
      </c>
      <c r="G36" s="122" t="s">
        <v>165</v>
      </c>
      <c r="H36" s="187" t="s">
        <v>134</v>
      </c>
      <c r="I36" s="28" t="s">
        <v>165</v>
      </c>
    </row>
    <row r="37">
      <c r="A37" s="212" t="s">
        <v>173</v>
      </c>
      <c r="B37" s="45"/>
      <c r="C37" s="45"/>
      <c r="D37" s="213" t="s">
        <v>174</v>
      </c>
      <c r="E37" s="214">
        <f t="shared" ref="E37:F37" si="1">SUM(E8:E36)</f>
        <v>148</v>
      </c>
      <c r="F37" s="214">
        <f t="shared" si="1"/>
        <v>66</v>
      </c>
      <c r="G37" s="215"/>
      <c r="H37" s="145"/>
      <c r="I37" s="5"/>
    </row>
  </sheetData>
  <mergeCells count="5">
    <mergeCell ref="A5:G6"/>
    <mergeCell ref="A8:G8"/>
    <mergeCell ref="A13:G13"/>
    <mergeCell ref="A35:G35"/>
    <mergeCell ref="A37:C37"/>
  </mergeCells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40"/>
      <c r="B1" s="141"/>
      <c r="C1" s="142" t="s">
        <v>0</v>
      </c>
      <c r="D1" s="3" t="str">
        <f>COUNTIF(G8:G35,"W")&amp;"-"&amp;COUNTIF(G8:G35,"L")&amp;"-"&amp;COUNTIF(G8:G35,"T")&amp;"-"&amp;COUNTIF(G8:G35,"OTL")</f>
        <v>14-8-0-1</v>
      </c>
      <c r="E1" s="143"/>
      <c r="F1" s="143"/>
      <c r="G1" s="144"/>
      <c r="H1" s="145"/>
      <c r="I1" s="6"/>
    </row>
    <row r="2">
      <c r="A2" s="146"/>
      <c r="B2" s="147"/>
      <c r="C2" s="93" t="s">
        <v>1</v>
      </c>
      <c r="D2" s="8" t="str">
        <f>COUNTIF(I8:I35,"W")&amp;"-"&amp;COUNTIF(I8:I35,"L")&amp;"-"&amp;COUNTIF(I8:I35,"T")&amp;"-"&amp;COUNTIF(I8:I35,"OTL")</f>
        <v>10-5-0-1</v>
      </c>
      <c r="E2" s="148"/>
      <c r="F2" s="148"/>
      <c r="G2" s="149"/>
      <c r="H2" s="145"/>
      <c r="I2" s="5"/>
    </row>
    <row r="3">
      <c r="A3" s="150"/>
      <c r="B3" s="151"/>
      <c r="C3" s="152"/>
      <c r="D3" s="153" t="s">
        <v>2</v>
      </c>
      <c r="E3" s="154"/>
      <c r="F3" s="154"/>
      <c r="G3" s="155"/>
      <c r="H3" s="145"/>
      <c r="I3" s="5"/>
    </row>
    <row r="4">
      <c r="A4" s="156"/>
      <c r="B4" s="157"/>
      <c r="C4" s="158"/>
      <c r="D4" s="159"/>
      <c r="E4" s="160"/>
      <c r="F4" s="160"/>
      <c r="G4" s="161"/>
      <c r="H4" s="162" t="s">
        <v>3</v>
      </c>
      <c r="I4" s="17" t="s">
        <v>4</v>
      </c>
    </row>
    <row r="5">
      <c r="A5" s="163" t="s">
        <v>187</v>
      </c>
      <c r="B5" s="2"/>
      <c r="C5" s="2"/>
      <c r="D5" s="2"/>
      <c r="E5" s="2"/>
      <c r="F5" s="2"/>
      <c r="G5" s="4"/>
      <c r="H5" s="164"/>
      <c r="I5" s="5"/>
    </row>
    <row r="6">
      <c r="A6" s="165"/>
      <c r="B6" s="11"/>
      <c r="C6" s="11"/>
      <c r="D6" s="11"/>
      <c r="E6" s="11"/>
      <c r="F6" s="11"/>
      <c r="G6" s="12"/>
      <c r="H6" s="164"/>
      <c r="I6" s="5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145"/>
      <c r="I7" s="5"/>
    </row>
    <row r="8">
      <c r="A8" s="169" t="s">
        <v>61</v>
      </c>
      <c r="B8" s="45"/>
      <c r="C8" s="45"/>
      <c r="D8" s="45"/>
      <c r="E8" s="45"/>
      <c r="F8" s="45"/>
      <c r="G8" s="46"/>
      <c r="H8" s="170"/>
      <c r="I8" s="24"/>
    </row>
    <row r="9">
      <c r="A9" s="171" t="s">
        <v>150</v>
      </c>
      <c r="B9" s="172">
        <v>18.0</v>
      </c>
      <c r="C9" s="103" t="s">
        <v>188</v>
      </c>
      <c r="D9" s="173" t="s">
        <v>32</v>
      </c>
      <c r="E9" s="103">
        <v>1.0</v>
      </c>
      <c r="F9" s="103">
        <v>2.0</v>
      </c>
      <c r="G9" s="104" t="s">
        <v>14</v>
      </c>
      <c r="H9" s="145"/>
      <c r="I9" s="5"/>
    </row>
    <row r="10">
      <c r="A10" s="174" t="s">
        <v>150</v>
      </c>
      <c r="B10" s="175">
        <v>19.0</v>
      </c>
      <c r="C10" s="107" t="s">
        <v>33</v>
      </c>
      <c r="D10" s="176" t="s">
        <v>32</v>
      </c>
      <c r="E10" s="107">
        <v>5.0</v>
      </c>
      <c r="F10" s="107">
        <v>1.0</v>
      </c>
      <c r="G10" s="108" t="s">
        <v>23</v>
      </c>
      <c r="H10" s="170"/>
      <c r="I10" s="24"/>
    </row>
    <row r="11">
      <c r="A11" s="174" t="s">
        <v>150</v>
      </c>
      <c r="B11" s="175">
        <v>19.0</v>
      </c>
      <c r="C11" s="107" t="s">
        <v>189</v>
      </c>
      <c r="D11" s="176" t="s">
        <v>32</v>
      </c>
      <c r="E11" s="107">
        <v>0.0</v>
      </c>
      <c r="F11" s="107">
        <v>12.0</v>
      </c>
      <c r="G11" s="108" t="s">
        <v>14</v>
      </c>
      <c r="H11" s="170"/>
      <c r="I11" s="24"/>
    </row>
    <row r="12">
      <c r="A12" s="177" t="s">
        <v>150</v>
      </c>
      <c r="B12" s="178">
        <v>20.0</v>
      </c>
      <c r="C12" s="179" t="s">
        <v>178</v>
      </c>
      <c r="D12" s="180" t="s">
        <v>32</v>
      </c>
      <c r="E12" s="179">
        <v>2.0</v>
      </c>
      <c r="F12" s="179">
        <v>1.0</v>
      </c>
      <c r="G12" s="181" t="s">
        <v>23</v>
      </c>
      <c r="H12" s="170"/>
      <c r="I12" s="24"/>
    </row>
    <row r="13">
      <c r="A13" s="182"/>
      <c r="B13" s="45"/>
      <c r="C13" s="45"/>
      <c r="D13" s="45"/>
      <c r="E13" s="45"/>
      <c r="F13" s="45"/>
      <c r="G13" s="46"/>
      <c r="H13" s="170"/>
      <c r="I13" s="24"/>
    </row>
    <row r="14">
      <c r="A14" s="20" t="s">
        <v>17</v>
      </c>
      <c r="B14" s="221">
        <v>4.0</v>
      </c>
      <c r="C14" s="121" t="s">
        <v>27</v>
      </c>
      <c r="D14" s="208" t="s">
        <v>103</v>
      </c>
      <c r="E14" s="121">
        <v>11.0</v>
      </c>
      <c r="F14" s="121">
        <v>1.0</v>
      </c>
      <c r="G14" s="122" t="s">
        <v>23</v>
      </c>
      <c r="H14" s="170"/>
      <c r="I14" s="28" t="s">
        <v>23</v>
      </c>
    </row>
    <row r="15">
      <c r="A15" s="70" t="s">
        <v>17</v>
      </c>
      <c r="B15" s="183">
        <v>9.0</v>
      </c>
      <c r="C15" s="100" t="s">
        <v>121</v>
      </c>
      <c r="D15" s="26" t="s">
        <v>122</v>
      </c>
      <c r="E15" s="100">
        <v>3.0</v>
      </c>
      <c r="F15" s="100">
        <v>2.0</v>
      </c>
      <c r="G15" s="117" t="s">
        <v>23</v>
      </c>
      <c r="H15" s="170"/>
      <c r="I15" s="28" t="s">
        <v>23</v>
      </c>
    </row>
    <row r="16">
      <c r="A16" s="70" t="s">
        <v>17</v>
      </c>
      <c r="B16" s="183">
        <v>11.0</v>
      </c>
      <c r="C16" s="100" t="s">
        <v>181</v>
      </c>
      <c r="D16" s="26" t="s">
        <v>103</v>
      </c>
      <c r="E16" s="100">
        <v>2.0</v>
      </c>
      <c r="F16" s="100">
        <v>3.0</v>
      </c>
      <c r="G16" s="117" t="s">
        <v>14</v>
      </c>
      <c r="H16" s="170"/>
      <c r="I16" s="28" t="s">
        <v>14</v>
      </c>
    </row>
    <row r="17">
      <c r="A17" s="174" t="s">
        <v>154</v>
      </c>
      <c r="B17" s="217">
        <v>18.0</v>
      </c>
      <c r="C17" s="107" t="s">
        <v>190</v>
      </c>
      <c r="D17" s="175" t="s">
        <v>103</v>
      </c>
      <c r="E17" s="107">
        <v>4.0</v>
      </c>
      <c r="F17" s="107">
        <v>1.0</v>
      </c>
      <c r="G17" s="108" t="s">
        <v>23</v>
      </c>
      <c r="H17" s="189"/>
      <c r="I17" s="36"/>
    </row>
    <row r="18">
      <c r="A18" s="70" t="s">
        <v>17</v>
      </c>
      <c r="B18" s="183">
        <v>25.0</v>
      </c>
      <c r="C18" s="100" t="s">
        <v>40</v>
      </c>
      <c r="D18" s="26" t="s">
        <v>103</v>
      </c>
      <c r="E18" s="100">
        <v>2.0</v>
      </c>
      <c r="F18" s="100">
        <v>3.0</v>
      </c>
      <c r="G18" s="117" t="s">
        <v>165</v>
      </c>
      <c r="H18" s="187" t="s">
        <v>164</v>
      </c>
      <c r="I18" s="28" t="s">
        <v>165</v>
      </c>
    </row>
    <row r="19">
      <c r="A19" s="70" t="s">
        <v>17</v>
      </c>
      <c r="B19" s="183">
        <v>30.0</v>
      </c>
      <c r="C19" s="100" t="s">
        <v>45</v>
      </c>
      <c r="D19" s="26" t="s">
        <v>19</v>
      </c>
      <c r="E19" s="100">
        <v>10.0</v>
      </c>
      <c r="F19" s="100">
        <v>3.0</v>
      </c>
      <c r="G19" s="117" t="s">
        <v>23</v>
      </c>
      <c r="H19" s="189"/>
      <c r="I19" s="28" t="s">
        <v>23</v>
      </c>
    </row>
    <row r="20">
      <c r="A20" s="70" t="s">
        <v>26</v>
      </c>
      <c r="B20" s="183">
        <v>1.0</v>
      </c>
      <c r="C20" s="100" t="s">
        <v>130</v>
      </c>
      <c r="D20" s="26" t="s">
        <v>103</v>
      </c>
      <c r="E20" s="100">
        <v>2.0</v>
      </c>
      <c r="F20" s="100">
        <v>1.0</v>
      </c>
      <c r="G20" s="117" t="s">
        <v>23</v>
      </c>
      <c r="H20" s="187" t="s">
        <v>134</v>
      </c>
      <c r="I20" s="28" t="s">
        <v>23</v>
      </c>
    </row>
    <row r="21">
      <c r="A21" s="70" t="s">
        <v>26</v>
      </c>
      <c r="B21" s="183">
        <v>6.0</v>
      </c>
      <c r="C21" s="100" t="s">
        <v>119</v>
      </c>
      <c r="D21" s="26" t="s">
        <v>103</v>
      </c>
      <c r="E21" s="100">
        <v>16.0</v>
      </c>
      <c r="F21" s="100">
        <v>0.0</v>
      </c>
      <c r="G21" s="117" t="s">
        <v>23</v>
      </c>
      <c r="H21" s="170"/>
      <c r="I21" s="28" t="s">
        <v>23</v>
      </c>
    </row>
    <row r="22">
      <c r="A22" s="174" t="s">
        <v>158</v>
      </c>
      <c r="B22" s="217">
        <v>20.0</v>
      </c>
      <c r="C22" s="107" t="s">
        <v>180</v>
      </c>
      <c r="D22" s="175" t="s">
        <v>103</v>
      </c>
      <c r="E22" s="107">
        <v>4.0</v>
      </c>
      <c r="F22" s="107">
        <v>5.0</v>
      </c>
      <c r="G22" s="108" t="s">
        <v>14</v>
      </c>
      <c r="H22" s="170"/>
      <c r="I22" s="36"/>
    </row>
    <row r="23">
      <c r="A23" s="174" t="s">
        <v>158</v>
      </c>
      <c r="B23" s="217">
        <v>21.0</v>
      </c>
      <c r="C23" s="107" t="s">
        <v>191</v>
      </c>
      <c r="D23" s="175" t="s">
        <v>129</v>
      </c>
      <c r="E23" s="107">
        <v>3.0</v>
      </c>
      <c r="F23" s="107">
        <v>2.0</v>
      </c>
      <c r="G23" s="108" t="s">
        <v>23</v>
      </c>
      <c r="H23" s="170"/>
      <c r="I23" s="36"/>
    </row>
    <row r="24">
      <c r="A24" s="70" t="s">
        <v>36</v>
      </c>
      <c r="B24" s="183">
        <v>5.0</v>
      </c>
      <c r="C24" s="100" t="s">
        <v>111</v>
      </c>
      <c r="D24" s="26" t="s">
        <v>103</v>
      </c>
      <c r="E24" s="100">
        <v>11.0</v>
      </c>
      <c r="F24" s="100">
        <v>0.0</v>
      </c>
      <c r="G24" s="117" t="s">
        <v>23</v>
      </c>
      <c r="H24" s="170"/>
      <c r="I24" s="28" t="s">
        <v>23</v>
      </c>
    </row>
    <row r="25">
      <c r="A25" s="222" t="s">
        <v>38</v>
      </c>
      <c r="B25" s="223">
        <v>22.0</v>
      </c>
      <c r="C25" s="224" t="s">
        <v>110</v>
      </c>
      <c r="D25" s="26" t="s">
        <v>103</v>
      </c>
      <c r="E25" s="224">
        <v>1.0</v>
      </c>
      <c r="F25" s="224">
        <v>5.0</v>
      </c>
      <c r="G25" s="225" t="s">
        <v>14</v>
      </c>
      <c r="H25" s="170"/>
      <c r="I25" s="28" t="s">
        <v>14</v>
      </c>
    </row>
    <row r="26">
      <c r="A26" s="174" t="s">
        <v>163</v>
      </c>
      <c r="B26" s="217">
        <v>23.0</v>
      </c>
      <c r="C26" s="107" t="s">
        <v>192</v>
      </c>
      <c r="D26" s="175" t="s">
        <v>122</v>
      </c>
      <c r="E26" s="226"/>
      <c r="F26" s="226"/>
      <c r="G26" s="108" t="s">
        <v>193</v>
      </c>
      <c r="H26" s="170"/>
      <c r="I26" s="24"/>
    </row>
    <row r="27">
      <c r="A27" s="70" t="s">
        <v>38</v>
      </c>
      <c r="B27" s="183">
        <v>29.0</v>
      </c>
      <c r="C27" s="100" t="s">
        <v>182</v>
      </c>
      <c r="D27" s="26" t="s">
        <v>79</v>
      </c>
      <c r="E27" s="100">
        <v>1.0</v>
      </c>
      <c r="F27" s="100">
        <v>3.0</v>
      </c>
      <c r="G27" s="117" t="s">
        <v>14</v>
      </c>
      <c r="H27" s="170"/>
      <c r="I27" s="28" t="s">
        <v>14</v>
      </c>
    </row>
    <row r="28">
      <c r="A28" s="70" t="s">
        <v>38</v>
      </c>
      <c r="B28" s="183">
        <v>30.0</v>
      </c>
      <c r="C28" s="100" t="s">
        <v>128</v>
      </c>
      <c r="D28" s="26" t="s">
        <v>129</v>
      </c>
      <c r="E28" s="100">
        <v>7.0</v>
      </c>
      <c r="F28" s="100">
        <v>2.0</v>
      </c>
      <c r="G28" s="117" t="s">
        <v>23</v>
      </c>
      <c r="H28" s="170"/>
      <c r="I28" s="28" t="s">
        <v>23</v>
      </c>
    </row>
    <row r="29">
      <c r="A29" s="70" t="s">
        <v>38</v>
      </c>
      <c r="B29" s="183">
        <v>31.0</v>
      </c>
      <c r="C29" s="100" t="s">
        <v>15</v>
      </c>
      <c r="D29" s="26" t="s">
        <v>106</v>
      </c>
      <c r="E29" s="100">
        <v>0.0</v>
      </c>
      <c r="F29" s="100">
        <v>2.0</v>
      </c>
      <c r="G29" s="117" t="s">
        <v>14</v>
      </c>
      <c r="H29" s="170"/>
      <c r="I29" s="28" t="s">
        <v>14</v>
      </c>
    </row>
    <row r="30">
      <c r="A30" s="70" t="s">
        <v>43</v>
      </c>
      <c r="B30" s="183">
        <v>5.0</v>
      </c>
      <c r="C30" s="100" t="s">
        <v>125</v>
      </c>
      <c r="D30" s="26" t="s">
        <v>126</v>
      </c>
      <c r="E30" s="100">
        <v>4.0</v>
      </c>
      <c r="F30" s="100">
        <v>3.0</v>
      </c>
      <c r="G30" s="117" t="s">
        <v>23</v>
      </c>
      <c r="H30" s="170"/>
      <c r="I30" s="28" t="s">
        <v>23</v>
      </c>
    </row>
    <row r="31">
      <c r="A31" s="200" t="s">
        <v>43</v>
      </c>
      <c r="B31" s="201">
        <v>6.0</v>
      </c>
      <c r="C31" s="202" t="s">
        <v>124</v>
      </c>
      <c r="D31" s="203" t="s">
        <v>103</v>
      </c>
      <c r="E31" s="202">
        <v>8.0</v>
      </c>
      <c r="F31" s="202">
        <v>1.0</v>
      </c>
      <c r="G31" s="204" t="s">
        <v>23</v>
      </c>
      <c r="H31" s="170"/>
      <c r="I31" s="28" t="s">
        <v>23</v>
      </c>
    </row>
    <row r="32">
      <c r="A32" s="205"/>
      <c r="B32" s="218"/>
      <c r="C32" s="219"/>
      <c r="D32" s="218"/>
      <c r="E32" s="219"/>
      <c r="F32" s="219"/>
      <c r="G32" s="220"/>
      <c r="H32" s="145"/>
      <c r="I32" s="5"/>
    </row>
    <row r="33">
      <c r="A33" s="206" t="s">
        <v>194</v>
      </c>
      <c r="B33" s="11"/>
      <c r="C33" s="11"/>
      <c r="D33" s="11"/>
      <c r="E33" s="11"/>
      <c r="F33" s="11"/>
      <c r="G33" s="12"/>
      <c r="H33" s="207"/>
      <c r="I33" s="24"/>
    </row>
    <row r="34">
      <c r="A34" s="20" t="s">
        <v>43</v>
      </c>
      <c r="B34" s="208">
        <v>13.0</v>
      </c>
      <c r="C34" s="121" t="s">
        <v>195</v>
      </c>
      <c r="D34" s="26" t="s">
        <v>126</v>
      </c>
      <c r="E34" s="121">
        <v>3.0</v>
      </c>
      <c r="F34" s="121">
        <v>2.0</v>
      </c>
      <c r="G34" s="122" t="s">
        <v>23</v>
      </c>
      <c r="H34" s="187" t="s">
        <v>134</v>
      </c>
      <c r="I34" s="28" t="s">
        <v>23</v>
      </c>
    </row>
    <row r="35">
      <c r="A35" s="209" t="s">
        <v>43</v>
      </c>
      <c r="B35" s="203">
        <v>14.0</v>
      </c>
      <c r="C35" s="202" t="s">
        <v>196</v>
      </c>
      <c r="D35" s="26" t="s">
        <v>126</v>
      </c>
      <c r="E35" s="202">
        <v>4.0</v>
      </c>
      <c r="F35" s="202">
        <v>5.0</v>
      </c>
      <c r="G35" s="204" t="s">
        <v>14</v>
      </c>
      <c r="H35" s="162"/>
      <c r="I35" s="64" t="s">
        <v>14</v>
      </c>
    </row>
    <row r="36">
      <c r="A36" s="212" t="s">
        <v>173</v>
      </c>
      <c r="B36" s="45"/>
      <c r="C36" s="45"/>
      <c r="D36" s="213" t="s">
        <v>174</v>
      </c>
      <c r="E36" s="214">
        <f t="shared" ref="E36:F36" si="1">SUM(E8:E35)</f>
        <v>104</v>
      </c>
      <c r="F36" s="214">
        <f t="shared" si="1"/>
        <v>60</v>
      </c>
      <c r="G36" s="215"/>
      <c r="H36" s="145"/>
      <c r="I36" s="5"/>
    </row>
  </sheetData>
  <mergeCells count="5">
    <mergeCell ref="A5:G6"/>
    <mergeCell ref="A8:G8"/>
    <mergeCell ref="A13:G13"/>
    <mergeCell ref="A33:G33"/>
    <mergeCell ref="A36:C36"/>
  </mergeCells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7.43"/>
    <col customWidth="1" min="2" max="2" width="3.14"/>
    <col customWidth="1" min="3" max="3" width="31.57"/>
    <col customWidth="1" min="4" max="4" width="44.57"/>
    <col customWidth="1" min="5" max="5" width="6.86"/>
    <col customWidth="1" min="6" max="6" width="4.0"/>
    <col customWidth="1" min="7" max="7" width="9.29"/>
    <col customWidth="1" min="8" max="8" width="6.29"/>
    <col customWidth="1" min="9" max="9" width="7.57"/>
  </cols>
  <sheetData>
    <row r="1">
      <c r="A1" s="140"/>
      <c r="B1" s="141"/>
      <c r="C1" s="142" t="s">
        <v>0</v>
      </c>
      <c r="D1" s="3" t="str">
        <f>COUNTIF(G8:G36,"W")&amp;"-"&amp;COUNTIF(G8:G36,"L")&amp;"-"&amp;COUNTIF(G8:G36,"T")&amp;"-"&amp;COUNTIF(G8:G36,"OTL")</f>
        <v>15-6-2-2</v>
      </c>
      <c r="E1" s="143"/>
      <c r="F1" s="143"/>
      <c r="G1" s="144"/>
      <c r="H1" s="145"/>
      <c r="I1" s="6"/>
    </row>
    <row r="2">
      <c r="A2" s="146"/>
      <c r="B2" s="147"/>
      <c r="C2" s="93" t="s">
        <v>1</v>
      </c>
      <c r="D2" s="8" t="str">
        <f>COUNTIF(I8:I36,"W")&amp;"-"&amp;COUNTIF(I8:I36,"L")&amp;"-"&amp;COUNTIF(I8:I36,"T")&amp;"-"&amp;COUNTIF(I8:I36,"OTL")</f>
        <v>10-2-0-2</v>
      </c>
      <c r="E2" s="148"/>
      <c r="F2" s="148"/>
      <c r="G2" s="149"/>
      <c r="H2" s="145"/>
      <c r="I2" s="5"/>
    </row>
    <row r="3">
      <c r="A3" s="150"/>
      <c r="B3" s="151"/>
      <c r="C3" s="152"/>
      <c r="D3" s="153" t="s">
        <v>2</v>
      </c>
      <c r="E3" s="154"/>
      <c r="F3" s="154"/>
      <c r="G3" s="155"/>
      <c r="H3" s="145"/>
      <c r="I3" s="5"/>
    </row>
    <row r="4">
      <c r="A4" s="156"/>
      <c r="B4" s="157"/>
      <c r="C4" s="158"/>
      <c r="D4" s="159"/>
      <c r="E4" s="160"/>
      <c r="F4" s="160"/>
      <c r="G4" s="161"/>
      <c r="H4" s="162" t="s">
        <v>3</v>
      </c>
      <c r="I4" s="17" t="s">
        <v>4</v>
      </c>
    </row>
    <row r="5">
      <c r="A5" s="227" t="s">
        <v>197</v>
      </c>
      <c r="B5" s="2"/>
      <c r="C5" s="2"/>
      <c r="D5" s="2"/>
      <c r="E5" s="2"/>
      <c r="F5" s="2"/>
      <c r="G5" s="4"/>
      <c r="H5" s="164"/>
      <c r="I5" s="5"/>
    </row>
    <row r="6">
      <c r="A6" s="165"/>
      <c r="B6" s="11"/>
      <c r="C6" s="11"/>
      <c r="D6" s="11"/>
      <c r="E6" s="11"/>
      <c r="F6" s="11"/>
      <c r="G6" s="12"/>
      <c r="H6" s="164"/>
      <c r="I6" s="5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145"/>
      <c r="I7" s="5"/>
    </row>
    <row r="8">
      <c r="A8" s="169" t="s">
        <v>61</v>
      </c>
      <c r="B8" s="45"/>
      <c r="C8" s="45"/>
      <c r="D8" s="45"/>
      <c r="E8" s="45"/>
      <c r="F8" s="45"/>
      <c r="G8" s="46"/>
      <c r="H8" s="170"/>
      <c r="I8" s="24"/>
    </row>
    <row r="9">
      <c r="A9" s="228" t="s">
        <v>150</v>
      </c>
      <c r="B9" s="173">
        <v>19.0</v>
      </c>
      <c r="C9" s="229" t="s">
        <v>177</v>
      </c>
      <c r="D9" s="173" t="s">
        <v>32</v>
      </c>
      <c r="E9" s="229">
        <v>0.0</v>
      </c>
      <c r="F9" s="229">
        <v>4.0</v>
      </c>
      <c r="G9" s="230" t="s">
        <v>14</v>
      </c>
      <c r="H9" s="145"/>
      <c r="I9" s="5"/>
    </row>
    <row r="10">
      <c r="A10" s="231" t="s">
        <v>150</v>
      </c>
      <c r="B10" s="176">
        <v>20.0</v>
      </c>
      <c r="C10" s="226" t="s">
        <v>178</v>
      </c>
      <c r="D10" s="176" t="s">
        <v>32</v>
      </c>
      <c r="E10" s="226">
        <v>3.0</v>
      </c>
      <c r="F10" s="226">
        <v>3.0</v>
      </c>
      <c r="G10" s="232" t="s">
        <v>67</v>
      </c>
      <c r="H10" s="170"/>
      <c r="I10" s="24"/>
    </row>
    <row r="11">
      <c r="A11" s="231" t="s">
        <v>150</v>
      </c>
      <c r="B11" s="176">
        <v>20.0</v>
      </c>
      <c r="C11" s="226" t="s">
        <v>189</v>
      </c>
      <c r="D11" s="176" t="s">
        <v>32</v>
      </c>
      <c r="E11" s="226">
        <v>6.0</v>
      </c>
      <c r="F11" s="226">
        <v>6.0</v>
      </c>
      <c r="G11" s="232" t="s">
        <v>67</v>
      </c>
      <c r="H11" s="170"/>
      <c r="I11" s="24"/>
    </row>
    <row r="12">
      <c r="A12" s="233" t="s">
        <v>150</v>
      </c>
      <c r="B12" s="180">
        <v>21.0</v>
      </c>
      <c r="C12" s="234" t="s">
        <v>188</v>
      </c>
      <c r="D12" s="180" t="s">
        <v>32</v>
      </c>
      <c r="E12" s="234">
        <v>2.0</v>
      </c>
      <c r="F12" s="234">
        <v>4.0</v>
      </c>
      <c r="G12" s="235" t="s">
        <v>14</v>
      </c>
      <c r="H12" s="170"/>
      <c r="I12" s="24"/>
    </row>
    <row r="13">
      <c r="A13" s="182"/>
      <c r="B13" s="45"/>
      <c r="C13" s="45"/>
      <c r="D13" s="45"/>
      <c r="E13" s="45"/>
      <c r="F13" s="45"/>
      <c r="G13" s="46"/>
      <c r="H13" s="170"/>
      <c r="I13" s="24"/>
    </row>
    <row r="14">
      <c r="A14" s="236" t="s">
        <v>150</v>
      </c>
      <c r="B14" s="237">
        <v>28.0</v>
      </c>
      <c r="C14" s="238" t="s">
        <v>198</v>
      </c>
      <c r="D14" s="239" t="s">
        <v>122</v>
      </c>
      <c r="E14" s="238">
        <v>6.0</v>
      </c>
      <c r="F14" s="238">
        <v>1.0</v>
      </c>
      <c r="G14" s="240" t="s">
        <v>23</v>
      </c>
      <c r="H14" s="170"/>
      <c r="I14" s="24"/>
    </row>
    <row r="15">
      <c r="A15" s="241" t="s">
        <v>17</v>
      </c>
      <c r="B15" s="242">
        <v>4.0</v>
      </c>
      <c r="C15" s="243" t="s">
        <v>199</v>
      </c>
      <c r="D15" s="244" t="s">
        <v>19</v>
      </c>
      <c r="E15" s="243">
        <v>5.0</v>
      </c>
      <c r="F15" s="243">
        <v>3.0</v>
      </c>
      <c r="G15" s="245" t="s">
        <v>23</v>
      </c>
      <c r="H15" s="170"/>
      <c r="I15" s="36" t="s">
        <v>23</v>
      </c>
    </row>
    <row r="16">
      <c r="A16" s="246" t="s">
        <v>17</v>
      </c>
      <c r="B16" s="247">
        <v>11.0</v>
      </c>
      <c r="C16" s="248" t="s">
        <v>200</v>
      </c>
      <c r="D16" s="249" t="s">
        <v>201</v>
      </c>
      <c r="E16" s="248">
        <v>5.0</v>
      </c>
      <c r="F16" s="248">
        <v>6.0</v>
      </c>
      <c r="G16" s="250" t="s">
        <v>14</v>
      </c>
      <c r="H16" s="170"/>
      <c r="I16" s="24"/>
    </row>
    <row r="17">
      <c r="A17" s="241" t="s">
        <v>17</v>
      </c>
      <c r="B17" s="242">
        <v>12.0</v>
      </c>
      <c r="C17" s="243" t="s">
        <v>130</v>
      </c>
      <c r="D17" s="244" t="s">
        <v>103</v>
      </c>
      <c r="E17" s="243">
        <v>3.0</v>
      </c>
      <c r="F17" s="243">
        <v>4.0</v>
      </c>
      <c r="G17" s="245" t="s">
        <v>165</v>
      </c>
      <c r="H17" s="189" t="s">
        <v>134</v>
      </c>
      <c r="I17" s="36" t="s">
        <v>165</v>
      </c>
    </row>
    <row r="18">
      <c r="A18" s="241" t="s">
        <v>17</v>
      </c>
      <c r="B18" s="242">
        <v>17.0</v>
      </c>
      <c r="C18" s="243" t="s">
        <v>202</v>
      </c>
      <c r="D18" s="244" t="s">
        <v>203</v>
      </c>
      <c r="E18" s="243">
        <v>6.0</v>
      </c>
      <c r="F18" s="243">
        <v>1.0</v>
      </c>
      <c r="G18" s="245" t="s">
        <v>23</v>
      </c>
      <c r="H18" s="170"/>
      <c r="I18" s="36" t="s">
        <v>23</v>
      </c>
    </row>
    <row r="19">
      <c r="A19" s="241" t="s">
        <v>17</v>
      </c>
      <c r="B19" s="242">
        <v>19.0</v>
      </c>
      <c r="C19" s="243" t="s">
        <v>111</v>
      </c>
      <c r="D19" s="244" t="s">
        <v>103</v>
      </c>
      <c r="E19" s="243">
        <v>10.0</v>
      </c>
      <c r="F19" s="243">
        <v>4.0</v>
      </c>
      <c r="G19" s="245" t="s">
        <v>23</v>
      </c>
      <c r="H19" s="170"/>
      <c r="I19" s="36" t="s">
        <v>23</v>
      </c>
    </row>
    <row r="20">
      <c r="A20" s="246" t="s">
        <v>154</v>
      </c>
      <c r="B20" s="247">
        <v>25.0</v>
      </c>
      <c r="C20" s="248" t="s">
        <v>204</v>
      </c>
      <c r="D20" s="249" t="s">
        <v>129</v>
      </c>
      <c r="E20" s="248">
        <v>5.0</v>
      </c>
      <c r="F20" s="248">
        <v>4.0</v>
      </c>
      <c r="G20" s="250" t="s">
        <v>23</v>
      </c>
      <c r="H20" s="189" t="s">
        <v>134</v>
      </c>
      <c r="I20" s="24"/>
    </row>
    <row r="21">
      <c r="A21" s="246" t="s">
        <v>154</v>
      </c>
      <c r="B21" s="247">
        <v>26.0</v>
      </c>
      <c r="C21" s="248" t="s">
        <v>104</v>
      </c>
      <c r="D21" s="249" t="s">
        <v>103</v>
      </c>
      <c r="E21" s="248">
        <v>0.0</v>
      </c>
      <c r="F21" s="248">
        <v>2.0</v>
      </c>
      <c r="G21" s="250" t="s">
        <v>14</v>
      </c>
      <c r="H21" s="170"/>
      <c r="I21" s="24"/>
    </row>
    <row r="22">
      <c r="A22" s="241" t="s">
        <v>17</v>
      </c>
      <c r="B22" s="242">
        <v>31.0</v>
      </c>
      <c r="C22" s="243" t="s">
        <v>205</v>
      </c>
      <c r="D22" s="244" t="s">
        <v>206</v>
      </c>
      <c r="E22" s="243">
        <v>2.0</v>
      </c>
      <c r="F22" s="243">
        <v>5.0</v>
      </c>
      <c r="G22" s="245" t="s">
        <v>14</v>
      </c>
      <c r="H22" s="170"/>
      <c r="I22" s="36" t="s">
        <v>14</v>
      </c>
    </row>
    <row r="23">
      <c r="A23" s="241" t="s">
        <v>26</v>
      </c>
      <c r="B23" s="242">
        <v>2.0</v>
      </c>
      <c r="C23" s="243" t="s">
        <v>110</v>
      </c>
      <c r="D23" s="244" t="s">
        <v>103</v>
      </c>
      <c r="E23" s="243">
        <v>6.0</v>
      </c>
      <c r="F23" s="243">
        <v>3.0</v>
      </c>
      <c r="G23" s="245" t="s">
        <v>23</v>
      </c>
      <c r="H23" s="170"/>
      <c r="I23" s="36" t="s">
        <v>23</v>
      </c>
    </row>
    <row r="24">
      <c r="A24" s="246" t="s">
        <v>26</v>
      </c>
      <c r="B24" s="247">
        <v>8.0</v>
      </c>
      <c r="C24" s="248" t="s">
        <v>207</v>
      </c>
      <c r="D24" s="249" t="s">
        <v>103</v>
      </c>
      <c r="E24" s="248">
        <v>17.0</v>
      </c>
      <c r="F24" s="248">
        <v>1.0</v>
      </c>
      <c r="G24" s="250" t="s">
        <v>23</v>
      </c>
      <c r="H24" s="170"/>
      <c r="I24" s="24"/>
    </row>
    <row r="25">
      <c r="A25" s="241" t="s">
        <v>26</v>
      </c>
      <c r="B25" s="242">
        <v>14.0</v>
      </c>
      <c r="C25" s="243" t="s">
        <v>27</v>
      </c>
      <c r="D25" s="244" t="s">
        <v>103</v>
      </c>
      <c r="E25" s="243">
        <v>12.0</v>
      </c>
      <c r="F25" s="243">
        <v>2.0</v>
      </c>
      <c r="G25" s="245" t="s">
        <v>23</v>
      </c>
      <c r="H25" s="170"/>
      <c r="I25" s="36" t="s">
        <v>23</v>
      </c>
    </row>
    <row r="26">
      <c r="A26" s="241" t="s">
        <v>26</v>
      </c>
      <c r="B26" s="242">
        <v>22.0</v>
      </c>
      <c r="C26" s="243" t="s">
        <v>208</v>
      </c>
      <c r="D26" s="244" t="s">
        <v>103</v>
      </c>
      <c r="E26" s="243">
        <v>8.0</v>
      </c>
      <c r="F26" s="243">
        <v>6.0</v>
      </c>
      <c r="G26" s="245" t="s">
        <v>23</v>
      </c>
      <c r="H26" s="170"/>
      <c r="I26" s="36" t="s">
        <v>23</v>
      </c>
    </row>
    <row r="27">
      <c r="A27" s="246" t="s">
        <v>209</v>
      </c>
      <c r="B27" s="247">
        <v>6.0</v>
      </c>
      <c r="C27" s="248" t="s">
        <v>190</v>
      </c>
      <c r="D27" s="249" t="s">
        <v>103</v>
      </c>
      <c r="E27" s="248">
        <v>10.0</v>
      </c>
      <c r="F27" s="248">
        <v>3.0</v>
      </c>
      <c r="G27" s="250" t="s">
        <v>23</v>
      </c>
      <c r="H27" s="170"/>
      <c r="I27" s="24"/>
    </row>
    <row r="28">
      <c r="A28" s="246" t="s">
        <v>163</v>
      </c>
      <c r="B28" s="247">
        <v>17.0</v>
      </c>
      <c r="C28" s="248" t="s">
        <v>180</v>
      </c>
      <c r="D28" s="249" t="s">
        <v>103</v>
      </c>
      <c r="E28" s="248">
        <v>5.0</v>
      </c>
      <c r="F28" s="248">
        <v>4.0</v>
      </c>
      <c r="G28" s="250" t="s">
        <v>23</v>
      </c>
      <c r="H28" s="170"/>
      <c r="I28" s="24"/>
    </row>
    <row r="29">
      <c r="A29" s="241" t="s">
        <v>38</v>
      </c>
      <c r="B29" s="242">
        <v>23.0</v>
      </c>
      <c r="C29" s="243" t="s">
        <v>210</v>
      </c>
      <c r="D29" s="244" t="s">
        <v>129</v>
      </c>
      <c r="E29" s="243">
        <v>9.0</v>
      </c>
      <c r="F29" s="243">
        <v>7.0</v>
      </c>
      <c r="G29" s="245" t="s">
        <v>23</v>
      </c>
      <c r="H29" s="170"/>
      <c r="I29" s="36" t="s">
        <v>23</v>
      </c>
    </row>
    <row r="30">
      <c r="A30" s="241" t="s">
        <v>38</v>
      </c>
      <c r="B30" s="242">
        <v>30.0</v>
      </c>
      <c r="C30" s="243" t="s">
        <v>124</v>
      </c>
      <c r="D30" s="244" t="s">
        <v>103</v>
      </c>
      <c r="E30" s="243">
        <v>6.0</v>
      </c>
      <c r="F30" s="243">
        <v>1.0</v>
      </c>
      <c r="G30" s="245" t="s">
        <v>23</v>
      </c>
      <c r="H30" s="170"/>
      <c r="I30" s="36" t="s">
        <v>23</v>
      </c>
    </row>
    <row r="31">
      <c r="A31" s="241" t="s">
        <v>38</v>
      </c>
      <c r="B31" s="242">
        <v>31.0</v>
      </c>
      <c r="C31" s="243" t="s">
        <v>211</v>
      </c>
      <c r="D31" s="244" t="s">
        <v>212</v>
      </c>
      <c r="E31" s="243">
        <v>3.0</v>
      </c>
      <c r="F31" s="243">
        <v>6.0</v>
      </c>
      <c r="G31" s="245" t="s">
        <v>14</v>
      </c>
      <c r="H31" s="170"/>
      <c r="I31" s="36" t="s">
        <v>14</v>
      </c>
    </row>
    <row r="32">
      <c r="A32" s="241" t="s">
        <v>43</v>
      </c>
      <c r="B32" s="242">
        <v>7.0</v>
      </c>
      <c r="C32" s="243" t="s">
        <v>213</v>
      </c>
      <c r="D32" s="244" t="s">
        <v>103</v>
      </c>
      <c r="E32" s="243">
        <v>5.0</v>
      </c>
      <c r="F32" s="243">
        <v>2.0</v>
      </c>
      <c r="G32" s="245" t="s">
        <v>23</v>
      </c>
      <c r="H32" s="170"/>
      <c r="I32" s="36" t="s">
        <v>23</v>
      </c>
    </row>
    <row r="33">
      <c r="A33" s="205"/>
      <c r="B33" s="218"/>
      <c r="C33" s="219"/>
      <c r="D33" s="218"/>
      <c r="E33" s="219"/>
      <c r="F33" s="219"/>
      <c r="G33" s="220"/>
      <c r="H33" s="145"/>
      <c r="I33" s="5"/>
    </row>
    <row r="34">
      <c r="A34" s="251" t="s">
        <v>214</v>
      </c>
      <c r="B34" s="11"/>
      <c r="C34" s="11"/>
      <c r="D34" s="11"/>
      <c r="E34" s="11"/>
      <c r="F34" s="11"/>
      <c r="G34" s="12"/>
      <c r="H34" s="207"/>
      <c r="I34" s="24"/>
    </row>
    <row r="35">
      <c r="A35" s="252" t="s">
        <v>43</v>
      </c>
      <c r="B35" s="253">
        <v>14.0</v>
      </c>
      <c r="C35" s="97" t="s">
        <v>215</v>
      </c>
      <c r="D35" s="253" t="s">
        <v>122</v>
      </c>
      <c r="E35" s="97">
        <v>7.0</v>
      </c>
      <c r="F35" s="97">
        <v>4.0</v>
      </c>
      <c r="G35" s="254" t="s">
        <v>23</v>
      </c>
      <c r="H35" s="170"/>
      <c r="I35" s="36" t="s">
        <v>23</v>
      </c>
    </row>
    <row r="36">
      <c r="A36" s="255" t="s">
        <v>43</v>
      </c>
      <c r="B36" s="256">
        <v>15.0</v>
      </c>
      <c r="C36" s="257" t="s">
        <v>216</v>
      </c>
      <c r="D36" s="256" t="s">
        <v>122</v>
      </c>
      <c r="E36" s="257">
        <v>2.0</v>
      </c>
      <c r="F36" s="257">
        <v>3.0</v>
      </c>
      <c r="G36" s="258" t="s">
        <v>165</v>
      </c>
      <c r="H36" s="162" t="s">
        <v>134</v>
      </c>
      <c r="I36" s="16" t="s">
        <v>165</v>
      </c>
    </row>
    <row r="37">
      <c r="A37" s="212" t="s">
        <v>173</v>
      </c>
      <c r="B37" s="45"/>
      <c r="C37" s="45"/>
      <c r="D37" s="213" t="s">
        <v>174</v>
      </c>
      <c r="E37" s="214">
        <f t="shared" ref="E37:F37" si="1">SUM(E8:E36)</f>
        <v>143</v>
      </c>
      <c r="F37" s="214">
        <f t="shared" si="1"/>
        <v>89</v>
      </c>
      <c r="G37" s="215"/>
      <c r="H37" s="145"/>
      <c r="I37" s="5"/>
    </row>
  </sheetData>
  <mergeCells count="5">
    <mergeCell ref="A5:G6"/>
    <mergeCell ref="A8:G8"/>
    <mergeCell ref="A13:G13"/>
    <mergeCell ref="A34:G34"/>
    <mergeCell ref="A37:C37"/>
  </mergeCells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4.43" defaultRowHeight="12.75"/>
  <cols>
    <col customWidth="1" min="1" max="1" width="6.86"/>
    <col customWidth="1" min="2" max="2" width="3.14"/>
    <col customWidth="1" min="3" max="3" width="32.29"/>
    <col customWidth="1" min="4" max="4" width="44.57"/>
    <col customWidth="1" min="5" max="5" width="6.71"/>
    <col customWidth="1" min="6" max="6" width="4.0"/>
    <col customWidth="1" min="7" max="7" width="9.43"/>
    <col customWidth="1" min="8" max="8" width="8.71"/>
    <col customWidth="1" min="9" max="9" width="7.57"/>
  </cols>
  <sheetData>
    <row r="1">
      <c r="A1" s="140"/>
      <c r="B1" s="141"/>
      <c r="C1" s="142" t="s">
        <v>0</v>
      </c>
      <c r="D1" s="3" t="str">
        <f>COUNTIF(G8:G41,"W")&amp;"-"&amp;COUNTIF(G8:G41,"L")&amp;"-"&amp;COUNTIF(G8:G41,"T")&amp;"-"&amp;COUNTIF(G8:G41,"OTL")</f>
        <v>20-5-2-1</v>
      </c>
      <c r="E1" s="143"/>
      <c r="F1" s="143"/>
      <c r="G1" s="144"/>
      <c r="H1" s="145"/>
      <c r="I1" s="259"/>
    </row>
    <row r="2">
      <c r="A2" s="146"/>
      <c r="B2" s="147"/>
      <c r="C2" s="93" t="s">
        <v>1</v>
      </c>
      <c r="D2" s="8" t="str">
        <f>COUNTIF(I8:I41,"W")&amp;"-"&amp;COUNTIF(I8:I41,"L")&amp;"-"&amp;COUNTIF(I8:I41,"T")&amp;"-"&amp;COUNTIF(I8:I41,"OTL")</f>
        <v>14-1-0-1</v>
      </c>
      <c r="E2" s="148"/>
      <c r="F2" s="148"/>
      <c r="G2" s="149"/>
      <c r="H2" s="145"/>
      <c r="I2" s="260"/>
    </row>
    <row r="3">
      <c r="A3" s="150"/>
      <c r="B3" s="151"/>
      <c r="C3" s="152"/>
      <c r="D3" s="153" t="s">
        <v>2</v>
      </c>
      <c r="E3" s="154"/>
      <c r="F3" s="154"/>
      <c r="G3" s="155"/>
      <c r="H3" s="145"/>
      <c r="I3" s="260"/>
    </row>
    <row r="4">
      <c r="A4" s="156"/>
      <c r="B4" s="157"/>
      <c r="C4" s="158"/>
      <c r="D4" s="159"/>
      <c r="E4" s="160"/>
      <c r="F4" s="160"/>
      <c r="G4" s="161"/>
      <c r="H4" s="162" t="s">
        <v>3</v>
      </c>
      <c r="I4" s="261" t="s">
        <v>4</v>
      </c>
    </row>
    <row r="5">
      <c r="A5" s="227" t="s">
        <v>217</v>
      </c>
      <c r="B5" s="2"/>
      <c r="C5" s="2"/>
      <c r="D5" s="2"/>
      <c r="E5" s="2"/>
      <c r="F5" s="2"/>
      <c r="G5" s="4"/>
      <c r="H5" s="164"/>
      <c r="I5" s="260"/>
    </row>
    <row r="6">
      <c r="A6" s="165"/>
      <c r="B6" s="11"/>
      <c r="C6" s="11"/>
      <c r="D6" s="11"/>
      <c r="E6" s="11"/>
      <c r="F6" s="11"/>
      <c r="G6" s="12"/>
      <c r="H6" s="164"/>
      <c r="I6" s="260"/>
    </row>
    <row r="7">
      <c r="A7" s="166" t="s">
        <v>147</v>
      </c>
      <c r="B7" s="157"/>
      <c r="C7" s="167" t="s">
        <v>148</v>
      </c>
      <c r="D7" s="167" t="s">
        <v>149</v>
      </c>
      <c r="E7" s="167" t="s">
        <v>7</v>
      </c>
      <c r="F7" s="167" t="s">
        <v>8</v>
      </c>
      <c r="G7" s="168" t="s">
        <v>93</v>
      </c>
      <c r="H7" s="145"/>
      <c r="I7" s="260"/>
    </row>
    <row r="8">
      <c r="A8" s="262" t="s">
        <v>150</v>
      </c>
      <c r="B8" s="263">
        <v>13.0</v>
      </c>
      <c r="C8" s="229" t="s">
        <v>218</v>
      </c>
      <c r="D8" s="173" t="s">
        <v>103</v>
      </c>
      <c r="E8" s="229">
        <v>5.0</v>
      </c>
      <c r="F8" s="229">
        <v>4.0</v>
      </c>
      <c r="G8" s="230" t="s">
        <v>23</v>
      </c>
      <c r="H8" s="145"/>
      <c r="I8" s="260"/>
    </row>
    <row r="9">
      <c r="A9" s="264" t="s">
        <v>150</v>
      </c>
      <c r="B9" s="265">
        <v>15.0</v>
      </c>
      <c r="C9" s="234" t="s">
        <v>179</v>
      </c>
      <c r="D9" s="180" t="s">
        <v>122</v>
      </c>
      <c r="E9" s="234">
        <v>3.0</v>
      </c>
      <c r="F9" s="234">
        <v>2.0</v>
      </c>
      <c r="G9" s="235" t="s">
        <v>23</v>
      </c>
      <c r="H9" s="145"/>
      <c r="I9" s="260"/>
    </row>
    <row r="10">
      <c r="A10" s="169" t="s">
        <v>61</v>
      </c>
      <c r="B10" s="45"/>
      <c r="C10" s="45"/>
      <c r="D10" s="45"/>
      <c r="E10" s="45"/>
      <c r="F10" s="45"/>
      <c r="G10" s="46"/>
      <c r="H10" s="170"/>
      <c r="I10" s="13"/>
    </row>
    <row r="11">
      <c r="A11" s="228" t="s">
        <v>150</v>
      </c>
      <c r="B11" s="173">
        <v>20.0</v>
      </c>
      <c r="C11" s="229" t="s">
        <v>178</v>
      </c>
      <c r="D11" s="173" t="s">
        <v>32</v>
      </c>
      <c r="E11" s="229">
        <v>5.0</v>
      </c>
      <c r="F11" s="229">
        <v>5.0</v>
      </c>
      <c r="G11" s="230" t="s">
        <v>67</v>
      </c>
      <c r="H11" s="145"/>
      <c r="I11" s="260"/>
    </row>
    <row r="12">
      <c r="A12" s="231" t="s">
        <v>150</v>
      </c>
      <c r="B12" s="176">
        <v>21.0</v>
      </c>
      <c r="C12" s="226" t="s">
        <v>177</v>
      </c>
      <c r="D12" s="176" t="s">
        <v>32</v>
      </c>
      <c r="E12" s="226">
        <v>3.0</v>
      </c>
      <c r="F12" s="226">
        <v>3.0</v>
      </c>
      <c r="G12" s="232" t="s">
        <v>67</v>
      </c>
      <c r="H12" s="170"/>
      <c r="I12" s="13"/>
    </row>
    <row r="13">
      <c r="A13" s="231" t="s">
        <v>150</v>
      </c>
      <c r="B13" s="176">
        <v>21.0</v>
      </c>
      <c r="C13" s="226" t="s">
        <v>152</v>
      </c>
      <c r="D13" s="176" t="s">
        <v>32</v>
      </c>
      <c r="E13" s="226">
        <v>5.0</v>
      </c>
      <c r="F13" s="226">
        <v>2.0</v>
      </c>
      <c r="G13" s="232" t="s">
        <v>23</v>
      </c>
      <c r="H13" s="170"/>
      <c r="I13" s="13"/>
    </row>
    <row r="14">
      <c r="A14" s="233" t="s">
        <v>150</v>
      </c>
      <c r="B14" s="180">
        <v>22.0</v>
      </c>
      <c r="C14" s="234" t="s">
        <v>189</v>
      </c>
      <c r="D14" s="180" t="s">
        <v>32</v>
      </c>
      <c r="E14" s="234">
        <v>2.0</v>
      </c>
      <c r="F14" s="234">
        <v>7.0</v>
      </c>
      <c r="G14" s="235" t="s">
        <v>14</v>
      </c>
      <c r="H14" s="170"/>
      <c r="I14" s="13"/>
    </row>
    <row r="15">
      <c r="A15" s="182"/>
      <c r="B15" s="45"/>
      <c r="C15" s="45"/>
      <c r="D15" s="45"/>
      <c r="E15" s="45"/>
      <c r="F15" s="45"/>
      <c r="G15" s="46"/>
      <c r="H15" s="170"/>
      <c r="I15" s="13"/>
    </row>
    <row r="16">
      <c r="A16" s="252" t="s">
        <v>17</v>
      </c>
      <c r="B16" s="266">
        <v>5.0</v>
      </c>
      <c r="C16" s="97" t="s">
        <v>45</v>
      </c>
      <c r="D16" s="253" t="s">
        <v>219</v>
      </c>
      <c r="E16" s="97">
        <v>6.0</v>
      </c>
      <c r="F16" s="97">
        <v>2.0</v>
      </c>
      <c r="G16" s="254" t="s">
        <v>23</v>
      </c>
      <c r="H16" s="170"/>
      <c r="I16" s="244" t="s">
        <v>23</v>
      </c>
    </row>
    <row r="17">
      <c r="A17" s="267" t="s">
        <v>17</v>
      </c>
      <c r="B17" s="268">
        <v>6.0</v>
      </c>
      <c r="C17" s="269" t="s">
        <v>220</v>
      </c>
      <c r="D17" s="270" t="s">
        <v>221</v>
      </c>
      <c r="E17" s="271"/>
      <c r="F17" s="271"/>
      <c r="G17" s="272" t="s">
        <v>222</v>
      </c>
      <c r="H17" s="170"/>
      <c r="I17" s="13"/>
    </row>
    <row r="18">
      <c r="A18" s="241" t="s">
        <v>17</v>
      </c>
      <c r="B18" s="242">
        <v>12.0</v>
      </c>
      <c r="C18" s="243" t="s">
        <v>125</v>
      </c>
      <c r="D18" s="244" t="s">
        <v>126</v>
      </c>
      <c r="E18" s="243">
        <v>4.0</v>
      </c>
      <c r="F18" s="243">
        <v>0.0</v>
      </c>
      <c r="G18" s="245" t="s">
        <v>23</v>
      </c>
      <c r="H18" s="170"/>
      <c r="I18" s="244" t="s">
        <v>23</v>
      </c>
    </row>
    <row r="19">
      <c r="A19" s="241" t="s">
        <v>17</v>
      </c>
      <c r="B19" s="242">
        <v>13.0</v>
      </c>
      <c r="C19" s="243" t="s">
        <v>223</v>
      </c>
      <c r="D19" s="244" t="s">
        <v>103</v>
      </c>
      <c r="E19" s="243">
        <v>3.0</v>
      </c>
      <c r="F19" s="243">
        <v>2.0</v>
      </c>
      <c r="G19" s="245" t="s">
        <v>23</v>
      </c>
      <c r="H19" s="189" t="s">
        <v>134</v>
      </c>
      <c r="I19" s="244" t="s">
        <v>23</v>
      </c>
    </row>
    <row r="20">
      <c r="A20" s="231" t="s">
        <v>154</v>
      </c>
      <c r="B20" s="273">
        <v>18.0</v>
      </c>
      <c r="C20" s="226" t="s">
        <v>224</v>
      </c>
      <c r="D20" s="176" t="s">
        <v>103</v>
      </c>
      <c r="E20" s="226">
        <v>2.0</v>
      </c>
      <c r="F20" s="226">
        <v>9.0</v>
      </c>
      <c r="G20" s="232" t="s">
        <v>14</v>
      </c>
      <c r="H20" s="170"/>
      <c r="I20" s="13"/>
    </row>
    <row r="21">
      <c r="A21" s="231" t="s">
        <v>154</v>
      </c>
      <c r="B21" s="273">
        <v>20.0</v>
      </c>
      <c r="C21" s="226" t="s">
        <v>225</v>
      </c>
      <c r="D21" s="176" t="s">
        <v>103</v>
      </c>
      <c r="E21" s="226">
        <v>6.0</v>
      </c>
      <c r="F21" s="226">
        <v>5.0</v>
      </c>
      <c r="G21" s="232" t="s">
        <v>23</v>
      </c>
      <c r="H21" s="189" t="s">
        <v>164</v>
      </c>
      <c r="I21" s="13"/>
    </row>
    <row r="22">
      <c r="A22" s="231" t="s">
        <v>154</v>
      </c>
      <c r="B22" s="273">
        <v>26.0</v>
      </c>
      <c r="C22" s="226" t="s">
        <v>108</v>
      </c>
      <c r="D22" s="176" t="s">
        <v>201</v>
      </c>
      <c r="E22" s="226">
        <v>0.0</v>
      </c>
      <c r="F22" s="226">
        <v>10.0</v>
      </c>
      <c r="G22" s="232" t="s">
        <v>14</v>
      </c>
      <c r="H22" s="170"/>
      <c r="I22" s="13"/>
    </row>
    <row r="23">
      <c r="A23" s="231" t="s">
        <v>154</v>
      </c>
      <c r="B23" s="273">
        <v>27.0</v>
      </c>
      <c r="C23" s="226" t="s">
        <v>226</v>
      </c>
      <c r="D23" s="176" t="s">
        <v>103</v>
      </c>
      <c r="E23" s="226">
        <v>11.0</v>
      </c>
      <c r="F23" s="226">
        <v>2.0</v>
      </c>
      <c r="G23" s="232" t="s">
        <v>23</v>
      </c>
      <c r="H23" s="170"/>
      <c r="I23" s="13"/>
    </row>
    <row r="24">
      <c r="A24" s="267" t="s">
        <v>26</v>
      </c>
      <c r="B24" s="268">
        <v>1.0</v>
      </c>
      <c r="C24" s="269" t="s">
        <v>227</v>
      </c>
      <c r="D24" s="270" t="s">
        <v>228</v>
      </c>
      <c r="E24" s="271"/>
      <c r="F24" s="271"/>
      <c r="G24" s="272" t="s">
        <v>222</v>
      </c>
      <c r="H24" s="170"/>
      <c r="I24" s="13"/>
    </row>
    <row r="25">
      <c r="A25" s="241" t="s">
        <v>26</v>
      </c>
      <c r="B25" s="242">
        <v>3.0</v>
      </c>
      <c r="C25" s="243" t="s">
        <v>229</v>
      </c>
      <c r="D25" s="244" t="s">
        <v>103</v>
      </c>
      <c r="E25" s="243">
        <v>16.0</v>
      </c>
      <c r="F25" s="243">
        <v>2.0</v>
      </c>
      <c r="G25" s="245" t="s">
        <v>23</v>
      </c>
      <c r="H25" s="170"/>
      <c r="I25" s="244" t="s">
        <v>23</v>
      </c>
    </row>
    <row r="26">
      <c r="A26" s="241" t="s">
        <v>26</v>
      </c>
      <c r="B26" s="242">
        <v>8.0</v>
      </c>
      <c r="C26" s="243" t="s">
        <v>230</v>
      </c>
      <c r="D26" s="244" t="s">
        <v>103</v>
      </c>
      <c r="E26" s="243">
        <v>6.0</v>
      </c>
      <c r="F26" s="243">
        <v>9.0</v>
      </c>
      <c r="G26" s="245" t="s">
        <v>14</v>
      </c>
      <c r="H26" s="170"/>
      <c r="I26" s="244" t="s">
        <v>14</v>
      </c>
    </row>
    <row r="27">
      <c r="A27" s="231" t="s">
        <v>158</v>
      </c>
      <c r="B27" s="273">
        <v>10.0</v>
      </c>
      <c r="C27" s="226" t="s">
        <v>29</v>
      </c>
      <c r="D27" s="176" t="s">
        <v>231</v>
      </c>
      <c r="E27" s="226">
        <v>1.0</v>
      </c>
      <c r="F27" s="226">
        <v>9.0</v>
      </c>
      <c r="G27" s="232" t="s">
        <v>14</v>
      </c>
      <c r="H27" s="170"/>
      <c r="I27" s="13"/>
    </row>
    <row r="28">
      <c r="A28" s="241" t="s">
        <v>26</v>
      </c>
      <c r="B28" s="242">
        <v>16.0</v>
      </c>
      <c r="C28" s="243" t="s">
        <v>119</v>
      </c>
      <c r="D28" s="244" t="s">
        <v>103</v>
      </c>
      <c r="E28" s="243">
        <v>3.0</v>
      </c>
      <c r="F28" s="243">
        <v>4.0</v>
      </c>
      <c r="G28" s="245" t="s">
        <v>165</v>
      </c>
      <c r="H28" s="189" t="s">
        <v>134</v>
      </c>
      <c r="I28" s="244" t="s">
        <v>165</v>
      </c>
    </row>
    <row r="29">
      <c r="A29" s="241" t="s">
        <v>26</v>
      </c>
      <c r="B29" s="242">
        <v>22.0</v>
      </c>
      <c r="C29" s="243" t="s">
        <v>128</v>
      </c>
      <c r="D29" s="244" t="s">
        <v>129</v>
      </c>
      <c r="E29" s="243">
        <v>9.0</v>
      </c>
      <c r="F29" s="243">
        <v>2.0</v>
      </c>
      <c r="G29" s="245" t="s">
        <v>23</v>
      </c>
      <c r="H29" s="170"/>
      <c r="I29" s="244" t="s">
        <v>23</v>
      </c>
    </row>
    <row r="30">
      <c r="A30" s="241" t="s">
        <v>36</v>
      </c>
      <c r="B30" s="242">
        <v>6.0</v>
      </c>
      <c r="C30" s="243" t="s">
        <v>232</v>
      </c>
      <c r="D30" s="244" t="s">
        <v>103</v>
      </c>
      <c r="E30" s="243">
        <v>4.0</v>
      </c>
      <c r="F30" s="243">
        <v>3.0</v>
      </c>
      <c r="G30" s="245" t="s">
        <v>23</v>
      </c>
      <c r="H30" s="170"/>
      <c r="I30" s="244" t="s">
        <v>23</v>
      </c>
    </row>
    <row r="31">
      <c r="A31" s="241" t="s">
        <v>38</v>
      </c>
      <c r="B31" s="242">
        <v>18.0</v>
      </c>
      <c r="C31" s="243" t="s">
        <v>233</v>
      </c>
      <c r="D31" s="244" t="s">
        <v>103</v>
      </c>
      <c r="E31" s="243">
        <v>10.0</v>
      </c>
      <c r="F31" s="243">
        <v>5.0</v>
      </c>
      <c r="G31" s="245" t="s">
        <v>23</v>
      </c>
      <c r="H31" s="170"/>
      <c r="I31" s="244" t="s">
        <v>23</v>
      </c>
    </row>
    <row r="32">
      <c r="A32" s="241" t="s">
        <v>38</v>
      </c>
      <c r="B32" s="242">
        <v>19.0</v>
      </c>
      <c r="C32" s="243" t="s">
        <v>234</v>
      </c>
      <c r="D32" s="244" t="s">
        <v>235</v>
      </c>
      <c r="E32" s="243">
        <v>6.0</v>
      </c>
      <c r="F32" s="243">
        <v>3.0</v>
      </c>
      <c r="G32" s="245" t="s">
        <v>23</v>
      </c>
      <c r="H32" s="170"/>
      <c r="I32" s="244" t="s">
        <v>23</v>
      </c>
    </row>
    <row r="33">
      <c r="A33" s="241" t="s">
        <v>38</v>
      </c>
      <c r="B33" s="242">
        <v>24.0</v>
      </c>
      <c r="C33" s="243" t="s">
        <v>236</v>
      </c>
      <c r="D33" s="244" t="s">
        <v>237</v>
      </c>
      <c r="E33" s="243">
        <v>10.0</v>
      </c>
      <c r="F33" s="243">
        <v>0.0</v>
      </c>
      <c r="G33" s="245" t="s">
        <v>23</v>
      </c>
      <c r="H33" s="170"/>
      <c r="I33" s="244" t="s">
        <v>23</v>
      </c>
    </row>
    <row r="34">
      <c r="A34" s="241" t="s">
        <v>38</v>
      </c>
      <c r="B34" s="242">
        <v>25.0</v>
      </c>
      <c r="C34" s="243" t="s">
        <v>121</v>
      </c>
      <c r="D34" s="244" t="s">
        <v>122</v>
      </c>
      <c r="E34" s="243">
        <v>7.0</v>
      </c>
      <c r="F34" s="243">
        <v>4.0</v>
      </c>
      <c r="G34" s="245" t="s">
        <v>23</v>
      </c>
      <c r="H34" s="170"/>
      <c r="I34" s="244" t="s">
        <v>23</v>
      </c>
    </row>
    <row r="35">
      <c r="A35" s="241" t="s">
        <v>38</v>
      </c>
      <c r="B35" s="242">
        <v>31.0</v>
      </c>
      <c r="C35" s="243" t="s">
        <v>238</v>
      </c>
      <c r="D35" s="244" t="s">
        <v>103</v>
      </c>
      <c r="E35" s="243">
        <v>3.0</v>
      </c>
      <c r="F35" s="243">
        <v>2.0</v>
      </c>
      <c r="G35" s="245" t="s">
        <v>23</v>
      </c>
      <c r="H35" s="170"/>
      <c r="I35" s="244" t="s">
        <v>23</v>
      </c>
    </row>
    <row r="36">
      <c r="A36" s="241" t="s">
        <v>43</v>
      </c>
      <c r="B36" s="242">
        <v>7.0</v>
      </c>
      <c r="C36" s="243" t="s">
        <v>239</v>
      </c>
      <c r="D36" s="244" t="s">
        <v>103</v>
      </c>
      <c r="E36" s="15"/>
      <c r="F36" s="15"/>
      <c r="G36" s="245" t="s">
        <v>23</v>
      </c>
      <c r="H36" s="189" t="s">
        <v>156</v>
      </c>
      <c r="I36" s="244" t="s">
        <v>23</v>
      </c>
    </row>
    <row r="37">
      <c r="A37" s="231" t="s">
        <v>240</v>
      </c>
      <c r="B37" s="273">
        <v>8.0</v>
      </c>
      <c r="C37" s="226" t="s">
        <v>191</v>
      </c>
      <c r="D37" s="176" t="s">
        <v>129</v>
      </c>
      <c r="E37" s="226">
        <v>13.0</v>
      </c>
      <c r="F37" s="226">
        <v>4.0</v>
      </c>
      <c r="G37" s="232" t="s">
        <v>23</v>
      </c>
      <c r="H37" s="170"/>
      <c r="I37" s="13"/>
    </row>
    <row r="38" ht="8.25" customHeight="1">
      <c r="A38" s="205"/>
      <c r="B38" s="218"/>
      <c r="C38" s="219"/>
      <c r="D38" s="218"/>
      <c r="E38" s="219"/>
      <c r="F38" s="219"/>
      <c r="G38" s="220"/>
      <c r="H38" s="145"/>
      <c r="I38" s="260"/>
    </row>
    <row r="39">
      <c r="A39" s="206" t="s">
        <v>241</v>
      </c>
      <c r="B39" s="11"/>
      <c r="C39" s="11"/>
      <c r="D39" s="11"/>
      <c r="E39" s="11"/>
      <c r="F39" s="11"/>
      <c r="G39" s="12"/>
      <c r="H39" s="207"/>
      <c r="I39" s="13"/>
    </row>
    <row r="40">
      <c r="A40" s="252" t="s">
        <v>43</v>
      </c>
      <c r="B40" s="253">
        <v>15.0</v>
      </c>
      <c r="C40" s="97" t="s">
        <v>215</v>
      </c>
      <c r="D40" s="253" t="s">
        <v>122</v>
      </c>
      <c r="E40" s="97">
        <v>8.0</v>
      </c>
      <c r="F40" s="97">
        <v>2.0</v>
      </c>
      <c r="G40" s="254" t="s">
        <v>23</v>
      </c>
      <c r="H40" s="170"/>
      <c r="I40" s="244" t="s">
        <v>23</v>
      </c>
    </row>
    <row r="41">
      <c r="A41" s="255" t="s">
        <v>43</v>
      </c>
      <c r="B41" s="256">
        <v>16.0</v>
      </c>
      <c r="C41" s="274" t="s">
        <v>242</v>
      </c>
      <c r="D41" s="256" t="s">
        <v>122</v>
      </c>
      <c r="E41" s="257">
        <v>5.0</v>
      </c>
      <c r="F41" s="257">
        <v>4.0</v>
      </c>
      <c r="G41" s="258" t="s">
        <v>23</v>
      </c>
      <c r="H41" s="145"/>
      <c r="I41" s="275" t="s">
        <v>23</v>
      </c>
    </row>
    <row r="42">
      <c r="A42" s="212" t="s">
        <v>173</v>
      </c>
      <c r="B42" s="45"/>
      <c r="C42" s="45"/>
      <c r="D42" s="213" t="s">
        <v>174</v>
      </c>
      <c r="E42" s="214">
        <f t="shared" ref="E42:F42" si="1">SUM(E8:E41)</f>
        <v>156</v>
      </c>
      <c r="F42" s="214">
        <f t="shared" si="1"/>
        <v>106</v>
      </c>
      <c r="G42" s="215"/>
      <c r="H42" s="145"/>
      <c r="I42" s="260"/>
    </row>
  </sheetData>
  <mergeCells count="5">
    <mergeCell ref="A5:G6"/>
    <mergeCell ref="A10:G10"/>
    <mergeCell ref="A15:G15"/>
    <mergeCell ref="A39:G39"/>
    <mergeCell ref="A42:C42"/>
  </mergeCells>
  <drawing r:id="rId1"/>
</worksheet>
</file>