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3"/>
    <sheet state="visible" name="22" sheetId="2" r:id="rId4"/>
    <sheet state="visible" name="21" sheetId="3" r:id="rId5"/>
    <sheet state="visible" name="20" sheetId="4" r:id="rId6"/>
    <sheet state="visible" name="19" sheetId="5" r:id="rId7"/>
    <sheet state="visible" name="18" sheetId="6" r:id="rId8"/>
    <sheet state="visible" name="17" sheetId="7" r:id="rId9"/>
    <sheet state="visible" name="16" sheetId="8" r:id="rId10"/>
    <sheet state="visible" name="15" sheetId="9" r:id="rId11"/>
    <sheet state="visible" name="14" sheetId="10" r:id="rId12"/>
    <sheet state="visible" name="13" sheetId="11" r:id="rId13"/>
    <sheet state="visible" name="12" sheetId="12" r:id="rId14"/>
    <sheet state="visible" name="11" sheetId="13" r:id="rId15"/>
    <sheet state="visible" name="10" sheetId="14" r:id="rId16"/>
    <sheet state="visible" name="09" sheetId="15" r:id="rId17"/>
    <sheet state="visible" name="08" sheetId="16" r:id="rId18"/>
    <sheet state="visible" name="07" sheetId="17" r:id="rId19"/>
    <sheet state="visible" name="06" sheetId="18" r:id="rId20"/>
    <sheet state="visible" name="05" sheetId="19" r:id="rId21"/>
    <sheet state="visible" name="04" sheetId="20" r:id="rId22"/>
    <sheet state="visible" name="03" sheetId="21" r:id="rId23"/>
    <sheet state="visible" name="02" sheetId="22" r:id="rId24"/>
    <sheet state="visible" name="01" sheetId="23" r:id="rId25"/>
    <sheet state="visible" name="2000" sheetId="24" r:id="rId26"/>
    <sheet state="visible" name="1999" sheetId="25" r:id="rId27"/>
    <sheet state="visible" name="98" sheetId="26" r:id="rId28"/>
    <sheet state="visible" name="97" sheetId="27" r:id="rId29"/>
    <sheet state="visible" name="96" sheetId="28" r:id="rId30"/>
    <sheet state="visible" name="95" sheetId="29" r:id="rId31"/>
    <sheet state="visible" name="94" sheetId="30" r:id="rId32"/>
    <sheet state="visible" name="93" sheetId="31" r:id="rId33"/>
    <sheet state="visible" name="92" sheetId="32" r:id="rId34"/>
    <sheet state="visible" name="91" sheetId="33" r:id="rId35"/>
    <sheet state="visible" name="90" sheetId="34" r:id="rId36"/>
    <sheet state="visible" name="89" sheetId="35" r:id="rId37"/>
    <sheet state="visible" name="88" sheetId="36" r:id="rId38"/>
    <sheet state="visible" name="87" sheetId="37" r:id="rId39"/>
    <sheet state="visible" name="86" sheetId="38" r:id="rId40"/>
    <sheet state="visible" name="85" sheetId="39" r:id="rId41"/>
    <sheet state="visible" name="84" sheetId="40" r:id="rId42"/>
    <sheet state="visible" name="83" sheetId="41" r:id="rId43"/>
    <sheet state="visible" name="82" sheetId="42" r:id="rId44"/>
    <sheet state="visible" name="81" sheetId="43" r:id="rId45"/>
  </sheets>
  <definedNames/>
  <calcPr/>
</workbook>
</file>

<file path=xl/sharedStrings.xml><?xml version="1.0" encoding="utf-8"?>
<sst xmlns="http://schemas.openxmlformats.org/spreadsheetml/2006/main" count="5226" uniqueCount="504">
  <si>
    <t>Overall Record:</t>
  </si>
  <si>
    <t>League Record:</t>
  </si>
  <si>
    <t>Wins-Losses-Ties-Overtime Losses</t>
  </si>
  <si>
    <t>Notes</t>
  </si>
  <si>
    <t>League</t>
  </si>
  <si>
    <t>2022-23 REGULAR SEASON</t>
  </si>
  <si>
    <t>Date</t>
  </si>
  <si>
    <t>GF</t>
  </si>
  <si>
    <t>GA</t>
  </si>
  <si>
    <t>Res</t>
  </si>
  <si>
    <t>Opponent</t>
  </si>
  <si>
    <t>Rink/Location</t>
  </si>
  <si>
    <t>SEP</t>
  </si>
  <si>
    <t>Hofstra</t>
  </si>
  <si>
    <t>Ice Hutch / Mount Vernon, NY</t>
  </si>
  <si>
    <t>@Farmingdale</t>
  </si>
  <si>
    <t>Eisenhower Park, East Meadow, NY</t>
  </si>
  <si>
    <t>@Ramapo</t>
  </si>
  <si>
    <t>Ice Vault / Wayne, NJ</t>
  </si>
  <si>
    <t>OCT</t>
  </si>
  <si>
    <t>Stony Brook</t>
  </si>
  <si>
    <t>Penn St. Harrisburg</t>
  </si>
  <si>
    <t>Fairfield</t>
  </si>
  <si>
    <t>@Sacred Heart</t>
  </si>
  <si>
    <t>Rinks at Shelton / Shelton, CT</t>
  </si>
  <si>
    <t>Sacred Heart</t>
  </si>
  <si>
    <t>Ramapo</t>
  </si>
  <si>
    <t>NOV</t>
  </si>
  <si>
    <t>Quinnipiac</t>
  </si>
  <si>
    <t>@Columbia</t>
  </si>
  <si>
    <t>East Coast Showdown</t>
  </si>
  <si>
    <t>Ice Works / Aston, PA</t>
  </si>
  <si>
    <t>@Penn St. Harrisburg</t>
  </si>
  <si>
    <t>@Kutztown</t>
  </si>
  <si>
    <t>@Neumann</t>
  </si>
  <si>
    <t>DEC</t>
  </si>
  <si>
    <t>@Quinnipiac</t>
  </si>
  <si>
    <t>Northford Pavilion / Northford, CT</t>
  </si>
  <si>
    <t>JAN</t>
  </si>
  <si>
    <t>FEB</t>
  </si>
  <si>
    <t>@Hofstra</t>
  </si>
  <si>
    <t>Freeport Rec Ctr / Freeport, NY</t>
  </si>
  <si>
    <t>Farmingdale</t>
  </si>
  <si>
    <t>Open Slot TBD</t>
  </si>
  <si>
    <t>@Fairfield</t>
  </si>
  <si>
    <t>2023 EMPIRE PLAYOFFS</t>
  </si>
  <si>
    <t>TBD</t>
  </si>
  <si>
    <t>Quarter-Finals</t>
  </si>
  <si>
    <t>Semi-Finals</t>
  </si>
  <si>
    <t>Finals</t>
  </si>
  <si>
    <t>2023 CHF NATIONALS</t>
  </si>
  <si>
    <t>Ice Line / West Chester, PA</t>
  </si>
  <si>
    <t>GF/GA - Season Totals:</t>
  </si>
  <si>
    <t xml:space="preserve">* Non League Games / </t>
  </si>
  <si>
    <t>** Forfeit</t>
  </si>
  <si>
    <t>2021-22 REGULAR SEASON</t>
  </si>
  <si>
    <t>Box Score</t>
  </si>
  <si>
    <t>L</t>
  </si>
  <si>
    <t>@ Ramapo</t>
  </si>
  <si>
    <t>@ Farmingdale</t>
  </si>
  <si>
    <t>Eisenhower Park / East Meadow, NY</t>
  </si>
  <si>
    <t>Ice Hutch / Mt Vernon, NY</t>
  </si>
  <si>
    <t>W</t>
  </si>
  <si>
    <t>@ Southern CT</t>
  </si>
  <si>
    <t>Wonderland of Ice / Bridgeport, CT</t>
  </si>
  <si>
    <t>Southern CT</t>
  </si>
  <si>
    <t>@ Fairfield</t>
  </si>
  <si>
    <t>@ Kutztown</t>
  </si>
  <si>
    <t>@ Mass Maritime</t>
  </si>
  <si>
    <t>T</t>
  </si>
  <si>
    <t>@ Penn - Harrisburg</t>
  </si>
  <si>
    <t>Columbia*</t>
  </si>
  <si>
    <t>OTL</t>
  </si>
  <si>
    <t>@ Quinnipiac</t>
  </si>
  <si>
    <t>People's United Center / Hamden, CT</t>
  </si>
  <si>
    <t>@ Hofstra</t>
  </si>
  <si>
    <t>Freeport Arena / Freeport, NY</t>
  </si>
  <si>
    <t>@ Stony Brook</t>
  </si>
  <si>
    <t>2022 EMPIRE PLAYOFFS</t>
  </si>
  <si>
    <t>2022 CHF NATIONALS</t>
  </si>
  <si>
    <t>MARCH 18 - 23, 2022</t>
  </si>
  <si>
    <t>MAR</t>
  </si>
  <si>
    <t>@ Binghamton</t>
  </si>
  <si>
    <t>Niagra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</si>
  <si>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</si>
  <si>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</si>
  <si>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</si>
  <si>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</si>
  <si>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</si>
  <si>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</si>
  <si>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</si>
  <si>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</si>
  <si>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</si>
  <si>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</si>
  <si>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</si>
  <si>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</si>
  <si>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</si>
  <si>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</si>
  <si>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</si>
  <si>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</si>
  <si>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</si>
  <si>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Gold Arena / Newark, DE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</si>
  <si>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</si>
  <si>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</si>
  <si>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</si>
  <si>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</si>
  <si>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</si>
  <si>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</si>
  <si>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</si>
  <si>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</si>
  <si>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</si>
  <si>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</si>
  <si>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</si>
  <si>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</si>
  <si>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</si>
  <si>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</si>
  <si>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</si>
  <si>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</si>
  <si>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</si>
  <si>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</si>
  <si>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</si>
  <si>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</si>
  <si>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</si>
  <si>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</si>
  <si>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</si>
  <si>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</si>
  <si>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</si>
  <si>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</si>
  <si>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</si>
  <si>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</si>
  <si>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</si>
  <si>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</si>
  <si>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</si>
  <si>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</si>
  <si>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</si>
  <si>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</si>
  <si>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</si>
  <si>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</si>
  <si>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</si>
  <si>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</si>
  <si>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</si>
  <si>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</si>
  <si>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</si>
  <si>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</si>
  <si>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</si>
  <si>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</si>
  <si>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</si>
  <si>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</si>
  <si>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</si>
  <si>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</si>
  <si>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</si>
  <si>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</si>
  <si>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</si>
  <si>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</si>
  <si>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</si>
  <si>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OT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</si>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</sst>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8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sz val="8.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0" fillId="3" fontId="1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3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2" fillId="3" fontId="12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4" fillId="0" fontId="13" numFmtId="0" xfId="0" applyAlignment="1" applyBorder="1" applyFont="1">
      <alignment horizontal="center" readingOrder="0" shrinkToFit="0" vertical="bottom" wrapText="0"/>
    </xf>
    <xf borderId="10" fillId="4" fontId="14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2" numFmtId="0" xfId="0" applyAlignment="1" applyBorder="1" applyFont="1">
      <alignment horizontal="right" readingOrder="0" shrinkToFit="0" vertical="bottom" wrapText="0"/>
    </xf>
    <xf borderId="13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5" numFmtId="0" xfId="0" applyAlignment="1" applyBorder="1" applyFont="1">
      <alignment horizontal="center" readingOrder="0" shrinkToFit="0" vertical="bottom" wrapText="0"/>
    </xf>
    <xf borderId="2" fillId="5" fontId="16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4" fillId="5" fontId="15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8" numFmtId="0" xfId="0" applyAlignment="1" applyBorder="1" applyFont="1">
      <alignment horizontal="right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2" fillId="0" fontId="12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4" fontId="7" numFmtId="0" xfId="0" applyAlignment="1" applyBorder="1" applyFont="1">
      <alignment horizontal="center" readingOrder="0" shrinkToFit="0" vertical="center" wrapText="0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6" fillId="0" fontId="15" numFmtId="0" xfId="0" applyAlignment="1" applyBorder="1" applyFont="1">
      <alignment horizontal="right" readingOrder="0" shrinkToFit="0" vertical="bottom" wrapText="0"/>
    </xf>
    <xf borderId="4" fillId="0" fontId="15" numFmtId="0" xfId="0" applyAlignment="1" applyBorder="1" applyFont="1">
      <alignment horizontal="right" readingOrder="0" shrinkToFit="0" vertical="bottom" wrapText="0"/>
    </xf>
    <xf borderId="10" fillId="0" fontId="15" numFmtId="0" xfId="0" applyAlignment="1" applyBorder="1" applyFont="1">
      <alignment horizontal="right" readingOrder="0" shrinkToFit="0" vertical="bottom" wrapText="0"/>
    </xf>
    <xf borderId="4" fillId="0" fontId="15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4" fillId="0" fontId="19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2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2" fillId="0" fontId="21" numFmtId="0" xfId="0" applyAlignment="1" applyBorder="1" applyFont="1">
      <alignment horizontal="right" readingOrder="0" shrinkToFit="0" vertical="bottom" wrapText="0"/>
    </xf>
    <xf borderId="2" fillId="0" fontId="2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2" fillId="5" fontId="23" numFmtId="0" xfId="0" applyAlignment="1" applyBorder="1" applyFont="1">
      <alignment horizontal="right" readingOrder="0" shrinkToFit="0" vertical="bottom" wrapText="0"/>
    </xf>
    <xf borderId="2" fillId="5" fontId="24" numFmtId="0" xfId="0" applyAlignment="1" applyBorder="1" applyFont="1">
      <alignment horizontal="right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25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26" numFmtId="0" xfId="0" applyAlignment="1" applyBorder="1" applyFont="1">
      <alignment horizontal="right" readingOrder="0" shrinkToFit="0" vertical="bottom" wrapText="0"/>
    </xf>
    <xf borderId="2" fillId="0" fontId="27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4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29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5" numFmtId="0" xfId="0" applyAlignment="1" applyBorder="1" applyFont="1">
      <alignment horizontal="center" readingOrder="0" shrinkToFit="0" vertical="bottom" wrapText="0"/>
    </xf>
    <xf borderId="6" fillId="5" fontId="15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0" fillId="5" fontId="30" numFmtId="0" xfId="0" applyAlignment="1" applyFont="1">
      <alignment horizontal="right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5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15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right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1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32" numFmtId="0" xfId="0" applyAlignment="1" applyBorder="1" applyFont="1">
      <alignment horizontal="left" readingOrder="0" shrinkToFit="0" vertical="bottom" wrapText="0"/>
    </xf>
    <xf borderId="0" fillId="0" fontId="32" numFmtId="0" xfId="0" applyAlignment="1" applyFont="1">
      <alignment horizontal="right" readingOrder="0"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0" fillId="0" fontId="33" numFmtId="0" xfId="0" applyAlignment="1" applyFont="1">
      <alignment horizontal="center" shrinkToFit="0" vertical="bottom" wrapText="0"/>
    </xf>
    <xf borderId="5" fillId="0" fontId="32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3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0" fillId="0" fontId="34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35" numFmtId="0" xfId="0" applyAlignment="1" applyBorder="1" applyFont="1">
      <alignment readingOrder="0" shrinkToFit="0" vertical="bottom" wrapText="0"/>
    </xf>
    <xf borderId="2" fillId="0" fontId="35" numFmtId="0" xfId="0" applyAlignment="1" applyBorder="1" applyFont="1">
      <alignment readingOrder="0" shrinkToFit="0" vertical="bottom" wrapText="0"/>
    </xf>
    <xf borderId="2" fillId="0" fontId="36" numFmtId="0" xfId="0" applyAlignment="1" applyBorder="1" applyFont="1">
      <alignment horizontal="center" readingOrder="0" shrinkToFit="0" vertical="bottom" wrapText="0"/>
    </xf>
    <xf borderId="2" fillId="0" fontId="35" numFmtId="0" xfId="0" applyAlignment="1" applyBorder="1" applyFont="1">
      <alignment horizontal="center" readingOrder="0" shrinkToFit="0" vertical="bottom" wrapText="0"/>
    </xf>
    <xf borderId="3" fillId="0" fontId="35" numFmtId="0" xfId="0" applyAlignment="1" applyBorder="1" applyFont="1">
      <alignment horizontal="center" readingOrder="0" shrinkToFit="0" vertical="bottom" wrapText="0"/>
    </xf>
    <xf borderId="4" fillId="0" fontId="35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36" numFmtId="0" xfId="0" applyAlignment="1" applyBorder="1" applyFont="1">
      <alignment horizontal="center" readingOrder="0" shrinkToFit="0" vertical="bottom" wrapText="0"/>
    </xf>
    <xf borderId="10" fillId="0" fontId="35" numFmtId="0" xfId="0" applyAlignment="1" applyBorder="1" applyFont="1">
      <alignment readingOrder="0" shrinkToFit="0" vertical="bottom" wrapText="0"/>
    </xf>
    <xf borderId="11" fillId="0" fontId="35" numFmtId="0" xfId="0" applyAlignment="1" applyBorder="1" applyFont="1">
      <alignment readingOrder="0" shrinkToFit="0" vertical="bottom" wrapText="0"/>
    </xf>
    <xf borderId="11" fillId="0" fontId="36" numFmtId="0" xfId="0" applyAlignment="1" applyBorder="1" applyFont="1">
      <alignment horizontal="center" readingOrder="0" shrinkToFit="0" vertical="bottom" wrapText="0"/>
    </xf>
    <xf borderId="11" fillId="0" fontId="35" numFmtId="0" xfId="0" applyAlignment="1" applyBorder="1" applyFont="1">
      <alignment horizontal="center" readingOrder="0" shrinkToFit="0" vertical="bottom" wrapText="0"/>
    </xf>
    <xf borderId="12" fillId="0" fontId="35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35" numFmtId="0" xfId="0" applyAlignment="1" applyBorder="1" applyFont="1">
      <alignment readingOrder="0" shrinkToFit="0" vertical="bottom" wrapText="0"/>
    </xf>
    <xf borderId="7" fillId="0" fontId="35" numFmtId="0" xfId="0" applyAlignment="1" applyBorder="1" applyFont="1">
      <alignment readingOrder="0" shrinkToFit="0" vertical="bottom" wrapText="0"/>
    </xf>
    <xf borderId="7" fillId="0" fontId="36" numFmtId="0" xfId="0" applyAlignment="1" applyBorder="1" applyFont="1">
      <alignment horizontal="center" readingOrder="0" shrinkToFit="0" vertical="bottom" wrapText="0"/>
    </xf>
    <xf borderId="7" fillId="0" fontId="35" numFmtId="0" xfId="0" applyAlignment="1" applyBorder="1" applyFont="1">
      <alignment horizontal="center" readingOrder="0" shrinkToFit="0" vertical="bottom" wrapText="0"/>
    </xf>
    <xf borderId="8" fillId="0" fontId="35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3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37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35" numFmtId="0" xfId="0" applyAlignment="1" applyBorder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0" fillId="0" fontId="36" numFmtId="0" xfId="0" applyAlignment="1" applyFont="1">
      <alignment horizontal="center" readingOrder="0" shrinkToFit="0" vertical="bottom" wrapText="0"/>
    </xf>
    <xf borderId="0" fillId="0" fontId="35" numFmtId="0" xfId="0" applyAlignment="1" applyFont="1">
      <alignment horizontal="center" readingOrder="0" shrinkToFit="0" vertical="bottom" wrapText="0"/>
    </xf>
    <xf borderId="5" fillId="0" fontId="35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5.png"/><Relationship Id="rId3" Type="http://schemas.openxmlformats.org/officeDocument/2006/relationships/image" Target="../media/image8.jpg"/><Relationship Id="rId4" Type="http://schemas.openxmlformats.org/officeDocument/2006/relationships/image" Target="../media/image1.png"/><Relationship Id="rId11" Type="http://schemas.openxmlformats.org/officeDocument/2006/relationships/image" Target="../media/image10.png"/><Relationship Id="rId10" Type="http://schemas.openxmlformats.org/officeDocument/2006/relationships/image" Target="../media/image11.jpg"/><Relationship Id="rId9" Type="http://schemas.openxmlformats.org/officeDocument/2006/relationships/image" Target="../media/image7.png"/><Relationship Id="rId5" Type="http://schemas.openxmlformats.org/officeDocument/2006/relationships/image" Target="../media/image3.jpg"/><Relationship Id="rId6" Type="http://schemas.openxmlformats.org/officeDocument/2006/relationships/image" Target="../media/image9.jpg"/><Relationship Id="rId7" Type="http://schemas.openxmlformats.org/officeDocument/2006/relationships/image" Target="../media/image6.png"/><Relationship Id="rId8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2.jpg"/><Relationship Id="rId10" Type="http://schemas.openxmlformats.org/officeDocument/2006/relationships/image" Target="../media/image9.jpg"/><Relationship Id="rId13" Type="http://schemas.openxmlformats.org/officeDocument/2006/relationships/image" Target="../media/image18.jpg"/><Relationship Id="rId12" Type="http://schemas.openxmlformats.org/officeDocument/2006/relationships/image" Target="../media/image15.png"/><Relationship Id="rId1" Type="http://schemas.openxmlformats.org/officeDocument/2006/relationships/image" Target="../media/image1.png"/><Relationship Id="rId2" Type="http://schemas.openxmlformats.org/officeDocument/2006/relationships/image" Target="../media/image8.jp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9" Type="http://schemas.openxmlformats.org/officeDocument/2006/relationships/image" Target="../media/image28.jpg"/><Relationship Id="rId5" Type="http://schemas.openxmlformats.org/officeDocument/2006/relationships/image" Target="../media/image19.jpg"/><Relationship Id="rId6" Type="http://schemas.openxmlformats.org/officeDocument/2006/relationships/image" Target="../media/image5.png"/><Relationship Id="rId7" Type="http://schemas.openxmlformats.org/officeDocument/2006/relationships/image" Target="../media/image3.jpg"/><Relationship Id="rId8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34.png"/><Relationship Id="rId10" Type="http://schemas.openxmlformats.org/officeDocument/2006/relationships/image" Target="../media/image19.jpg"/><Relationship Id="rId13" Type="http://schemas.openxmlformats.org/officeDocument/2006/relationships/image" Target="../media/image35.png"/><Relationship Id="rId12" Type="http://schemas.openxmlformats.org/officeDocument/2006/relationships/image" Target="../media/image41.jpg"/><Relationship Id="rId1" Type="http://schemas.openxmlformats.org/officeDocument/2006/relationships/image" Target="../media/image5.png"/><Relationship Id="rId2" Type="http://schemas.openxmlformats.org/officeDocument/2006/relationships/image" Target="../media/image36.png"/><Relationship Id="rId3" Type="http://schemas.openxmlformats.org/officeDocument/2006/relationships/image" Target="../media/image32.jpg"/><Relationship Id="rId4" Type="http://schemas.openxmlformats.org/officeDocument/2006/relationships/image" Target="../media/image7.png"/><Relationship Id="rId9" Type="http://schemas.openxmlformats.org/officeDocument/2006/relationships/image" Target="../media/image39.png"/><Relationship Id="rId15" Type="http://schemas.openxmlformats.org/officeDocument/2006/relationships/image" Target="../media/image15.png"/><Relationship Id="rId14" Type="http://schemas.openxmlformats.org/officeDocument/2006/relationships/image" Target="../media/image3.jpg"/><Relationship Id="rId17" Type="http://schemas.openxmlformats.org/officeDocument/2006/relationships/image" Target="../media/image45.jpg"/><Relationship Id="rId16" Type="http://schemas.openxmlformats.org/officeDocument/2006/relationships/image" Target="../media/image44.jpg"/><Relationship Id="rId5" Type="http://schemas.openxmlformats.org/officeDocument/2006/relationships/image" Target="../media/image1.png"/><Relationship Id="rId6" Type="http://schemas.openxmlformats.org/officeDocument/2006/relationships/image" Target="../media/image8.jpg"/><Relationship Id="rId7" Type="http://schemas.openxmlformats.org/officeDocument/2006/relationships/image" Target="../media/image4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25</xdr:row>
      <xdr:rowOff>38100</xdr:rowOff>
    </xdr:from>
    <xdr:ext cx="381000" cy="381000"/>
    <xdr:pic>
      <xdr:nvPicPr>
        <xdr:cNvPr id="0" name="image9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9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80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1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1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2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19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26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19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26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28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1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27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20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2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1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18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2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3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2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3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1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3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41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38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40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26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40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4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45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0-0-0-0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0-0-0-0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32"/>
      <c r="C10" s="32"/>
      <c r="D10" s="32"/>
      <c r="E10" s="33"/>
      <c r="F10" s="29"/>
      <c r="G10" s="29"/>
    </row>
    <row r="11">
      <c r="A11" s="34" t="s">
        <v>12</v>
      </c>
      <c r="B11" s="35"/>
      <c r="C11" s="36"/>
      <c r="D11" s="36"/>
      <c r="E11" s="36"/>
      <c r="F11" s="29"/>
      <c r="G11" s="37"/>
    </row>
    <row r="12">
      <c r="A12" s="38">
        <v>23.0</v>
      </c>
      <c r="B12" s="39" t="s">
        <v>13</v>
      </c>
      <c r="E12" s="9"/>
      <c r="F12" s="29"/>
      <c r="G12" s="37"/>
    </row>
    <row r="13">
      <c r="A13" s="40"/>
      <c r="B13" s="41" t="s">
        <v>14</v>
      </c>
      <c r="C13" s="11"/>
      <c r="D13" s="11"/>
      <c r="E13" s="12"/>
      <c r="F13" s="29"/>
      <c r="G13" s="37"/>
    </row>
    <row r="14">
      <c r="A14" s="42" t="s">
        <v>12</v>
      </c>
      <c r="B14" s="43"/>
      <c r="C14" s="36"/>
      <c r="D14" s="36"/>
      <c r="E14" s="36"/>
      <c r="F14" s="29"/>
      <c r="G14" s="37"/>
    </row>
    <row r="15">
      <c r="A15" s="38">
        <v>25.0</v>
      </c>
      <c r="B15" s="39" t="s">
        <v>15</v>
      </c>
      <c r="E15" s="9"/>
      <c r="F15" s="44"/>
      <c r="G15" s="37"/>
    </row>
    <row r="16">
      <c r="A16" s="45"/>
      <c r="B16" s="41" t="s">
        <v>16</v>
      </c>
      <c r="C16" s="11"/>
      <c r="D16" s="11"/>
      <c r="E16" s="12"/>
      <c r="F16" s="44"/>
      <c r="G16" s="37"/>
    </row>
    <row r="17">
      <c r="A17" s="42" t="s">
        <v>12</v>
      </c>
      <c r="B17" s="46"/>
      <c r="C17" s="36"/>
      <c r="D17" s="36"/>
      <c r="E17" s="36"/>
      <c r="F17" s="44"/>
      <c r="G17" s="37"/>
    </row>
    <row r="18">
      <c r="A18" s="47">
        <v>30.0</v>
      </c>
      <c r="B18" s="39" t="s">
        <v>17</v>
      </c>
      <c r="E18" s="9"/>
      <c r="F18" s="44"/>
      <c r="G18" s="37"/>
    </row>
    <row r="19">
      <c r="A19" s="45"/>
      <c r="B19" s="41" t="s">
        <v>18</v>
      </c>
      <c r="C19" s="11"/>
      <c r="D19" s="11"/>
      <c r="E19" s="12"/>
      <c r="F19" s="44"/>
      <c r="G19" s="37"/>
    </row>
    <row r="20">
      <c r="A20" s="42" t="s">
        <v>19</v>
      </c>
      <c r="B20" s="46"/>
      <c r="C20" s="36"/>
      <c r="D20" s="36"/>
      <c r="E20" s="36"/>
      <c r="F20" s="44"/>
      <c r="G20" s="37"/>
    </row>
    <row r="21">
      <c r="A21" s="48">
        <v>2.0</v>
      </c>
      <c r="B21" s="39" t="s">
        <v>20</v>
      </c>
      <c r="E21" s="9"/>
      <c r="F21" s="44"/>
      <c r="G21" s="37"/>
    </row>
    <row r="22">
      <c r="A22" s="45"/>
      <c r="B22" s="41" t="s">
        <v>14</v>
      </c>
      <c r="C22" s="11"/>
      <c r="D22" s="11"/>
      <c r="E22" s="12"/>
      <c r="F22" s="44"/>
      <c r="G22" s="37"/>
    </row>
    <row r="23">
      <c r="A23" s="42" t="s">
        <v>19</v>
      </c>
      <c r="B23" s="43"/>
      <c r="C23" s="36"/>
      <c r="D23" s="36"/>
      <c r="E23" s="36"/>
      <c r="F23" s="44"/>
      <c r="G23" s="37"/>
    </row>
    <row r="24">
      <c r="A24" s="48">
        <v>8.0</v>
      </c>
      <c r="B24" s="49" t="s">
        <v>15</v>
      </c>
      <c r="E24" s="9"/>
      <c r="F24" s="44"/>
      <c r="G24" s="37"/>
    </row>
    <row r="25">
      <c r="A25" s="45"/>
      <c r="B25" s="41" t="s">
        <v>16</v>
      </c>
      <c r="C25" s="11"/>
      <c r="D25" s="11"/>
      <c r="E25" s="12"/>
      <c r="F25" s="44"/>
      <c r="G25" s="37"/>
    </row>
    <row r="26">
      <c r="A26" s="42" t="s">
        <v>19</v>
      </c>
      <c r="B26" s="46"/>
      <c r="C26" s="36"/>
      <c r="D26" s="36"/>
      <c r="E26" s="36"/>
      <c r="F26" s="44"/>
      <c r="G26" s="37"/>
    </row>
    <row r="27">
      <c r="A27" s="48">
        <v>9.0</v>
      </c>
      <c r="B27" s="49" t="s">
        <v>21</v>
      </c>
      <c r="E27" s="9"/>
      <c r="F27" s="44"/>
      <c r="G27" s="37"/>
    </row>
    <row r="28">
      <c r="A28" s="45"/>
      <c r="B28" s="41" t="s">
        <v>14</v>
      </c>
      <c r="C28" s="11"/>
      <c r="D28" s="11"/>
      <c r="E28" s="12"/>
      <c r="F28" s="44"/>
      <c r="G28" s="37"/>
    </row>
    <row r="29">
      <c r="A29" s="42" t="s">
        <v>19</v>
      </c>
      <c r="B29" s="43"/>
      <c r="C29" s="36"/>
      <c r="D29" s="36"/>
      <c r="E29" s="36"/>
      <c r="F29" s="44"/>
      <c r="G29" s="37"/>
    </row>
    <row r="30">
      <c r="A30" s="48">
        <v>16.0</v>
      </c>
      <c r="B30" s="49" t="s">
        <v>22</v>
      </c>
      <c r="E30" s="9"/>
      <c r="F30" s="44"/>
      <c r="G30" s="37"/>
    </row>
    <row r="31">
      <c r="A31" s="45"/>
      <c r="B31" s="41" t="s">
        <v>14</v>
      </c>
      <c r="C31" s="11"/>
      <c r="D31" s="11"/>
      <c r="E31" s="12"/>
      <c r="F31" s="44"/>
      <c r="G31" s="37"/>
    </row>
    <row r="32">
      <c r="A32" s="42" t="s">
        <v>19</v>
      </c>
      <c r="B32" s="46"/>
      <c r="C32" s="36"/>
      <c r="D32" s="36"/>
      <c r="E32" s="36"/>
      <c r="F32" s="44"/>
      <c r="G32" s="37"/>
    </row>
    <row r="33">
      <c r="A33" s="47">
        <v>22.0</v>
      </c>
      <c r="B33" s="39" t="s">
        <v>23</v>
      </c>
      <c r="E33" s="9"/>
      <c r="F33" s="44"/>
      <c r="G33" s="37"/>
    </row>
    <row r="34">
      <c r="A34" s="45"/>
      <c r="B34" s="41" t="s">
        <v>24</v>
      </c>
      <c r="C34" s="11"/>
      <c r="D34" s="11"/>
      <c r="E34" s="12"/>
      <c r="F34" s="44"/>
      <c r="G34" s="37"/>
    </row>
    <row r="35">
      <c r="A35" s="42" t="s">
        <v>19</v>
      </c>
      <c r="B35" s="46"/>
      <c r="C35" s="36"/>
      <c r="D35" s="36"/>
      <c r="E35" s="36"/>
      <c r="F35" s="44"/>
      <c r="G35" s="37"/>
    </row>
    <row r="36">
      <c r="A36" s="48">
        <v>23.0</v>
      </c>
      <c r="B36" s="39" t="s">
        <v>25</v>
      </c>
      <c r="E36" s="9"/>
      <c r="F36" s="44"/>
      <c r="G36" s="37"/>
    </row>
    <row r="37">
      <c r="A37" s="45"/>
      <c r="B37" s="41" t="s">
        <v>14</v>
      </c>
      <c r="C37" s="11"/>
      <c r="D37" s="11"/>
      <c r="E37" s="12"/>
      <c r="F37" s="44"/>
      <c r="G37" s="37"/>
    </row>
    <row r="38">
      <c r="A38" s="42" t="s">
        <v>19</v>
      </c>
      <c r="B38" s="43"/>
      <c r="C38" s="36"/>
      <c r="D38" s="36"/>
      <c r="E38" s="36"/>
      <c r="F38" s="44"/>
      <c r="G38" s="37"/>
    </row>
    <row r="39">
      <c r="A39" s="48">
        <v>30.0</v>
      </c>
      <c r="B39" s="49" t="s">
        <v>26</v>
      </c>
      <c r="E39" s="9"/>
      <c r="F39" s="44"/>
      <c r="G39" s="37"/>
    </row>
    <row r="40">
      <c r="A40" s="45"/>
      <c r="B40" s="41" t="s">
        <v>14</v>
      </c>
      <c r="C40" s="11"/>
      <c r="D40" s="11"/>
      <c r="E40" s="12"/>
      <c r="F40" s="44"/>
      <c r="G40" s="37"/>
    </row>
    <row r="41">
      <c r="A41" s="42" t="s">
        <v>27</v>
      </c>
      <c r="B41" s="46"/>
      <c r="C41" s="36"/>
      <c r="D41" s="36"/>
      <c r="E41" s="36"/>
      <c r="F41" s="44"/>
      <c r="G41" s="37"/>
    </row>
    <row r="42">
      <c r="A42" s="48">
        <v>6.0</v>
      </c>
      <c r="B42" s="49" t="s">
        <v>28</v>
      </c>
      <c r="E42" s="9"/>
      <c r="F42" s="44"/>
      <c r="G42" s="37"/>
    </row>
    <row r="43">
      <c r="A43" s="45"/>
      <c r="B43" s="41" t="s">
        <v>14</v>
      </c>
      <c r="C43" s="11"/>
      <c r="D43" s="11"/>
      <c r="E43" s="12"/>
      <c r="F43" s="44"/>
      <c r="G43" s="37"/>
    </row>
    <row r="44">
      <c r="A44" s="42" t="s">
        <v>27</v>
      </c>
      <c r="B44" s="43"/>
      <c r="C44" s="36"/>
      <c r="D44" s="36"/>
      <c r="E44" s="36"/>
      <c r="F44" s="44"/>
      <c r="G44" s="37"/>
    </row>
    <row r="45">
      <c r="A45" s="48">
        <v>11.0</v>
      </c>
      <c r="B45" s="49" t="s">
        <v>29</v>
      </c>
      <c r="E45" s="9"/>
      <c r="F45" s="44"/>
      <c r="G45" s="37"/>
    </row>
    <row r="46">
      <c r="A46" s="45"/>
      <c r="B46" s="41" t="s">
        <v>14</v>
      </c>
      <c r="C46" s="11"/>
      <c r="D46" s="11"/>
      <c r="E46" s="12"/>
      <c r="F46" s="44"/>
      <c r="G46" s="37"/>
    </row>
    <row r="47">
      <c r="A47" s="50"/>
      <c r="E47" s="9"/>
      <c r="F47" s="44"/>
      <c r="G47" s="37"/>
    </row>
    <row r="48">
      <c r="A48" s="51" t="s">
        <v>30</v>
      </c>
      <c r="B48" s="52"/>
      <c r="C48" s="52"/>
      <c r="D48" s="52"/>
      <c r="E48" s="53"/>
      <c r="F48" s="44"/>
      <c r="G48" s="37"/>
    </row>
    <row r="49">
      <c r="A49" s="54" t="s">
        <v>31</v>
      </c>
      <c r="E49" s="9"/>
      <c r="F49" s="44"/>
      <c r="G49" s="37"/>
    </row>
    <row r="50">
      <c r="A50" s="55" t="s">
        <v>27</v>
      </c>
      <c r="B50" s="56"/>
      <c r="C50" s="57"/>
      <c r="D50" s="57"/>
      <c r="E50" s="57"/>
      <c r="F50" s="44"/>
      <c r="G50" s="37"/>
    </row>
    <row r="51">
      <c r="A51" s="58">
        <v>18.0</v>
      </c>
      <c r="B51" s="59" t="s">
        <v>32</v>
      </c>
      <c r="E51" s="9"/>
      <c r="F51" s="37"/>
      <c r="G51" s="37"/>
    </row>
    <row r="52">
      <c r="A52" s="60"/>
      <c r="B52" s="11"/>
      <c r="C52" s="11"/>
      <c r="D52" s="11"/>
      <c r="E52" s="12"/>
      <c r="F52" s="37"/>
      <c r="G52" s="37"/>
    </row>
    <row r="53">
      <c r="A53" s="55" t="s">
        <v>27</v>
      </c>
      <c r="B53" s="61"/>
      <c r="C53" s="57"/>
      <c r="D53" s="57"/>
      <c r="E53" s="57"/>
      <c r="F53" s="37"/>
      <c r="G53" s="37"/>
    </row>
    <row r="54">
      <c r="A54" s="58">
        <v>19.0</v>
      </c>
      <c r="B54" s="59" t="s">
        <v>33</v>
      </c>
      <c r="E54" s="9"/>
      <c r="F54" s="37"/>
      <c r="G54" s="37"/>
    </row>
    <row r="55">
      <c r="A55" s="60"/>
      <c r="B55" s="11"/>
      <c r="C55" s="11"/>
      <c r="D55" s="11"/>
      <c r="E55" s="12"/>
      <c r="F55" s="37"/>
      <c r="G55" s="37"/>
    </row>
    <row r="56">
      <c r="A56" s="62" t="s">
        <v>27</v>
      </c>
      <c r="B56" s="63"/>
      <c r="C56" s="57"/>
      <c r="D56" s="57"/>
      <c r="E56" s="57"/>
      <c r="F56" s="29"/>
      <c r="G56" s="37"/>
    </row>
    <row r="57">
      <c r="A57" s="58">
        <v>20.0</v>
      </c>
      <c r="B57" s="59" t="s">
        <v>34</v>
      </c>
      <c r="E57" s="9"/>
      <c r="F57" s="29"/>
      <c r="G57" s="37"/>
    </row>
    <row r="58">
      <c r="A58" s="64"/>
      <c r="E58" s="9"/>
      <c r="F58" s="29"/>
      <c r="G58" s="37"/>
    </row>
    <row r="59">
      <c r="A59" s="65"/>
      <c r="B59" s="32"/>
      <c r="C59" s="32"/>
      <c r="D59" s="32"/>
      <c r="E59" s="33"/>
      <c r="F59" s="29"/>
      <c r="G59" s="37"/>
    </row>
    <row r="60">
      <c r="A60" s="66" t="s">
        <v>35</v>
      </c>
      <c r="B60" s="67"/>
      <c r="C60" s="68"/>
      <c r="D60" s="68"/>
      <c r="E60" s="68"/>
      <c r="F60" s="29"/>
      <c r="G60" s="37"/>
    </row>
    <row r="61">
      <c r="A61" s="69">
        <v>4.0</v>
      </c>
      <c r="B61" s="70" t="s">
        <v>36</v>
      </c>
      <c r="E61" s="9"/>
      <c r="F61" s="29"/>
      <c r="G61" s="37"/>
    </row>
    <row r="62">
      <c r="A62" s="71"/>
      <c r="B62" s="72" t="s">
        <v>37</v>
      </c>
      <c r="C62" s="11"/>
      <c r="D62" s="11"/>
      <c r="E62" s="12"/>
      <c r="F62" s="29"/>
      <c r="G62" s="37"/>
    </row>
    <row r="63">
      <c r="A63" s="66" t="s">
        <v>38</v>
      </c>
      <c r="B63" s="67"/>
      <c r="C63" s="68"/>
      <c r="D63" s="68"/>
      <c r="E63" s="68"/>
      <c r="F63" s="29"/>
      <c r="G63" s="37"/>
    </row>
    <row r="64">
      <c r="A64" s="69">
        <v>28.0</v>
      </c>
      <c r="B64" s="70" t="s">
        <v>22</v>
      </c>
      <c r="E64" s="9"/>
      <c r="F64" s="29"/>
      <c r="G64" s="37"/>
    </row>
    <row r="65">
      <c r="A65" s="71"/>
      <c r="B65" s="72" t="s">
        <v>14</v>
      </c>
      <c r="C65" s="11"/>
      <c r="D65" s="11"/>
      <c r="E65" s="12"/>
      <c r="F65" s="29"/>
      <c r="G65" s="37"/>
    </row>
    <row r="66">
      <c r="A66" s="66" t="s">
        <v>39</v>
      </c>
      <c r="B66" s="67"/>
      <c r="C66" s="68"/>
      <c r="D66" s="68"/>
      <c r="E66" s="68"/>
      <c r="F66" s="29"/>
      <c r="G66" s="37"/>
    </row>
    <row r="67">
      <c r="A67" s="69">
        <v>3.0</v>
      </c>
      <c r="B67" s="70" t="s">
        <v>28</v>
      </c>
      <c r="E67" s="9"/>
      <c r="F67" s="29"/>
      <c r="G67" s="37"/>
    </row>
    <row r="68">
      <c r="A68" s="71"/>
      <c r="B68" s="72" t="s">
        <v>14</v>
      </c>
      <c r="C68" s="11"/>
      <c r="D68" s="11"/>
      <c r="E68" s="12"/>
      <c r="F68" s="29"/>
      <c r="G68" s="37"/>
    </row>
    <row r="69">
      <c r="A69" s="66" t="s">
        <v>39</v>
      </c>
      <c r="B69" s="67"/>
      <c r="C69" s="68"/>
      <c r="D69" s="68"/>
      <c r="E69" s="68"/>
      <c r="F69" s="29"/>
      <c r="G69" s="37"/>
    </row>
    <row r="70">
      <c r="A70" s="69">
        <v>4.0</v>
      </c>
      <c r="B70" s="70" t="s">
        <v>40</v>
      </c>
      <c r="E70" s="9"/>
      <c r="F70" s="29"/>
      <c r="G70" s="37"/>
    </row>
    <row r="71">
      <c r="A71" s="71"/>
      <c r="B71" s="72" t="s">
        <v>41</v>
      </c>
      <c r="C71" s="11"/>
      <c r="D71" s="11"/>
      <c r="E71" s="12"/>
      <c r="F71" s="29"/>
      <c r="G71" s="37"/>
    </row>
    <row r="72">
      <c r="A72" s="66" t="s">
        <v>39</v>
      </c>
      <c r="B72" s="67"/>
      <c r="C72" s="68"/>
      <c r="D72" s="68"/>
      <c r="E72" s="68"/>
      <c r="F72" s="37"/>
      <c r="G72" s="37"/>
    </row>
    <row r="73">
      <c r="A73" s="73">
        <v>10.0</v>
      </c>
      <c r="B73" s="74" t="s">
        <v>42</v>
      </c>
      <c r="E73" s="9"/>
      <c r="F73" s="37"/>
      <c r="G73" s="37"/>
    </row>
    <row r="74">
      <c r="A74" s="71"/>
      <c r="B74" s="72" t="s">
        <v>14</v>
      </c>
      <c r="C74" s="11"/>
      <c r="D74" s="11"/>
      <c r="E74" s="12"/>
      <c r="F74" s="37"/>
      <c r="G74" s="37"/>
    </row>
    <row r="75">
      <c r="A75" s="75" t="s">
        <v>39</v>
      </c>
      <c r="B75" s="76"/>
      <c r="C75" s="68"/>
      <c r="D75" s="68"/>
      <c r="E75" s="68"/>
      <c r="F75" s="5"/>
      <c r="G75" s="77"/>
    </row>
    <row r="76">
      <c r="A76" s="69">
        <v>17.0</v>
      </c>
      <c r="B76" s="70" t="s">
        <v>43</v>
      </c>
      <c r="E76" s="9"/>
      <c r="F76" s="5"/>
      <c r="G76" s="77"/>
    </row>
    <row r="77">
      <c r="A77" s="78"/>
      <c r="B77" s="72" t="s">
        <v>14</v>
      </c>
      <c r="C77" s="11"/>
      <c r="D77" s="11"/>
      <c r="E77" s="12"/>
      <c r="F77" s="5"/>
      <c r="G77" s="77"/>
    </row>
    <row r="78">
      <c r="A78" s="66" t="s">
        <v>39</v>
      </c>
      <c r="B78" s="79"/>
      <c r="C78" s="68"/>
      <c r="D78" s="68"/>
      <c r="E78" s="68"/>
      <c r="F78" s="5"/>
      <c r="G78" s="77"/>
    </row>
    <row r="79">
      <c r="A79" s="73">
        <v>18.0</v>
      </c>
      <c r="B79" s="74" t="s">
        <v>17</v>
      </c>
      <c r="E79" s="9"/>
      <c r="F79" s="5"/>
      <c r="G79" s="77"/>
    </row>
    <row r="80">
      <c r="A80" s="80"/>
      <c r="B80" s="72" t="s">
        <v>18</v>
      </c>
      <c r="C80" s="11"/>
      <c r="D80" s="11"/>
      <c r="E80" s="12"/>
      <c r="F80" s="5"/>
      <c r="G80" s="77"/>
    </row>
    <row r="81">
      <c r="A81" s="66" t="s">
        <v>39</v>
      </c>
      <c r="B81" s="79"/>
      <c r="C81" s="68"/>
      <c r="D81" s="68"/>
      <c r="E81" s="68"/>
      <c r="F81" s="5"/>
      <c r="G81" s="77"/>
    </row>
    <row r="82">
      <c r="A82" s="73">
        <v>19.0</v>
      </c>
      <c r="B82" s="74" t="s">
        <v>44</v>
      </c>
      <c r="E82" s="9"/>
      <c r="F82" s="5"/>
      <c r="G82" s="77"/>
    </row>
    <row r="83">
      <c r="A83" s="80"/>
      <c r="B83" s="72" t="s">
        <v>24</v>
      </c>
      <c r="C83" s="11"/>
      <c r="D83" s="11"/>
      <c r="E83" s="12"/>
      <c r="F83" s="5"/>
      <c r="G83" s="77"/>
    </row>
    <row r="84">
      <c r="A84" s="81"/>
      <c r="B84" s="32"/>
      <c r="C84" s="32"/>
      <c r="D84" s="32"/>
      <c r="E84" s="33"/>
      <c r="F84" s="5"/>
      <c r="G84" s="5"/>
    </row>
    <row r="85">
      <c r="A85" s="82" t="s">
        <v>45</v>
      </c>
      <c r="B85" s="32"/>
      <c r="C85" s="32"/>
      <c r="D85" s="32"/>
      <c r="E85" s="33"/>
      <c r="F85" s="83"/>
      <c r="G85" s="29"/>
    </row>
    <row r="86">
      <c r="A86" s="84" t="s">
        <v>46</v>
      </c>
      <c r="E86" s="9"/>
      <c r="F86" s="37"/>
      <c r="G86" s="37"/>
    </row>
    <row r="87">
      <c r="A87" s="66" t="s">
        <v>39</v>
      </c>
      <c r="B87" s="79"/>
      <c r="C87" s="85"/>
      <c r="D87" s="85"/>
      <c r="E87" s="85"/>
      <c r="F87" s="37"/>
      <c r="G87" s="37"/>
    </row>
    <row r="88">
      <c r="A88" s="86">
        <v>24.0</v>
      </c>
      <c r="B88" s="70" t="s">
        <v>46</v>
      </c>
      <c r="E88" s="87"/>
      <c r="F88" s="77"/>
      <c r="G88" s="77"/>
    </row>
    <row r="89">
      <c r="A89" s="88" t="s">
        <v>47</v>
      </c>
      <c r="B89" s="11"/>
      <c r="C89" s="11"/>
      <c r="D89" s="11"/>
      <c r="E89" s="12"/>
      <c r="F89" s="77"/>
      <c r="G89" s="77"/>
    </row>
    <row r="90">
      <c r="A90" s="66" t="s">
        <v>39</v>
      </c>
      <c r="B90" s="79"/>
      <c r="C90" s="68"/>
      <c r="D90" s="68"/>
      <c r="E90" s="68"/>
      <c r="F90" s="77"/>
      <c r="G90" s="77"/>
    </row>
    <row r="91">
      <c r="A91" s="69">
        <v>25.0</v>
      </c>
      <c r="B91" s="70" t="s">
        <v>46</v>
      </c>
      <c r="E91" s="9"/>
      <c r="F91" s="77"/>
      <c r="G91" s="77"/>
    </row>
    <row r="92">
      <c r="A92" s="88" t="s">
        <v>48</v>
      </c>
      <c r="B92" s="11"/>
      <c r="C92" s="11"/>
      <c r="D92" s="11"/>
      <c r="E92" s="12"/>
      <c r="F92" s="77"/>
      <c r="G92" s="77"/>
    </row>
    <row r="93">
      <c r="A93" s="66" t="s">
        <v>39</v>
      </c>
      <c r="B93" s="79"/>
      <c r="C93" s="68"/>
      <c r="D93" s="68"/>
      <c r="E93" s="68"/>
      <c r="F93" s="77"/>
      <c r="G93" s="77"/>
    </row>
    <row r="94">
      <c r="A94" s="69">
        <v>26.0</v>
      </c>
      <c r="B94" s="70" t="s">
        <v>46</v>
      </c>
      <c r="E94" s="9"/>
      <c r="F94" s="77"/>
      <c r="G94" s="77"/>
    </row>
    <row r="95">
      <c r="A95" s="89" t="s">
        <v>49</v>
      </c>
      <c r="E95" s="9"/>
      <c r="F95" s="77"/>
      <c r="G95" s="77"/>
    </row>
    <row r="96">
      <c r="A96" s="90"/>
      <c r="B96" s="32"/>
      <c r="C96" s="32"/>
      <c r="D96" s="32"/>
      <c r="E96" s="33"/>
      <c r="F96" s="77"/>
      <c r="G96" s="77"/>
    </row>
    <row r="97">
      <c r="A97" s="82" t="s">
        <v>50</v>
      </c>
      <c r="B97" s="32"/>
      <c r="C97" s="32"/>
      <c r="D97" s="32"/>
      <c r="E97" s="33"/>
      <c r="F97" s="16"/>
      <c r="G97" s="77"/>
    </row>
    <row r="98">
      <c r="A98" s="91" t="s">
        <v>46</v>
      </c>
      <c r="E98" s="9"/>
      <c r="F98" s="16"/>
      <c r="G98" s="77"/>
    </row>
    <row r="99">
      <c r="A99" s="78" t="s">
        <v>51</v>
      </c>
      <c r="B99" s="11"/>
      <c r="C99" s="11"/>
      <c r="D99" s="11"/>
      <c r="E99" s="12"/>
      <c r="F99" s="16"/>
      <c r="G99" s="77"/>
    </row>
    <row r="100">
      <c r="A100" s="66"/>
      <c r="B100" s="79"/>
      <c r="C100" s="68"/>
      <c r="D100" s="68"/>
      <c r="E100" s="68"/>
      <c r="F100" s="16"/>
      <c r="G100" s="77"/>
    </row>
    <row r="101">
      <c r="A101" s="69"/>
      <c r="B101" s="70"/>
      <c r="E101" s="9"/>
      <c r="F101" s="16"/>
      <c r="G101" s="77"/>
    </row>
    <row r="102">
      <c r="A102" s="88"/>
      <c r="B102" s="11"/>
      <c r="C102" s="11"/>
      <c r="D102" s="11"/>
      <c r="E102" s="12"/>
      <c r="F102" s="16"/>
      <c r="G102" s="77"/>
    </row>
    <row r="103">
      <c r="A103" s="92"/>
      <c r="B103" s="93"/>
      <c r="C103" s="68"/>
      <c r="D103" s="68"/>
      <c r="E103" s="68"/>
      <c r="F103" s="16"/>
      <c r="G103" s="77"/>
    </row>
    <row r="104">
      <c r="A104" s="69"/>
      <c r="B104" s="70"/>
      <c r="E104" s="9"/>
      <c r="F104" s="16"/>
      <c r="G104" s="77"/>
    </row>
    <row r="105">
      <c r="A105" s="88"/>
      <c r="B105" s="11"/>
      <c r="C105" s="11"/>
      <c r="D105" s="11"/>
      <c r="E105" s="12"/>
      <c r="F105" s="16"/>
      <c r="G105" s="77"/>
    </row>
    <row r="106">
      <c r="A106" s="92"/>
      <c r="B106" s="93"/>
      <c r="C106" s="68"/>
      <c r="D106" s="68"/>
      <c r="E106" s="68"/>
      <c r="F106" s="16"/>
      <c r="G106" s="77"/>
    </row>
    <row r="107">
      <c r="A107" s="69"/>
      <c r="B107" s="70"/>
      <c r="E107" s="9"/>
      <c r="F107" s="16"/>
      <c r="G107" s="77"/>
    </row>
    <row r="108">
      <c r="A108" s="88"/>
      <c r="B108" s="11"/>
      <c r="C108" s="11"/>
      <c r="D108" s="11"/>
      <c r="E108" s="12"/>
      <c r="F108" s="16"/>
      <c r="G108" s="77"/>
    </row>
    <row r="109">
      <c r="A109" s="92"/>
      <c r="C109" s="68"/>
      <c r="D109" s="68"/>
      <c r="E109" s="68"/>
      <c r="F109" s="16"/>
      <c r="G109" s="77"/>
    </row>
    <row r="110">
      <c r="A110" s="69"/>
      <c r="B110" s="70"/>
      <c r="E110" s="9"/>
      <c r="F110" s="16"/>
      <c r="G110" s="77"/>
    </row>
    <row r="111">
      <c r="A111" s="94"/>
      <c r="E111" s="9"/>
      <c r="F111" s="16"/>
      <c r="G111" s="77"/>
    </row>
    <row r="112">
      <c r="A112" s="65"/>
      <c r="B112" s="32"/>
      <c r="C112" s="32"/>
      <c r="D112" s="32"/>
      <c r="E112" s="33"/>
      <c r="F112" s="16"/>
      <c r="G112" s="77"/>
    </row>
    <row r="113">
      <c r="A113" s="95" t="s">
        <v>52</v>
      </c>
      <c r="C113" s="96">
        <f t="shared" ref="C113:D113" si="1">SUM(C11:C112)</f>
        <v>0</v>
      </c>
      <c r="D113" s="96">
        <f t="shared" si="1"/>
        <v>0</v>
      </c>
      <c r="E113" s="97"/>
      <c r="F113" s="5"/>
      <c r="G113" s="5"/>
    </row>
    <row r="114">
      <c r="A114" s="98" t="s">
        <v>53</v>
      </c>
      <c r="B114" s="11"/>
      <c r="C114" s="99" t="s">
        <v>54</v>
      </c>
      <c r="D114" s="11"/>
      <c r="E114" s="12"/>
      <c r="F114" s="100"/>
      <c r="G114" s="5"/>
    </row>
  </sheetData>
  <mergeCells count="86"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10:E110"/>
    <mergeCell ref="A111:E111"/>
    <mergeCell ref="A112:E112"/>
    <mergeCell ref="A113:B113"/>
    <mergeCell ref="A114:B114"/>
    <mergeCell ref="C114:E114"/>
    <mergeCell ref="B101:E101"/>
    <mergeCell ref="A102:E102"/>
    <mergeCell ref="B104:E104"/>
    <mergeCell ref="A105:E105"/>
    <mergeCell ref="B107:E107"/>
    <mergeCell ref="A108:E108"/>
    <mergeCell ref="A109:B10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184"/>
      <c r="B1" s="185"/>
      <c r="C1" s="186" t="s">
        <v>0</v>
      </c>
      <c r="D1" s="3" t="str">
        <f>COUNTIF(G8:G41,"W")&amp;"-"&amp;COUNTIF(G8:G41,"L")&amp;"-"&amp;COUNTIF(G8:G41,"T")&amp;"-"&amp;COUNTIF(G8:G41,"OTL")</f>
        <v>20-5-2-1</v>
      </c>
      <c r="E1" s="187"/>
      <c r="F1" s="187"/>
      <c r="G1" s="188"/>
      <c r="H1" s="189"/>
      <c r="I1" s="301"/>
    </row>
    <row r="2">
      <c r="A2" s="190"/>
      <c r="B2" s="191"/>
      <c r="C2" s="137" t="s">
        <v>1</v>
      </c>
      <c r="D2" s="8" t="str">
        <f>COUNTIF(I8:I41,"W")&amp;"-"&amp;COUNTIF(I8:I41,"L")&amp;"-"&amp;COUNTIF(I8:I41,"T")&amp;"-"&amp;COUNTIF(I8:I41,"OTL")</f>
        <v>14-1-0-1</v>
      </c>
      <c r="E2" s="192"/>
      <c r="F2" s="192"/>
      <c r="G2" s="193"/>
      <c r="H2" s="189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302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303" t="s">
        <v>4</v>
      </c>
    </row>
    <row r="5">
      <c r="A5" s="269" t="s">
        <v>235</v>
      </c>
      <c r="B5" s="2"/>
      <c r="C5" s="2"/>
      <c r="D5" s="2"/>
      <c r="E5" s="2"/>
      <c r="F5" s="2"/>
      <c r="G5" s="4"/>
      <c r="H5" s="208"/>
      <c r="I5" s="302"/>
    </row>
    <row r="6">
      <c r="A6" s="209"/>
      <c r="B6" s="11"/>
      <c r="C6" s="11"/>
      <c r="D6" s="11"/>
      <c r="E6" s="11"/>
      <c r="F6" s="11"/>
      <c r="G6" s="12"/>
      <c r="H6" s="208"/>
      <c r="I6" s="302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189"/>
      <c r="I7" s="302"/>
    </row>
    <row r="8">
      <c r="A8" s="304" t="s">
        <v>171</v>
      </c>
      <c r="B8" s="305">
        <v>13.0</v>
      </c>
      <c r="C8" s="271" t="s">
        <v>236</v>
      </c>
      <c r="D8" s="217" t="s">
        <v>14</v>
      </c>
      <c r="E8" s="271">
        <v>5.0</v>
      </c>
      <c r="F8" s="271">
        <v>4.0</v>
      </c>
      <c r="G8" s="272" t="s">
        <v>62</v>
      </c>
      <c r="H8" s="189"/>
      <c r="I8" s="302"/>
    </row>
    <row r="9">
      <c r="A9" s="306" t="s">
        <v>171</v>
      </c>
      <c r="B9" s="307">
        <v>15.0</v>
      </c>
      <c r="C9" s="276" t="s">
        <v>199</v>
      </c>
      <c r="D9" s="224" t="s">
        <v>143</v>
      </c>
      <c r="E9" s="276">
        <v>3.0</v>
      </c>
      <c r="F9" s="276">
        <v>2.0</v>
      </c>
      <c r="G9" s="277" t="s">
        <v>62</v>
      </c>
      <c r="H9" s="189"/>
      <c r="I9" s="302"/>
    </row>
    <row r="10">
      <c r="A10" s="213" t="s">
        <v>86</v>
      </c>
      <c r="B10" s="52"/>
      <c r="C10" s="52"/>
      <c r="D10" s="52"/>
      <c r="E10" s="52"/>
      <c r="F10" s="52"/>
      <c r="G10" s="53"/>
      <c r="H10" s="214"/>
      <c r="I10" s="13"/>
    </row>
    <row r="11">
      <c r="A11" s="270" t="s">
        <v>171</v>
      </c>
      <c r="B11" s="217">
        <v>20.0</v>
      </c>
      <c r="C11" s="271" t="s">
        <v>198</v>
      </c>
      <c r="D11" s="217" t="s">
        <v>31</v>
      </c>
      <c r="E11" s="271">
        <v>5.0</v>
      </c>
      <c r="F11" s="271">
        <v>5.0</v>
      </c>
      <c r="G11" s="272" t="s">
        <v>69</v>
      </c>
      <c r="H11" s="189"/>
      <c r="I11" s="302"/>
    </row>
    <row r="12">
      <c r="A12" s="273" t="s">
        <v>171</v>
      </c>
      <c r="B12" s="220">
        <v>21.0</v>
      </c>
      <c r="C12" s="268" t="s">
        <v>197</v>
      </c>
      <c r="D12" s="220" t="s">
        <v>31</v>
      </c>
      <c r="E12" s="268">
        <v>3.0</v>
      </c>
      <c r="F12" s="268">
        <v>3.0</v>
      </c>
      <c r="G12" s="274" t="s">
        <v>69</v>
      </c>
      <c r="H12" s="214"/>
      <c r="I12" s="13"/>
    </row>
    <row r="13">
      <c r="A13" s="273" t="s">
        <v>171</v>
      </c>
      <c r="B13" s="220">
        <v>21.0</v>
      </c>
      <c r="C13" s="268" t="s">
        <v>173</v>
      </c>
      <c r="D13" s="220" t="s">
        <v>31</v>
      </c>
      <c r="E13" s="268">
        <v>5.0</v>
      </c>
      <c r="F13" s="268">
        <v>2.0</v>
      </c>
      <c r="G13" s="274" t="s">
        <v>62</v>
      </c>
      <c r="H13" s="214"/>
      <c r="I13" s="13"/>
    </row>
    <row r="14">
      <c r="A14" s="275" t="s">
        <v>171</v>
      </c>
      <c r="B14" s="224">
        <v>22.0</v>
      </c>
      <c r="C14" s="276" t="s">
        <v>209</v>
      </c>
      <c r="D14" s="224" t="s">
        <v>31</v>
      </c>
      <c r="E14" s="276">
        <v>2.0</v>
      </c>
      <c r="F14" s="276">
        <v>7.0</v>
      </c>
      <c r="G14" s="277" t="s">
        <v>57</v>
      </c>
      <c r="H14" s="214"/>
      <c r="I14" s="13"/>
    </row>
    <row r="15">
      <c r="A15" s="226"/>
      <c r="B15" s="52"/>
      <c r="C15" s="52"/>
      <c r="D15" s="52"/>
      <c r="E15" s="52"/>
      <c r="F15" s="52"/>
      <c r="G15" s="53"/>
      <c r="H15" s="214"/>
      <c r="I15" s="13"/>
    </row>
    <row r="16">
      <c r="A16" s="294" t="s">
        <v>19</v>
      </c>
      <c r="B16" s="308">
        <v>5.0</v>
      </c>
      <c r="C16" s="142" t="s">
        <v>75</v>
      </c>
      <c r="D16" s="295" t="s">
        <v>237</v>
      </c>
      <c r="E16" s="142">
        <v>6.0</v>
      </c>
      <c r="F16" s="142">
        <v>2.0</v>
      </c>
      <c r="G16" s="296" t="s">
        <v>62</v>
      </c>
      <c r="H16" s="214"/>
      <c r="I16" s="286" t="s">
        <v>62</v>
      </c>
    </row>
    <row r="17">
      <c r="A17" s="309" t="s">
        <v>19</v>
      </c>
      <c r="B17" s="310">
        <v>6.0</v>
      </c>
      <c r="C17" s="311" t="s">
        <v>238</v>
      </c>
      <c r="D17" s="312" t="s">
        <v>239</v>
      </c>
      <c r="E17" s="313"/>
      <c r="F17" s="313"/>
      <c r="G17" s="314" t="s">
        <v>240</v>
      </c>
      <c r="H17" s="214"/>
      <c r="I17" s="13"/>
    </row>
    <row r="18">
      <c r="A18" s="283" t="s">
        <v>19</v>
      </c>
      <c r="B18" s="284">
        <v>12.0</v>
      </c>
      <c r="C18" s="285" t="s">
        <v>146</v>
      </c>
      <c r="D18" s="286" t="s">
        <v>147</v>
      </c>
      <c r="E18" s="285">
        <v>4.0</v>
      </c>
      <c r="F18" s="285">
        <v>0.0</v>
      </c>
      <c r="G18" s="287" t="s">
        <v>62</v>
      </c>
      <c r="H18" s="214"/>
      <c r="I18" s="286" t="s">
        <v>62</v>
      </c>
    </row>
    <row r="19">
      <c r="A19" s="283" t="s">
        <v>19</v>
      </c>
      <c r="B19" s="284">
        <v>13.0</v>
      </c>
      <c r="C19" s="285" t="s">
        <v>241</v>
      </c>
      <c r="D19" s="286" t="s">
        <v>14</v>
      </c>
      <c r="E19" s="285">
        <v>3.0</v>
      </c>
      <c r="F19" s="285">
        <v>2.0</v>
      </c>
      <c r="G19" s="287" t="s">
        <v>62</v>
      </c>
      <c r="H19" s="232" t="s">
        <v>155</v>
      </c>
      <c r="I19" s="286" t="s">
        <v>62</v>
      </c>
    </row>
    <row r="20">
      <c r="A20" s="273" t="s">
        <v>175</v>
      </c>
      <c r="B20" s="315">
        <v>18.0</v>
      </c>
      <c r="C20" s="268" t="s">
        <v>242</v>
      </c>
      <c r="D20" s="220" t="s">
        <v>14</v>
      </c>
      <c r="E20" s="268">
        <v>2.0</v>
      </c>
      <c r="F20" s="268">
        <v>9.0</v>
      </c>
      <c r="G20" s="274" t="s">
        <v>57</v>
      </c>
      <c r="H20" s="214"/>
      <c r="I20" s="13"/>
    </row>
    <row r="21">
      <c r="A21" s="273" t="s">
        <v>175</v>
      </c>
      <c r="B21" s="315">
        <v>20.0</v>
      </c>
      <c r="C21" s="268" t="s">
        <v>243</v>
      </c>
      <c r="D21" s="220" t="s">
        <v>14</v>
      </c>
      <c r="E21" s="268">
        <v>6.0</v>
      </c>
      <c r="F21" s="268">
        <v>5.0</v>
      </c>
      <c r="G21" s="274" t="s">
        <v>62</v>
      </c>
      <c r="H21" s="232" t="s">
        <v>185</v>
      </c>
      <c r="I21" s="13"/>
    </row>
    <row r="22">
      <c r="A22" s="273" t="s">
        <v>175</v>
      </c>
      <c r="B22" s="315">
        <v>26.0</v>
      </c>
      <c r="C22" s="268" t="s">
        <v>129</v>
      </c>
      <c r="D22" s="220" t="s">
        <v>220</v>
      </c>
      <c r="E22" s="268">
        <v>0.0</v>
      </c>
      <c r="F22" s="268">
        <v>10.0</v>
      </c>
      <c r="G22" s="274" t="s">
        <v>57</v>
      </c>
      <c r="H22" s="214"/>
      <c r="I22" s="13"/>
    </row>
    <row r="23">
      <c r="A23" s="273" t="s">
        <v>175</v>
      </c>
      <c r="B23" s="315">
        <v>27.0</v>
      </c>
      <c r="C23" s="268" t="s">
        <v>244</v>
      </c>
      <c r="D23" s="220" t="s">
        <v>14</v>
      </c>
      <c r="E23" s="268">
        <v>11.0</v>
      </c>
      <c r="F23" s="268">
        <v>2.0</v>
      </c>
      <c r="G23" s="274" t="s">
        <v>62</v>
      </c>
      <c r="H23" s="214"/>
      <c r="I23" s="13"/>
    </row>
    <row r="24">
      <c r="A24" s="309" t="s">
        <v>27</v>
      </c>
      <c r="B24" s="310">
        <v>1.0</v>
      </c>
      <c r="C24" s="311" t="s">
        <v>245</v>
      </c>
      <c r="D24" s="312" t="s">
        <v>246</v>
      </c>
      <c r="E24" s="313"/>
      <c r="F24" s="313"/>
      <c r="G24" s="314" t="s">
        <v>240</v>
      </c>
      <c r="H24" s="214"/>
      <c r="I24" s="13"/>
    </row>
    <row r="25">
      <c r="A25" s="283" t="s">
        <v>27</v>
      </c>
      <c r="B25" s="284">
        <v>3.0</v>
      </c>
      <c r="C25" s="285" t="s">
        <v>247</v>
      </c>
      <c r="D25" s="286" t="s">
        <v>14</v>
      </c>
      <c r="E25" s="285">
        <v>16.0</v>
      </c>
      <c r="F25" s="285">
        <v>2.0</v>
      </c>
      <c r="G25" s="287" t="s">
        <v>62</v>
      </c>
      <c r="H25" s="214"/>
      <c r="I25" s="286" t="s">
        <v>62</v>
      </c>
    </row>
    <row r="26">
      <c r="A26" s="283" t="s">
        <v>27</v>
      </c>
      <c r="B26" s="284">
        <v>8.0</v>
      </c>
      <c r="C26" s="285" t="s">
        <v>248</v>
      </c>
      <c r="D26" s="286" t="s">
        <v>14</v>
      </c>
      <c r="E26" s="285">
        <v>6.0</v>
      </c>
      <c r="F26" s="285">
        <v>9.0</v>
      </c>
      <c r="G26" s="287" t="s">
        <v>57</v>
      </c>
      <c r="H26" s="214"/>
      <c r="I26" s="286" t="s">
        <v>57</v>
      </c>
    </row>
    <row r="27">
      <c r="A27" s="273" t="s">
        <v>179</v>
      </c>
      <c r="B27" s="315">
        <v>10.0</v>
      </c>
      <c r="C27" s="268" t="s">
        <v>66</v>
      </c>
      <c r="D27" s="220" t="s">
        <v>249</v>
      </c>
      <c r="E27" s="268">
        <v>1.0</v>
      </c>
      <c r="F27" s="268">
        <v>9.0</v>
      </c>
      <c r="G27" s="274" t="s">
        <v>57</v>
      </c>
      <c r="H27" s="214"/>
      <c r="I27" s="13"/>
    </row>
    <row r="28">
      <c r="A28" s="283" t="s">
        <v>27</v>
      </c>
      <c r="B28" s="284">
        <v>16.0</v>
      </c>
      <c r="C28" s="285" t="s">
        <v>140</v>
      </c>
      <c r="D28" s="286" t="s">
        <v>14</v>
      </c>
      <c r="E28" s="285">
        <v>3.0</v>
      </c>
      <c r="F28" s="285">
        <v>4.0</v>
      </c>
      <c r="G28" s="287" t="s">
        <v>72</v>
      </c>
      <c r="H28" s="232" t="s">
        <v>155</v>
      </c>
      <c r="I28" s="286" t="s">
        <v>72</v>
      </c>
    </row>
    <row r="29">
      <c r="A29" s="283" t="s">
        <v>27</v>
      </c>
      <c r="B29" s="284">
        <v>22.0</v>
      </c>
      <c r="C29" s="285" t="s">
        <v>149</v>
      </c>
      <c r="D29" s="286" t="s">
        <v>150</v>
      </c>
      <c r="E29" s="285">
        <v>9.0</v>
      </c>
      <c r="F29" s="285">
        <v>2.0</v>
      </c>
      <c r="G29" s="287" t="s">
        <v>62</v>
      </c>
      <c r="H29" s="214"/>
      <c r="I29" s="286" t="s">
        <v>62</v>
      </c>
    </row>
    <row r="30">
      <c r="A30" s="283" t="s">
        <v>35</v>
      </c>
      <c r="B30" s="284">
        <v>6.0</v>
      </c>
      <c r="C30" s="285" t="s">
        <v>250</v>
      </c>
      <c r="D30" s="286" t="s">
        <v>14</v>
      </c>
      <c r="E30" s="285">
        <v>4.0</v>
      </c>
      <c r="F30" s="285">
        <v>3.0</v>
      </c>
      <c r="G30" s="287" t="s">
        <v>62</v>
      </c>
      <c r="H30" s="214"/>
      <c r="I30" s="286" t="s">
        <v>62</v>
      </c>
    </row>
    <row r="31">
      <c r="A31" s="283" t="s">
        <v>38</v>
      </c>
      <c r="B31" s="284">
        <v>18.0</v>
      </c>
      <c r="C31" s="285" t="s">
        <v>251</v>
      </c>
      <c r="D31" s="286" t="s">
        <v>14</v>
      </c>
      <c r="E31" s="285">
        <v>10.0</v>
      </c>
      <c r="F31" s="285">
        <v>5.0</v>
      </c>
      <c r="G31" s="287" t="s">
        <v>62</v>
      </c>
      <c r="H31" s="214"/>
      <c r="I31" s="286" t="s">
        <v>62</v>
      </c>
    </row>
    <row r="32">
      <c r="A32" s="283" t="s">
        <v>38</v>
      </c>
      <c r="B32" s="284">
        <v>19.0</v>
      </c>
      <c r="C32" s="285" t="s">
        <v>252</v>
      </c>
      <c r="D32" s="286" t="s">
        <v>253</v>
      </c>
      <c r="E32" s="285">
        <v>6.0</v>
      </c>
      <c r="F32" s="285">
        <v>3.0</v>
      </c>
      <c r="G32" s="287" t="s">
        <v>62</v>
      </c>
      <c r="H32" s="214"/>
      <c r="I32" s="286" t="s">
        <v>62</v>
      </c>
    </row>
    <row r="33">
      <c r="A33" s="283" t="s">
        <v>38</v>
      </c>
      <c r="B33" s="284">
        <v>24.0</v>
      </c>
      <c r="C33" s="285" t="s">
        <v>254</v>
      </c>
      <c r="D33" s="286" t="s">
        <v>255</v>
      </c>
      <c r="E33" s="285">
        <v>10.0</v>
      </c>
      <c r="F33" s="285">
        <v>0.0</v>
      </c>
      <c r="G33" s="287" t="s">
        <v>62</v>
      </c>
      <c r="H33" s="214"/>
      <c r="I33" s="286" t="s">
        <v>62</v>
      </c>
    </row>
    <row r="34">
      <c r="A34" s="283" t="s">
        <v>38</v>
      </c>
      <c r="B34" s="284">
        <v>25.0</v>
      </c>
      <c r="C34" s="285" t="s">
        <v>142</v>
      </c>
      <c r="D34" s="286" t="s">
        <v>143</v>
      </c>
      <c r="E34" s="285">
        <v>7.0</v>
      </c>
      <c r="F34" s="285">
        <v>4.0</v>
      </c>
      <c r="G34" s="287" t="s">
        <v>62</v>
      </c>
      <c r="H34" s="214"/>
      <c r="I34" s="286" t="s">
        <v>62</v>
      </c>
    </row>
    <row r="35">
      <c r="A35" s="283" t="s">
        <v>38</v>
      </c>
      <c r="B35" s="284">
        <v>31.0</v>
      </c>
      <c r="C35" s="285" t="s">
        <v>256</v>
      </c>
      <c r="D35" s="286" t="s">
        <v>14</v>
      </c>
      <c r="E35" s="285">
        <v>3.0</v>
      </c>
      <c r="F35" s="285">
        <v>2.0</v>
      </c>
      <c r="G35" s="287" t="s">
        <v>62</v>
      </c>
      <c r="H35" s="214"/>
      <c r="I35" s="286" t="s">
        <v>62</v>
      </c>
    </row>
    <row r="36">
      <c r="A36" s="283" t="s">
        <v>39</v>
      </c>
      <c r="B36" s="284">
        <v>7.0</v>
      </c>
      <c r="C36" s="285" t="s">
        <v>257</v>
      </c>
      <c r="D36" s="286" t="s">
        <v>14</v>
      </c>
      <c r="E36" s="15"/>
      <c r="F36" s="15"/>
      <c r="G36" s="287" t="s">
        <v>62</v>
      </c>
      <c r="H36" s="232" t="s">
        <v>177</v>
      </c>
      <c r="I36" s="286" t="s">
        <v>62</v>
      </c>
    </row>
    <row r="37">
      <c r="A37" s="273" t="s">
        <v>258</v>
      </c>
      <c r="B37" s="315">
        <v>8.0</v>
      </c>
      <c r="C37" s="268" t="s">
        <v>211</v>
      </c>
      <c r="D37" s="220" t="s">
        <v>150</v>
      </c>
      <c r="E37" s="268">
        <v>13.0</v>
      </c>
      <c r="F37" s="268">
        <v>4.0</v>
      </c>
      <c r="G37" s="274" t="s">
        <v>62</v>
      </c>
      <c r="H37" s="214"/>
      <c r="I37" s="13"/>
    </row>
    <row r="38" ht="8.25" customHeight="1">
      <c r="A38" s="248"/>
      <c r="B38" s="261"/>
      <c r="C38" s="262"/>
      <c r="D38" s="261"/>
      <c r="E38" s="262"/>
      <c r="F38" s="262"/>
      <c r="G38" s="263"/>
      <c r="H38" s="189"/>
      <c r="I38" s="302"/>
    </row>
    <row r="39">
      <c r="A39" s="249" t="s">
        <v>259</v>
      </c>
      <c r="B39" s="11"/>
      <c r="C39" s="11"/>
      <c r="D39" s="11"/>
      <c r="E39" s="11"/>
      <c r="F39" s="11"/>
      <c r="G39" s="12"/>
      <c r="H39" s="250"/>
      <c r="I39" s="13"/>
    </row>
    <row r="40">
      <c r="A40" s="294" t="s">
        <v>39</v>
      </c>
      <c r="B40" s="295">
        <v>15.0</v>
      </c>
      <c r="C40" s="142" t="s">
        <v>233</v>
      </c>
      <c r="D40" s="295" t="s">
        <v>143</v>
      </c>
      <c r="E40" s="142">
        <v>8.0</v>
      </c>
      <c r="F40" s="142">
        <v>2.0</v>
      </c>
      <c r="G40" s="296" t="s">
        <v>62</v>
      </c>
      <c r="H40" s="214"/>
      <c r="I40" s="286" t="s">
        <v>62</v>
      </c>
    </row>
    <row r="41">
      <c r="A41" s="297" t="s">
        <v>39</v>
      </c>
      <c r="B41" s="298">
        <v>16.0</v>
      </c>
      <c r="C41" s="316" t="s">
        <v>260</v>
      </c>
      <c r="D41" s="298" t="s">
        <v>143</v>
      </c>
      <c r="E41" s="299">
        <v>5.0</v>
      </c>
      <c r="F41" s="299">
        <v>4.0</v>
      </c>
      <c r="G41" s="300" t="s">
        <v>62</v>
      </c>
      <c r="H41" s="189"/>
      <c r="I41" s="317" t="s">
        <v>62</v>
      </c>
    </row>
    <row r="42">
      <c r="A42" s="255" t="s">
        <v>193</v>
      </c>
      <c r="B42" s="52"/>
      <c r="C42" s="52"/>
      <c r="D42" s="256" t="s">
        <v>194</v>
      </c>
      <c r="E42" s="257">
        <f t="shared" ref="E42:F42" si="1">SUM(E8:E41)</f>
        <v>156</v>
      </c>
      <c r="F42" s="257">
        <f t="shared" si="1"/>
        <v>106</v>
      </c>
      <c r="G42" s="258"/>
      <c r="H42" s="189"/>
      <c r="I42" s="302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COUNTIF(G5:G39,"W")&amp;"-"&amp;COUNTIF(G5:G39,"L")&amp;"-"&amp;COUNTIF(G5:G39,"T")&amp;"-"&amp;COUNTIF(G5:G39,"OTL")</f>
        <v>14-11-0-0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COUNTIF(I5:I39,"W")&amp;"-"&amp;COUNTIF(I5:I39,"L")&amp;"-"&amp;COUNTIF(I5:I39,"T")&amp;"-"&amp;COUNTIF(I5:I39,"OTL")</f>
        <v>12-5-0-0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261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02"/>
    </row>
    <row r="8">
      <c r="A8" s="213" t="s">
        <v>86</v>
      </c>
      <c r="B8" s="52"/>
      <c r="C8" s="52"/>
      <c r="D8" s="52"/>
      <c r="E8" s="52"/>
      <c r="F8" s="52"/>
      <c r="G8" s="53"/>
      <c r="H8" s="320"/>
      <c r="I8" s="13"/>
    </row>
    <row r="9">
      <c r="A9" s="270" t="s">
        <v>171</v>
      </c>
      <c r="B9" s="217">
        <v>21.0</v>
      </c>
      <c r="C9" s="271" t="s">
        <v>262</v>
      </c>
      <c r="D9" s="217" t="s">
        <v>31</v>
      </c>
      <c r="E9" s="271">
        <v>7.0</v>
      </c>
      <c r="F9" s="271">
        <v>0.0</v>
      </c>
      <c r="G9" s="272" t="s">
        <v>62</v>
      </c>
      <c r="H9" s="318"/>
      <c r="I9" s="302"/>
    </row>
    <row r="10">
      <c r="A10" s="273" t="s">
        <v>171</v>
      </c>
      <c r="B10" s="220">
        <v>22.0</v>
      </c>
      <c r="C10" s="268" t="s">
        <v>173</v>
      </c>
      <c r="D10" s="220" t="s">
        <v>31</v>
      </c>
      <c r="E10" s="268">
        <v>10.0</v>
      </c>
      <c r="F10" s="268">
        <v>0.0</v>
      </c>
      <c r="G10" s="274" t="s">
        <v>62</v>
      </c>
      <c r="H10" s="320"/>
      <c r="I10" s="13"/>
    </row>
    <row r="11">
      <c r="A11" s="273" t="s">
        <v>171</v>
      </c>
      <c r="B11" s="220">
        <v>22.0</v>
      </c>
      <c r="C11" s="268" t="s">
        <v>209</v>
      </c>
      <c r="D11" s="220" t="s">
        <v>31</v>
      </c>
      <c r="E11" s="268">
        <v>2.0</v>
      </c>
      <c r="F11" s="268">
        <v>8.0</v>
      </c>
      <c r="G11" s="274" t="s">
        <v>57</v>
      </c>
      <c r="H11" s="320"/>
      <c r="I11" s="13"/>
    </row>
    <row r="12">
      <c r="A12" s="275" t="s">
        <v>171</v>
      </c>
      <c r="B12" s="224">
        <v>23.0</v>
      </c>
      <c r="C12" s="276" t="s">
        <v>198</v>
      </c>
      <c r="D12" s="224" t="s">
        <v>31</v>
      </c>
      <c r="E12" s="276">
        <v>1.0</v>
      </c>
      <c r="F12" s="276">
        <v>6.0</v>
      </c>
      <c r="G12" s="277" t="s">
        <v>57</v>
      </c>
      <c r="H12" s="320"/>
      <c r="I12" s="13"/>
    </row>
    <row r="13">
      <c r="A13" s="226"/>
      <c r="B13" s="52"/>
      <c r="C13" s="52"/>
      <c r="D13" s="52"/>
      <c r="E13" s="52"/>
      <c r="F13" s="52"/>
      <c r="G13" s="53"/>
      <c r="H13" s="320"/>
      <c r="I13" s="13"/>
    </row>
    <row r="14">
      <c r="A14" s="270" t="s">
        <v>171</v>
      </c>
      <c r="B14" s="321">
        <v>28.0</v>
      </c>
      <c r="C14" s="271" t="s">
        <v>263</v>
      </c>
      <c r="D14" s="217" t="s">
        <v>14</v>
      </c>
      <c r="E14" s="271" t="s">
        <v>98</v>
      </c>
      <c r="F14" s="322"/>
      <c r="G14" s="323"/>
      <c r="H14" s="320"/>
      <c r="I14" s="13"/>
    </row>
    <row r="15">
      <c r="A15" s="283" t="s">
        <v>19</v>
      </c>
      <c r="B15" s="284">
        <v>6.0</v>
      </c>
      <c r="C15" s="285" t="s">
        <v>129</v>
      </c>
      <c r="D15" s="286" t="s">
        <v>264</v>
      </c>
      <c r="E15" s="285">
        <v>3.0</v>
      </c>
      <c r="F15" s="285">
        <v>6.0</v>
      </c>
      <c r="G15" s="287" t="s">
        <v>57</v>
      </c>
      <c r="H15" s="320"/>
      <c r="I15" s="286" t="s">
        <v>57</v>
      </c>
    </row>
    <row r="16">
      <c r="A16" s="273" t="s">
        <v>175</v>
      </c>
      <c r="B16" s="315">
        <v>7.0</v>
      </c>
      <c r="C16" s="268" t="s">
        <v>263</v>
      </c>
      <c r="D16" s="220" t="s">
        <v>14</v>
      </c>
      <c r="E16" s="268">
        <v>1.0</v>
      </c>
      <c r="F16" s="268">
        <v>3.0</v>
      </c>
      <c r="G16" s="274" t="s">
        <v>57</v>
      </c>
      <c r="H16" s="320"/>
      <c r="I16" s="13"/>
    </row>
    <row r="17">
      <c r="A17" s="273" t="s">
        <v>175</v>
      </c>
      <c r="B17" s="315">
        <v>13.0</v>
      </c>
      <c r="C17" s="268" t="s">
        <v>265</v>
      </c>
      <c r="D17" s="220" t="s">
        <v>102</v>
      </c>
      <c r="E17" s="268">
        <v>1.0</v>
      </c>
      <c r="F17" s="268">
        <v>6.0</v>
      </c>
      <c r="G17" s="274" t="s">
        <v>57</v>
      </c>
      <c r="H17" s="320"/>
      <c r="I17" s="13"/>
    </row>
    <row r="18">
      <c r="A18" s="283" t="s">
        <v>19</v>
      </c>
      <c r="B18" s="284">
        <v>14.0</v>
      </c>
      <c r="C18" s="285" t="s">
        <v>248</v>
      </c>
      <c r="D18" s="286" t="s">
        <v>14</v>
      </c>
      <c r="E18" s="285">
        <v>7.0</v>
      </c>
      <c r="F18" s="285">
        <v>4.0</v>
      </c>
      <c r="G18" s="287" t="s">
        <v>62</v>
      </c>
      <c r="H18" s="320"/>
      <c r="I18" s="286" t="s">
        <v>62</v>
      </c>
    </row>
    <row r="19">
      <c r="A19" s="283" t="s">
        <v>19</v>
      </c>
      <c r="B19" s="284">
        <v>19.0</v>
      </c>
      <c r="C19" s="285" t="s">
        <v>241</v>
      </c>
      <c r="D19" s="286" t="s">
        <v>14</v>
      </c>
      <c r="E19" s="285">
        <v>13.0</v>
      </c>
      <c r="F19" s="285">
        <v>2.0</v>
      </c>
      <c r="G19" s="287" t="s">
        <v>62</v>
      </c>
      <c r="H19" s="320"/>
      <c r="I19" s="286" t="s">
        <v>62</v>
      </c>
    </row>
    <row r="20">
      <c r="A20" s="273" t="s">
        <v>175</v>
      </c>
      <c r="B20" s="315">
        <v>21.0</v>
      </c>
      <c r="C20" s="268" t="s">
        <v>266</v>
      </c>
      <c r="D20" s="220" t="s">
        <v>14</v>
      </c>
      <c r="E20" s="268" t="s">
        <v>98</v>
      </c>
      <c r="F20" s="324"/>
      <c r="G20" s="325"/>
      <c r="H20" s="320"/>
      <c r="I20" s="13"/>
    </row>
    <row r="21">
      <c r="A21" s="273" t="s">
        <v>179</v>
      </c>
      <c r="B21" s="315">
        <v>3.0</v>
      </c>
      <c r="C21" s="268" t="s">
        <v>59</v>
      </c>
      <c r="D21" s="220" t="s">
        <v>267</v>
      </c>
      <c r="E21" s="268" t="s">
        <v>98</v>
      </c>
      <c r="F21" s="324"/>
      <c r="G21" s="325"/>
      <c r="H21" s="320"/>
      <c r="I21" s="13"/>
    </row>
    <row r="22">
      <c r="A22" s="283" t="s">
        <v>27</v>
      </c>
      <c r="B22" s="284">
        <v>9.0</v>
      </c>
      <c r="C22" s="145" t="s">
        <v>250</v>
      </c>
      <c r="D22" s="286" t="s">
        <v>14</v>
      </c>
      <c r="E22" s="285">
        <v>12.0</v>
      </c>
      <c r="F22" s="285">
        <v>1.0</v>
      </c>
      <c r="G22" s="287" t="s">
        <v>62</v>
      </c>
      <c r="H22" s="320"/>
      <c r="I22" s="286" t="s">
        <v>62</v>
      </c>
    </row>
    <row r="23">
      <c r="A23" s="283" t="s">
        <v>27</v>
      </c>
      <c r="B23" s="284">
        <v>10.0</v>
      </c>
      <c r="C23" s="285" t="s">
        <v>268</v>
      </c>
      <c r="D23" s="286" t="s">
        <v>253</v>
      </c>
      <c r="E23" s="285">
        <v>3.0</v>
      </c>
      <c r="F23" s="285">
        <v>5.0</v>
      </c>
      <c r="G23" s="287" t="s">
        <v>57</v>
      </c>
      <c r="H23" s="320"/>
      <c r="I23" s="286" t="s">
        <v>57</v>
      </c>
    </row>
    <row r="24">
      <c r="A24" s="283" t="s">
        <v>27</v>
      </c>
      <c r="B24" s="284">
        <v>16.0</v>
      </c>
      <c r="C24" s="285" t="s">
        <v>149</v>
      </c>
      <c r="D24" s="286" t="s">
        <v>264</v>
      </c>
      <c r="E24" s="285">
        <v>2.0</v>
      </c>
      <c r="F24" s="285">
        <v>3.0</v>
      </c>
      <c r="G24" s="287" t="s">
        <v>57</v>
      </c>
      <c r="H24" s="320"/>
      <c r="I24" s="286" t="s">
        <v>57</v>
      </c>
    </row>
    <row r="25">
      <c r="A25" s="283" t="s">
        <v>35</v>
      </c>
      <c r="B25" s="284">
        <v>1.0</v>
      </c>
      <c r="C25" s="285" t="s">
        <v>140</v>
      </c>
      <c r="D25" s="286" t="s">
        <v>269</v>
      </c>
      <c r="E25" s="285">
        <v>8.0</v>
      </c>
      <c r="F25" s="285">
        <v>2.0</v>
      </c>
      <c r="G25" s="287" t="s">
        <v>62</v>
      </c>
      <c r="H25" s="320"/>
      <c r="I25" s="286" t="s">
        <v>62</v>
      </c>
    </row>
    <row r="26">
      <c r="A26" s="283" t="s">
        <v>35</v>
      </c>
      <c r="B26" s="284">
        <v>5.0</v>
      </c>
      <c r="C26" s="285" t="s">
        <v>247</v>
      </c>
      <c r="D26" s="286" t="s">
        <v>14</v>
      </c>
      <c r="E26" s="285">
        <v>15.0</v>
      </c>
      <c r="F26" s="285">
        <v>2.0</v>
      </c>
      <c r="G26" s="287" t="s">
        <v>62</v>
      </c>
      <c r="H26" s="320"/>
      <c r="I26" s="286" t="s">
        <v>62</v>
      </c>
    </row>
    <row r="27">
      <c r="A27" s="283" t="s">
        <v>35</v>
      </c>
      <c r="B27" s="284">
        <v>7.0</v>
      </c>
      <c r="C27" s="285" t="s">
        <v>178</v>
      </c>
      <c r="D27" s="286" t="s">
        <v>270</v>
      </c>
      <c r="E27" s="285">
        <v>12.0</v>
      </c>
      <c r="F27" s="285">
        <v>3.0</v>
      </c>
      <c r="G27" s="287" t="s">
        <v>62</v>
      </c>
      <c r="H27" s="320"/>
      <c r="I27" s="286" t="s">
        <v>62</v>
      </c>
    </row>
    <row r="28">
      <c r="A28" s="283" t="s">
        <v>35</v>
      </c>
      <c r="B28" s="284">
        <v>8.0</v>
      </c>
      <c r="C28" s="285" t="s">
        <v>254</v>
      </c>
      <c r="D28" s="286" t="s">
        <v>255</v>
      </c>
      <c r="E28" s="285">
        <v>17.0</v>
      </c>
      <c r="F28" s="285">
        <v>0.0</v>
      </c>
      <c r="G28" s="287" t="s">
        <v>62</v>
      </c>
      <c r="H28" s="320"/>
      <c r="I28" s="286" t="s">
        <v>62</v>
      </c>
    </row>
    <row r="29">
      <c r="A29" s="273" t="s">
        <v>184</v>
      </c>
      <c r="B29" s="315">
        <v>19.0</v>
      </c>
      <c r="C29" s="268" t="s">
        <v>271</v>
      </c>
      <c r="D29" s="220" t="s">
        <v>14</v>
      </c>
      <c r="E29" s="268">
        <v>6.0</v>
      </c>
      <c r="F29" s="268">
        <v>7.0</v>
      </c>
      <c r="G29" s="274" t="s">
        <v>57</v>
      </c>
      <c r="H29" s="320"/>
      <c r="I29" s="13"/>
    </row>
    <row r="30">
      <c r="A30" s="283" t="s">
        <v>38</v>
      </c>
      <c r="B30" s="284">
        <v>25.0</v>
      </c>
      <c r="C30" s="285" t="s">
        <v>272</v>
      </c>
      <c r="D30" s="286" t="s">
        <v>14</v>
      </c>
      <c r="E30" s="285">
        <v>5.0</v>
      </c>
      <c r="F30" s="285">
        <v>2.0</v>
      </c>
      <c r="G30" s="287" t="s">
        <v>62</v>
      </c>
      <c r="H30" s="320"/>
      <c r="I30" s="286" t="s">
        <v>62</v>
      </c>
    </row>
    <row r="31">
      <c r="A31" s="273" t="s">
        <v>184</v>
      </c>
      <c r="B31" s="315">
        <v>26.0</v>
      </c>
      <c r="C31" s="268" t="s">
        <v>66</v>
      </c>
      <c r="D31" s="220" t="s">
        <v>249</v>
      </c>
      <c r="E31" s="268">
        <v>1.0</v>
      </c>
      <c r="F31" s="268">
        <v>5.0</v>
      </c>
      <c r="G31" s="274" t="s">
        <v>57</v>
      </c>
      <c r="H31" s="320"/>
      <c r="I31" s="13"/>
    </row>
    <row r="32">
      <c r="A32" s="283" t="s">
        <v>38</v>
      </c>
      <c r="B32" s="284">
        <v>30.0</v>
      </c>
      <c r="C32" s="285" t="s">
        <v>251</v>
      </c>
      <c r="D32" s="286" t="s">
        <v>14</v>
      </c>
      <c r="E32" s="285">
        <v>9.0</v>
      </c>
      <c r="F32" s="285">
        <v>1.0</v>
      </c>
      <c r="G32" s="287" t="s">
        <v>62</v>
      </c>
      <c r="H32" s="320"/>
      <c r="I32" s="286" t="s">
        <v>62</v>
      </c>
    </row>
    <row r="33">
      <c r="A33" s="283" t="s">
        <v>39</v>
      </c>
      <c r="B33" s="284">
        <v>1.0</v>
      </c>
      <c r="C33" s="285" t="s">
        <v>243</v>
      </c>
      <c r="D33" s="286" t="s">
        <v>14</v>
      </c>
      <c r="E33" s="285">
        <v>1.0</v>
      </c>
      <c r="F33" s="285">
        <v>4.0</v>
      </c>
      <c r="G33" s="287" t="s">
        <v>57</v>
      </c>
      <c r="H33" s="320"/>
      <c r="I33" s="286" t="s">
        <v>57</v>
      </c>
    </row>
    <row r="34">
      <c r="A34" s="283" t="s">
        <v>273</v>
      </c>
      <c r="B34" s="284">
        <v>2.0</v>
      </c>
      <c r="C34" s="285" t="s">
        <v>75</v>
      </c>
      <c r="D34" s="286" t="s">
        <v>274</v>
      </c>
      <c r="E34" s="285">
        <v>1.0</v>
      </c>
      <c r="F34" s="285">
        <v>0.0</v>
      </c>
      <c r="G34" s="287" t="s">
        <v>62</v>
      </c>
      <c r="H34" s="320"/>
      <c r="I34" s="286" t="s">
        <v>62</v>
      </c>
    </row>
    <row r="35">
      <c r="A35" s="283" t="s">
        <v>39</v>
      </c>
      <c r="B35" s="284">
        <v>13.0</v>
      </c>
      <c r="C35" s="285" t="s">
        <v>254</v>
      </c>
      <c r="D35" s="286" t="s">
        <v>255</v>
      </c>
      <c r="E35" s="285">
        <v>16.0</v>
      </c>
      <c r="F35" s="285">
        <v>3.0</v>
      </c>
      <c r="G35" s="287" t="s">
        <v>62</v>
      </c>
      <c r="H35" s="320"/>
      <c r="I35" s="286" t="s">
        <v>62</v>
      </c>
    </row>
    <row r="36">
      <c r="A36" s="326" t="s">
        <v>39</v>
      </c>
      <c r="B36" s="327">
        <v>15.0</v>
      </c>
      <c r="C36" s="245" t="s">
        <v>146</v>
      </c>
      <c r="D36" s="298" t="s">
        <v>275</v>
      </c>
      <c r="E36" s="299">
        <v>7.0</v>
      </c>
      <c r="F36" s="299">
        <v>5.0</v>
      </c>
      <c r="G36" s="300" t="s">
        <v>62</v>
      </c>
      <c r="H36" s="320"/>
      <c r="I36" s="286" t="s">
        <v>62</v>
      </c>
    </row>
    <row r="37">
      <c r="A37" s="248"/>
      <c r="B37" s="261"/>
      <c r="C37" s="262"/>
      <c r="D37" s="261"/>
      <c r="E37" s="262"/>
      <c r="F37" s="262"/>
      <c r="G37" s="263"/>
      <c r="H37" s="318"/>
      <c r="I37" s="302"/>
    </row>
    <row r="38" ht="15.75" customHeight="1">
      <c r="A38" s="293" t="s">
        <v>276</v>
      </c>
      <c r="B38" s="11"/>
      <c r="C38" s="11"/>
      <c r="D38" s="11"/>
      <c r="E38" s="11"/>
      <c r="F38" s="11"/>
      <c r="G38" s="12"/>
      <c r="H38" s="328"/>
      <c r="I38" s="13"/>
    </row>
    <row r="39">
      <c r="A39" s="329" t="s">
        <v>39</v>
      </c>
      <c r="B39" s="330">
        <v>17.0</v>
      </c>
      <c r="C39" s="211" t="s">
        <v>129</v>
      </c>
      <c r="D39" s="330" t="s">
        <v>143</v>
      </c>
      <c r="E39" s="211">
        <v>1.0</v>
      </c>
      <c r="F39" s="211">
        <v>8.0</v>
      </c>
      <c r="G39" s="331" t="s">
        <v>57</v>
      </c>
      <c r="H39" s="320"/>
      <c r="I39" s="286" t="s">
        <v>57</v>
      </c>
    </row>
    <row r="40">
      <c r="A40" s="255" t="s">
        <v>193</v>
      </c>
      <c r="B40" s="52"/>
      <c r="C40" s="52"/>
      <c r="D40" s="256" t="s">
        <v>194</v>
      </c>
      <c r="E40" s="257">
        <f t="shared" ref="E40:F40" si="1">SUM(E9:E39)</f>
        <v>161</v>
      </c>
      <c r="F40" s="257">
        <f t="shared" si="1"/>
        <v>86</v>
      </c>
      <c r="G40" s="258"/>
      <c r="H40" s="318"/>
      <c r="I40" s="302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COUNTIF(G5:G38,"W")&amp;"-"&amp;COUNTIF(G5:G38,"L")&amp;"-"&amp;COUNTIF(G5:G38,"T")&amp;"-"&amp;COUNTIF(G5:G38,"OTL")</f>
        <v>19-5-1-0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COUNTIF(I5:I38,"W")&amp;"-"&amp;COUNTIF(I5:I38,"L")&amp;"-"&amp;COUNTIF(I5:I38,"T")&amp;"-"&amp;COUNTIF(I5:I38,"OTL")</f>
        <v>13-4-0-0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277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02"/>
    </row>
    <row r="8">
      <c r="A8" s="213" t="s">
        <v>278</v>
      </c>
      <c r="B8" s="52"/>
      <c r="C8" s="52"/>
      <c r="D8" s="52"/>
      <c r="E8" s="52"/>
      <c r="F8" s="52"/>
      <c r="G8" s="53"/>
      <c r="H8" s="320"/>
      <c r="I8" s="13"/>
    </row>
    <row r="9">
      <c r="A9" s="270" t="s">
        <v>171</v>
      </c>
      <c r="B9" s="217">
        <v>23.0</v>
      </c>
      <c r="C9" s="271" t="s">
        <v>173</v>
      </c>
      <c r="D9" s="217" t="s">
        <v>31</v>
      </c>
      <c r="E9" s="271">
        <v>6.0</v>
      </c>
      <c r="F9" s="271">
        <v>3.0</v>
      </c>
      <c r="G9" s="272" t="s">
        <v>62</v>
      </c>
      <c r="H9" s="318"/>
      <c r="I9" s="302"/>
    </row>
    <row r="10">
      <c r="A10" s="273" t="s">
        <v>171</v>
      </c>
      <c r="B10" s="220">
        <v>24.0</v>
      </c>
      <c r="C10" s="268" t="s">
        <v>209</v>
      </c>
      <c r="D10" s="220" t="s">
        <v>31</v>
      </c>
      <c r="E10" s="268">
        <v>3.0</v>
      </c>
      <c r="F10" s="268">
        <v>3.0</v>
      </c>
      <c r="G10" s="274" t="s">
        <v>69</v>
      </c>
      <c r="H10" s="320"/>
      <c r="I10" s="13"/>
    </row>
    <row r="11">
      <c r="A11" s="273" t="s">
        <v>171</v>
      </c>
      <c r="B11" s="220">
        <v>24.0</v>
      </c>
      <c r="C11" s="268" t="s">
        <v>198</v>
      </c>
      <c r="D11" s="220" t="s">
        <v>31</v>
      </c>
      <c r="E11" s="268">
        <v>0.0</v>
      </c>
      <c r="F11" s="268">
        <v>6.0</v>
      </c>
      <c r="G11" s="274" t="s">
        <v>57</v>
      </c>
      <c r="H11" s="320"/>
      <c r="I11" s="13"/>
    </row>
    <row r="12">
      <c r="A12" s="275" t="s">
        <v>171</v>
      </c>
      <c r="B12" s="224">
        <v>25.0</v>
      </c>
      <c r="C12" s="276" t="s">
        <v>279</v>
      </c>
      <c r="D12" s="224" t="s">
        <v>31</v>
      </c>
      <c r="E12" s="276">
        <v>9.0</v>
      </c>
      <c r="F12" s="276">
        <v>1.0</v>
      </c>
      <c r="G12" s="277" t="s">
        <v>62</v>
      </c>
      <c r="H12" s="320"/>
      <c r="I12" s="13"/>
    </row>
    <row r="13">
      <c r="A13" s="332" t="s">
        <v>280</v>
      </c>
      <c r="B13" s="52"/>
      <c r="C13" s="52"/>
      <c r="D13" s="52"/>
      <c r="E13" s="52"/>
      <c r="F13" s="52"/>
      <c r="G13" s="53"/>
      <c r="H13" s="320"/>
      <c r="I13" s="13"/>
    </row>
    <row r="14">
      <c r="A14" s="333" t="s">
        <v>171</v>
      </c>
      <c r="B14" s="334">
        <v>25.0</v>
      </c>
      <c r="C14" s="335" t="s">
        <v>281</v>
      </c>
      <c r="D14" s="334" t="s">
        <v>31</v>
      </c>
      <c r="E14" s="335">
        <v>6.0</v>
      </c>
      <c r="F14" s="335">
        <v>4.0</v>
      </c>
      <c r="G14" s="336" t="s">
        <v>62</v>
      </c>
      <c r="H14" s="320"/>
      <c r="I14" s="13"/>
    </row>
    <row r="15">
      <c r="A15" s="200"/>
      <c r="B15" s="204"/>
      <c r="C15" s="337"/>
      <c r="D15" s="204"/>
      <c r="E15" s="337"/>
      <c r="F15" s="337"/>
      <c r="G15" s="205"/>
      <c r="H15" s="320"/>
      <c r="I15" s="13"/>
    </row>
    <row r="16">
      <c r="A16" s="294" t="s">
        <v>19</v>
      </c>
      <c r="B16" s="295">
        <v>7.0</v>
      </c>
      <c r="C16" s="142" t="s">
        <v>243</v>
      </c>
      <c r="D16" s="295" t="s">
        <v>14</v>
      </c>
      <c r="E16" s="142">
        <v>5.0</v>
      </c>
      <c r="F16" s="142">
        <v>1.0</v>
      </c>
      <c r="G16" s="296" t="s">
        <v>62</v>
      </c>
      <c r="H16" s="320"/>
      <c r="I16" s="286" t="s">
        <v>62</v>
      </c>
    </row>
    <row r="17">
      <c r="A17" s="283" t="s">
        <v>19</v>
      </c>
      <c r="B17" s="286">
        <v>14.0</v>
      </c>
      <c r="C17" s="285" t="s">
        <v>248</v>
      </c>
      <c r="D17" s="286" t="s">
        <v>14</v>
      </c>
      <c r="E17" s="285">
        <v>10.0</v>
      </c>
      <c r="F17" s="285">
        <v>2.0</v>
      </c>
      <c r="G17" s="287" t="s">
        <v>62</v>
      </c>
      <c r="H17" s="320"/>
      <c r="I17" s="286" t="s">
        <v>62</v>
      </c>
    </row>
    <row r="18">
      <c r="A18" s="283" t="s">
        <v>19</v>
      </c>
      <c r="B18" s="286">
        <v>15.0</v>
      </c>
      <c r="C18" s="285" t="s">
        <v>142</v>
      </c>
      <c r="D18" s="286" t="s">
        <v>282</v>
      </c>
      <c r="E18" s="285">
        <v>6.0</v>
      </c>
      <c r="F18" s="285">
        <v>1.0</v>
      </c>
      <c r="G18" s="287" t="s">
        <v>62</v>
      </c>
      <c r="H18" s="320"/>
      <c r="I18" s="286" t="s">
        <v>62</v>
      </c>
    </row>
    <row r="19">
      <c r="A19" s="283" t="s">
        <v>19</v>
      </c>
      <c r="B19" s="286">
        <v>21.0</v>
      </c>
      <c r="C19" s="285" t="s">
        <v>254</v>
      </c>
      <c r="D19" s="286" t="s">
        <v>255</v>
      </c>
      <c r="E19" s="285">
        <v>9.0</v>
      </c>
      <c r="F19" s="285">
        <v>1.0</v>
      </c>
      <c r="G19" s="287" t="s">
        <v>62</v>
      </c>
      <c r="H19" s="320"/>
      <c r="I19" s="286" t="s">
        <v>62</v>
      </c>
    </row>
    <row r="20">
      <c r="A20" s="283" t="s">
        <v>19</v>
      </c>
      <c r="B20" s="286">
        <v>23.0</v>
      </c>
      <c r="C20" s="285" t="s">
        <v>247</v>
      </c>
      <c r="D20" s="286" t="s">
        <v>283</v>
      </c>
      <c r="E20" s="285">
        <v>3.0</v>
      </c>
      <c r="F20" s="285">
        <v>7.0</v>
      </c>
      <c r="G20" s="287" t="s">
        <v>57</v>
      </c>
      <c r="H20" s="320"/>
      <c r="I20" s="286" t="s">
        <v>57</v>
      </c>
    </row>
    <row r="21">
      <c r="A21" s="283" t="s">
        <v>19</v>
      </c>
      <c r="B21" s="286">
        <v>29.0</v>
      </c>
      <c r="C21" s="285" t="s">
        <v>129</v>
      </c>
      <c r="D21" s="286" t="s">
        <v>264</v>
      </c>
      <c r="E21" s="285" t="s">
        <v>98</v>
      </c>
      <c r="F21" s="15"/>
      <c r="G21" s="338"/>
      <c r="H21" s="320"/>
      <c r="I21" s="13"/>
    </row>
    <row r="22">
      <c r="A22" s="283" t="s">
        <v>27</v>
      </c>
      <c r="B22" s="286">
        <v>4.0</v>
      </c>
      <c r="C22" s="285" t="s">
        <v>243</v>
      </c>
      <c r="D22" s="286" t="s">
        <v>14</v>
      </c>
      <c r="E22" s="285">
        <v>6.0</v>
      </c>
      <c r="F22" s="285">
        <v>4.0</v>
      </c>
      <c r="G22" s="287" t="s">
        <v>62</v>
      </c>
      <c r="H22" s="320"/>
      <c r="I22" s="286" t="s">
        <v>62</v>
      </c>
    </row>
    <row r="23">
      <c r="A23" s="273" t="s">
        <v>179</v>
      </c>
      <c r="B23" s="220">
        <v>11.0</v>
      </c>
      <c r="C23" s="268" t="s">
        <v>66</v>
      </c>
      <c r="D23" s="220" t="s">
        <v>284</v>
      </c>
      <c r="E23" s="268">
        <v>4.0</v>
      </c>
      <c r="F23" s="268">
        <v>3.0</v>
      </c>
      <c r="G23" s="274" t="s">
        <v>62</v>
      </c>
      <c r="H23" s="320"/>
      <c r="I23" s="13"/>
    </row>
    <row r="24">
      <c r="A24" s="283" t="s">
        <v>27</v>
      </c>
      <c r="B24" s="286">
        <v>18.0</v>
      </c>
      <c r="C24" s="285" t="s">
        <v>272</v>
      </c>
      <c r="D24" s="286" t="s">
        <v>14</v>
      </c>
      <c r="E24" s="285">
        <v>2.0</v>
      </c>
      <c r="F24" s="285">
        <v>3.0</v>
      </c>
      <c r="G24" s="287" t="s">
        <v>57</v>
      </c>
      <c r="H24" s="320"/>
      <c r="I24" s="286" t="s">
        <v>57</v>
      </c>
    </row>
    <row r="25">
      <c r="A25" s="283" t="s">
        <v>35</v>
      </c>
      <c r="B25" s="339">
        <v>2.0</v>
      </c>
      <c r="C25" s="285" t="s">
        <v>75</v>
      </c>
      <c r="D25" s="286" t="s">
        <v>285</v>
      </c>
      <c r="E25" s="285">
        <v>5.0</v>
      </c>
      <c r="F25" s="285">
        <v>3.0</v>
      </c>
      <c r="G25" s="287" t="s">
        <v>62</v>
      </c>
      <c r="H25" s="320"/>
      <c r="I25" s="286" t="s">
        <v>62</v>
      </c>
    </row>
    <row r="26">
      <c r="A26" s="283" t="s">
        <v>35</v>
      </c>
      <c r="B26" s="339">
        <v>4.0</v>
      </c>
      <c r="C26" s="285" t="s">
        <v>286</v>
      </c>
      <c r="D26" s="286" t="s">
        <v>283</v>
      </c>
      <c r="E26" s="285">
        <v>14.0</v>
      </c>
      <c r="F26" s="285">
        <v>5.0</v>
      </c>
      <c r="G26" s="287" t="s">
        <v>62</v>
      </c>
      <c r="H26" s="320"/>
      <c r="I26" s="286" t="s">
        <v>62</v>
      </c>
    </row>
    <row r="27">
      <c r="A27" s="283" t="s">
        <v>35</v>
      </c>
      <c r="B27" s="286">
        <v>9.0</v>
      </c>
      <c r="C27" s="285" t="s">
        <v>251</v>
      </c>
      <c r="D27" s="286" t="s">
        <v>14</v>
      </c>
      <c r="E27" s="285">
        <v>9.0</v>
      </c>
      <c r="F27" s="285">
        <v>1.0</v>
      </c>
      <c r="G27" s="287" t="s">
        <v>62</v>
      </c>
      <c r="H27" s="320"/>
      <c r="I27" s="286" t="s">
        <v>62</v>
      </c>
    </row>
    <row r="28">
      <c r="A28" s="283" t="s">
        <v>35</v>
      </c>
      <c r="B28" s="286">
        <v>11.0</v>
      </c>
      <c r="C28" s="285" t="s">
        <v>268</v>
      </c>
      <c r="D28" s="286" t="s">
        <v>253</v>
      </c>
      <c r="E28" s="285">
        <v>1.0</v>
      </c>
      <c r="F28" s="285">
        <v>6.0</v>
      </c>
      <c r="G28" s="287" t="s">
        <v>57</v>
      </c>
      <c r="H28" s="320"/>
      <c r="I28" s="286" t="s">
        <v>57</v>
      </c>
    </row>
    <row r="29">
      <c r="A29" s="273" t="s">
        <v>184</v>
      </c>
      <c r="B29" s="220">
        <v>22.0</v>
      </c>
      <c r="C29" s="268" t="s">
        <v>242</v>
      </c>
      <c r="D29" s="220" t="s">
        <v>283</v>
      </c>
      <c r="E29" s="268">
        <v>4.0</v>
      </c>
      <c r="F29" s="268">
        <v>1.0</v>
      </c>
      <c r="G29" s="274" t="s">
        <v>62</v>
      </c>
      <c r="H29" s="320"/>
      <c r="I29" s="13"/>
    </row>
    <row r="30">
      <c r="A30" s="283" t="s">
        <v>287</v>
      </c>
      <c r="B30" s="286">
        <v>27.0</v>
      </c>
      <c r="C30" s="285" t="s">
        <v>257</v>
      </c>
      <c r="D30" s="286" t="s">
        <v>14</v>
      </c>
      <c r="E30" s="285">
        <v>1.0</v>
      </c>
      <c r="F30" s="285">
        <v>0.0</v>
      </c>
      <c r="G30" s="287" t="s">
        <v>62</v>
      </c>
      <c r="H30" s="320"/>
      <c r="I30" s="286" t="s">
        <v>62</v>
      </c>
    </row>
    <row r="31">
      <c r="A31" s="273" t="s">
        <v>184</v>
      </c>
      <c r="B31" s="220">
        <v>27.0</v>
      </c>
      <c r="C31" s="152" t="s">
        <v>250</v>
      </c>
      <c r="D31" s="220" t="s">
        <v>14</v>
      </c>
      <c r="E31" s="268">
        <v>6.0</v>
      </c>
      <c r="F31" s="268">
        <v>0.0</v>
      </c>
      <c r="G31" s="274" t="s">
        <v>62</v>
      </c>
      <c r="H31" s="320"/>
      <c r="I31" s="13"/>
    </row>
    <row r="32">
      <c r="A32" s="283" t="s">
        <v>39</v>
      </c>
      <c r="B32" s="286">
        <v>3.0</v>
      </c>
      <c r="C32" s="285" t="s">
        <v>178</v>
      </c>
      <c r="D32" s="286" t="s">
        <v>288</v>
      </c>
      <c r="E32" s="285">
        <v>12.0</v>
      </c>
      <c r="F32" s="285">
        <v>0.0</v>
      </c>
      <c r="G32" s="287" t="s">
        <v>62</v>
      </c>
      <c r="H32" s="320"/>
      <c r="I32" s="286" t="s">
        <v>62</v>
      </c>
    </row>
    <row r="33">
      <c r="A33" s="283" t="s">
        <v>39</v>
      </c>
      <c r="B33" s="286">
        <v>4.0</v>
      </c>
      <c r="C33" s="285" t="s">
        <v>289</v>
      </c>
      <c r="D33" s="286" t="s">
        <v>290</v>
      </c>
      <c r="E33" s="285">
        <v>10.0</v>
      </c>
      <c r="F33" s="285">
        <v>1.0</v>
      </c>
      <c r="G33" s="287" t="s">
        <v>62</v>
      </c>
      <c r="H33" s="320"/>
      <c r="I33" s="286" t="s">
        <v>62</v>
      </c>
    </row>
    <row r="34">
      <c r="A34" s="283" t="s">
        <v>39</v>
      </c>
      <c r="B34" s="286">
        <v>10.0</v>
      </c>
      <c r="C34" s="285" t="s">
        <v>241</v>
      </c>
      <c r="D34" s="286" t="s">
        <v>14</v>
      </c>
      <c r="E34" s="285">
        <v>11.0</v>
      </c>
      <c r="F34" s="285">
        <v>2.0</v>
      </c>
      <c r="G34" s="287" t="s">
        <v>62</v>
      </c>
      <c r="H34" s="320"/>
      <c r="I34" s="286" t="s">
        <v>62</v>
      </c>
    </row>
    <row r="35">
      <c r="A35" s="326" t="s">
        <v>39</v>
      </c>
      <c r="B35" s="298">
        <v>11.0</v>
      </c>
      <c r="C35" s="299" t="s">
        <v>140</v>
      </c>
      <c r="D35" s="298" t="s">
        <v>269</v>
      </c>
      <c r="E35" s="299">
        <v>7.0</v>
      </c>
      <c r="F35" s="299">
        <v>4.0</v>
      </c>
      <c r="G35" s="300" t="s">
        <v>62</v>
      </c>
      <c r="H35" s="320"/>
      <c r="I35" s="286" t="s">
        <v>62</v>
      </c>
    </row>
    <row r="36">
      <c r="A36" s="248"/>
      <c r="B36" s="261"/>
      <c r="C36" s="262"/>
      <c r="D36" s="261"/>
      <c r="E36" s="262"/>
      <c r="F36" s="262"/>
      <c r="G36" s="263"/>
      <c r="H36" s="318"/>
      <c r="I36" s="302"/>
    </row>
    <row r="37" ht="15.75" customHeight="1">
      <c r="A37" s="293" t="s">
        <v>291</v>
      </c>
      <c r="B37" s="11"/>
      <c r="C37" s="11"/>
      <c r="D37" s="11"/>
      <c r="E37" s="11"/>
      <c r="F37" s="11"/>
      <c r="G37" s="12"/>
      <c r="H37" s="328"/>
      <c r="I37" s="13"/>
    </row>
    <row r="38">
      <c r="A38" s="329" t="s">
        <v>39</v>
      </c>
      <c r="B38" s="330">
        <v>18.0</v>
      </c>
      <c r="C38" s="211" t="s">
        <v>125</v>
      </c>
      <c r="D38" s="330" t="s">
        <v>143</v>
      </c>
      <c r="E38" s="211">
        <v>2.0</v>
      </c>
      <c r="F38" s="211">
        <v>5.0</v>
      </c>
      <c r="G38" s="331" t="s">
        <v>57</v>
      </c>
      <c r="H38" s="320"/>
      <c r="I38" s="286" t="s">
        <v>57</v>
      </c>
    </row>
    <row r="39">
      <c r="A39" s="255" t="s">
        <v>193</v>
      </c>
      <c r="B39" s="52"/>
      <c r="C39" s="52"/>
      <c r="D39" s="256" t="s">
        <v>194</v>
      </c>
      <c r="E39" s="257">
        <f t="shared" ref="E39:F39" si="1">SUM(E9:E38)</f>
        <v>151</v>
      </c>
      <c r="F39" s="257">
        <f t="shared" si="1"/>
        <v>67</v>
      </c>
      <c r="G39" s="258"/>
      <c r="H39" s="318"/>
      <c r="I39" s="302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COUNTIF(G5:G38,"W")&amp;"-"&amp;COUNTIF(G5:G38,"L")&amp;"-"&amp;COUNTIF(G5:G38,"T")&amp;"-"&amp;COUNTIF(G5:G38,"OTL")</f>
        <v>19-4-0-2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COUNTIF(I5:I38,"W")&amp;"-"&amp;COUNTIF(I5:I38,"L")&amp;"-"&amp;COUNTIF(I5:I38,"T")&amp;"-"&amp;COUNTIF(I5:I38,"OTL")</f>
        <v>14-3-0-1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292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02"/>
    </row>
    <row r="8">
      <c r="A8" s="213" t="s">
        <v>278</v>
      </c>
      <c r="B8" s="52"/>
      <c r="C8" s="52"/>
      <c r="D8" s="52"/>
      <c r="E8" s="52"/>
      <c r="F8" s="52"/>
      <c r="G8" s="53"/>
      <c r="H8" s="320"/>
      <c r="I8" s="13"/>
    </row>
    <row r="9">
      <c r="A9" s="270" t="s">
        <v>171</v>
      </c>
      <c r="B9" s="217">
        <v>10.0</v>
      </c>
      <c r="C9" s="271" t="s">
        <v>293</v>
      </c>
      <c r="D9" s="217" t="s">
        <v>31</v>
      </c>
      <c r="E9" s="271">
        <v>6.0</v>
      </c>
      <c r="F9" s="271">
        <v>2.0</v>
      </c>
      <c r="G9" s="272" t="s">
        <v>62</v>
      </c>
      <c r="H9" s="318"/>
      <c r="I9" s="302"/>
    </row>
    <row r="10">
      <c r="A10" s="273" t="s">
        <v>171</v>
      </c>
      <c r="B10" s="220">
        <v>11.0</v>
      </c>
      <c r="C10" s="268" t="s">
        <v>209</v>
      </c>
      <c r="D10" s="220" t="s">
        <v>31</v>
      </c>
      <c r="E10" s="268">
        <v>5.0</v>
      </c>
      <c r="F10" s="268">
        <v>4.0</v>
      </c>
      <c r="G10" s="274" t="s">
        <v>62</v>
      </c>
      <c r="H10" s="320"/>
      <c r="I10" s="13"/>
    </row>
    <row r="11">
      <c r="A11" s="275" t="s">
        <v>171</v>
      </c>
      <c r="B11" s="224">
        <v>11.0</v>
      </c>
      <c r="C11" s="276" t="s">
        <v>294</v>
      </c>
      <c r="D11" s="224" t="s">
        <v>31</v>
      </c>
      <c r="E11" s="276">
        <v>4.0</v>
      </c>
      <c r="F11" s="276">
        <v>2.0</v>
      </c>
      <c r="G11" s="277" t="s">
        <v>62</v>
      </c>
      <c r="H11" s="320"/>
      <c r="I11" s="13"/>
    </row>
    <row r="12">
      <c r="A12" s="332" t="s">
        <v>280</v>
      </c>
      <c r="B12" s="52"/>
      <c r="C12" s="52"/>
      <c r="D12" s="52"/>
      <c r="E12" s="52"/>
      <c r="F12" s="52"/>
      <c r="G12" s="53"/>
      <c r="H12" s="320"/>
      <c r="I12" s="13"/>
    </row>
    <row r="13">
      <c r="A13" s="333" t="s">
        <v>171</v>
      </c>
      <c r="B13" s="334">
        <v>12.0</v>
      </c>
      <c r="C13" s="335" t="s">
        <v>172</v>
      </c>
      <c r="D13" s="334" t="s">
        <v>31</v>
      </c>
      <c r="E13" s="335">
        <v>1.0</v>
      </c>
      <c r="F13" s="335">
        <v>4.0</v>
      </c>
      <c r="G13" s="336" t="s">
        <v>57</v>
      </c>
      <c r="H13" s="320"/>
      <c r="I13" s="13"/>
    </row>
    <row r="14">
      <c r="A14" s="340"/>
      <c r="B14" s="341"/>
      <c r="C14" s="342"/>
      <c r="D14" s="341"/>
      <c r="E14" s="342"/>
      <c r="F14" s="342"/>
      <c r="G14" s="343"/>
      <c r="H14" s="320"/>
      <c r="I14" s="13"/>
    </row>
    <row r="15">
      <c r="A15" s="270" t="s">
        <v>175</v>
      </c>
      <c r="B15" s="217">
        <v>1.0</v>
      </c>
      <c r="C15" s="271" t="s">
        <v>271</v>
      </c>
      <c r="D15" s="217" t="s">
        <v>14</v>
      </c>
      <c r="E15" s="271">
        <v>3.0</v>
      </c>
      <c r="F15" s="271">
        <v>2.0</v>
      </c>
      <c r="G15" s="272" t="s">
        <v>62</v>
      </c>
      <c r="H15" s="320"/>
      <c r="I15" s="13"/>
    </row>
    <row r="16">
      <c r="A16" s="283" t="s">
        <v>19</v>
      </c>
      <c r="B16" s="286">
        <v>8.0</v>
      </c>
      <c r="C16" s="285" t="s">
        <v>248</v>
      </c>
      <c r="D16" s="286" t="s">
        <v>14</v>
      </c>
      <c r="E16" s="285">
        <v>5.0</v>
      </c>
      <c r="F16" s="285">
        <v>8.0</v>
      </c>
      <c r="G16" s="287" t="s">
        <v>57</v>
      </c>
      <c r="H16" s="320"/>
      <c r="I16" s="286" t="s">
        <v>57</v>
      </c>
    </row>
    <row r="17">
      <c r="A17" s="283" t="s">
        <v>19</v>
      </c>
      <c r="B17" s="286">
        <v>15.0</v>
      </c>
      <c r="C17" s="145" t="s">
        <v>241</v>
      </c>
      <c r="D17" s="286" t="s">
        <v>14</v>
      </c>
      <c r="E17" s="285">
        <v>8.0</v>
      </c>
      <c r="F17" s="285">
        <v>5.0</v>
      </c>
      <c r="G17" s="287" t="s">
        <v>62</v>
      </c>
      <c r="H17" s="320"/>
      <c r="I17" s="286" t="s">
        <v>62</v>
      </c>
    </row>
    <row r="18">
      <c r="A18" s="283" t="s">
        <v>19</v>
      </c>
      <c r="B18" s="286">
        <v>16.0</v>
      </c>
      <c r="C18" s="285" t="s">
        <v>129</v>
      </c>
      <c r="D18" s="286" t="s">
        <v>295</v>
      </c>
      <c r="E18" s="285">
        <v>1.0</v>
      </c>
      <c r="F18" s="285">
        <v>3.0</v>
      </c>
      <c r="G18" s="287" t="s">
        <v>57</v>
      </c>
      <c r="H18" s="320"/>
      <c r="I18" s="286" t="s">
        <v>57</v>
      </c>
    </row>
    <row r="19">
      <c r="A19" s="273" t="s">
        <v>175</v>
      </c>
      <c r="B19" s="220">
        <v>23.0</v>
      </c>
      <c r="C19" s="268" t="s">
        <v>75</v>
      </c>
      <c r="D19" s="220" t="s">
        <v>274</v>
      </c>
      <c r="E19" s="268">
        <v>6.0</v>
      </c>
      <c r="F19" s="268">
        <v>2.0</v>
      </c>
      <c r="G19" s="274" t="s">
        <v>62</v>
      </c>
      <c r="H19" s="320"/>
      <c r="I19" s="13"/>
    </row>
    <row r="20">
      <c r="A20" s="283" t="s">
        <v>19</v>
      </c>
      <c r="B20" s="286">
        <v>31.0</v>
      </c>
      <c r="C20" s="285" t="s">
        <v>268</v>
      </c>
      <c r="D20" s="286" t="s">
        <v>296</v>
      </c>
      <c r="E20" s="285">
        <v>5.0</v>
      </c>
      <c r="F20" s="285">
        <v>4.0</v>
      </c>
      <c r="G20" s="287" t="s">
        <v>62</v>
      </c>
      <c r="H20" s="320"/>
      <c r="I20" s="286" t="s">
        <v>62</v>
      </c>
    </row>
    <row r="21">
      <c r="A21" s="283" t="s">
        <v>27</v>
      </c>
      <c r="B21" s="286">
        <v>5.0</v>
      </c>
      <c r="C21" s="285" t="s">
        <v>243</v>
      </c>
      <c r="D21" s="286" t="s">
        <v>14</v>
      </c>
      <c r="E21" s="285">
        <v>3.0</v>
      </c>
      <c r="F21" s="285">
        <v>1.0</v>
      </c>
      <c r="G21" s="287" t="s">
        <v>62</v>
      </c>
      <c r="H21" s="320"/>
      <c r="I21" s="286" t="s">
        <v>62</v>
      </c>
    </row>
    <row r="22">
      <c r="A22" s="273" t="s">
        <v>179</v>
      </c>
      <c r="B22" s="220">
        <v>12.0</v>
      </c>
      <c r="C22" s="268" t="s">
        <v>247</v>
      </c>
      <c r="D22" s="220" t="s">
        <v>14</v>
      </c>
      <c r="E22" s="268" t="s">
        <v>297</v>
      </c>
      <c r="G22" s="9"/>
      <c r="H22" s="320"/>
      <c r="I22" s="13"/>
    </row>
    <row r="23">
      <c r="A23" s="283" t="s">
        <v>27</v>
      </c>
      <c r="B23" s="286">
        <v>13.0</v>
      </c>
      <c r="C23" s="145" t="s">
        <v>142</v>
      </c>
      <c r="D23" s="286" t="s">
        <v>282</v>
      </c>
      <c r="E23" s="285">
        <v>14.0</v>
      </c>
      <c r="F23" s="285">
        <v>3.0</v>
      </c>
      <c r="G23" s="287" t="s">
        <v>62</v>
      </c>
      <c r="H23" s="320"/>
      <c r="I23" s="286" t="s">
        <v>62</v>
      </c>
    </row>
    <row r="24">
      <c r="A24" s="283" t="s">
        <v>27</v>
      </c>
      <c r="B24" s="339">
        <v>19.0</v>
      </c>
      <c r="C24" s="285" t="s">
        <v>178</v>
      </c>
      <c r="D24" s="286" t="s">
        <v>298</v>
      </c>
      <c r="E24" s="285">
        <v>9.0</v>
      </c>
      <c r="F24" s="285">
        <v>2.0</v>
      </c>
      <c r="G24" s="287" t="s">
        <v>62</v>
      </c>
      <c r="H24" s="320"/>
      <c r="I24" s="286" t="s">
        <v>62</v>
      </c>
    </row>
    <row r="25">
      <c r="A25" s="283" t="s">
        <v>27</v>
      </c>
      <c r="B25" s="339">
        <v>21.0</v>
      </c>
      <c r="C25" s="285" t="s">
        <v>286</v>
      </c>
      <c r="D25" s="286" t="s">
        <v>299</v>
      </c>
      <c r="E25" s="285">
        <v>14.0</v>
      </c>
      <c r="F25" s="285">
        <v>2.0</v>
      </c>
      <c r="G25" s="287" t="s">
        <v>62</v>
      </c>
      <c r="H25" s="320"/>
      <c r="I25" s="286" t="s">
        <v>62</v>
      </c>
    </row>
    <row r="26">
      <c r="A26" s="283" t="s">
        <v>35</v>
      </c>
      <c r="B26" s="286">
        <v>3.0</v>
      </c>
      <c r="C26" s="285" t="s">
        <v>272</v>
      </c>
      <c r="D26" s="286" t="s">
        <v>14</v>
      </c>
      <c r="E26" s="285">
        <v>7.0</v>
      </c>
      <c r="F26" s="285">
        <v>8.0</v>
      </c>
      <c r="G26" s="287" t="s">
        <v>72</v>
      </c>
      <c r="H26" s="320"/>
      <c r="I26" s="286" t="s">
        <v>72</v>
      </c>
    </row>
    <row r="27">
      <c r="A27" s="283" t="s">
        <v>35</v>
      </c>
      <c r="B27" s="286">
        <v>11.0</v>
      </c>
      <c r="C27" s="285" t="s">
        <v>254</v>
      </c>
      <c r="D27" s="286" t="s">
        <v>300</v>
      </c>
      <c r="E27" s="285">
        <v>3.0</v>
      </c>
      <c r="F27" s="285">
        <v>1.0</v>
      </c>
      <c r="G27" s="287" t="s">
        <v>62</v>
      </c>
      <c r="H27" s="320"/>
      <c r="I27" s="286" t="s">
        <v>62</v>
      </c>
    </row>
    <row r="28">
      <c r="A28" s="273" t="s">
        <v>184</v>
      </c>
      <c r="B28" s="220">
        <v>21.0</v>
      </c>
      <c r="C28" s="268" t="s">
        <v>301</v>
      </c>
      <c r="D28" s="220" t="s">
        <v>14</v>
      </c>
      <c r="E28" s="268">
        <v>5.0</v>
      </c>
      <c r="F28" s="268">
        <v>6.0</v>
      </c>
      <c r="G28" s="274" t="s">
        <v>72</v>
      </c>
      <c r="H28" s="320"/>
      <c r="I28" s="13"/>
    </row>
    <row r="29">
      <c r="A29" s="283" t="s">
        <v>38</v>
      </c>
      <c r="B29" s="286">
        <v>23.0</v>
      </c>
      <c r="C29" s="285" t="s">
        <v>251</v>
      </c>
      <c r="D29" s="286" t="s">
        <v>299</v>
      </c>
      <c r="E29" s="285">
        <v>7.0</v>
      </c>
      <c r="F29" s="285">
        <v>3.0</v>
      </c>
      <c r="G29" s="287" t="s">
        <v>62</v>
      </c>
      <c r="H29" s="320"/>
      <c r="I29" s="286" t="s">
        <v>62</v>
      </c>
    </row>
    <row r="30">
      <c r="A30" s="283" t="s">
        <v>38</v>
      </c>
      <c r="B30" s="286">
        <v>28.0</v>
      </c>
      <c r="C30" s="285" t="s">
        <v>271</v>
      </c>
      <c r="D30" s="286" t="s">
        <v>14</v>
      </c>
      <c r="E30" s="285">
        <v>2.0</v>
      </c>
      <c r="F30" s="285">
        <v>1.0</v>
      </c>
      <c r="G30" s="287" t="s">
        <v>62</v>
      </c>
      <c r="H30" s="320"/>
      <c r="I30" s="286" t="s">
        <v>62</v>
      </c>
    </row>
    <row r="31">
      <c r="A31" s="283" t="s">
        <v>39</v>
      </c>
      <c r="B31" s="286">
        <v>4.0</v>
      </c>
      <c r="C31" s="285" t="s">
        <v>149</v>
      </c>
      <c r="D31" s="286" t="s">
        <v>264</v>
      </c>
      <c r="E31" s="285">
        <v>14.0</v>
      </c>
      <c r="F31" s="285">
        <v>1.0</v>
      </c>
      <c r="G31" s="287" t="s">
        <v>62</v>
      </c>
      <c r="H31" s="320"/>
      <c r="I31" s="286" t="s">
        <v>62</v>
      </c>
    </row>
    <row r="32">
      <c r="A32" s="283" t="s">
        <v>39</v>
      </c>
      <c r="B32" s="286">
        <v>5.0</v>
      </c>
      <c r="C32" s="145" t="s">
        <v>146</v>
      </c>
      <c r="D32" s="286" t="s">
        <v>302</v>
      </c>
      <c r="E32" s="285">
        <v>6.0</v>
      </c>
      <c r="F32" s="285">
        <v>3.0</v>
      </c>
      <c r="G32" s="287" t="s">
        <v>62</v>
      </c>
      <c r="H32" s="320"/>
      <c r="I32" s="286" t="s">
        <v>62</v>
      </c>
    </row>
    <row r="33">
      <c r="A33" s="283" t="s">
        <v>39</v>
      </c>
      <c r="B33" s="286">
        <v>11.0</v>
      </c>
      <c r="C33" s="145" t="s">
        <v>250</v>
      </c>
      <c r="D33" s="286" t="s">
        <v>14</v>
      </c>
      <c r="E33" s="285">
        <v>12.0</v>
      </c>
      <c r="F33" s="285">
        <v>2.0</v>
      </c>
      <c r="G33" s="287" t="s">
        <v>62</v>
      </c>
      <c r="H33" s="320"/>
      <c r="I33" s="286" t="s">
        <v>62</v>
      </c>
    </row>
    <row r="34">
      <c r="A34" s="326" t="s">
        <v>39</v>
      </c>
      <c r="B34" s="298">
        <v>12.0</v>
      </c>
      <c r="C34" s="299" t="s">
        <v>140</v>
      </c>
      <c r="D34" s="298" t="s">
        <v>269</v>
      </c>
      <c r="E34" s="299">
        <v>8.0</v>
      </c>
      <c r="F34" s="299">
        <v>3.0</v>
      </c>
      <c r="G34" s="300" t="s">
        <v>62</v>
      </c>
      <c r="H34" s="320"/>
      <c r="I34" s="286" t="s">
        <v>62</v>
      </c>
    </row>
    <row r="35">
      <c r="A35" s="248"/>
      <c r="B35" s="261"/>
      <c r="C35" s="262"/>
      <c r="D35" s="261"/>
      <c r="E35" s="262"/>
      <c r="F35" s="262"/>
      <c r="G35" s="263"/>
      <c r="H35" s="318"/>
      <c r="I35" s="302"/>
    </row>
    <row r="36" ht="15.75" customHeight="1">
      <c r="A36" s="293" t="s">
        <v>303</v>
      </c>
      <c r="B36" s="11"/>
      <c r="C36" s="11"/>
      <c r="D36" s="11"/>
      <c r="E36" s="11"/>
      <c r="F36" s="11"/>
      <c r="G36" s="12"/>
      <c r="H36" s="319"/>
      <c r="I36" s="302"/>
    </row>
    <row r="37">
      <c r="A37" s="294" t="s">
        <v>39</v>
      </c>
      <c r="B37" s="295">
        <v>19.0</v>
      </c>
      <c r="C37" s="142" t="s">
        <v>272</v>
      </c>
      <c r="D37" s="295" t="s">
        <v>282</v>
      </c>
      <c r="E37" s="142">
        <v>4.0</v>
      </c>
      <c r="F37" s="142">
        <v>1.0</v>
      </c>
      <c r="G37" s="296" t="s">
        <v>62</v>
      </c>
      <c r="H37" s="320"/>
      <c r="I37" s="286" t="s">
        <v>62</v>
      </c>
    </row>
    <row r="38">
      <c r="A38" s="326" t="s">
        <v>39</v>
      </c>
      <c r="B38" s="298">
        <v>20.0</v>
      </c>
      <c r="C38" s="299" t="s">
        <v>271</v>
      </c>
      <c r="D38" s="298" t="s">
        <v>282</v>
      </c>
      <c r="E38" s="299">
        <v>3.0</v>
      </c>
      <c r="F38" s="299">
        <v>6.0</v>
      </c>
      <c r="G38" s="300" t="s">
        <v>57</v>
      </c>
      <c r="H38" s="320"/>
      <c r="I38" s="286" t="s">
        <v>57</v>
      </c>
    </row>
    <row r="39">
      <c r="A39" s="255" t="s">
        <v>304</v>
      </c>
      <c r="B39" s="52"/>
      <c r="C39" s="52"/>
      <c r="D39" s="256" t="s">
        <v>194</v>
      </c>
      <c r="E39" s="257">
        <f t="shared" ref="E39:F39" si="1">SUM(E9:E38)</f>
        <v>155</v>
      </c>
      <c r="F39" s="257">
        <f t="shared" si="1"/>
        <v>79</v>
      </c>
      <c r="G39" s="258"/>
      <c r="H39" s="318"/>
      <c r="I39" s="302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COUNTIF(G5:G34,"W")&amp;"-"&amp;COUNTIF(G5:G34,"L")&amp;"-"&amp;COUNTIF(G5:G34,"T")&amp;"-"&amp;COUNTIF(G5:G34,"OTL")</f>
        <v>18-4-0-1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COUNTIF(I5:I34,"W")&amp;"-"&amp;COUNTIF(I5:I34,"L")&amp;"-"&amp;COUNTIF(I5:I34,"T")&amp;"-"&amp;COUNTIF(I5:I34,"OTL")</f>
        <v>16-2-0-1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305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02"/>
    </row>
    <row r="8">
      <c r="A8" s="270" t="s">
        <v>171</v>
      </c>
      <c r="B8" s="217">
        <v>26.0</v>
      </c>
      <c r="C8" s="271" t="s">
        <v>306</v>
      </c>
      <c r="D8" s="217" t="s">
        <v>307</v>
      </c>
      <c r="E8" s="271">
        <v>2.0</v>
      </c>
      <c r="F8" s="271">
        <v>3.0</v>
      </c>
      <c r="G8" s="272" t="s">
        <v>57</v>
      </c>
      <c r="H8" s="320"/>
      <c r="I8" s="13"/>
    </row>
    <row r="9">
      <c r="A9" s="273" t="s">
        <v>171</v>
      </c>
      <c r="B9" s="220">
        <v>27.0</v>
      </c>
      <c r="C9" s="268" t="s">
        <v>308</v>
      </c>
      <c r="D9" s="220" t="s">
        <v>309</v>
      </c>
      <c r="E9" s="268">
        <v>9.0</v>
      </c>
      <c r="F9" s="268">
        <v>2.0</v>
      </c>
      <c r="G9" s="274" t="s">
        <v>62</v>
      </c>
      <c r="H9" s="318"/>
      <c r="I9" s="302"/>
    </row>
    <row r="10">
      <c r="A10" s="273" t="s">
        <v>175</v>
      </c>
      <c r="B10" s="220">
        <v>3.0</v>
      </c>
      <c r="C10" s="268" t="s">
        <v>59</v>
      </c>
      <c r="D10" s="220" t="s">
        <v>310</v>
      </c>
      <c r="E10" s="268">
        <v>1.0</v>
      </c>
      <c r="F10" s="268">
        <v>5.0</v>
      </c>
      <c r="G10" s="274" t="s">
        <v>57</v>
      </c>
      <c r="H10" s="320"/>
      <c r="I10" s="13"/>
    </row>
    <row r="11">
      <c r="A11" s="283" t="s">
        <v>19</v>
      </c>
      <c r="B11" s="286">
        <v>9.0</v>
      </c>
      <c r="C11" s="285" t="s">
        <v>257</v>
      </c>
      <c r="D11" s="286" t="s">
        <v>14</v>
      </c>
      <c r="E11" s="285">
        <v>11.0</v>
      </c>
      <c r="F11" s="285">
        <v>1.0</v>
      </c>
      <c r="G11" s="287" t="s">
        <v>62</v>
      </c>
      <c r="H11" s="320"/>
      <c r="I11" s="286" t="s">
        <v>62</v>
      </c>
    </row>
    <row r="12">
      <c r="A12" s="283" t="s">
        <v>19</v>
      </c>
      <c r="B12" s="286">
        <v>16.0</v>
      </c>
      <c r="C12" s="145" t="s">
        <v>250</v>
      </c>
      <c r="D12" s="286" t="s">
        <v>14</v>
      </c>
      <c r="E12" s="285">
        <v>8.0</v>
      </c>
      <c r="F12" s="285">
        <v>4.0</v>
      </c>
      <c r="G12" s="287" t="s">
        <v>62</v>
      </c>
      <c r="H12" s="320"/>
      <c r="I12" s="286" t="s">
        <v>62</v>
      </c>
    </row>
    <row r="13">
      <c r="A13" s="283" t="s">
        <v>19</v>
      </c>
      <c r="B13" s="286">
        <v>18.0</v>
      </c>
      <c r="C13" s="145" t="s">
        <v>142</v>
      </c>
      <c r="D13" s="286" t="s">
        <v>253</v>
      </c>
      <c r="E13" s="285">
        <v>10.0</v>
      </c>
      <c r="F13" s="285">
        <v>2.0</v>
      </c>
      <c r="G13" s="287" t="s">
        <v>62</v>
      </c>
      <c r="H13" s="320"/>
      <c r="I13" s="286" t="s">
        <v>62</v>
      </c>
    </row>
    <row r="14">
      <c r="A14" s="283" t="s">
        <v>19</v>
      </c>
      <c r="B14" s="286">
        <v>23.0</v>
      </c>
      <c r="C14" s="285" t="s">
        <v>248</v>
      </c>
      <c r="D14" s="286" t="s">
        <v>14</v>
      </c>
      <c r="E14" s="285">
        <v>10.0</v>
      </c>
      <c r="F14" s="285">
        <v>3.0</v>
      </c>
      <c r="G14" s="287" t="s">
        <v>62</v>
      </c>
      <c r="H14" s="320"/>
      <c r="I14" s="286" t="s">
        <v>62</v>
      </c>
    </row>
    <row r="15">
      <c r="A15" s="283" t="s">
        <v>19</v>
      </c>
      <c r="B15" s="286">
        <v>24.0</v>
      </c>
      <c r="C15" s="285" t="s">
        <v>129</v>
      </c>
      <c r="D15" s="286" t="s">
        <v>264</v>
      </c>
      <c r="E15" s="285">
        <v>8.0</v>
      </c>
      <c r="F15" s="285">
        <v>1.0</v>
      </c>
      <c r="G15" s="287" t="s">
        <v>62</v>
      </c>
      <c r="H15" s="320"/>
      <c r="I15" s="286" t="s">
        <v>62</v>
      </c>
    </row>
    <row r="16">
      <c r="A16" s="283" t="s">
        <v>19</v>
      </c>
      <c r="B16" s="286">
        <v>30.0</v>
      </c>
      <c r="C16" s="285" t="s">
        <v>254</v>
      </c>
      <c r="D16" s="286" t="s">
        <v>255</v>
      </c>
      <c r="E16" s="285">
        <v>9.0</v>
      </c>
      <c r="F16" s="285">
        <v>0.0</v>
      </c>
      <c r="G16" s="287" t="s">
        <v>62</v>
      </c>
      <c r="H16" s="320"/>
      <c r="I16" s="286" t="s">
        <v>62</v>
      </c>
    </row>
    <row r="17">
      <c r="A17" s="283" t="s">
        <v>27</v>
      </c>
      <c r="B17" s="286">
        <v>6.0</v>
      </c>
      <c r="C17" s="285" t="s">
        <v>272</v>
      </c>
      <c r="D17" s="286" t="s">
        <v>14</v>
      </c>
      <c r="E17" s="285">
        <v>13.0</v>
      </c>
      <c r="F17" s="285">
        <v>1.0</v>
      </c>
      <c r="G17" s="287" t="s">
        <v>62</v>
      </c>
      <c r="H17" s="320"/>
      <c r="I17" s="286" t="s">
        <v>62</v>
      </c>
    </row>
    <row r="18">
      <c r="A18" s="283" t="s">
        <v>27</v>
      </c>
      <c r="B18" s="286">
        <v>7.0</v>
      </c>
      <c r="C18" s="285" t="s">
        <v>140</v>
      </c>
      <c r="D18" s="286" t="s">
        <v>269</v>
      </c>
      <c r="E18" s="285">
        <v>7.0</v>
      </c>
      <c r="F18" s="285">
        <v>5.0</v>
      </c>
      <c r="G18" s="287" t="s">
        <v>62</v>
      </c>
      <c r="H18" s="320"/>
      <c r="I18" s="286" t="s">
        <v>62</v>
      </c>
    </row>
    <row r="19">
      <c r="A19" s="283" t="s">
        <v>27</v>
      </c>
      <c r="B19" s="286">
        <v>14.0</v>
      </c>
      <c r="C19" s="285" t="s">
        <v>146</v>
      </c>
      <c r="D19" s="286" t="s">
        <v>302</v>
      </c>
      <c r="E19" s="285">
        <v>3.0</v>
      </c>
      <c r="F19" s="285">
        <v>7.0</v>
      </c>
      <c r="G19" s="287" t="s">
        <v>57</v>
      </c>
      <c r="H19" s="320"/>
      <c r="I19" s="286" t="s">
        <v>57</v>
      </c>
    </row>
    <row r="20">
      <c r="A20" s="283" t="s">
        <v>27</v>
      </c>
      <c r="B20" s="286">
        <v>15.0</v>
      </c>
      <c r="C20" s="285" t="s">
        <v>286</v>
      </c>
      <c r="D20" s="286" t="s">
        <v>186</v>
      </c>
      <c r="E20" s="285" t="s">
        <v>98</v>
      </c>
      <c r="F20" s="15"/>
      <c r="G20" s="338"/>
      <c r="H20" s="320"/>
      <c r="I20" s="13"/>
    </row>
    <row r="21">
      <c r="A21" s="283" t="s">
        <v>27</v>
      </c>
      <c r="B21" s="339">
        <v>20.0</v>
      </c>
      <c r="C21" s="285" t="s">
        <v>257</v>
      </c>
      <c r="D21" s="286" t="s">
        <v>14</v>
      </c>
      <c r="E21" s="285">
        <v>8.0</v>
      </c>
      <c r="F21" s="285">
        <v>0.0</v>
      </c>
      <c r="G21" s="287" t="s">
        <v>62</v>
      </c>
      <c r="H21" s="320"/>
      <c r="I21" s="286" t="s">
        <v>62</v>
      </c>
    </row>
    <row r="22">
      <c r="A22" s="283" t="s">
        <v>27</v>
      </c>
      <c r="B22" s="339">
        <v>22.0</v>
      </c>
      <c r="C22" s="285" t="s">
        <v>268</v>
      </c>
      <c r="D22" s="286" t="s">
        <v>253</v>
      </c>
      <c r="E22" s="285">
        <v>4.0</v>
      </c>
      <c r="F22" s="285">
        <v>1.0</v>
      </c>
      <c r="G22" s="287" t="s">
        <v>62</v>
      </c>
      <c r="H22" s="320"/>
      <c r="I22" s="286" t="s">
        <v>62</v>
      </c>
    </row>
    <row r="23">
      <c r="A23" s="283" t="s">
        <v>35</v>
      </c>
      <c r="B23" s="286">
        <v>5.0</v>
      </c>
      <c r="C23" s="285" t="s">
        <v>146</v>
      </c>
      <c r="D23" s="286" t="s">
        <v>311</v>
      </c>
      <c r="E23" s="285">
        <v>1.0</v>
      </c>
      <c r="F23" s="285">
        <v>2.0</v>
      </c>
      <c r="G23" s="287" t="s">
        <v>72</v>
      </c>
      <c r="H23" s="320"/>
      <c r="I23" s="286" t="s">
        <v>72</v>
      </c>
    </row>
    <row r="24">
      <c r="A24" s="273" t="s">
        <v>227</v>
      </c>
      <c r="B24" s="220">
        <v>6.0</v>
      </c>
      <c r="C24" s="268" t="s">
        <v>263</v>
      </c>
      <c r="D24" s="220" t="s">
        <v>186</v>
      </c>
      <c r="E24" s="268" t="s">
        <v>98</v>
      </c>
      <c r="F24" s="324"/>
      <c r="G24" s="325"/>
      <c r="H24" s="320"/>
      <c r="I24" s="13"/>
    </row>
    <row r="25">
      <c r="A25" s="283" t="s">
        <v>35</v>
      </c>
      <c r="B25" s="286">
        <v>11.0</v>
      </c>
      <c r="C25" s="145" t="s">
        <v>241</v>
      </c>
      <c r="D25" s="286" t="s">
        <v>14</v>
      </c>
      <c r="E25" s="285">
        <v>11.0</v>
      </c>
      <c r="F25" s="285">
        <v>2.0</v>
      </c>
      <c r="G25" s="287" t="s">
        <v>62</v>
      </c>
      <c r="H25" s="320"/>
      <c r="I25" s="286" t="s">
        <v>62</v>
      </c>
    </row>
    <row r="26">
      <c r="A26" s="283" t="s">
        <v>38</v>
      </c>
      <c r="B26" s="286">
        <v>22.0</v>
      </c>
      <c r="C26" s="285" t="s">
        <v>178</v>
      </c>
      <c r="D26" s="286" t="s">
        <v>298</v>
      </c>
      <c r="E26" s="285">
        <v>6.0</v>
      </c>
      <c r="F26" s="285">
        <v>3.0</v>
      </c>
      <c r="G26" s="287" t="s">
        <v>62</v>
      </c>
      <c r="H26" s="320"/>
      <c r="I26" s="286" t="s">
        <v>62</v>
      </c>
    </row>
    <row r="27">
      <c r="A27" s="273" t="s">
        <v>184</v>
      </c>
      <c r="B27" s="220">
        <v>29.0</v>
      </c>
      <c r="C27" s="268" t="s">
        <v>75</v>
      </c>
      <c r="D27" s="220" t="s">
        <v>274</v>
      </c>
      <c r="E27" s="268">
        <v>8.0</v>
      </c>
      <c r="F27" s="268">
        <v>2.0</v>
      </c>
      <c r="G27" s="274" t="s">
        <v>62</v>
      </c>
      <c r="H27" s="320"/>
      <c r="I27" s="13"/>
    </row>
    <row r="28">
      <c r="A28" s="283" t="s">
        <v>39</v>
      </c>
      <c r="B28" s="286">
        <v>4.0</v>
      </c>
      <c r="C28" s="285" t="s">
        <v>178</v>
      </c>
      <c r="D28" s="286" t="s">
        <v>299</v>
      </c>
      <c r="E28" s="285">
        <v>7.0</v>
      </c>
      <c r="F28" s="285">
        <v>4.0</v>
      </c>
      <c r="G28" s="287" t="s">
        <v>62</v>
      </c>
      <c r="H28" s="320"/>
      <c r="I28" s="286" t="s">
        <v>62</v>
      </c>
    </row>
    <row r="29">
      <c r="A29" s="283" t="s">
        <v>39</v>
      </c>
      <c r="B29" s="286">
        <v>5.0</v>
      </c>
      <c r="C29" s="285" t="s">
        <v>243</v>
      </c>
      <c r="D29" s="286" t="s">
        <v>14</v>
      </c>
      <c r="E29" s="285">
        <v>5.0</v>
      </c>
      <c r="F29" s="285">
        <v>1.0</v>
      </c>
      <c r="G29" s="287" t="s">
        <v>62</v>
      </c>
      <c r="H29" s="320"/>
      <c r="I29" s="286" t="s">
        <v>62</v>
      </c>
    </row>
    <row r="30">
      <c r="A30" s="326" t="s">
        <v>39</v>
      </c>
      <c r="B30" s="298">
        <v>12.0</v>
      </c>
      <c r="C30" s="299" t="s">
        <v>263</v>
      </c>
      <c r="D30" s="298" t="s">
        <v>14</v>
      </c>
      <c r="E30" s="299">
        <v>1.0</v>
      </c>
      <c r="F30" s="299">
        <v>9.0</v>
      </c>
      <c r="G30" s="300" t="s">
        <v>57</v>
      </c>
      <c r="H30" s="320"/>
      <c r="I30" s="286" t="s">
        <v>57</v>
      </c>
    </row>
    <row r="31">
      <c r="A31" s="248"/>
      <c r="B31" s="261"/>
      <c r="C31" s="262"/>
      <c r="D31" s="261"/>
      <c r="E31" s="262"/>
      <c r="F31" s="262"/>
      <c r="G31" s="263"/>
      <c r="H31" s="320"/>
      <c r="I31" s="13"/>
    </row>
    <row r="32" ht="27.75" customHeight="1">
      <c r="A32" s="293" t="s">
        <v>312</v>
      </c>
      <c r="B32" s="11"/>
      <c r="C32" s="11"/>
      <c r="D32" s="11"/>
      <c r="E32" s="11"/>
      <c r="F32" s="11"/>
      <c r="G32" s="12"/>
      <c r="H32" s="328"/>
      <c r="I32" s="13"/>
    </row>
    <row r="33">
      <c r="A33" s="294" t="s">
        <v>39</v>
      </c>
      <c r="B33" s="344">
        <v>19.0</v>
      </c>
      <c r="C33" s="142" t="s">
        <v>131</v>
      </c>
      <c r="D33" s="295" t="s">
        <v>313</v>
      </c>
      <c r="E33" s="142">
        <v>7.0</v>
      </c>
      <c r="F33" s="142">
        <v>0.0</v>
      </c>
      <c r="G33" s="296" t="s">
        <v>62</v>
      </c>
      <c r="H33" s="320"/>
      <c r="I33" s="286" t="s">
        <v>62</v>
      </c>
    </row>
    <row r="34">
      <c r="A34" s="326" t="s">
        <v>39</v>
      </c>
      <c r="B34" s="345">
        <v>21.0</v>
      </c>
      <c r="C34" s="299" t="s">
        <v>132</v>
      </c>
      <c r="D34" s="298" t="s">
        <v>313</v>
      </c>
      <c r="E34" s="299">
        <v>6.0</v>
      </c>
      <c r="F34" s="299">
        <v>5.0</v>
      </c>
      <c r="G34" s="300" t="s">
        <v>62</v>
      </c>
      <c r="H34" s="320"/>
      <c r="I34" s="286" t="s">
        <v>62</v>
      </c>
    </row>
    <row r="35" ht="18.0" customHeight="1">
      <c r="A35" s="255" t="s">
        <v>304</v>
      </c>
      <c r="B35" s="52"/>
      <c r="C35" s="52"/>
      <c r="D35" s="256" t="s">
        <v>194</v>
      </c>
      <c r="E35" s="257">
        <f t="shared" ref="E35:F35" si="1">SUM(E8:E34)</f>
        <v>155</v>
      </c>
      <c r="F35" s="257">
        <f t="shared" si="1"/>
        <v>63</v>
      </c>
      <c r="G35" s="258"/>
      <c r="H35" s="318"/>
      <c r="I35" s="302"/>
    </row>
  </sheetData>
  <mergeCells count="3">
    <mergeCell ref="A5:G6"/>
    <mergeCell ref="A32:G32"/>
    <mergeCell ref="A35:C3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COUNTIF(G5:G29,"W")&amp;"-"&amp;COUNTIF(G5:G29,"L")&amp;"-"&amp;COUNTIF(G5:G29,"T")&amp;"-"&amp;COUNTIF(G5:G29,"OTL")</f>
        <v>10-9-0-1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8-9-0-1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314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02"/>
    </row>
    <row r="8">
      <c r="A8" s="346" t="s">
        <v>171</v>
      </c>
      <c r="B8" s="347">
        <v>26.0</v>
      </c>
      <c r="C8" s="348" t="s">
        <v>178</v>
      </c>
      <c r="D8" s="347" t="s">
        <v>298</v>
      </c>
      <c r="E8" s="348">
        <v>8.0</v>
      </c>
      <c r="F8" s="348">
        <v>5.0</v>
      </c>
      <c r="G8" s="349" t="s">
        <v>62</v>
      </c>
      <c r="H8" s="320"/>
      <c r="I8" s="13"/>
    </row>
    <row r="9">
      <c r="A9" s="350" t="s">
        <v>175</v>
      </c>
      <c r="B9" s="351">
        <v>3.0</v>
      </c>
      <c r="C9" s="352" t="s">
        <v>315</v>
      </c>
      <c r="D9" s="351" t="s">
        <v>269</v>
      </c>
      <c r="E9" s="352">
        <v>5.0</v>
      </c>
      <c r="F9" s="352">
        <v>3.0</v>
      </c>
      <c r="G9" s="353" t="s">
        <v>62</v>
      </c>
      <c r="H9" s="318"/>
      <c r="I9" s="302"/>
    </row>
    <row r="10">
      <c r="A10" s="283" t="s">
        <v>19</v>
      </c>
      <c r="B10" s="286">
        <v>10.0</v>
      </c>
      <c r="C10" s="285" t="s">
        <v>247</v>
      </c>
      <c r="D10" s="286" t="s">
        <v>14</v>
      </c>
      <c r="E10" s="285">
        <v>6.0</v>
      </c>
      <c r="F10" s="285">
        <v>3.0</v>
      </c>
      <c r="G10" s="287" t="s">
        <v>62</v>
      </c>
      <c r="H10" s="320"/>
      <c r="I10" s="286" t="s">
        <v>62</v>
      </c>
    </row>
    <row r="11">
      <c r="A11" s="283" t="s">
        <v>19</v>
      </c>
      <c r="B11" s="286">
        <v>17.0</v>
      </c>
      <c r="C11" s="285" t="s">
        <v>242</v>
      </c>
      <c r="D11" s="286" t="s">
        <v>14</v>
      </c>
      <c r="E11" s="285">
        <v>0.0</v>
      </c>
      <c r="F11" s="285">
        <v>7.0</v>
      </c>
      <c r="G11" s="287" t="s">
        <v>57</v>
      </c>
      <c r="H11" s="320"/>
      <c r="I11" s="286" t="s">
        <v>57</v>
      </c>
    </row>
    <row r="12">
      <c r="A12" s="283" t="s">
        <v>19</v>
      </c>
      <c r="B12" s="286">
        <v>19.0</v>
      </c>
      <c r="C12" s="285" t="s">
        <v>265</v>
      </c>
      <c r="D12" s="286" t="s">
        <v>37</v>
      </c>
      <c r="E12" s="285">
        <v>4.0</v>
      </c>
      <c r="F12" s="285">
        <v>10.0</v>
      </c>
      <c r="G12" s="287" t="s">
        <v>57</v>
      </c>
      <c r="H12" s="320"/>
      <c r="I12" s="286" t="s">
        <v>57</v>
      </c>
    </row>
    <row r="13">
      <c r="A13" s="283" t="s">
        <v>19</v>
      </c>
      <c r="B13" s="286">
        <v>24.0</v>
      </c>
      <c r="C13" s="285" t="s">
        <v>316</v>
      </c>
      <c r="D13" s="286" t="s">
        <v>14</v>
      </c>
      <c r="E13" s="285">
        <v>0.0</v>
      </c>
      <c r="F13" s="285">
        <v>7.0</v>
      </c>
      <c r="G13" s="287" t="s">
        <v>57</v>
      </c>
      <c r="H13" s="320"/>
      <c r="I13" s="286" t="s">
        <v>57</v>
      </c>
    </row>
    <row r="14">
      <c r="A14" s="283" t="s">
        <v>19</v>
      </c>
      <c r="B14" s="286">
        <v>28.0</v>
      </c>
      <c r="C14" s="285" t="s">
        <v>129</v>
      </c>
      <c r="D14" s="286" t="s">
        <v>317</v>
      </c>
      <c r="E14" s="285">
        <v>8.0</v>
      </c>
      <c r="F14" s="285">
        <v>3.0</v>
      </c>
      <c r="G14" s="287" t="s">
        <v>62</v>
      </c>
      <c r="H14" s="320"/>
      <c r="I14" s="286" t="s">
        <v>62</v>
      </c>
    </row>
    <row r="15">
      <c r="A15" s="283" t="s">
        <v>27</v>
      </c>
      <c r="B15" s="286">
        <v>1.0</v>
      </c>
      <c r="C15" s="285" t="s">
        <v>66</v>
      </c>
      <c r="D15" s="286" t="s">
        <v>64</v>
      </c>
      <c r="E15" s="285">
        <v>2.0</v>
      </c>
      <c r="F15" s="285">
        <v>9.0</v>
      </c>
      <c r="G15" s="287" t="s">
        <v>57</v>
      </c>
      <c r="H15" s="320"/>
      <c r="I15" s="286" t="s">
        <v>57</v>
      </c>
    </row>
    <row r="16">
      <c r="A16" s="283" t="s">
        <v>27</v>
      </c>
      <c r="B16" s="286">
        <v>8.0</v>
      </c>
      <c r="C16" s="285" t="s">
        <v>254</v>
      </c>
      <c r="D16" s="286" t="s">
        <v>300</v>
      </c>
      <c r="E16" s="285">
        <v>10.0</v>
      </c>
      <c r="F16" s="285">
        <v>5.0</v>
      </c>
      <c r="G16" s="287" t="s">
        <v>62</v>
      </c>
      <c r="H16" s="320"/>
      <c r="I16" s="286" t="s">
        <v>62</v>
      </c>
    </row>
    <row r="17">
      <c r="A17" s="283" t="s">
        <v>27</v>
      </c>
      <c r="B17" s="286">
        <v>14.0</v>
      </c>
      <c r="C17" s="285" t="s">
        <v>75</v>
      </c>
      <c r="D17" s="286" t="s">
        <v>274</v>
      </c>
      <c r="E17" s="285">
        <v>4.0</v>
      </c>
      <c r="F17" s="285">
        <v>0.0</v>
      </c>
      <c r="G17" s="287" t="s">
        <v>62</v>
      </c>
      <c r="H17" s="320"/>
      <c r="I17" s="286" t="s">
        <v>62</v>
      </c>
    </row>
    <row r="18">
      <c r="A18" s="283" t="s">
        <v>27</v>
      </c>
      <c r="B18" s="286">
        <v>15.0</v>
      </c>
      <c r="C18" s="285" t="s">
        <v>318</v>
      </c>
      <c r="D18" s="286" t="s">
        <v>319</v>
      </c>
      <c r="E18" s="285">
        <v>0.0</v>
      </c>
      <c r="F18" s="285">
        <v>6.0</v>
      </c>
      <c r="G18" s="287" t="s">
        <v>57</v>
      </c>
      <c r="H18" s="320"/>
      <c r="I18" s="286" t="s">
        <v>57</v>
      </c>
    </row>
    <row r="19">
      <c r="A19" s="283" t="s">
        <v>27</v>
      </c>
      <c r="B19" s="286">
        <v>21.0</v>
      </c>
      <c r="C19" s="285" t="s">
        <v>248</v>
      </c>
      <c r="D19" s="286" t="s">
        <v>14</v>
      </c>
      <c r="E19" s="285">
        <v>5.0</v>
      </c>
      <c r="F19" s="285">
        <v>2.0</v>
      </c>
      <c r="G19" s="287" t="s">
        <v>62</v>
      </c>
      <c r="H19" s="320"/>
      <c r="I19" s="286" t="s">
        <v>62</v>
      </c>
    </row>
    <row r="20">
      <c r="A20" s="283" t="s">
        <v>35</v>
      </c>
      <c r="B20" s="286">
        <v>12.0</v>
      </c>
      <c r="C20" s="285" t="s">
        <v>236</v>
      </c>
      <c r="D20" s="286" t="s">
        <v>14</v>
      </c>
      <c r="E20" s="285">
        <v>8.0</v>
      </c>
      <c r="F20" s="285">
        <v>2.0</v>
      </c>
      <c r="G20" s="287" t="s">
        <v>62</v>
      </c>
      <c r="H20" s="320"/>
      <c r="I20" s="286" t="s">
        <v>62</v>
      </c>
    </row>
    <row r="21">
      <c r="A21" s="283" t="s">
        <v>38</v>
      </c>
      <c r="B21" s="339">
        <v>23.0</v>
      </c>
      <c r="C21" s="285" t="s">
        <v>320</v>
      </c>
      <c r="D21" s="286" t="s">
        <v>14</v>
      </c>
      <c r="E21" s="285">
        <v>11.0</v>
      </c>
      <c r="F21" s="285">
        <v>3.0</v>
      </c>
      <c r="G21" s="287" t="s">
        <v>62</v>
      </c>
      <c r="H21" s="320"/>
      <c r="I21" s="286" t="s">
        <v>62</v>
      </c>
    </row>
    <row r="22">
      <c r="A22" s="283" t="s">
        <v>38</v>
      </c>
      <c r="B22" s="339">
        <v>24.0</v>
      </c>
      <c r="C22" s="285" t="s">
        <v>59</v>
      </c>
      <c r="D22" s="286" t="s">
        <v>310</v>
      </c>
      <c r="E22" s="285">
        <v>3.0</v>
      </c>
      <c r="F22" s="285">
        <v>4.0</v>
      </c>
      <c r="G22" s="287" t="s">
        <v>72</v>
      </c>
      <c r="H22" s="320"/>
      <c r="I22" s="286" t="s">
        <v>72</v>
      </c>
    </row>
    <row r="23">
      <c r="A23" s="283" t="s">
        <v>39</v>
      </c>
      <c r="B23" s="286">
        <v>6.0</v>
      </c>
      <c r="C23" s="285" t="s">
        <v>263</v>
      </c>
      <c r="D23" s="286" t="s">
        <v>14</v>
      </c>
      <c r="E23" s="285">
        <v>2.0</v>
      </c>
      <c r="F23" s="285">
        <v>8.0</v>
      </c>
      <c r="G23" s="287" t="s">
        <v>57</v>
      </c>
      <c r="H23" s="320"/>
      <c r="I23" s="286" t="s">
        <v>57</v>
      </c>
    </row>
    <row r="24">
      <c r="A24" s="283" t="s">
        <v>39</v>
      </c>
      <c r="B24" s="286">
        <v>8.0</v>
      </c>
      <c r="C24" s="285" t="s">
        <v>268</v>
      </c>
      <c r="D24" s="286" t="s">
        <v>253</v>
      </c>
      <c r="E24" s="285">
        <v>1.0</v>
      </c>
      <c r="F24" s="285">
        <v>4.0</v>
      </c>
      <c r="G24" s="287" t="s">
        <v>57</v>
      </c>
      <c r="H24" s="320"/>
      <c r="I24" s="286" t="s">
        <v>57</v>
      </c>
    </row>
    <row r="25">
      <c r="A25" s="326" t="s">
        <v>39</v>
      </c>
      <c r="B25" s="298">
        <v>13.0</v>
      </c>
      <c r="C25" s="299" t="s">
        <v>321</v>
      </c>
      <c r="D25" s="298" t="s">
        <v>14</v>
      </c>
      <c r="E25" s="299">
        <v>5.0</v>
      </c>
      <c r="F25" s="299">
        <v>6.0</v>
      </c>
      <c r="G25" s="300" t="s">
        <v>57</v>
      </c>
      <c r="H25" s="320"/>
      <c r="I25" s="286" t="s">
        <v>57</v>
      </c>
    </row>
    <row r="26">
      <c r="A26" s="248"/>
      <c r="B26" s="261"/>
      <c r="C26" s="262"/>
      <c r="D26" s="261"/>
      <c r="E26" s="262"/>
      <c r="F26" s="262"/>
      <c r="G26" s="263"/>
      <c r="H26" s="320"/>
      <c r="I26" s="13"/>
    </row>
    <row r="27" ht="27.75" customHeight="1">
      <c r="A27" s="293" t="s">
        <v>322</v>
      </c>
      <c r="B27" s="11"/>
      <c r="C27" s="11"/>
      <c r="D27" s="11"/>
      <c r="E27" s="11"/>
      <c r="F27" s="11"/>
      <c r="G27" s="12"/>
      <c r="H27" s="328"/>
      <c r="I27" s="13"/>
    </row>
    <row r="28">
      <c r="A28" s="294" t="s">
        <v>39</v>
      </c>
      <c r="B28" s="344">
        <v>20.0</v>
      </c>
      <c r="C28" s="142" t="s">
        <v>272</v>
      </c>
      <c r="D28" s="295" t="s">
        <v>323</v>
      </c>
      <c r="E28" s="295">
        <v>5.0</v>
      </c>
      <c r="F28" s="295">
        <v>0.0</v>
      </c>
      <c r="G28" s="296" t="s">
        <v>62</v>
      </c>
      <c r="H28" s="320"/>
      <c r="I28" s="286" t="s">
        <v>62</v>
      </c>
    </row>
    <row r="29">
      <c r="A29" s="326" t="s">
        <v>39</v>
      </c>
      <c r="B29" s="345">
        <v>22.0</v>
      </c>
      <c r="C29" s="299" t="s">
        <v>59</v>
      </c>
      <c r="D29" s="298" t="s">
        <v>310</v>
      </c>
      <c r="E29" s="298">
        <v>0.0</v>
      </c>
      <c r="F29" s="298">
        <v>1.0</v>
      </c>
      <c r="G29" s="300" t="s">
        <v>57</v>
      </c>
      <c r="H29" s="320"/>
      <c r="I29" s="286" t="s">
        <v>57</v>
      </c>
    </row>
    <row r="30" ht="18.0" customHeight="1">
      <c r="A30" s="255" t="s">
        <v>304</v>
      </c>
      <c r="B30" s="52"/>
      <c r="C30" s="52"/>
      <c r="D30" s="256" t="s">
        <v>194</v>
      </c>
      <c r="E30" s="257">
        <f t="shared" ref="E30:F30" si="1">SUM(E8:E29)</f>
        <v>87</v>
      </c>
      <c r="F30" s="257">
        <f t="shared" si="1"/>
        <v>88</v>
      </c>
      <c r="G30" s="258"/>
      <c r="H30" s="318"/>
      <c r="I30" s="302"/>
    </row>
  </sheetData>
  <mergeCells count="3">
    <mergeCell ref="A5:G6"/>
    <mergeCell ref="A27:G27"/>
    <mergeCell ref="A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COUNTIF(G5:G29,"W")&amp;"-"&amp;COUNTIF(G5:G29,"L")&amp;"-"&amp;COUNTIF(G5:G29,"T")&amp;"-"&amp;COUNTIF(G5:G29,"OTL")</f>
        <v>10-9-0-0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9-8-0-0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324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02"/>
    </row>
    <row r="8">
      <c r="A8" s="346" t="s">
        <v>175</v>
      </c>
      <c r="B8" s="347">
        <v>5.0</v>
      </c>
      <c r="C8" s="348" t="s">
        <v>178</v>
      </c>
      <c r="D8" s="347" t="s">
        <v>298</v>
      </c>
      <c r="E8" s="348">
        <v>5.0</v>
      </c>
      <c r="F8" s="348">
        <v>3.0</v>
      </c>
      <c r="G8" s="349" t="s">
        <v>62</v>
      </c>
      <c r="H8" s="320"/>
      <c r="I8" s="13"/>
    </row>
    <row r="9">
      <c r="A9" s="350" t="s">
        <v>175</v>
      </c>
      <c r="B9" s="351">
        <v>6.0</v>
      </c>
      <c r="C9" s="352" t="s">
        <v>140</v>
      </c>
      <c r="D9" s="351" t="s">
        <v>269</v>
      </c>
      <c r="E9" s="352" t="s">
        <v>98</v>
      </c>
      <c r="F9" s="354"/>
      <c r="G9" s="355"/>
      <c r="H9" s="318"/>
      <c r="I9" s="302"/>
    </row>
    <row r="10">
      <c r="A10" s="350" t="s">
        <v>175</v>
      </c>
      <c r="B10" s="351">
        <v>12.0</v>
      </c>
      <c r="C10" s="352" t="s">
        <v>325</v>
      </c>
      <c r="D10" s="351" t="s">
        <v>14</v>
      </c>
      <c r="E10" s="352">
        <v>1.0</v>
      </c>
      <c r="F10" s="352">
        <v>6.0</v>
      </c>
      <c r="G10" s="353" t="s">
        <v>57</v>
      </c>
      <c r="H10" s="320"/>
      <c r="I10" s="13"/>
    </row>
    <row r="11">
      <c r="A11" s="283" t="s">
        <v>19</v>
      </c>
      <c r="B11" s="286">
        <v>13.0</v>
      </c>
      <c r="C11" s="285" t="s">
        <v>326</v>
      </c>
      <c r="D11" s="286" t="s">
        <v>230</v>
      </c>
      <c r="E11" s="285">
        <v>9.0</v>
      </c>
      <c r="F11" s="285">
        <v>3.0</v>
      </c>
      <c r="G11" s="287" t="s">
        <v>62</v>
      </c>
      <c r="H11" s="320"/>
      <c r="I11" s="286" t="s">
        <v>62</v>
      </c>
    </row>
    <row r="12">
      <c r="A12" s="283" t="s">
        <v>19</v>
      </c>
      <c r="B12" s="286">
        <v>19.0</v>
      </c>
      <c r="C12" s="285" t="s">
        <v>263</v>
      </c>
      <c r="D12" s="286" t="s">
        <v>14</v>
      </c>
      <c r="E12" s="285">
        <v>2.0</v>
      </c>
      <c r="F12" s="285">
        <v>8.0</v>
      </c>
      <c r="G12" s="287" t="s">
        <v>57</v>
      </c>
      <c r="H12" s="320"/>
      <c r="I12" s="286" t="s">
        <v>57</v>
      </c>
    </row>
    <row r="13">
      <c r="A13" s="283" t="s">
        <v>19</v>
      </c>
      <c r="B13" s="286">
        <v>26.0</v>
      </c>
      <c r="C13" s="285" t="s">
        <v>272</v>
      </c>
      <c r="D13" s="286" t="s">
        <v>14</v>
      </c>
      <c r="E13" s="285">
        <v>5.0</v>
      </c>
      <c r="F13" s="285">
        <v>4.0</v>
      </c>
      <c r="G13" s="287" t="s">
        <v>62</v>
      </c>
      <c r="H13" s="320"/>
      <c r="I13" s="286" t="s">
        <v>62</v>
      </c>
    </row>
    <row r="14">
      <c r="A14" s="283" t="s">
        <v>27</v>
      </c>
      <c r="B14" s="286">
        <v>3.0</v>
      </c>
      <c r="C14" s="285" t="s">
        <v>75</v>
      </c>
      <c r="D14" s="286" t="s">
        <v>327</v>
      </c>
      <c r="E14" s="285">
        <v>4.0</v>
      </c>
      <c r="F14" s="285">
        <v>6.0</v>
      </c>
      <c r="G14" s="287" t="s">
        <v>57</v>
      </c>
      <c r="H14" s="320"/>
      <c r="I14" s="286" t="s">
        <v>57</v>
      </c>
    </row>
    <row r="15">
      <c r="A15" s="283" t="s">
        <v>27</v>
      </c>
      <c r="B15" s="286">
        <v>9.0</v>
      </c>
      <c r="C15" s="285" t="s">
        <v>242</v>
      </c>
      <c r="D15" s="286" t="s">
        <v>14</v>
      </c>
      <c r="E15" s="285">
        <v>3.0</v>
      </c>
      <c r="F15" s="285">
        <v>6.0</v>
      </c>
      <c r="G15" s="287" t="s">
        <v>57</v>
      </c>
      <c r="H15" s="320"/>
      <c r="I15" s="286" t="s">
        <v>57</v>
      </c>
    </row>
    <row r="16">
      <c r="A16" s="283" t="s">
        <v>27</v>
      </c>
      <c r="B16" s="286">
        <v>16.0</v>
      </c>
      <c r="C16" s="285" t="s">
        <v>328</v>
      </c>
      <c r="D16" s="286" t="s">
        <v>14</v>
      </c>
      <c r="E16" s="285">
        <v>9.0</v>
      </c>
      <c r="F16" s="285">
        <v>2.0</v>
      </c>
      <c r="G16" s="287" t="s">
        <v>62</v>
      </c>
      <c r="H16" s="320"/>
      <c r="I16" s="286" t="s">
        <v>62</v>
      </c>
    </row>
    <row r="17">
      <c r="A17" s="283" t="s">
        <v>329</v>
      </c>
      <c r="B17" s="286">
        <v>17.0</v>
      </c>
      <c r="C17" s="285" t="s">
        <v>265</v>
      </c>
      <c r="D17" s="286" t="s">
        <v>37</v>
      </c>
      <c r="E17" s="285">
        <v>1.0</v>
      </c>
      <c r="F17" s="285">
        <v>0.0</v>
      </c>
      <c r="G17" s="287" t="s">
        <v>62</v>
      </c>
      <c r="H17" s="320"/>
      <c r="I17" s="286" t="s">
        <v>62</v>
      </c>
    </row>
    <row r="18">
      <c r="A18" s="283" t="s">
        <v>27</v>
      </c>
      <c r="B18" s="286">
        <v>30.0</v>
      </c>
      <c r="C18" s="285" t="s">
        <v>330</v>
      </c>
      <c r="D18" s="286" t="s">
        <v>298</v>
      </c>
      <c r="E18" s="285">
        <v>4.0</v>
      </c>
      <c r="F18" s="285">
        <v>3.0</v>
      </c>
      <c r="G18" s="287" t="s">
        <v>62</v>
      </c>
      <c r="H18" s="320"/>
      <c r="I18" s="286" t="s">
        <v>62</v>
      </c>
    </row>
    <row r="19">
      <c r="A19" s="283" t="s">
        <v>35</v>
      </c>
      <c r="B19" s="286">
        <v>1.0</v>
      </c>
      <c r="C19" s="285" t="s">
        <v>202</v>
      </c>
      <c r="D19" s="286" t="s">
        <v>203</v>
      </c>
      <c r="E19" s="285">
        <v>3.0</v>
      </c>
      <c r="F19" s="285">
        <v>7.0</v>
      </c>
      <c r="G19" s="287" t="s">
        <v>57</v>
      </c>
      <c r="H19" s="320"/>
      <c r="I19" s="286" t="s">
        <v>57</v>
      </c>
    </row>
    <row r="20">
      <c r="A20" s="283" t="s">
        <v>35</v>
      </c>
      <c r="B20" s="286">
        <v>7.0</v>
      </c>
      <c r="C20" s="285" t="s">
        <v>247</v>
      </c>
      <c r="D20" s="286" t="s">
        <v>14</v>
      </c>
      <c r="E20" s="285">
        <v>6.0</v>
      </c>
      <c r="F20" s="285">
        <v>9.0</v>
      </c>
      <c r="G20" s="287" t="s">
        <v>57</v>
      </c>
      <c r="H20" s="320"/>
      <c r="I20" s="286" t="s">
        <v>57</v>
      </c>
    </row>
    <row r="21">
      <c r="A21" s="283" t="s">
        <v>38</v>
      </c>
      <c r="B21" s="339">
        <v>19.0</v>
      </c>
      <c r="C21" s="285" t="s">
        <v>331</v>
      </c>
      <c r="D21" s="286" t="s">
        <v>332</v>
      </c>
      <c r="E21" s="285">
        <v>6.0</v>
      </c>
      <c r="F21" s="285">
        <v>4.0</v>
      </c>
      <c r="G21" s="287" t="s">
        <v>62</v>
      </c>
      <c r="H21" s="320"/>
      <c r="I21" s="286" t="s">
        <v>62</v>
      </c>
    </row>
    <row r="22">
      <c r="A22" s="283" t="s">
        <v>38</v>
      </c>
      <c r="B22" s="339">
        <v>25.0</v>
      </c>
      <c r="C22" s="285" t="s">
        <v>257</v>
      </c>
      <c r="D22" s="286" t="s">
        <v>14</v>
      </c>
      <c r="E22" s="285">
        <v>5.0</v>
      </c>
      <c r="F22" s="285">
        <v>0.0</v>
      </c>
      <c r="G22" s="287" t="s">
        <v>62</v>
      </c>
      <c r="H22" s="320"/>
      <c r="I22" s="286" t="s">
        <v>62</v>
      </c>
    </row>
    <row r="23">
      <c r="A23" s="283" t="s">
        <v>38</v>
      </c>
      <c r="B23" s="339">
        <v>27.0</v>
      </c>
      <c r="C23" s="285" t="s">
        <v>59</v>
      </c>
      <c r="D23" s="286" t="s">
        <v>333</v>
      </c>
      <c r="E23" s="285">
        <v>0.0</v>
      </c>
      <c r="F23" s="285">
        <v>7.0</v>
      </c>
      <c r="G23" s="287" t="s">
        <v>57</v>
      </c>
      <c r="H23" s="320"/>
      <c r="I23" s="286" t="s">
        <v>57</v>
      </c>
    </row>
    <row r="24">
      <c r="A24" s="283" t="s">
        <v>39</v>
      </c>
      <c r="B24" s="286">
        <v>1.0</v>
      </c>
      <c r="C24" s="285" t="s">
        <v>320</v>
      </c>
      <c r="D24" s="286" t="s">
        <v>14</v>
      </c>
      <c r="E24" s="285">
        <v>10.0</v>
      </c>
      <c r="F24" s="285">
        <v>1.0</v>
      </c>
      <c r="G24" s="287" t="s">
        <v>62</v>
      </c>
      <c r="H24" s="320"/>
      <c r="I24" s="286" t="s">
        <v>62</v>
      </c>
    </row>
    <row r="25">
      <c r="A25" s="283" t="s">
        <v>39</v>
      </c>
      <c r="B25" s="286">
        <v>2.0</v>
      </c>
      <c r="C25" s="285" t="s">
        <v>66</v>
      </c>
      <c r="D25" s="286" t="s">
        <v>334</v>
      </c>
      <c r="E25" s="285">
        <v>2.0</v>
      </c>
      <c r="F25" s="285">
        <v>6.0</v>
      </c>
      <c r="G25" s="287" t="s">
        <v>57</v>
      </c>
      <c r="H25" s="320"/>
      <c r="I25" s="286" t="s">
        <v>57</v>
      </c>
    </row>
    <row r="26">
      <c r="A26" s="326" t="s">
        <v>39</v>
      </c>
      <c r="B26" s="298">
        <v>15.0</v>
      </c>
      <c r="C26" s="299" t="s">
        <v>266</v>
      </c>
      <c r="D26" s="298" t="s">
        <v>14</v>
      </c>
      <c r="E26" s="299">
        <v>6.0</v>
      </c>
      <c r="F26" s="299">
        <v>4.0</v>
      </c>
      <c r="G26" s="300" t="s">
        <v>62</v>
      </c>
      <c r="H26" s="320"/>
      <c r="I26" s="286" t="s">
        <v>62</v>
      </c>
    </row>
    <row r="27">
      <c r="A27" s="248"/>
      <c r="B27" s="261"/>
      <c r="C27" s="262"/>
      <c r="D27" s="261"/>
      <c r="E27" s="262"/>
      <c r="F27" s="262"/>
      <c r="G27" s="263"/>
      <c r="H27" s="320"/>
      <c r="I27" s="13"/>
    </row>
    <row r="28" ht="27.75" customHeight="1">
      <c r="A28" s="293" t="s">
        <v>335</v>
      </c>
      <c r="B28" s="11"/>
      <c r="C28" s="11"/>
      <c r="D28" s="11"/>
      <c r="E28" s="11"/>
      <c r="F28" s="11"/>
      <c r="G28" s="12"/>
      <c r="H28" s="328"/>
      <c r="I28" s="13"/>
    </row>
    <row r="29">
      <c r="A29" s="329" t="s">
        <v>39</v>
      </c>
      <c r="B29" s="356">
        <v>23.0</v>
      </c>
      <c r="C29" s="211" t="s">
        <v>268</v>
      </c>
      <c r="D29" s="330" t="s">
        <v>253</v>
      </c>
      <c r="E29" s="330">
        <v>4.0</v>
      </c>
      <c r="F29" s="330">
        <v>5.0</v>
      </c>
      <c r="G29" s="331" t="s">
        <v>57</v>
      </c>
      <c r="H29" s="320"/>
      <c r="I29" s="286" t="s">
        <v>57</v>
      </c>
    </row>
    <row r="30" ht="18.0" customHeight="1">
      <c r="A30" s="255" t="s">
        <v>193</v>
      </c>
      <c r="B30" s="52"/>
      <c r="C30" s="52"/>
      <c r="D30" s="256" t="s">
        <v>194</v>
      </c>
      <c r="E30" s="257">
        <f t="shared" ref="E30:F30" si="1">SUM(E8:E29)</f>
        <v>85</v>
      </c>
      <c r="F30" s="257">
        <f t="shared" si="1"/>
        <v>84</v>
      </c>
      <c r="G30" s="258"/>
      <c r="H30" s="318"/>
      <c r="I30" s="302"/>
    </row>
  </sheetData>
  <mergeCells count="3">
    <mergeCell ref="A5:G6"/>
    <mergeCell ref="A28:G28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COUNTIF(G5:G27,"W")&amp;"-"&amp;COUNTIF(G5:G27,"L")&amp;"-"&amp;COUNTIF(G5:G27,"T")&amp;"-"&amp;COUNTIF(G5:G27,"OTL")</f>
        <v>13-5-1-0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11-3-1-0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336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02"/>
    </row>
    <row r="8">
      <c r="A8" s="346" t="s">
        <v>171</v>
      </c>
      <c r="B8" s="347">
        <v>29.0</v>
      </c>
      <c r="C8" s="348" t="s">
        <v>286</v>
      </c>
      <c r="D8" s="347" t="s">
        <v>298</v>
      </c>
      <c r="E8" s="348">
        <v>4.0</v>
      </c>
      <c r="F8" s="348">
        <v>3.0</v>
      </c>
      <c r="G8" s="349" t="s">
        <v>62</v>
      </c>
      <c r="H8" s="320"/>
      <c r="I8" s="13"/>
    </row>
    <row r="9">
      <c r="A9" s="350" t="s">
        <v>175</v>
      </c>
      <c r="B9" s="351">
        <v>11.0</v>
      </c>
      <c r="C9" s="352" t="s">
        <v>244</v>
      </c>
      <c r="D9" s="351" t="s">
        <v>14</v>
      </c>
      <c r="E9" s="352">
        <v>5.0</v>
      </c>
      <c r="F9" s="352">
        <v>6.0</v>
      </c>
      <c r="G9" s="353" t="s">
        <v>57</v>
      </c>
      <c r="H9" s="318"/>
      <c r="I9" s="302"/>
    </row>
    <row r="10">
      <c r="A10" s="283" t="s">
        <v>19</v>
      </c>
      <c r="B10" s="286">
        <v>14.0</v>
      </c>
      <c r="C10" s="285" t="s">
        <v>337</v>
      </c>
      <c r="D10" s="286" t="s">
        <v>319</v>
      </c>
      <c r="E10" s="285">
        <v>6.0</v>
      </c>
      <c r="F10" s="285">
        <v>3.0</v>
      </c>
      <c r="G10" s="287" t="s">
        <v>62</v>
      </c>
      <c r="H10" s="320"/>
      <c r="I10" s="286" t="s">
        <v>62</v>
      </c>
    </row>
    <row r="11">
      <c r="A11" s="283" t="s">
        <v>19</v>
      </c>
      <c r="B11" s="286">
        <v>20.0</v>
      </c>
      <c r="C11" s="285" t="s">
        <v>272</v>
      </c>
      <c r="D11" s="286" t="s">
        <v>14</v>
      </c>
      <c r="E11" s="285">
        <v>2.0</v>
      </c>
      <c r="F11" s="285">
        <v>0.0</v>
      </c>
      <c r="G11" s="287" t="s">
        <v>62</v>
      </c>
      <c r="H11" s="320"/>
      <c r="I11" s="286" t="s">
        <v>62</v>
      </c>
    </row>
    <row r="12">
      <c r="A12" s="283" t="s">
        <v>19</v>
      </c>
      <c r="B12" s="286">
        <v>21.0</v>
      </c>
      <c r="C12" s="285" t="s">
        <v>140</v>
      </c>
      <c r="D12" s="286" t="s">
        <v>269</v>
      </c>
      <c r="E12" s="285">
        <v>8.0</v>
      </c>
      <c r="F12" s="285">
        <v>6.0</v>
      </c>
      <c r="G12" s="287" t="s">
        <v>62</v>
      </c>
      <c r="H12" s="320"/>
      <c r="I12" s="286" t="s">
        <v>62</v>
      </c>
    </row>
    <row r="13">
      <c r="A13" s="283" t="s">
        <v>19</v>
      </c>
      <c r="B13" s="286">
        <v>25.0</v>
      </c>
      <c r="C13" s="285" t="s">
        <v>286</v>
      </c>
      <c r="D13" s="286" t="s">
        <v>14</v>
      </c>
      <c r="E13" s="285">
        <v>4.0</v>
      </c>
      <c r="F13" s="285">
        <v>3.0</v>
      </c>
      <c r="G13" s="287" t="s">
        <v>62</v>
      </c>
      <c r="H13" s="320"/>
      <c r="I13" s="286" t="s">
        <v>62</v>
      </c>
    </row>
    <row r="14">
      <c r="A14" s="283" t="s">
        <v>19</v>
      </c>
      <c r="B14" s="286">
        <v>27.0</v>
      </c>
      <c r="C14" s="285" t="s">
        <v>316</v>
      </c>
      <c r="D14" s="286" t="s">
        <v>14</v>
      </c>
      <c r="E14" s="285" t="s">
        <v>98</v>
      </c>
      <c r="F14" s="15"/>
      <c r="G14" s="287" t="s">
        <v>69</v>
      </c>
      <c r="H14" s="320"/>
      <c r="I14" s="286" t="s">
        <v>69</v>
      </c>
    </row>
    <row r="15">
      <c r="A15" s="283" t="s">
        <v>27</v>
      </c>
      <c r="B15" s="286">
        <v>1.0</v>
      </c>
      <c r="C15" s="285" t="s">
        <v>254</v>
      </c>
      <c r="D15" s="286" t="s">
        <v>255</v>
      </c>
      <c r="E15" s="285">
        <v>7.0</v>
      </c>
      <c r="F15" s="285">
        <v>3.0</v>
      </c>
      <c r="G15" s="287" t="s">
        <v>62</v>
      </c>
      <c r="H15" s="320"/>
      <c r="I15" s="286" t="s">
        <v>62</v>
      </c>
    </row>
    <row r="16">
      <c r="A16" s="283" t="s">
        <v>27</v>
      </c>
      <c r="B16" s="286">
        <v>4.0</v>
      </c>
      <c r="C16" s="285" t="s">
        <v>326</v>
      </c>
      <c r="D16" s="286" t="s">
        <v>230</v>
      </c>
      <c r="E16" s="285">
        <v>5.0</v>
      </c>
      <c r="F16" s="285">
        <v>2.0</v>
      </c>
      <c r="G16" s="287" t="s">
        <v>62</v>
      </c>
      <c r="H16" s="320"/>
      <c r="I16" s="286" t="s">
        <v>62</v>
      </c>
    </row>
    <row r="17">
      <c r="A17" s="283" t="s">
        <v>27</v>
      </c>
      <c r="B17" s="286">
        <v>10.0</v>
      </c>
      <c r="C17" s="285" t="s">
        <v>257</v>
      </c>
      <c r="D17" s="286" t="s">
        <v>14</v>
      </c>
      <c r="E17" s="285">
        <v>8.0</v>
      </c>
      <c r="F17" s="285">
        <v>1.0</v>
      </c>
      <c r="G17" s="287" t="s">
        <v>62</v>
      </c>
      <c r="H17" s="320"/>
      <c r="I17" s="286" t="s">
        <v>62</v>
      </c>
    </row>
    <row r="18">
      <c r="A18" s="283" t="s">
        <v>27</v>
      </c>
      <c r="B18" s="286">
        <v>12.0</v>
      </c>
      <c r="C18" s="285" t="s">
        <v>268</v>
      </c>
      <c r="D18" s="286" t="s">
        <v>253</v>
      </c>
      <c r="E18" s="285">
        <v>5.0</v>
      </c>
      <c r="F18" s="285">
        <v>6.0</v>
      </c>
      <c r="G18" s="287" t="s">
        <v>57</v>
      </c>
      <c r="H18" s="320"/>
      <c r="I18" s="286" t="s">
        <v>57</v>
      </c>
    </row>
    <row r="19">
      <c r="A19" s="350" t="s">
        <v>179</v>
      </c>
      <c r="B19" s="351">
        <v>17.0</v>
      </c>
      <c r="C19" s="352" t="s">
        <v>338</v>
      </c>
      <c r="D19" s="351" t="s">
        <v>339</v>
      </c>
      <c r="E19" s="352">
        <v>3.0</v>
      </c>
      <c r="F19" s="352">
        <v>4.0</v>
      </c>
      <c r="G19" s="353" t="s">
        <v>57</v>
      </c>
      <c r="H19" s="320"/>
      <c r="I19" s="13"/>
    </row>
    <row r="20">
      <c r="A20" s="350" t="s">
        <v>179</v>
      </c>
      <c r="B20" s="351">
        <v>18.0</v>
      </c>
      <c r="C20" s="352" t="s">
        <v>340</v>
      </c>
      <c r="D20" s="351" t="s">
        <v>339</v>
      </c>
      <c r="E20" s="352">
        <v>7.0</v>
      </c>
      <c r="F20" s="352">
        <v>2.0</v>
      </c>
      <c r="G20" s="353" t="s">
        <v>62</v>
      </c>
      <c r="H20" s="320"/>
      <c r="I20" s="13"/>
    </row>
    <row r="21">
      <c r="A21" s="283" t="s">
        <v>35</v>
      </c>
      <c r="B21" s="286">
        <v>1.0</v>
      </c>
      <c r="C21" s="285" t="s">
        <v>341</v>
      </c>
      <c r="D21" s="286" t="s">
        <v>14</v>
      </c>
      <c r="E21" s="285">
        <v>6.0</v>
      </c>
      <c r="F21" s="285">
        <v>7.0</v>
      </c>
      <c r="G21" s="287" t="s">
        <v>57</v>
      </c>
      <c r="H21" s="320"/>
      <c r="I21" s="286" t="s">
        <v>57</v>
      </c>
    </row>
    <row r="22">
      <c r="A22" s="283" t="s">
        <v>38</v>
      </c>
      <c r="B22" s="339">
        <v>19.0</v>
      </c>
      <c r="C22" s="285" t="s">
        <v>248</v>
      </c>
      <c r="D22" s="286" t="s">
        <v>14</v>
      </c>
      <c r="E22" s="285">
        <v>8.0</v>
      </c>
      <c r="F22" s="285">
        <v>3.0</v>
      </c>
      <c r="G22" s="287" t="s">
        <v>62</v>
      </c>
      <c r="H22" s="320"/>
      <c r="I22" s="286" t="s">
        <v>62</v>
      </c>
    </row>
    <row r="23">
      <c r="A23" s="283" t="s">
        <v>38</v>
      </c>
      <c r="B23" s="339">
        <v>26.0</v>
      </c>
      <c r="C23" s="285" t="s">
        <v>263</v>
      </c>
      <c r="D23" s="286" t="s">
        <v>14</v>
      </c>
      <c r="E23" s="285">
        <v>4.0</v>
      </c>
      <c r="F23" s="285">
        <v>2.0</v>
      </c>
      <c r="G23" s="287" t="s">
        <v>62</v>
      </c>
      <c r="H23" s="320"/>
      <c r="I23" s="286" t="s">
        <v>62</v>
      </c>
    </row>
    <row r="24">
      <c r="A24" s="283" t="s">
        <v>38</v>
      </c>
      <c r="B24" s="339">
        <v>27.0</v>
      </c>
      <c r="C24" s="285" t="s">
        <v>318</v>
      </c>
      <c r="D24" s="286" t="s">
        <v>319</v>
      </c>
      <c r="E24" s="285">
        <v>3.0</v>
      </c>
      <c r="F24" s="285">
        <v>6.0</v>
      </c>
      <c r="G24" s="287" t="s">
        <v>57</v>
      </c>
      <c r="H24" s="320"/>
      <c r="I24" s="286" t="s">
        <v>57</v>
      </c>
    </row>
    <row r="25">
      <c r="A25" s="283" t="s">
        <v>39</v>
      </c>
      <c r="B25" s="286">
        <v>2.0</v>
      </c>
      <c r="C25" s="285" t="s">
        <v>178</v>
      </c>
      <c r="D25" s="286" t="s">
        <v>298</v>
      </c>
      <c r="E25" s="285">
        <v>4.0</v>
      </c>
      <c r="F25" s="285">
        <v>3.0</v>
      </c>
      <c r="G25" s="287" t="s">
        <v>62</v>
      </c>
      <c r="H25" s="320"/>
      <c r="I25" s="286" t="s">
        <v>62</v>
      </c>
    </row>
    <row r="26">
      <c r="A26" s="283" t="s">
        <v>39</v>
      </c>
      <c r="B26" s="286">
        <v>3.0</v>
      </c>
      <c r="C26" s="285" t="s">
        <v>75</v>
      </c>
      <c r="D26" s="286" t="s">
        <v>333</v>
      </c>
      <c r="E26" s="285">
        <v>4.0</v>
      </c>
      <c r="F26" s="285">
        <v>3.0</v>
      </c>
      <c r="G26" s="287" t="s">
        <v>62</v>
      </c>
      <c r="H26" s="320"/>
      <c r="I26" s="286" t="s">
        <v>62</v>
      </c>
    </row>
    <row r="27">
      <c r="A27" s="326" t="s">
        <v>39</v>
      </c>
      <c r="B27" s="298">
        <v>9.0</v>
      </c>
      <c r="C27" s="299" t="s">
        <v>242</v>
      </c>
      <c r="D27" s="298" t="s">
        <v>14</v>
      </c>
      <c r="E27" s="357"/>
      <c r="F27" s="357"/>
      <c r="G27" s="358"/>
      <c r="H27" s="318"/>
      <c r="I27" s="302"/>
    </row>
    <row r="28">
      <c r="A28" s="200"/>
      <c r="B28" s="201"/>
      <c r="C28" s="201"/>
      <c r="D28" s="204"/>
      <c r="E28" s="204"/>
      <c r="F28" s="204"/>
      <c r="G28" s="205"/>
      <c r="H28" s="318"/>
      <c r="I28" s="302"/>
    </row>
    <row r="29" ht="18.0" customHeight="1">
      <c r="A29" s="255" t="s">
        <v>304</v>
      </c>
      <c r="B29" s="52"/>
      <c r="C29" s="52"/>
      <c r="D29" s="256" t="s">
        <v>194</v>
      </c>
      <c r="E29" s="257">
        <f t="shared" ref="E29:F29" si="1">SUM(E8:E27)</f>
        <v>93</v>
      </c>
      <c r="F29" s="257">
        <f t="shared" si="1"/>
        <v>63</v>
      </c>
      <c r="G29" s="258"/>
      <c r="H29" s="318"/>
      <c r="I29" s="302"/>
    </row>
  </sheetData>
  <mergeCells count="2">
    <mergeCell ref="A5:G6"/>
    <mergeCell ref="A29:C29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COUNTIF(G4:G37,"W")&amp;"-"&amp;COUNTIF(G4:G37,"L")&amp;"-"&amp;COUNTIF(G4:G37,"T")&amp;"-"&amp;COUNTIF(G4:G37,"OTL")</f>
        <v>21-4-0-0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COUNTIF(I4:I37,"W")&amp;"-"&amp;COUNTIF(I4:I37,"L")&amp;"-"&amp;COUNTIF(I4:I37,"T")&amp;"-"&amp;COUNTIF(I4:I37,"OTL")</f>
        <v>17-2-0-0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359"/>
      <c r="B4" s="201"/>
      <c r="C4" s="202"/>
      <c r="D4" s="203"/>
      <c r="E4" s="204"/>
      <c r="F4" s="204"/>
      <c r="G4" s="205"/>
      <c r="H4" s="318"/>
      <c r="I4" s="302"/>
    </row>
    <row r="5">
      <c r="A5" s="269" t="s">
        <v>342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02"/>
    </row>
    <row r="8">
      <c r="A8" s="346" t="s">
        <v>175</v>
      </c>
      <c r="B8" s="347">
        <v>7.0</v>
      </c>
      <c r="C8" s="348" t="s">
        <v>328</v>
      </c>
      <c r="D8" s="347" t="s">
        <v>14</v>
      </c>
      <c r="E8" s="348">
        <v>11.0</v>
      </c>
      <c r="F8" s="348">
        <v>1.0</v>
      </c>
      <c r="G8" s="349" t="s">
        <v>62</v>
      </c>
      <c r="H8" s="318"/>
      <c r="I8" s="302"/>
    </row>
    <row r="9">
      <c r="A9" s="283" t="s">
        <v>19</v>
      </c>
      <c r="B9" s="286">
        <v>12.0</v>
      </c>
      <c r="C9" s="285" t="s">
        <v>248</v>
      </c>
      <c r="D9" s="286" t="s">
        <v>14</v>
      </c>
      <c r="E9" s="285">
        <v>4.0</v>
      </c>
      <c r="F9" s="285">
        <v>1.0</v>
      </c>
      <c r="G9" s="287" t="s">
        <v>62</v>
      </c>
      <c r="H9" s="360"/>
      <c r="I9" s="317" t="s">
        <v>62</v>
      </c>
    </row>
    <row r="10">
      <c r="A10" s="283" t="s">
        <v>19</v>
      </c>
      <c r="B10" s="286">
        <v>15.0</v>
      </c>
      <c r="C10" s="285" t="s">
        <v>343</v>
      </c>
      <c r="D10" s="286" t="s">
        <v>334</v>
      </c>
      <c r="E10" s="285">
        <v>5.0</v>
      </c>
      <c r="F10" s="285">
        <v>2.0</v>
      </c>
      <c r="G10" s="287" t="s">
        <v>62</v>
      </c>
      <c r="H10" s="360"/>
      <c r="I10" s="317" t="s">
        <v>62</v>
      </c>
    </row>
    <row r="11">
      <c r="A11" s="283" t="s">
        <v>19</v>
      </c>
      <c r="B11" s="286">
        <v>21.0</v>
      </c>
      <c r="C11" s="285" t="s">
        <v>266</v>
      </c>
      <c r="D11" s="286" t="s">
        <v>14</v>
      </c>
      <c r="E11" s="285">
        <v>10.0</v>
      </c>
      <c r="F11" s="285">
        <v>0.0</v>
      </c>
      <c r="G11" s="287" t="s">
        <v>62</v>
      </c>
      <c r="H11" s="320"/>
      <c r="I11" s="286" t="s">
        <v>62</v>
      </c>
    </row>
    <row r="12">
      <c r="A12" s="283" t="s">
        <v>19</v>
      </c>
      <c r="B12" s="286">
        <v>22.0</v>
      </c>
      <c r="C12" s="285" t="s">
        <v>344</v>
      </c>
      <c r="D12" s="286" t="s">
        <v>269</v>
      </c>
      <c r="E12" s="285">
        <v>1.0</v>
      </c>
      <c r="F12" s="285">
        <v>2.0</v>
      </c>
      <c r="G12" s="287" t="s">
        <v>57</v>
      </c>
      <c r="H12" s="320"/>
      <c r="I12" s="286" t="s">
        <v>57</v>
      </c>
    </row>
    <row r="13">
      <c r="A13" s="283" t="s">
        <v>19</v>
      </c>
      <c r="B13" s="286">
        <v>26.0</v>
      </c>
      <c r="C13" s="285" t="s">
        <v>345</v>
      </c>
      <c r="D13" s="286" t="s">
        <v>14</v>
      </c>
      <c r="E13" s="285">
        <v>4.0</v>
      </c>
      <c r="F13" s="285">
        <v>3.0</v>
      </c>
      <c r="G13" s="287" t="s">
        <v>62</v>
      </c>
      <c r="H13" s="320"/>
      <c r="I13" s="286" t="s">
        <v>62</v>
      </c>
    </row>
    <row r="14">
      <c r="A14" s="283" t="s">
        <v>19</v>
      </c>
      <c r="B14" s="286">
        <v>28.0</v>
      </c>
      <c r="C14" s="285" t="s">
        <v>328</v>
      </c>
      <c r="D14" s="286" t="s">
        <v>14</v>
      </c>
      <c r="E14" s="285">
        <v>10.0</v>
      </c>
      <c r="F14" s="285">
        <v>0.0</v>
      </c>
      <c r="G14" s="287" t="s">
        <v>62</v>
      </c>
      <c r="H14" s="320"/>
      <c r="I14" s="286" t="s">
        <v>62</v>
      </c>
    </row>
    <row r="15">
      <c r="A15" s="350" t="s">
        <v>179</v>
      </c>
      <c r="B15" s="351">
        <v>4.0</v>
      </c>
      <c r="C15" s="352" t="s">
        <v>346</v>
      </c>
      <c r="D15" s="351" t="s">
        <v>14</v>
      </c>
      <c r="E15" s="352">
        <v>8.0</v>
      </c>
      <c r="F15" s="352">
        <v>0.0</v>
      </c>
      <c r="G15" s="353" t="s">
        <v>62</v>
      </c>
      <c r="H15" s="318"/>
      <c r="I15" s="302"/>
    </row>
    <row r="16">
      <c r="A16" s="283" t="s">
        <v>27</v>
      </c>
      <c r="B16" s="286">
        <v>5.0</v>
      </c>
      <c r="C16" s="285" t="s">
        <v>347</v>
      </c>
      <c r="D16" s="286" t="s">
        <v>333</v>
      </c>
      <c r="E16" s="285">
        <v>5.0</v>
      </c>
      <c r="F16" s="285">
        <v>4.0</v>
      </c>
      <c r="G16" s="287" t="s">
        <v>62</v>
      </c>
      <c r="H16" s="320"/>
      <c r="I16" s="286" t="s">
        <v>62</v>
      </c>
    </row>
    <row r="17">
      <c r="A17" s="283" t="s">
        <v>27</v>
      </c>
      <c r="B17" s="286">
        <v>11.0</v>
      </c>
      <c r="C17" s="285" t="s">
        <v>348</v>
      </c>
      <c r="D17" s="286" t="s">
        <v>14</v>
      </c>
      <c r="E17" s="285">
        <v>8.0</v>
      </c>
      <c r="F17" s="285">
        <v>0.0</v>
      </c>
      <c r="G17" s="287" t="s">
        <v>62</v>
      </c>
      <c r="H17" s="320"/>
      <c r="I17" s="286" t="s">
        <v>62</v>
      </c>
    </row>
    <row r="18">
      <c r="A18" s="283" t="s">
        <v>27</v>
      </c>
      <c r="B18" s="286">
        <v>13.0</v>
      </c>
      <c r="C18" s="285" t="s">
        <v>268</v>
      </c>
      <c r="D18" s="286" t="s">
        <v>253</v>
      </c>
      <c r="E18" s="285">
        <v>3.0</v>
      </c>
      <c r="F18" s="285">
        <v>2.0</v>
      </c>
      <c r="G18" s="287" t="s">
        <v>62</v>
      </c>
      <c r="H18" s="320"/>
      <c r="I18" s="286" t="s">
        <v>62</v>
      </c>
    </row>
    <row r="19">
      <c r="A19" s="283" t="s">
        <v>27</v>
      </c>
      <c r="B19" s="286">
        <v>18.0</v>
      </c>
      <c r="C19" s="285" t="s">
        <v>349</v>
      </c>
      <c r="D19" s="286" t="s">
        <v>14</v>
      </c>
      <c r="E19" s="285">
        <v>6.0</v>
      </c>
      <c r="F19" s="285">
        <v>4.0</v>
      </c>
      <c r="G19" s="287" t="s">
        <v>62</v>
      </c>
      <c r="H19" s="320"/>
      <c r="I19" s="286" t="s">
        <v>62</v>
      </c>
    </row>
    <row r="20">
      <c r="A20" s="283" t="s">
        <v>27</v>
      </c>
      <c r="B20" s="286">
        <v>30.0</v>
      </c>
      <c r="C20" s="285" t="s">
        <v>254</v>
      </c>
      <c r="D20" s="286" t="s">
        <v>350</v>
      </c>
      <c r="E20" s="285">
        <v>7.0</v>
      </c>
      <c r="F20" s="285">
        <v>1.0</v>
      </c>
      <c r="G20" s="287" t="s">
        <v>62</v>
      </c>
      <c r="H20" s="320"/>
      <c r="I20" s="286" t="s">
        <v>62</v>
      </c>
    </row>
    <row r="21">
      <c r="A21" s="283" t="s">
        <v>35</v>
      </c>
      <c r="B21" s="286">
        <v>2.0</v>
      </c>
      <c r="C21" s="285" t="s">
        <v>178</v>
      </c>
      <c r="D21" s="286" t="s">
        <v>298</v>
      </c>
      <c r="E21" s="285">
        <v>10.0</v>
      </c>
      <c r="F21" s="285">
        <v>1.0</v>
      </c>
      <c r="G21" s="287" t="s">
        <v>62</v>
      </c>
      <c r="H21" s="320"/>
      <c r="I21" s="286" t="s">
        <v>62</v>
      </c>
    </row>
    <row r="22">
      <c r="A22" s="350" t="s">
        <v>227</v>
      </c>
      <c r="B22" s="351">
        <v>10.0</v>
      </c>
      <c r="C22" s="352" t="s">
        <v>351</v>
      </c>
      <c r="D22" s="351" t="s">
        <v>352</v>
      </c>
      <c r="E22" s="352">
        <v>1.0</v>
      </c>
      <c r="F22" s="352">
        <v>2.0</v>
      </c>
      <c r="G22" s="353" t="s">
        <v>57</v>
      </c>
      <c r="H22" s="318"/>
      <c r="I22" s="302"/>
    </row>
    <row r="23">
      <c r="A23" s="283" t="s">
        <v>35</v>
      </c>
      <c r="B23" s="286">
        <v>11.0</v>
      </c>
      <c r="C23" s="285" t="s">
        <v>265</v>
      </c>
      <c r="D23" s="286" t="s">
        <v>353</v>
      </c>
      <c r="E23" s="285">
        <v>5.0</v>
      </c>
      <c r="F23" s="285">
        <v>1.0</v>
      </c>
      <c r="G23" s="287" t="s">
        <v>62</v>
      </c>
      <c r="H23" s="320"/>
      <c r="I23" s="286" t="s">
        <v>62</v>
      </c>
    </row>
    <row r="24">
      <c r="A24" s="283" t="s">
        <v>38</v>
      </c>
      <c r="B24" s="286">
        <v>20.0</v>
      </c>
      <c r="C24" s="285" t="s">
        <v>354</v>
      </c>
      <c r="D24" s="286" t="s">
        <v>14</v>
      </c>
      <c r="E24" s="285">
        <v>7.0</v>
      </c>
      <c r="F24" s="285">
        <v>0.0</v>
      </c>
      <c r="G24" s="287" t="s">
        <v>62</v>
      </c>
      <c r="H24" s="320"/>
      <c r="I24" s="286" t="s">
        <v>62</v>
      </c>
    </row>
    <row r="25">
      <c r="A25" s="350" t="s">
        <v>184</v>
      </c>
      <c r="B25" s="351">
        <v>21.0</v>
      </c>
      <c r="C25" s="352" t="s">
        <v>355</v>
      </c>
      <c r="D25" s="351" t="s">
        <v>356</v>
      </c>
      <c r="E25" s="352">
        <v>4.0</v>
      </c>
      <c r="F25" s="352">
        <v>3.0</v>
      </c>
      <c r="G25" s="353" t="s">
        <v>62</v>
      </c>
      <c r="H25" s="318"/>
      <c r="I25" s="302"/>
    </row>
    <row r="26">
      <c r="A26" s="350" t="s">
        <v>184</v>
      </c>
      <c r="B26" s="351">
        <v>27.0</v>
      </c>
      <c r="C26" s="352" t="s">
        <v>357</v>
      </c>
      <c r="D26" s="351" t="s">
        <v>14</v>
      </c>
      <c r="E26" s="352">
        <v>9.0</v>
      </c>
      <c r="F26" s="352">
        <v>3.0</v>
      </c>
      <c r="G26" s="353" t="s">
        <v>62</v>
      </c>
      <c r="H26" s="318"/>
      <c r="I26" s="302"/>
    </row>
    <row r="27">
      <c r="A27" s="283" t="s">
        <v>39</v>
      </c>
      <c r="B27" s="286">
        <v>3.0</v>
      </c>
      <c r="C27" s="285" t="s">
        <v>242</v>
      </c>
      <c r="D27" s="286" t="s">
        <v>14</v>
      </c>
      <c r="E27" s="285">
        <v>5.0</v>
      </c>
      <c r="F27" s="285">
        <v>4.0</v>
      </c>
      <c r="G27" s="287" t="s">
        <v>62</v>
      </c>
      <c r="H27" s="320"/>
      <c r="I27" s="286" t="s">
        <v>62</v>
      </c>
    </row>
    <row r="28">
      <c r="A28" s="283" t="s">
        <v>39</v>
      </c>
      <c r="B28" s="286">
        <v>4.0</v>
      </c>
      <c r="C28" s="285" t="s">
        <v>318</v>
      </c>
      <c r="D28" s="286" t="s">
        <v>319</v>
      </c>
      <c r="E28" s="285">
        <v>1.0</v>
      </c>
      <c r="F28" s="285">
        <v>5.0</v>
      </c>
      <c r="G28" s="287" t="s">
        <v>57</v>
      </c>
      <c r="H28" s="320"/>
      <c r="I28" s="286" t="s">
        <v>57</v>
      </c>
    </row>
    <row r="29">
      <c r="A29" s="350" t="s">
        <v>258</v>
      </c>
      <c r="B29" s="351">
        <v>10.0</v>
      </c>
      <c r="C29" s="352" t="s">
        <v>358</v>
      </c>
      <c r="D29" s="351" t="s">
        <v>359</v>
      </c>
      <c r="E29" s="352">
        <v>1.0</v>
      </c>
      <c r="F29" s="352">
        <v>3.0</v>
      </c>
      <c r="G29" s="353" t="s">
        <v>57</v>
      </c>
      <c r="H29" s="318"/>
      <c r="I29" s="302"/>
    </row>
    <row r="30">
      <c r="A30" s="361" t="s">
        <v>258</v>
      </c>
      <c r="B30" s="362">
        <v>11.0</v>
      </c>
      <c r="C30" s="363" t="s">
        <v>360</v>
      </c>
      <c r="D30" s="362" t="s">
        <v>359</v>
      </c>
      <c r="E30" s="363" t="s">
        <v>240</v>
      </c>
      <c r="F30" s="11"/>
      <c r="G30" s="12"/>
      <c r="H30" s="318"/>
      <c r="I30" s="302"/>
    </row>
    <row r="31">
      <c r="A31" s="200"/>
      <c r="B31" s="201"/>
      <c r="C31" s="201"/>
      <c r="D31" s="204"/>
      <c r="E31" s="204"/>
      <c r="F31" s="204"/>
      <c r="G31" s="205"/>
      <c r="H31" s="318"/>
      <c r="I31" s="302"/>
    </row>
    <row r="32">
      <c r="A32" s="269" t="s">
        <v>361</v>
      </c>
      <c r="B32" s="2"/>
      <c r="C32" s="2"/>
      <c r="D32" s="2"/>
      <c r="E32" s="2"/>
      <c r="F32" s="2"/>
      <c r="G32" s="2"/>
      <c r="H32" s="319"/>
      <c r="I32" s="302"/>
    </row>
    <row r="33">
      <c r="A33" s="209"/>
      <c r="B33" s="11"/>
      <c r="C33" s="11"/>
      <c r="D33" s="11"/>
      <c r="E33" s="11"/>
      <c r="F33" s="11"/>
      <c r="G33" s="11"/>
      <c r="H33" s="319"/>
      <c r="I33" s="302"/>
    </row>
    <row r="34">
      <c r="A34" s="210" t="s">
        <v>168</v>
      </c>
      <c r="B34" s="201"/>
      <c r="C34" s="211" t="s">
        <v>169</v>
      </c>
      <c r="D34" s="211" t="s">
        <v>170</v>
      </c>
      <c r="E34" s="211" t="s">
        <v>7</v>
      </c>
      <c r="F34" s="211" t="s">
        <v>8</v>
      </c>
      <c r="G34" s="212" t="s">
        <v>115</v>
      </c>
      <c r="H34" s="318"/>
      <c r="I34" s="303" t="s">
        <v>4</v>
      </c>
    </row>
    <row r="35">
      <c r="A35" s="294" t="s">
        <v>39</v>
      </c>
      <c r="B35" s="344">
        <v>18.0</v>
      </c>
      <c r="C35" s="142" t="s">
        <v>250</v>
      </c>
      <c r="D35" s="295" t="s">
        <v>362</v>
      </c>
      <c r="E35" s="295">
        <v>4.0</v>
      </c>
      <c r="F35" s="295">
        <v>1.0</v>
      </c>
      <c r="G35" s="296" t="s">
        <v>62</v>
      </c>
      <c r="H35" s="320"/>
      <c r="I35" s="286" t="s">
        <v>62</v>
      </c>
    </row>
    <row r="36">
      <c r="A36" s="283" t="s">
        <v>39</v>
      </c>
      <c r="B36" s="339">
        <v>25.0</v>
      </c>
      <c r="C36" s="285" t="s">
        <v>247</v>
      </c>
      <c r="D36" s="286" t="s">
        <v>363</v>
      </c>
      <c r="E36" s="286">
        <v>8.0</v>
      </c>
      <c r="F36" s="286">
        <v>5.0</v>
      </c>
      <c r="G36" s="287" t="s">
        <v>62</v>
      </c>
      <c r="H36" s="320"/>
      <c r="I36" s="286" t="s">
        <v>62</v>
      </c>
    </row>
    <row r="37">
      <c r="A37" s="326" t="s">
        <v>39</v>
      </c>
      <c r="B37" s="345">
        <v>26.0</v>
      </c>
      <c r="C37" s="299" t="s">
        <v>318</v>
      </c>
      <c r="D37" s="298" t="s">
        <v>363</v>
      </c>
      <c r="E37" s="298">
        <v>3.0</v>
      </c>
      <c r="F37" s="298">
        <v>2.0</v>
      </c>
      <c r="G37" s="300" t="s">
        <v>62</v>
      </c>
      <c r="H37" s="320"/>
      <c r="I37" s="286" t="s">
        <v>62</v>
      </c>
    </row>
    <row r="38" ht="18.0" customHeight="1">
      <c r="A38" s="255" t="s">
        <v>304</v>
      </c>
      <c r="B38" s="52"/>
      <c r="C38" s="52"/>
      <c r="D38" s="256" t="s">
        <v>364</v>
      </c>
      <c r="E38" s="257">
        <f t="shared" ref="E38:F38" si="1">sum(E8:E37)</f>
        <v>140</v>
      </c>
      <c r="F38" s="257">
        <f t="shared" si="1"/>
        <v>50</v>
      </c>
      <c r="G38" s="364"/>
      <c r="H38" s="318"/>
      <c r="I38" s="302"/>
    </row>
  </sheetData>
  <mergeCells count="4">
    <mergeCell ref="A5:G6"/>
    <mergeCell ref="E30:G30"/>
    <mergeCell ref="A32:G33"/>
    <mergeCell ref="A38:C3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184"/>
      <c r="B1" s="185"/>
      <c r="C1" s="186" t="s">
        <v>0</v>
      </c>
      <c r="D1" s="3" t="str">
        <f>COUNTIF(G5:G34,"W")&amp;"-"&amp;COUNTIF(G5:G34,"L")&amp;"-"&amp;COUNTIF(G5:G34,"T")&amp;"-"&amp;COUNTIF(G5:G34,"OTL")</f>
        <v>16-7-0-2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COUNTIF(I5:I35,"W")&amp;"-"&amp;COUNTIF(I5:I35,"L")&amp;"-"&amp;COUNTIF(I5:I35,"T")&amp;"-"&amp;COUNTIF(I5:I35,"OTL")</f>
        <v>10-6-0-2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365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46" t="s">
        <v>175</v>
      </c>
      <c r="B8" s="347">
        <v>6.0</v>
      </c>
      <c r="C8" s="348" t="s">
        <v>254</v>
      </c>
      <c r="D8" s="347" t="s">
        <v>366</v>
      </c>
      <c r="E8" s="348">
        <v>4.0</v>
      </c>
      <c r="F8" s="348">
        <v>3.0</v>
      </c>
      <c r="G8" s="349" t="s">
        <v>62</v>
      </c>
      <c r="H8" s="320"/>
      <c r="I8" s="13"/>
    </row>
    <row r="9">
      <c r="A9" s="350" t="s">
        <v>175</v>
      </c>
      <c r="B9" s="351">
        <v>8.0</v>
      </c>
      <c r="C9" s="352" t="s">
        <v>328</v>
      </c>
      <c r="D9" s="351" t="s">
        <v>14</v>
      </c>
      <c r="E9" s="352">
        <v>5.0</v>
      </c>
      <c r="F9" s="352">
        <v>3.0</v>
      </c>
      <c r="G9" s="353" t="s">
        <v>62</v>
      </c>
      <c r="H9" s="318"/>
      <c r="I9" s="366"/>
    </row>
    <row r="10">
      <c r="A10" s="367" t="s">
        <v>19</v>
      </c>
      <c r="B10" s="44">
        <v>13.0</v>
      </c>
      <c r="C10" s="368" t="s">
        <v>286</v>
      </c>
      <c r="D10" s="44" t="s">
        <v>14</v>
      </c>
      <c r="E10" s="368">
        <v>10.0</v>
      </c>
      <c r="F10" s="368">
        <v>6.0</v>
      </c>
      <c r="G10" s="369" t="s">
        <v>62</v>
      </c>
      <c r="H10" s="320"/>
      <c r="I10" s="286" t="s">
        <v>62</v>
      </c>
    </row>
    <row r="11">
      <c r="A11" s="283" t="s">
        <v>19</v>
      </c>
      <c r="B11" s="286">
        <v>16.0</v>
      </c>
      <c r="C11" s="285" t="s">
        <v>318</v>
      </c>
      <c r="D11" s="286" t="s">
        <v>366</v>
      </c>
      <c r="E11" s="285">
        <v>2.0</v>
      </c>
      <c r="F11" s="285">
        <v>3.0</v>
      </c>
      <c r="G11" s="287" t="s">
        <v>57</v>
      </c>
      <c r="H11" s="320"/>
      <c r="I11" s="286" t="s">
        <v>57</v>
      </c>
    </row>
    <row r="12">
      <c r="A12" s="283" t="s">
        <v>19</v>
      </c>
      <c r="B12" s="286">
        <v>22.0</v>
      </c>
      <c r="C12" s="145" t="s">
        <v>250</v>
      </c>
      <c r="D12" s="286" t="s">
        <v>14</v>
      </c>
      <c r="E12" s="285">
        <v>3.0</v>
      </c>
      <c r="F12" s="285">
        <v>2.0</v>
      </c>
      <c r="G12" s="287" t="s">
        <v>62</v>
      </c>
      <c r="H12" s="320"/>
      <c r="I12" s="286" t="s">
        <v>62</v>
      </c>
    </row>
    <row r="13">
      <c r="A13" s="283" t="s">
        <v>19</v>
      </c>
      <c r="B13" s="286">
        <v>27.0</v>
      </c>
      <c r="C13" s="285" t="s">
        <v>272</v>
      </c>
      <c r="D13" s="286" t="s">
        <v>14</v>
      </c>
      <c r="E13" s="285">
        <v>9.0</v>
      </c>
      <c r="F13" s="285">
        <v>2.0</v>
      </c>
      <c r="G13" s="287" t="s">
        <v>62</v>
      </c>
      <c r="H13" s="320"/>
      <c r="I13" s="286" t="s">
        <v>62</v>
      </c>
    </row>
    <row r="14">
      <c r="A14" s="288" t="s">
        <v>175</v>
      </c>
      <c r="B14" s="291">
        <v>29.0</v>
      </c>
      <c r="C14" s="290" t="s">
        <v>367</v>
      </c>
      <c r="D14" s="291" t="s">
        <v>14</v>
      </c>
      <c r="E14" s="290">
        <v>3.0</v>
      </c>
      <c r="F14" s="290">
        <v>7.0</v>
      </c>
      <c r="G14" s="292" t="s">
        <v>57</v>
      </c>
      <c r="H14" s="320"/>
      <c r="I14" s="13"/>
    </row>
    <row r="15">
      <c r="A15" s="283" t="s">
        <v>19</v>
      </c>
      <c r="B15" s="286">
        <v>30.0</v>
      </c>
      <c r="C15" s="145" t="s">
        <v>347</v>
      </c>
      <c r="D15" s="286" t="s">
        <v>366</v>
      </c>
      <c r="E15" s="285">
        <v>4.0</v>
      </c>
      <c r="F15" s="285">
        <v>2.0</v>
      </c>
      <c r="G15" s="287" t="s">
        <v>62</v>
      </c>
      <c r="H15" s="320"/>
      <c r="I15" s="286" t="s">
        <v>62</v>
      </c>
    </row>
    <row r="16">
      <c r="A16" s="283" t="s">
        <v>27</v>
      </c>
      <c r="B16" s="286">
        <v>6.0</v>
      </c>
      <c r="C16" s="285" t="s">
        <v>75</v>
      </c>
      <c r="D16" s="286" t="s">
        <v>366</v>
      </c>
      <c r="E16" s="285">
        <v>2.0</v>
      </c>
      <c r="F16" s="285">
        <v>10.0</v>
      </c>
      <c r="G16" s="287" t="s">
        <v>57</v>
      </c>
      <c r="H16" s="320"/>
      <c r="I16" s="286" t="s">
        <v>57</v>
      </c>
    </row>
    <row r="17">
      <c r="A17" s="283" t="s">
        <v>27</v>
      </c>
      <c r="B17" s="286">
        <v>7.0</v>
      </c>
      <c r="C17" s="285" t="s">
        <v>66</v>
      </c>
      <c r="D17" s="286" t="s">
        <v>366</v>
      </c>
      <c r="E17" s="285">
        <v>1.0</v>
      </c>
      <c r="F17" s="285">
        <v>11.0</v>
      </c>
      <c r="G17" s="287" t="s">
        <v>57</v>
      </c>
      <c r="H17" s="320"/>
      <c r="I17" s="286" t="s">
        <v>57</v>
      </c>
    </row>
    <row r="18">
      <c r="A18" s="288" t="s">
        <v>179</v>
      </c>
      <c r="B18" s="291">
        <v>12.0</v>
      </c>
      <c r="C18" s="290" t="s">
        <v>248</v>
      </c>
      <c r="D18" s="291" t="s">
        <v>14</v>
      </c>
      <c r="E18" s="290">
        <v>7.0</v>
      </c>
      <c r="F18" s="290">
        <v>5.0</v>
      </c>
      <c r="G18" s="292" t="s">
        <v>62</v>
      </c>
      <c r="H18" s="320"/>
      <c r="I18" s="13"/>
    </row>
    <row r="19">
      <c r="A19" s="288" t="s">
        <v>179</v>
      </c>
      <c r="B19" s="291">
        <v>13.0</v>
      </c>
      <c r="C19" s="290" t="s">
        <v>368</v>
      </c>
      <c r="D19" s="291" t="s">
        <v>366</v>
      </c>
      <c r="E19" s="290">
        <v>6.0</v>
      </c>
      <c r="F19" s="290">
        <v>3.0</v>
      </c>
      <c r="G19" s="292" t="s">
        <v>62</v>
      </c>
      <c r="H19" s="320"/>
      <c r="I19" s="13"/>
    </row>
    <row r="20">
      <c r="A20" s="283" t="s">
        <v>27</v>
      </c>
      <c r="B20" s="286">
        <v>19.0</v>
      </c>
      <c r="C20" s="285" t="s">
        <v>242</v>
      </c>
      <c r="D20" s="286" t="s">
        <v>14</v>
      </c>
      <c r="E20" s="285">
        <v>5.0</v>
      </c>
      <c r="F20" s="285">
        <v>5.0</v>
      </c>
      <c r="G20" s="287" t="s">
        <v>72</v>
      </c>
      <c r="H20" s="320"/>
      <c r="I20" s="286" t="s">
        <v>72</v>
      </c>
    </row>
    <row r="21">
      <c r="A21" s="283" t="s">
        <v>35</v>
      </c>
      <c r="B21" s="339">
        <v>3.0</v>
      </c>
      <c r="C21" s="285" t="s">
        <v>316</v>
      </c>
      <c r="D21" s="286" t="s">
        <v>14</v>
      </c>
      <c r="E21" s="285">
        <v>1.0</v>
      </c>
      <c r="F21" s="285">
        <v>5.0</v>
      </c>
      <c r="G21" s="287" t="s">
        <v>57</v>
      </c>
      <c r="H21" s="320"/>
      <c r="I21" s="286" t="s">
        <v>57</v>
      </c>
    </row>
    <row r="22">
      <c r="A22" s="283" t="s">
        <v>35</v>
      </c>
      <c r="B22" s="339">
        <v>4.0</v>
      </c>
      <c r="C22" s="285" t="s">
        <v>337</v>
      </c>
      <c r="D22" s="286" t="s">
        <v>366</v>
      </c>
      <c r="E22" s="285">
        <v>18.0</v>
      </c>
      <c r="F22" s="285">
        <v>4.0</v>
      </c>
      <c r="G22" s="287" t="s">
        <v>62</v>
      </c>
      <c r="H22" s="320"/>
      <c r="I22" s="286" t="s">
        <v>62</v>
      </c>
    </row>
    <row r="23">
      <c r="A23" s="283" t="s">
        <v>35</v>
      </c>
      <c r="B23" s="339">
        <v>10.0</v>
      </c>
      <c r="C23" s="285" t="s">
        <v>328</v>
      </c>
      <c r="D23" s="286" t="s">
        <v>14</v>
      </c>
      <c r="E23" s="285">
        <v>5.0</v>
      </c>
      <c r="F23" s="285">
        <v>2.0</v>
      </c>
      <c r="G23" s="287" t="s">
        <v>62</v>
      </c>
      <c r="H23" s="320"/>
      <c r="I23" s="286" t="s">
        <v>62</v>
      </c>
    </row>
    <row r="24">
      <c r="A24" s="288" t="s">
        <v>184</v>
      </c>
      <c r="B24" s="370">
        <v>21.0</v>
      </c>
      <c r="C24" s="290" t="s">
        <v>263</v>
      </c>
      <c r="D24" s="291" t="s">
        <v>14</v>
      </c>
      <c r="E24" s="290">
        <v>11.0</v>
      </c>
      <c r="F24" s="290">
        <v>3.0</v>
      </c>
      <c r="G24" s="292" t="s">
        <v>62</v>
      </c>
      <c r="H24" s="320"/>
      <c r="I24" s="13"/>
    </row>
    <row r="25">
      <c r="A25" s="283" t="s">
        <v>38</v>
      </c>
      <c r="B25" s="339">
        <v>28.0</v>
      </c>
      <c r="C25" s="285" t="s">
        <v>59</v>
      </c>
      <c r="D25" s="286" t="s">
        <v>366</v>
      </c>
      <c r="E25" s="285">
        <v>5.0</v>
      </c>
      <c r="F25" s="285">
        <v>3.0</v>
      </c>
      <c r="G25" s="287" t="s">
        <v>62</v>
      </c>
      <c r="H25" s="320"/>
      <c r="I25" s="286" t="s">
        <v>62</v>
      </c>
    </row>
    <row r="26">
      <c r="A26" s="288" t="s">
        <v>258</v>
      </c>
      <c r="B26" s="370">
        <v>1.0</v>
      </c>
      <c r="C26" s="290" t="s">
        <v>140</v>
      </c>
      <c r="D26" s="291" t="s">
        <v>366</v>
      </c>
      <c r="E26" s="290">
        <v>11.0</v>
      </c>
      <c r="F26" s="290">
        <v>8.0</v>
      </c>
      <c r="G26" s="292" t="s">
        <v>62</v>
      </c>
      <c r="H26" s="320"/>
      <c r="I26" s="13"/>
    </row>
    <row r="27">
      <c r="A27" s="283" t="s">
        <v>39</v>
      </c>
      <c r="B27" s="339">
        <v>4.0</v>
      </c>
      <c r="C27" s="285" t="s">
        <v>247</v>
      </c>
      <c r="D27" s="286" t="s">
        <v>14</v>
      </c>
      <c r="E27" s="285">
        <v>2.0</v>
      </c>
      <c r="F27" s="285">
        <v>4.0</v>
      </c>
      <c r="G27" s="287" t="s">
        <v>57</v>
      </c>
      <c r="H27" s="320"/>
      <c r="I27" s="286" t="s">
        <v>57</v>
      </c>
    </row>
    <row r="28">
      <c r="A28" s="283" t="s">
        <v>39</v>
      </c>
      <c r="B28" s="339">
        <v>9.0</v>
      </c>
      <c r="C28" s="145" t="s">
        <v>146</v>
      </c>
      <c r="D28" s="286" t="s">
        <v>366</v>
      </c>
      <c r="E28" s="285">
        <v>2.0</v>
      </c>
      <c r="F28" s="285">
        <v>2.0</v>
      </c>
      <c r="G28" s="287" t="s">
        <v>72</v>
      </c>
      <c r="H28" s="320"/>
      <c r="I28" s="286" t="s">
        <v>72</v>
      </c>
    </row>
    <row r="29">
      <c r="A29" s="283" t="s">
        <v>39</v>
      </c>
      <c r="B29" s="339">
        <v>11.0</v>
      </c>
      <c r="C29" s="145" t="s">
        <v>369</v>
      </c>
      <c r="D29" s="286" t="s">
        <v>14</v>
      </c>
      <c r="E29" s="285">
        <v>7.0</v>
      </c>
      <c r="F29" s="285">
        <v>3.0</v>
      </c>
      <c r="G29" s="287" t="s">
        <v>62</v>
      </c>
      <c r="H29" s="320"/>
      <c r="I29" s="286" t="s">
        <v>62</v>
      </c>
    </row>
    <row r="30">
      <c r="A30" s="326" t="s">
        <v>39</v>
      </c>
      <c r="B30" s="298">
        <v>14.0</v>
      </c>
      <c r="C30" s="299" t="s">
        <v>326</v>
      </c>
      <c r="D30" s="298" t="s">
        <v>366</v>
      </c>
      <c r="E30" s="299">
        <v>4.0</v>
      </c>
      <c r="F30" s="299">
        <v>2.0</v>
      </c>
      <c r="G30" s="300" t="s">
        <v>62</v>
      </c>
      <c r="H30" s="320"/>
      <c r="I30" s="286" t="s">
        <v>62</v>
      </c>
    </row>
    <row r="31">
      <c r="A31" s="248"/>
      <c r="B31" s="261"/>
      <c r="C31" s="262"/>
      <c r="D31" s="261"/>
      <c r="E31" s="262"/>
      <c r="F31" s="262"/>
      <c r="G31" s="263"/>
      <c r="H31" s="320"/>
      <c r="I31" s="13"/>
    </row>
    <row r="32">
      <c r="A32" s="293" t="s">
        <v>370</v>
      </c>
      <c r="B32" s="11"/>
      <c r="C32" s="11"/>
      <c r="D32" s="11"/>
      <c r="E32" s="11"/>
      <c r="F32" s="11"/>
      <c r="G32" s="12"/>
      <c r="H32" s="328"/>
      <c r="I32" s="13"/>
    </row>
    <row r="33">
      <c r="A33" s="371" t="s">
        <v>39</v>
      </c>
      <c r="B33" s="372">
        <v>19.0</v>
      </c>
      <c r="C33" s="373" t="s">
        <v>371</v>
      </c>
      <c r="D33" s="374" t="s">
        <v>14</v>
      </c>
      <c r="E33" s="373">
        <v>7.0</v>
      </c>
      <c r="F33" s="373">
        <v>3.0</v>
      </c>
      <c r="G33" s="375" t="s">
        <v>62</v>
      </c>
      <c r="H33" s="376"/>
      <c r="I33" s="286" t="s">
        <v>62</v>
      </c>
    </row>
    <row r="34">
      <c r="A34" s="326" t="s">
        <v>39</v>
      </c>
      <c r="B34" s="345">
        <v>25.0</v>
      </c>
      <c r="C34" s="299" t="s">
        <v>318</v>
      </c>
      <c r="D34" s="298" t="s">
        <v>366</v>
      </c>
      <c r="E34" s="299">
        <v>3.0</v>
      </c>
      <c r="F34" s="299">
        <v>6.0</v>
      </c>
      <c r="G34" s="300" t="s">
        <v>57</v>
      </c>
      <c r="H34" s="320"/>
      <c r="I34" s="286" t="s">
        <v>57</v>
      </c>
    </row>
    <row r="35">
      <c r="A35" s="255" t="s">
        <v>304</v>
      </c>
      <c r="B35" s="52"/>
      <c r="C35" s="52"/>
      <c r="D35" s="256" t="s">
        <v>194</v>
      </c>
      <c r="E35" s="257">
        <f t="shared" ref="E35:F35" si="1">SUM(E8:E34)</f>
        <v>137</v>
      </c>
      <c r="F35" s="257">
        <f t="shared" si="1"/>
        <v>107</v>
      </c>
      <c r="G35" s="258"/>
      <c r="H35" s="318"/>
      <c r="I35" s="366"/>
    </row>
  </sheetData>
  <mergeCells count="3">
    <mergeCell ref="A5:G6"/>
    <mergeCell ref="A32:G32"/>
    <mergeCell ref="A35:C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92" t="s">
        <v>6</v>
      </c>
      <c r="C7" s="101" t="s">
        <v>7</v>
      </c>
      <c r="D7" s="101" t="s">
        <v>8</v>
      </c>
      <c r="E7" s="102" t="s">
        <v>9</v>
      </c>
      <c r="F7" s="5"/>
      <c r="G7" s="5"/>
    </row>
    <row r="8">
      <c r="A8" s="103" t="s">
        <v>10</v>
      </c>
      <c r="E8" s="9"/>
      <c r="F8" s="29"/>
      <c r="G8" s="29"/>
    </row>
    <row r="9">
      <c r="A9" s="104" t="s">
        <v>11</v>
      </c>
      <c r="E9" s="9"/>
      <c r="F9" s="29"/>
      <c r="G9" s="29"/>
    </row>
    <row r="10">
      <c r="A10" s="65"/>
      <c r="B10" s="32"/>
      <c r="C10" s="32"/>
      <c r="D10" s="32"/>
      <c r="E10" s="33"/>
      <c r="F10" s="29"/>
      <c r="G10" s="29"/>
    </row>
    <row r="11">
      <c r="A11" s="92" t="s">
        <v>12</v>
      </c>
      <c r="B11" s="105" t="s">
        <v>56</v>
      </c>
      <c r="C11" s="102">
        <v>5.0</v>
      </c>
      <c r="D11" s="102">
        <v>7.0</v>
      </c>
      <c r="E11" s="102" t="s">
        <v>57</v>
      </c>
      <c r="F11" s="29"/>
      <c r="G11" s="37" t="s">
        <v>57</v>
      </c>
    </row>
    <row r="12">
      <c r="A12" s="69">
        <v>25.0</v>
      </c>
      <c r="B12" s="106" t="s">
        <v>58</v>
      </c>
      <c r="E12" s="9"/>
      <c r="F12" s="29"/>
      <c r="G12" s="37"/>
    </row>
    <row r="13">
      <c r="A13" s="78"/>
      <c r="B13" s="72" t="s">
        <v>18</v>
      </c>
      <c r="C13" s="11"/>
      <c r="D13" s="11"/>
      <c r="E13" s="12"/>
      <c r="F13" s="29"/>
      <c r="G13" s="37"/>
    </row>
    <row r="14">
      <c r="A14" s="66" t="s">
        <v>19</v>
      </c>
      <c r="B14" s="67" t="s">
        <v>56</v>
      </c>
      <c r="C14" s="68">
        <v>1.0</v>
      </c>
      <c r="D14" s="68">
        <v>2.0</v>
      </c>
      <c r="E14" s="68" t="s">
        <v>57</v>
      </c>
      <c r="F14" s="29"/>
      <c r="G14" s="37" t="s">
        <v>57</v>
      </c>
    </row>
    <row r="15">
      <c r="A15" s="69">
        <v>2.0</v>
      </c>
      <c r="B15" s="70" t="s">
        <v>59</v>
      </c>
      <c r="E15" s="9"/>
      <c r="F15" s="29"/>
      <c r="G15" s="37"/>
    </row>
    <row r="16">
      <c r="A16" s="78"/>
      <c r="B16" s="72" t="s">
        <v>60</v>
      </c>
      <c r="C16" s="11"/>
      <c r="D16" s="11"/>
      <c r="E16" s="12"/>
      <c r="F16" s="29"/>
      <c r="G16" s="37"/>
    </row>
    <row r="17">
      <c r="A17" s="75" t="s">
        <v>19</v>
      </c>
      <c r="B17" s="107" t="s">
        <v>56</v>
      </c>
      <c r="C17" s="68">
        <v>2.0</v>
      </c>
      <c r="D17" s="68">
        <v>5.0</v>
      </c>
      <c r="E17" s="68" t="s">
        <v>57</v>
      </c>
      <c r="F17" s="29"/>
      <c r="G17" s="37" t="s">
        <v>57</v>
      </c>
    </row>
    <row r="18">
      <c r="A18" s="69">
        <v>17.0</v>
      </c>
      <c r="B18" s="70" t="s">
        <v>28</v>
      </c>
      <c r="E18" s="9"/>
      <c r="F18" s="44"/>
      <c r="G18" s="37"/>
    </row>
    <row r="19">
      <c r="A19" s="71"/>
      <c r="B19" s="72" t="s">
        <v>61</v>
      </c>
      <c r="C19" s="11"/>
      <c r="D19" s="11"/>
      <c r="E19" s="12"/>
      <c r="F19" s="44"/>
      <c r="G19" s="37"/>
    </row>
    <row r="20">
      <c r="A20" s="75" t="s">
        <v>19</v>
      </c>
      <c r="B20" s="108" t="str">
        <f>HYPERLINK("https://gamesheet.app/seasons/723/stats/games/126878/box-score?utm_source=post_game&amp;utm_medium=email&amp;utm_campaign=post_game_report&amp;utm_content=view_box_score", "Box Score")</f>
        <v>Box Score</v>
      </c>
      <c r="C20" s="68">
        <v>4.0</v>
      </c>
      <c r="D20" s="68">
        <v>5.0</v>
      </c>
      <c r="E20" s="68" t="s">
        <v>57</v>
      </c>
      <c r="F20" s="44"/>
      <c r="G20" s="37" t="s">
        <v>57</v>
      </c>
    </row>
    <row r="21">
      <c r="A21" s="109">
        <v>24.0</v>
      </c>
      <c r="B21" s="70" t="s">
        <v>22</v>
      </c>
      <c r="E21" s="9"/>
      <c r="F21" s="44"/>
      <c r="G21" s="37"/>
    </row>
    <row r="22">
      <c r="A22" s="71"/>
      <c r="B22" s="72" t="s">
        <v>61</v>
      </c>
      <c r="C22" s="11"/>
      <c r="D22" s="11"/>
      <c r="E22" s="12"/>
      <c r="F22" s="44"/>
      <c r="G22" s="37"/>
    </row>
    <row r="23">
      <c r="A23" s="75" t="s">
        <v>19</v>
      </c>
      <c r="B23" s="108" t="str">
        <f>HYPERLINK("https://gamesheet.app/seasons/723/stats/games/128233/box-score?utm_source=post_game&amp;utm_medium=email&amp;utm_campaign=post_game_report&amp;utm_content=view_box_score", "Box Score")</f>
        <v>Box Score</v>
      </c>
      <c r="C23" s="68">
        <v>4.0</v>
      </c>
      <c r="D23" s="68">
        <v>1.0</v>
      </c>
      <c r="E23" s="68" t="s">
        <v>62</v>
      </c>
      <c r="F23" s="44"/>
      <c r="G23" s="37" t="s">
        <v>62</v>
      </c>
    </row>
    <row r="24">
      <c r="A24" s="110">
        <v>29.0</v>
      </c>
      <c r="B24" s="70" t="s">
        <v>63</v>
      </c>
      <c r="E24" s="9"/>
      <c r="F24" s="44"/>
      <c r="G24" s="37"/>
    </row>
    <row r="25">
      <c r="A25" s="71"/>
      <c r="B25" s="72" t="s">
        <v>64</v>
      </c>
      <c r="C25" s="11"/>
      <c r="D25" s="11"/>
      <c r="E25" s="12"/>
      <c r="F25" s="44"/>
      <c r="G25" s="37"/>
    </row>
    <row r="26">
      <c r="A26" s="75" t="s">
        <v>27</v>
      </c>
      <c r="B26" s="107" t="s">
        <v>56</v>
      </c>
      <c r="C26" s="68">
        <v>6.0</v>
      </c>
      <c r="D26" s="68">
        <v>3.0</v>
      </c>
      <c r="E26" s="68" t="s">
        <v>62</v>
      </c>
      <c r="F26" s="44"/>
      <c r="G26" s="37" t="s">
        <v>62</v>
      </c>
    </row>
    <row r="27">
      <c r="A27" s="110">
        <v>7.0</v>
      </c>
      <c r="B27" s="74" t="s">
        <v>13</v>
      </c>
      <c r="E27" s="9"/>
      <c r="F27" s="44"/>
      <c r="G27" s="37"/>
    </row>
    <row r="28">
      <c r="A28" s="71"/>
      <c r="B28" s="111" t="s">
        <v>61</v>
      </c>
      <c r="C28" s="11"/>
      <c r="D28" s="11"/>
      <c r="E28" s="12"/>
      <c r="F28" s="44"/>
      <c r="G28" s="37"/>
    </row>
    <row r="29">
      <c r="A29" s="75" t="s">
        <v>27</v>
      </c>
      <c r="B29" s="108" t="str">
        <f>HYPERLINK("https://gamesheet.app/seasons/723/stats/games/137310/box-score?utm_source=post_game&amp;utm_medium=email&amp;utm_campaign=post_game_report&amp;utm_content=view_box_score", "Box Score")</f>
        <v>Box Score</v>
      </c>
      <c r="C29" s="68">
        <v>6.0</v>
      </c>
      <c r="D29" s="68">
        <v>3.0</v>
      </c>
      <c r="E29" s="68" t="s">
        <v>62</v>
      </c>
      <c r="F29" s="44"/>
      <c r="G29" s="37" t="s">
        <v>62</v>
      </c>
    </row>
    <row r="30">
      <c r="A30" s="110">
        <v>12.0</v>
      </c>
      <c r="B30" s="74" t="s">
        <v>65</v>
      </c>
      <c r="E30" s="9"/>
      <c r="F30" s="44"/>
      <c r="G30" s="37"/>
    </row>
    <row r="31">
      <c r="A31" s="71"/>
      <c r="B31" s="111" t="s">
        <v>61</v>
      </c>
      <c r="C31" s="11"/>
      <c r="D31" s="11"/>
      <c r="E31" s="12"/>
      <c r="F31" s="44"/>
      <c r="G31" s="37"/>
    </row>
    <row r="32">
      <c r="A32" s="75" t="s">
        <v>27</v>
      </c>
      <c r="B32" s="107" t="s">
        <v>56</v>
      </c>
      <c r="C32" s="68">
        <v>1.0</v>
      </c>
      <c r="D32" s="68">
        <v>3.0</v>
      </c>
      <c r="E32" s="68" t="s">
        <v>57</v>
      </c>
      <c r="F32" s="44"/>
      <c r="G32" s="37" t="s">
        <v>57</v>
      </c>
    </row>
    <row r="33">
      <c r="A33" s="110">
        <v>14.0</v>
      </c>
      <c r="B33" s="74" t="s">
        <v>66</v>
      </c>
      <c r="E33" s="9"/>
      <c r="F33" s="44"/>
      <c r="G33" s="37"/>
    </row>
    <row r="34">
      <c r="A34" s="71"/>
      <c r="B34" s="111" t="s">
        <v>24</v>
      </c>
      <c r="C34" s="11"/>
      <c r="D34" s="11"/>
      <c r="E34" s="12"/>
      <c r="F34" s="44"/>
      <c r="G34" s="37"/>
    </row>
    <row r="35">
      <c r="A35" s="50"/>
      <c r="E35" s="9"/>
      <c r="F35" s="44"/>
      <c r="G35" s="37"/>
    </row>
    <row r="36">
      <c r="A36" s="51" t="s">
        <v>30</v>
      </c>
      <c r="B36" s="52"/>
      <c r="C36" s="52"/>
      <c r="D36" s="52"/>
      <c r="E36" s="53"/>
      <c r="F36" s="44"/>
      <c r="G36" s="37"/>
    </row>
    <row r="37">
      <c r="A37" s="54" t="s">
        <v>31</v>
      </c>
      <c r="E37" s="9"/>
      <c r="F37" s="44"/>
      <c r="G37" s="37"/>
    </row>
    <row r="38">
      <c r="A38" s="55" t="s">
        <v>27</v>
      </c>
      <c r="B38" s="112" t="str">
        <f>HYPERLINK("https://gamesheet.app/seasons/723/stats/games/168289/box-score?utm_source=post_game&amp;utm_medium=email&amp;utm_campaign=post_game_report&amp;utm_content=view_box_score", "Box Score")</f>
        <v>Box Score</v>
      </c>
      <c r="C38" s="57">
        <v>4.0</v>
      </c>
      <c r="D38" s="57">
        <v>5.0</v>
      </c>
      <c r="E38" s="57" t="s">
        <v>57</v>
      </c>
      <c r="F38" s="44"/>
      <c r="G38" s="37"/>
    </row>
    <row r="39">
      <c r="A39" s="58">
        <v>19.0</v>
      </c>
      <c r="B39" s="59" t="s">
        <v>67</v>
      </c>
      <c r="E39" s="9"/>
      <c r="F39" s="37"/>
      <c r="G39" s="37"/>
    </row>
    <row r="40">
      <c r="A40" s="60"/>
      <c r="B40" s="11"/>
      <c r="C40" s="11"/>
      <c r="D40" s="11"/>
      <c r="E40" s="12"/>
      <c r="F40" s="37"/>
      <c r="G40" s="37"/>
    </row>
    <row r="41">
      <c r="A41" s="55" t="s">
        <v>27</v>
      </c>
      <c r="B41" s="113" t="str">
        <f>HYPERLINK("https://gamesheet.app/seasons/723/stats/games/146571/box-score?utm_source=post_game&amp;utm_medium=email&amp;utm_campaign=post_game_report&amp;utm_content=view_box_score", "Box Score")</f>
        <v>Box Score</v>
      </c>
      <c r="C41" s="57">
        <v>3.0</v>
      </c>
      <c r="D41" s="57">
        <v>5.0</v>
      </c>
      <c r="E41" s="57" t="s">
        <v>57</v>
      </c>
      <c r="F41" s="37"/>
      <c r="G41" s="37"/>
    </row>
    <row r="42">
      <c r="A42" s="58">
        <v>20.0</v>
      </c>
      <c r="B42" s="59" t="s">
        <v>68</v>
      </c>
      <c r="E42" s="9"/>
      <c r="F42" s="37"/>
      <c r="G42" s="37"/>
    </row>
    <row r="43">
      <c r="A43" s="60"/>
      <c r="B43" s="11"/>
      <c r="C43" s="11"/>
      <c r="D43" s="11"/>
      <c r="E43" s="12"/>
      <c r="F43" s="37"/>
      <c r="G43" s="37"/>
    </row>
    <row r="44">
      <c r="A44" s="62" t="s">
        <v>27</v>
      </c>
      <c r="B44" s="63" t="s">
        <v>56</v>
      </c>
      <c r="C44" s="57">
        <v>3.0</v>
      </c>
      <c r="D44" s="57">
        <v>3.0</v>
      </c>
      <c r="E44" s="57" t="s">
        <v>69</v>
      </c>
      <c r="F44" s="29"/>
      <c r="G44" s="37"/>
    </row>
    <row r="45">
      <c r="A45" s="58">
        <v>21.0</v>
      </c>
      <c r="B45" s="59" t="s">
        <v>70</v>
      </c>
      <c r="E45" s="9"/>
      <c r="F45" s="29"/>
      <c r="G45" s="37"/>
    </row>
    <row r="46">
      <c r="A46" s="64"/>
      <c r="E46" s="9"/>
      <c r="F46" s="29"/>
      <c r="G46" s="37"/>
    </row>
    <row r="47">
      <c r="A47" s="65"/>
      <c r="B47" s="32"/>
      <c r="C47" s="32"/>
      <c r="D47" s="32"/>
      <c r="E47" s="33"/>
      <c r="F47" s="29"/>
      <c r="G47" s="37"/>
    </row>
    <row r="48">
      <c r="A48" s="114" t="s">
        <v>35</v>
      </c>
      <c r="B48" s="115" t="str">
        <f>HYPERLINK("https://gamesheet.app/seasons/723/stats/games/155182/box-score?utm_source=post_game&amp;utm_medium=email&amp;utm_campaign=post_game_report&amp;utm_content=view_box_score", "Box Score")</f>
        <v>Box Score</v>
      </c>
      <c r="C48" s="116">
        <v>11.0</v>
      </c>
      <c r="D48" s="116">
        <v>8.0</v>
      </c>
      <c r="E48" s="116" t="s">
        <v>62</v>
      </c>
      <c r="F48" s="29"/>
      <c r="G48" s="37"/>
    </row>
    <row r="49">
      <c r="A49" s="117">
        <v>3.0</v>
      </c>
      <c r="B49" s="59" t="s">
        <v>71</v>
      </c>
      <c r="E49" s="9"/>
      <c r="F49" s="29"/>
      <c r="G49" s="37"/>
    </row>
    <row r="50">
      <c r="A50" s="118"/>
      <c r="B50" s="119" t="s">
        <v>61</v>
      </c>
      <c r="C50" s="11"/>
      <c r="D50" s="11"/>
      <c r="E50" s="12"/>
      <c r="F50" s="29"/>
      <c r="G50" s="37"/>
    </row>
    <row r="51">
      <c r="A51" s="120" t="s">
        <v>38</v>
      </c>
      <c r="B51" s="121" t="s">
        <v>56</v>
      </c>
      <c r="C51" s="57">
        <v>6.0</v>
      </c>
      <c r="D51" s="57">
        <v>10.0</v>
      </c>
      <c r="E51" s="57" t="s">
        <v>57</v>
      </c>
      <c r="F51" s="29"/>
      <c r="G51" s="37"/>
    </row>
    <row r="52">
      <c r="A52" s="117">
        <v>22.0</v>
      </c>
      <c r="B52" s="59" t="s">
        <v>71</v>
      </c>
      <c r="E52" s="9"/>
      <c r="F52" s="29"/>
      <c r="G52" s="37"/>
    </row>
    <row r="53">
      <c r="A53" s="118"/>
      <c r="B53" s="119" t="s">
        <v>61</v>
      </c>
      <c r="C53" s="11"/>
      <c r="D53" s="11"/>
      <c r="E53" s="12"/>
      <c r="F53" s="29"/>
      <c r="G53" s="37"/>
    </row>
    <row r="54">
      <c r="A54" s="66" t="s">
        <v>38</v>
      </c>
      <c r="B54" s="67" t="s">
        <v>56</v>
      </c>
      <c r="C54" s="68">
        <v>4.0</v>
      </c>
      <c r="D54" s="68">
        <v>5.0</v>
      </c>
      <c r="E54" s="68" t="s">
        <v>72</v>
      </c>
      <c r="F54" s="29"/>
      <c r="G54" s="37" t="s">
        <v>72</v>
      </c>
    </row>
    <row r="55">
      <c r="A55" s="69">
        <v>30.0</v>
      </c>
      <c r="B55" s="70" t="s">
        <v>73</v>
      </c>
      <c r="E55" s="9"/>
      <c r="F55" s="29"/>
      <c r="G55" s="37"/>
    </row>
    <row r="56">
      <c r="A56" s="71"/>
      <c r="B56" s="72" t="s">
        <v>74</v>
      </c>
      <c r="C56" s="11"/>
      <c r="D56" s="11"/>
      <c r="E56" s="12"/>
      <c r="F56" s="29"/>
      <c r="G56" s="37"/>
    </row>
    <row r="57">
      <c r="A57" s="66" t="s">
        <v>39</v>
      </c>
      <c r="B57" s="67" t="s">
        <v>56</v>
      </c>
      <c r="C57" s="68">
        <v>3.0</v>
      </c>
      <c r="D57" s="68">
        <v>6.0</v>
      </c>
      <c r="E57" s="68" t="s">
        <v>57</v>
      </c>
      <c r="F57" s="29"/>
      <c r="G57" s="37" t="s">
        <v>57</v>
      </c>
    </row>
    <row r="58">
      <c r="A58" s="69">
        <v>6.0</v>
      </c>
      <c r="B58" s="70" t="s">
        <v>75</v>
      </c>
      <c r="E58" s="9"/>
      <c r="F58" s="29"/>
      <c r="G58" s="37"/>
    </row>
    <row r="59">
      <c r="A59" s="71"/>
      <c r="B59" s="72" t="s">
        <v>76</v>
      </c>
      <c r="C59" s="11"/>
      <c r="D59" s="11"/>
      <c r="E59" s="12"/>
      <c r="F59" s="29"/>
      <c r="G59" s="37"/>
    </row>
    <row r="60">
      <c r="A60" s="66" t="s">
        <v>39</v>
      </c>
      <c r="B60" s="67" t="s">
        <v>56</v>
      </c>
      <c r="C60" s="68">
        <v>9.0</v>
      </c>
      <c r="D60" s="68">
        <v>4.0</v>
      </c>
      <c r="E60" s="68" t="s">
        <v>62</v>
      </c>
      <c r="F60" s="29"/>
      <c r="G60" s="37" t="s">
        <v>62</v>
      </c>
    </row>
    <row r="61">
      <c r="A61" s="69">
        <v>11.0</v>
      </c>
      <c r="B61" s="70" t="s">
        <v>77</v>
      </c>
      <c r="E61" s="9"/>
      <c r="F61" s="29"/>
      <c r="G61" s="37"/>
    </row>
    <row r="62">
      <c r="A62" s="71"/>
      <c r="B62" s="72" t="s">
        <v>61</v>
      </c>
      <c r="C62" s="11"/>
      <c r="D62" s="11"/>
      <c r="E62" s="12"/>
      <c r="F62" s="29"/>
      <c r="G62" s="37"/>
    </row>
    <row r="63">
      <c r="A63" s="66" t="s">
        <v>39</v>
      </c>
      <c r="B63" s="67" t="s">
        <v>56</v>
      </c>
      <c r="C63" s="68">
        <v>0.0</v>
      </c>
      <c r="D63" s="68">
        <v>5.0</v>
      </c>
      <c r="E63" s="68" t="s">
        <v>57</v>
      </c>
      <c r="F63" s="37"/>
      <c r="G63" s="37" t="s">
        <v>57</v>
      </c>
    </row>
    <row r="64">
      <c r="A64" s="73">
        <v>12.0</v>
      </c>
      <c r="B64" s="74" t="s">
        <v>42</v>
      </c>
      <c r="E64" s="9"/>
      <c r="F64" s="37"/>
      <c r="G64" s="37"/>
    </row>
    <row r="65">
      <c r="A65" s="71"/>
      <c r="B65" s="72" t="s">
        <v>61</v>
      </c>
      <c r="C65" s="11"/>
      <c r="D65" s="11"/>
      <c r="E65" s="12"/>
      <c r="F65" s="37"/>
      <c r="G65" s="37"/>
    </row>
    <row r="66">
      <c r="A66" s="75" t="s">
        <v>39</v>
      </c>
      <c r="B66" s="108" t="str">
        <f>HYPERLINK("https://gamesheet.app/seasons/723/stats/games/195113/box-score?utm_source=post_game&amp;utm_medium=email&amp;utm_campaign=post_game_report&amp;utm_content=view_box_score", "Box Score")</f>
        <v>Box Score</v>
      </c>
      <c r="C66" s="68">
        <v>0.0</v>
      </c>
      <c r="D66" s="68">
        <v>5.0</v>
      </c>
      <c r="E66" s="68" t="s">
        <v>57</v>
      </c>
      <c r="F66" s="5"/>
      <c r="G66" s="77" t="s">
        <v>57</v>
      </c>
    </row>
    <row r="67">
      <c r="A67" s="69">
        <v>18.0</v>
      </c>
      <c r="B67" s="70" t="s">
        <v>26</v>
      </c>
      <c r="E67" s="9"/>
      <c r="F67" s="5"/>
      <c r="G67" s="77"/>
    </row>
    <row r="68">
      <c r="A68" s="78"/>
      <c r="B68" s="72" t="s">
        <v>61</v>
      </c>
      <c r="C68" s="11"/>
      <c r="D68" s="11"/>
      <c r="E68" s="12"/>
      <c r="F68" s="5"/>
      <c r="G68" s="77"/>
    </row>
    <row r="69">
      <c r="A69" s="66" t="s">
        <v>39</v>
      </c>
      <c r="B69" s="122" t="str">
        <f>HYPERLINK("https://gamesheet.app/seasons/723/stats/games/197153/box-score?utm_source=post_game&amp;utm_medium=email&amp;utm_campaign=post_game_report&amp;utm_content=view_box_score", "Box Score")</f>
        <v>Box Score</v>
      </c>
      <c r="C69" s="68">
        <v>9.0</v>
      </c>
      <c r="D69" s="68">
        <v>2.0</v>
      </c>
      <c r="E69" s="68" t="s">
        <v>62</v>
      </c>
      <c r="F69" s="5"/>
      <c r="G69" s="77" t="s">
        <v>62</v>
      </c>
    </row>
    <row r="70">
      <c r="A70" s="73">
        <v>19.0</v>
      </c>
      <c r="B70" s="74" t="s">
        <v>20</v>
      </c>
      <c r="E70" s="9"/>
      <c r="F70" s="5"/>
      <c r="G70" s="77"/>
    </row>
    <row r="71">
      <c r="A71" s="80"/>
      <c r="B71" s="123" t="s">
        <v>61</v>
      </c>
      <c r="E71" s="9"/>
      <c r="F71" s="5"/>
      <c r="G71" s="77"/>
    </row>
    <row r="72">
      <c r="A72" s="81"/>
      <c r="B72" s="32"/>
      <c r="C72" s="32"/>
      <c r="D72" s="32"/>
      <c r="E72" s="33"/>
      <c r="F72" s="5"/>
      <c r="G72" s="5"/>
    </row>
    <row r="73">
      <c r="A73" s="82" t="s">
        <v>78</v>
      </c>
      <c r="B73" s="32"/>
      <c r="C73" s="32"/>
      <c r="D73" s="32"/>
      <c r="E73" s="33"/>
      <c r="F73" s="83"/>
      <c r="G73" s="29"/>
    </row>
    <row r="74">
      <c r="A74" s="84" t="s">
        <v>24</v>
      </c>
      <c r="E74" s="9"/>
      <c r="F74" s="37"/>
      <c r="G74" s="37"/>
    </row>
    <row r="75">
      <c r="A75" s="66" t="s">
        <v>39</v>
      </c>
      <c r="B75" s="122" t="str">
        <f>HYPERLINK("https://gamesheet.app/seasons/723/stats/games/201096/box-score?utm_source=post_game&amp;utm_medium=email&amp;utm_campaign=post_game_report&amp;utm_content=view_box_score", "Box Score")</f>
        <v>Box Score</v>
      </c>
      <c r="C75" s="85">
        <v>3.0</v>
      </c>
      <c r="D75" s="85">
        <v>5.0</v>
      </c>
      <c r="E75" s="85" t="s">
        <v>57</v>
      </c>
      <c r="F75" s="37"/>
      <c r="G75" s="37" t="s">
        <v>57</v>
      </c>
    </row>
    <row r="76">
      <c r="A76" s="86">
        <v>25.0</v>
      </c>
      <c r="B76" s="70" t="s">
        <v>73</v>
      </c>
      <c r="E76" s="87"/>
      <c r="F76" s="77"/>
      <c r="G76" s="77"/>
    </row>
    <row r="77">
      <c r="A77" s="88" t="s">
        <v>47</v>
      </c>
      <c r="B77" s="11"/>
      <c r="C77" s="11"/>
      <c r="D77" s="11"/>
      <c r="E77" s="12"/>
      <c r="F77" s="77"/>
      <c r="G77" s="77"/>
    </row>
    <row r="78" hidden="1">
      <c r="A78" s="66" t="s">
        <v>39</v>
      </c>
      <c r="B78" s="79"/>
      <c r="C78" s="68"/>
      <c r="D78" s="68"/>
      <c r="E78" s="68"/>
      <c r="F78" s="77"/>
      <c r="G78" s="77"/>
    </row>
    <row r="79" hidden="1">
      <c r="A79" s="69">
        <v>26.0</v>
      </c>
      <c r="B79" s="70" t="s">
        <v>46</v>
      </c>
      <c r="E79" s="9"/>
      <c r="F79" s="77"/>
      <c r="G79" s="77"/>
    </row>
    <row r="80" hidden="1">
      <c r="A80" s="88" t="s">
        <v>48</v>
      </c>
      <c r="B80" s="11"/>
      <c r="C80" s="11"/>
      <c r="D80" s="11"/>
      <c r="E80" s="12"/>
      <c r="F80" s="77"/>
      <c r="G80" s="77"/>
    </row>
    <row r="81" hidden="1">
      <c r="A81" s="66" t="s">
        <v>39</v>
      </c>
      <c r="B81" s="79"/>
      <c r="C81" s="68"/>
      <c r="D81" s="68"/>
      <c r="E81" s="68"/>
      <c r="F81" s="77"/>
      <c r="G81" s="77"/>
    </row>
    <row r="82" hidden="1">
      <c r="A82" s="69">
        <v>27.0</v>
      </c>
      <c r="B82" s="70" t="s">
        <v>46</v>
      </c>
      <c r="E82" s="9"/>
      <c r="F82" s="77"/>
      <c r="G82" s="77"/>
    </row>
    <row r="83" hidden="1">
      <c r="A83" s="89" t="s">
        <v>49</v>
      </c>
      <c r="E83" s="9"/>
      <c r="F83" s="77"/>
      <c r="G83" s="77"/>
    </row>
    <row r="84">
      <c r="A84" s="90"/>
      <c r="B84" s="32"/>
      <c r="C84" s="32"/>
      <c r="D84" s="32"/>
      <c r="E84" s="33"/>
      <c r="F84" s="77"/>
      <c r="G84" s="77"/>
    </row>
    <row r="85">
      <c r="A85" s="82" t="s">
        <v>79</v>
      </c>
      <c r="B85" s="32"/>
      <c r="C85" s="32"/>
      <c r="D85" s="32"/>
      <c r="E85" s="33"/>
      <c r="F85" s="16"/>
      <c r="G85" s="77"/>
    </row>
    <row r="86">
      <c r="A86" s="91" t="s">
        <v>80</v>
      </c>
      <c r="E86" s="9"/>
      <c r="F86" s="16"/>
      <c r="G86" s="77"/>
    </row>
    <row r="87">
      <c r="A87" s="78" t="s">
        <v>51</v>
      </c>
      <c r="B87" s="11"/>
      <c r="C87" s="11"/>
      <c r="D87" s="11"/>
      <c r="E87" s="12"/>
      <c r="F87" s="16"/>
      <c r="G87" s="77"/>
    </row>
    <row r="88">
      <c r="A88" s="66" t="s">
        <v>81</v>
      </c>
      <c r="B88" s="122" t="str">
        <f>HYPERLINK("https://gamesheet.app/seasons/1497/stats/games/216374/box-score?utm_source=post_game&amp;utm_medium=email&amp;utm_campaign=post_game_report&amp;utm_content=view_box_score", "Box Score")</f>
        <v>Box Score</v>
      </c>
      <c r="C88" s="68">
        <v>1.0</v>
      </c>
      <c r="D88" s="68">
        <v>11.0</v>
      </c>
      <c r="E88" s="68" t="s">
        <v>57</v>
      </c>
      <c r="F88" s="16"/>
      <c r="G88" s="77"/>
    </row>
    <row r="89">
      <c r="A89" s="69">
        <v>18.0</v>
      </c>
      <c r="B89" s="70" t="s">
        <v>66</v>
      </c>
      <c r="E89" s="9"/>
      <c r="F89" s="16"/>
      <c r="G89" s="77"/>
    </row>
    <row r="90">
      <c r="A90" s="88"/>
      <c r="B90" s="11"/>
      <c r="C90" s="11"/>
      <c r="D90" s="11"/>
      <c r="E90" s="12"/>
      <c r="F90" s="16"/>
      <c r="G90" s="77"/>
    </row>
    <row r="91">
      <c r="A91" s="92" t="s">
        <v>81</v>
      </c>
      <c r="B91" s="124" t="str">
        <f>HYPERLINK("https://gamesheet.app/seasons/1497/stats/games/216894/box-score?utm_source=post_game&amp;utm_medium=email&amp;utm_campaign=post_game_report&amp;utm_content=view_box_score", "Box Score")</f>
        <v>Box Score</v>
      </c>
      <c r="C91" s="68">
        <v>4.0</v>
      </c>
      <c r="D91" s="68">
        <v>5.0</v>
      </c>
      <c r="E91" s="68" t="s">
        <v>57</v>
      </c>
      <c r="F91" s="16"/>
      <c r="G91" s="77"/>
    </row>
    <row r="92">
      <c r="A92" s="69">
        <v>19.0</v>
      </c>
      <c r="B92" s="70" t="s">
        <v>82</v>
      </c>
      <c r="E92" s="9"/>
      <c r="F92" s="16"/>
      <c r="G92" s="77"/>
    </row>
    <row r="93">
      <c r="A93" s="88"/>
      <c r="B93" s="11"/>
      <c r="C93" s="11"/>
      <c r="D93" s="11"/>
      <c r="E93" s="12"/>
      <c r="F93" s="16"/>
      <c r="G93" s="77"/>
    </row>
    <row r="94">
      <c r="A94" s="92" t="s">
        <v>81</v>
      </c>
      <c r="B94" s="124" t="str">
        <f>HYPERLINK("https://gamesheet.app/seasons/1497/stats/games/217772/box-score?utm_source=post_game&amp;utm_medium=email&amp;utm_campaign=post_game_report&amp;utm_content=view_box_score", "Box Score")</f>
        <v>Box Score</v>
      </c>
      <c r="C94" s="68">
        <v>0.0</v>
      </c>
      <c r="D94" s="68">
        <v>8.0</v>
      </c>
      <c r="E94" s="68" t="s">
        <v>57</v>
      </c>
      <c r="F94" s="16"/>
      <c r="G94" s="77"/>
    </row>
    <row r="95">
      <c r="A95" s="69">
        <v>20.0</v>
      </c>
      <c r="B95" s="70" t="s">
        <v>83</v>
      </c>
      <c r="E95" s="9"/>
      <c r="F95" s="16"/>
      <c r="G95" s="77"/>
    </row>
    <row r="96">
      <c r="A96" s="88"/>
      <c r="B96" s="11"/>
      <c r="C96" s="11"/>
      <c r="D96" s="11"/>
      <c r="E96" s="12"/>
      <c r="F96" s="16"/>
      <c r="G96" s="77"/>
    </row>
    <row r="97" hidden="1">
      <c r="A97" s="92"/>
      <c r="C97" s="68"/>
      <c r="D97" s="68"/>
      <c r="E97" s="68"/>
      <c r="F97" s="16"/>
      <c r="G97" s="77"/>
    </row>
    <row r="98" hidden="1">
      <c r="A98" s="69"/>
      <c r="B98" s="70" t="s">
        <v>46</v>
      </c>
      <c r="E98" s="9"/>
      <c r="F98" s="16"/>
      <c r="G98" s="77"/>
    </row>
    <row r="99" hidden="1">
      <c r="A99" s="94"/>
      <c r="E99" s="9"/>
      <c r="F99" s="16"/>
      <c r="G99" s="77"/>
    </row>
    <row r="100">
      <c r="A100" s="65"/>
      <c r="B100" s="32"/>
      <c r="C100" s="32"/>
      <c r="D100" s="32"/>
      <c r="E100" s="33"/>
      <c r="F100" s="16"/>
      <c r="G100" s="77"/>
    </row>
    <row r="101">
      <c r="A101" s="95" t="s">
        <v>52</v>
      </c>
      <c r="C101" s="96">
        <f t="shared" ref="C101:D101" si="1">SUM(C11:C100)</f>
        <v>89</v>
      </c>
      <c r="D101" s="96">
        <f t="shared" si="1"/>
        <v>116</v>
      </c>
      <c r="E101" s="97"/>
      <c r="F101" s="5"/>
      <c r="G101" s="5"/>
    </row>
    <row r="102">
      <c r="A102" s="98" t="s">
        <v>53</v>
      </c>
      <c r="B102" s="11"/>
      <c r="C102" s="99" t="s">
        <v>54</v>
      </c>
      <c r="D102" s="11"/>
      <c r="E102" s="12"/>
      <c r="F102" s="100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COUNTIF(G5:G33,"W")&amp;"-"&amp;COUNTIF(G5:G33,"L")&amp;"-"&amp;COUNTIF(G5:G33,"T")&amp;"-"&amp;COUNTIF(G5:G33,"OTL")</f>
        <v>13-9-2-0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COUNTIF(I5:I34,"W")&amp;"-"&amp;COUNTIF(I5:I34,"L")&amp;"-"&amp;COUNTIF(I5:I34,"T")&amp;"-"&amp;COUNTIF(I5:I34,"OTL")</f>
        <v>10-6-2-0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372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46" t="s">
        <v>175</v>
      </c>
      <c r="B8" s="347">
        <v>8.0</v>
      </c>
      <c r="C8" s="348" t="s">
        <v>254</v>
      </c>
      <c r="D8" s="347" t="s">
        <v>366</v>
      </c>
      <c r="E8" s="348">
        <v>3.0</v>
      </c>
      <c r="F8" s="348">
        <v>4.0</v>
      </c>
      <c r="G8" s="349" t="s">
        <v>57</v>
      </c>
      <c r="H8" s="320"/>
      <c r="I8" s="13"/>
    </row>
    <row r="9">
      <c r="A9" s="350" t="s">
        <v>175</v>
      </c>
      <c r="B9" s="351">
        <v>10.0</v>
      </c>
      <c r="C9" s="352" t="s">
        <v>248</v>
      </c>
      <c r="D9" s="351" t="s">
        <v>14</v>
      </c>
      <c r="E9" s="352">
        <v>10.0</v>
      </c>
      <c r="F9" s="352">
        <v>5.0</v>
      </c>
      <c r="G9" s="353" t="s">
        <v>62</v>
      </c>
      <c r="H9" s="318"/>
      <c r="I9" s="366"/>
    </row>
    <row r="10">
      <c r="A10" s="367" t="s">
        <v>19</v>
      </c>
      <c r="B10" s="44">
        <v>15.0</v>
      </c>
      <c r="C10" s="368" t="s">
        <v>244</v>
      </c>
      <c r="D10" s="44" t="s">
        <v>14</v>
      </c>
      <c r="E10" s="368">
        <v>9.0</v>
      </c>
      <c r="F10" s="368">
        <v>0.0</v>
      </c>
      <c r="G10" s="369" t="s">
        <v>62</v>
      </c>
      <c r="H10" s="320"/>
      <c r="I10" s="286" t="s">
        <v>62</v>
      </c>
    </row>
    <row r="11">
      <c r="A11" s="283" t="s">
        <v>19</v>
      </c>
      <c r="B11" s="286">
        <v>17.0</v>
      </c>
      <c r="C11" s="285" t="s">
        <v>257</v>
      </c>
      <c r="D11" s="286" t="s">
        <v>14</v>
      </c>
      <c r="E11" s="285">
        <v>6.0</v>
      </c>
      <c r="F11" s="285">
        <v>3.0</v>
      </c>
      <c r="G11" s="287" t="s">
        <v>62</v>
      </c>
      <c r="H11" s="320"/>
      <c r="I11" s="286" t="s">
        <v>62</v>
      </c>
    </row>
    <row r="12">
      <c r="A12" s="283" t="s">
        <v>19</v>
      </c>
      <c r="B12" s="286">
        <v>24.0</v>
      </c>
      <c r="C12" s="145" t="s">
        <v>347</v>
      </c>
      <c r="D12" s="286" t="s">
        <v>366</v>
      </c>
      <c r="E12" s="285">
        <v>8.0</v>
      </c>
      <c r="F12" s="285">
        <v>3.0</v>
      </c>
      <c r="G12" s="287" t="s">
        <v>62</v>
      </c>
      <c r="H12" s="320"/>
      <c r="I12" s="286" t="s">
        <v>62</v>
      </c>
    </row>
    <row r="13">
      <c r="A13" s="283" t="s">
        <v>19</v>
      </c>
      <c r="B13" s="286">
        <v>29.0</v>
      </c>
      <c r="C13" s="285" t="s">
        <v>271</v>
      </c>
      <c r="D13" s="286" t="s">
        <v>14</v>
      </c>
      <c r="E13" s="285">
        <v>1.0</v>
      </c>
      <c r="F13" s="285">
        <v>8.0</v>
      </c>
      <c r="G13" s="287" t="s">
        <v>57</v>
      </c>
      <c r="H13" s="320"/>
      <c r="I13" s="286" t="s">
        <v>57</v>
      </c>
    </row>
    <row r="14">
      <c r="A14" s="367" t="s">
        <v>27</v>
      </c>
      <c r="B14" s="44">
        <v>1.0</v>
      </c>
      <c r="C14" s="368" t="s">
        <v>66</v>
      </c>
      <c r="D14" s="44" t="s">
        <v>366</v>
      </c>
      <c r="E14" s="368">
        <v>3.0</v>
      </c>
      <c r="F14" s="368">
        <v>4.0</v>
      </c>
      <c r="G14" s="369" t="s">
        <v>57</v>
      </c>
      <c r="H14" s="320"/>
      <c r="I14" s="286" t="s">
        <v>57</v>
      </c>
    </row>
    <row r="15">
      <c r="A15" s="283" t="s">
        <v>27</v>
      </c>
      <c r="B15" s="286">
        <v>7.0</v>
      </c>
      <c r="C15" s="145" t="s">
        <v>250</v>
      </c>
      <c r="D15" s="286" t="s">
        <v>14</v>
      </c>
      <c r="E15" s="285">
        <v>3.0</v>
      </c>
      <c r="F15" s="285">
        <v>1.0</v>
      </c>
      <c r="G15" s="287" t="s">
        <v>62</v>
      </c>
      <c r="H15" s="320"/>
      <c r="I15" s="286" t="s">
        <v>62</v>
      </c>
    </row>
    <row r="16">
      <c r="A16" s="288" t="s">
        <v>179</v>
      </c>
      <c r="B16" s="291">
        <v>12.0</v>
      </c>
      <c r="C16" s="290" t="s">
        <v>373</v>
      </c>
      <c r="D16" s="291" t="s">
        <v>14</v>
      </c>
      <c r="E16" s="290">
        <v>6.0</v>
      </c>
      <c r="F16" s="290">
        <v>3.0</v>
      </c>
      <c r="G16" s="292" t="s">
        <v>62</v>
      </c>
      <c r="H16" s="320"/>
      <c r="I16" s="13"/>
    </row>
    <row r="17">
      <c r="A17" s="283" t="s">
        <v>27</v>
      </c>
      <c r="B17" s="286">
        <v>14.0</v>
      </c>
      <c r="C17" s="285" t="s">
        <v>316</v>
      </c>
      <c r="D17" s="286" t="s">
        <v>14</v>
      </c>
      <c r="E17" s="285">
        <v>3.0</v>
      </c>
      <c r="F17" s="285">
        <v>3.0</v>
      </c>
      <c r="G17" s="287" t="s">
        <v>69</v>
      </c>
      <c r="H17" s="320"/>
      <c r="I17" s="286" t="s">
        <v>69</v>
      </c>
    </row>
    <row r="18">
      <c r="A18" s="367" t="s">
        <v>27</v>
      </c>
      <c r="B18" s="44">
        <v>21.0</v>
      </c>
      <c r="C18" s="368" t="s">
        <v>242</v>
      </c>
      <c r="D18" s="44" t="s">
        <v>14</v>
      </c>
      <c r="E18" s="368">
        <v>2.0</v>
      </c>
      <c r="F18" s="368">
        <v>2.0</v>
      </c>
      <c r="G18" s="369" t="s">
        <v>69</v>
      </c>
      <c r="H18" s="320"/>
      <c r="I18" s="286" t="s">
        <v>69</v>
      </c>
    </row>
    <row r="19">
      <c r="A19" s="367" t="s">
        <v>27</v>
      </c>
      <c r="B19" s="44">
        <v>23.0</v>
      </c>
      <c r="C19" s="368" t="s">
        <v>268</v>
      </c>
      <c r="D19" s="44" t="s">
        <v>366</v>
      </c>
      <c r="E19" s="368">
        <v>4.0</v>
      </c>
      <c r="F19" s="368">
        <v>3.0</v>
      </c>
      <c r="G19" s="369" t="s">
        <v>62</v>
      </c>
      <c r="H19" s="320"/>
      <c r="I19" s="286" t="s">
        <v>62</v>
      </c>
    </row>
    <row r="20">
      <c r="A20" s="283" t="s">
        <v>35</v>
      </c>
      <c r="B20" s="286">
        <v>7.0</v>
      </c>
      <c r="C20" s="145" t="s">
        <v>146</v>
      </c>
      <c r="D20" s="286" t="s">
        <v>366</v>
      </c>
      <c r="E20" s="285">
        <v>3.0</v>
      </c>
      <c r="F20" s="285">
        <v>3.0</v>
      </c>
      <c r="G20" s="287" t="s">
        <v>62</v>
      </c>
      <c r="H20" s="320"/>
      <c r="I20" s="286" t="s">
        <v>62</v>
      </c>
    </row>
    <row r="21">
      <c r="A21" s="288" t="s">
        <v>227</v>
      </c>
      <c r="B21" s="370">
        <v>12.0</v>
      </c>
      <c r="C21" s="290" t="s">
        <v>178</v>
      </c>
      <c r="D21" s="291" t="s">
        <v>366</v>
      </c>
      <c r="E21" s="290">
        <v>3.0</v>
      </c>
      <c r="F21" s="290">
        <v>11.0</v>
      </c>
      <c r="G21" s="292" t="s">
        <v>57</v>
      </c>
      <c r="H21" s="320"/>
      <c r="I21" s="13"/>
    </row>
    <row r="22">
      <c r="A22" s="283" t="s">
        <v>38</v>
      </c>
      <c r="B22" s="339">
        <v>24.0</v>
      </c>
      <c r="C22" s="285" t="s">
        <v>75</v>
      </c>
      <c r="D22" s="286" t="s">
        <v>366</v>
      </c>
      <c r="E22" s="285">
        <v>3.0</v>
      </c>
      <c r="F22" s="285">
        <v>1.0</v>
      </c>
      <c r="G22" s="287" t="s">
        <v>62</v>
      </c>
      <c r="H22" s="320"/>
      <c r="I22" s="286" t="s">
        <v>62</v>
      </c>
    </row>
    <row r="23">
      <c r="A23" s="283" t="s">
        <v>38</v>
      </c>
      <c r="B23" s="339">
        <v>28.0</v>
      </c>
      <c r="C23" s="285" t="s">
        <v>254</v>
      </c>
      <c r="D23" s="286" t="s">
        <v>366</v>
      </c>
      <c r="E23" s="285">
        <v>3.0</v>
      </c>
      <c r="F23" s="285">
        <v>2.0</v>
      </c>
      <c r="G23" s="287" t="s">
        <v>62</v>
      </c>
      <c r="H23" s="320"/>
      <c r="I23" s="286" t="s">
        <v>62</v>
      </c>
    </row>
    <row r="24">
      <c r="A24" s="288" t="s">
        <v>184</v>
      </c>
      <c r="B24" s="370">
        <v>30.0</v>
      </c>
      <c r="C24" s="290" t="s">
        <v>286</v>
      </c>
      <c r="D24" s="291" t="s">
        <v>14</v>
      </c>
      <c r="E24" s="290">
        <v>1.0</v>
      </c>
      <c r="F24" s="290">
        <v>3.0</v>
      </c>
      <c r="G24" s="292" t="s">
        <v>57</v>
      </c>
      <c r="H24" s="320"/>
      <c r="I24" s="13"/>
    </row>
    <row r="25">
      <c r="A25" s="283" t="s">
        <v>39</v>
      </c>
      <c r="B25" s="339">
        <v>6.0</v>
      </c>
      <c r="C25" s="145" t="s">
        <v>369</v>
      </c>
      <c r="D25" s="286" t="s">
        <v>14</v>
      </c>
      <c r="E25" s="285">
        <v>6.0</v>
      </c>
      <c r="F25" s="285">
        <v>7.0</v>
      </c>
      <c r="G25" s="287" t="s">
        <v>57</v>
      </c>
      <c r="H25" s="320"/>
      <c r="I25" s="286" t="s">
        <v>57</v>
      </c>
    </row>
    <row r="26">
      <c r="A26" s="288" t="s">
        <v>258</v>
      </c>
      <c r="B26" s="370">
        <v>9.0</v>
      </c>
      <c r="C26" s="290" t="s">
        <v>140</v>
      </c>
      <c r="D26" s="291" t="s">
        <v>366</v>
      </c>
      <c r="E26" s="290">
        <v>3.0</v>
      </c>
      <c r="F26" s="290">
        <v>0.0</v>
      </c>
      <c r="G26" s="292" t="s">
        <v>62</v>
      </c>
      <c r="H26" s="320"/>
      <c r="I26" s="13"/>
    </row>
    <row r="27">
      <c r="A27" s="283" t="s">
        <v>39</v>
      </c>
      <c r="B27" s="339">
        <v>12.0</v>
      </c>
      <c r="C27" s="285" t="s">
        <v>318</v>
      </c>
      <c r="D27" s="286" t="s">
        <v>366</v>
      </c>
      <c r="E27" s="285">
        <v>0.0</v>
      </c>
      <c r="F27" s="285">
        <v>10.0</v>
      </c>
      <c r="G27" s="287" t="s">
        <v>57</v>
      </c>
      <c r="H27" s="320"/>
      <c r="I27" s="286" t="s">
        <v>57</v>
      </c>
    </row>
    <row r="28">
      <c r="A28" s="283" t="s">
        <v>39</v>
      </c>
      <c r="B28" s="339">
        <v>13.0</v>
      </c>
      <c r="C28" s="285" t="s">
        <v>247</v>
      </c>
      <c r="D28" s="286" t="s">
        <v>14</v>
      </c>
      <c r="E28" s="285">
        <v>4.0</v>
      </c>
      <c r="F28" s="285">
        <v>5.0</v>
      </c>
      <c r="G28" s="287" t="s">
        <v>57</v>
      </c>
      <c r="H28" s="320"/>
      <c r="I28" s="286" t="s">
        <v>57</v>
      </c>
    </row>
    <row r="29">
      <c r="A29" s="326" t="s">
        <v>39</v>
      </c>
      <c r="B29" s="345">
        <v>14.0</v>
      </c>
      <c r="C29" s="299" t="s">
        <v>211</v>
      </c>
      <c r="D29" s="298" t="s">
        <v>366</v>
      </c>
      <c r="E29" s="299">
        <v>17.0</v>
      </c>
      <c r="F29" s="299">
        <v>1.0</v>
      </c>
      <c r="G29" s="300" t="s">
        <v>62</v>
      </c>
      <c r="H29" s="320"/>
      <c r="I29" s="286" t="s">
        <v>62</v>
      </c>
    </row>
    <row r="30">
      <c r="A30" s="248"/>
      <c r="B30" s="261"/>
      <c r="C30" s="262"/>
      <c r="D30" s="261"/>
      <c r="E30" s="262"/>
      <c r="F30" s="262"/>
      <c r="G30" s="263"/>
      <c r="H30" s="320"/>
      <c r="I30" s="13"/>
    </row>
    <row r="31">
      <c r="A31" s="293" t="s">
        <v>374</v>
      </c>
      <c r="B31" s="11"/>
      <c r="C31" s="11"/>
      <c r="D31" s="11"/>
      <c r="E31" s="11"/>
      <c r="F31" s="11"/>
      <c r="G31" s="12"/>
      <c r="H31" s="328"/>
      <c r="I31" s="13"/>
    </row>
    <row r="32">
      <c r="A32" s="371" t="s">
        <v>39</v>
      </c>
      <c r="B32" s="372">
        <v>18.0</v>
      </c>
      <c r="C32" s="373" t="s">
        <v>247</v>
      </c>
      <c r="D32" s="374" t="s">
        <v>14</v>
      </c>
      <c r="E32" s="373">
        <v>11.0</v>
      </c>
      <c r="F32" s="373">
        <v>1.0</v>
      </c>
      <c r="G32" s="375" t="s">
        <v>62</v>
      </c>
      <c r="H32" s="376"/>
      <c r="I32" s="286" t="s">
        <v>62</v>
      </c>
    </row>
    <row r="33">
      <c r="A33" s="326" t="s">
        <v>39</v>
      </c>
      <c r="B33" s="345">
        <v>19.0</v>
      </c>
      <c r="C33" s="299" t="s">
        <v>375</v>
      </c>
      <c r="D33" s="298" t="s">
        <v>366</v>
      </c>
      <c r="E33" s="299">
        <v>3.0</v>
      </c>
      <c r="F33" s="299">
        <v>4.0</v>
      </c>
      <c r="G33" s="300" t="s">
        <v>57</v>
      </c>
      <c r="H33" s="320"/>
      <c r="I33" s="286" t="s">
        <v>57</v>
      </c>
    </row>
    <row r="34">
      <c r="A34" s="255" t="s">
        <v>304</v>
      </c>
      <c r="B34" s="52"/>
      <c r="C34" s="52"/>
      <c r="D34" s="256" t="s">
        <v>194</v>
      </c>
      <c r="E34" s="257">
        <f t="shared" ref="E34:F34" si="1">SUM(E8:E33)</f>
        <v>115</v>
      </c>
      <c r="F34" s="257">
        <f t="shared" si="1"/>
        <v>87</v>
      </c>
      <c r="G34" s="258"/>
      <c r="H34" s="318"/>
      <c r="I34" s="366"/>
    </row>
  </sheetData>
  <mergeCells count="3">
    <mergeCell ref="A5:G6"/>
    <mergeCell ref="A31:G31"/>
    <mergeCell ref="A34:C3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COUNTIF(G5:G28,"W")&amp;"-"&amp;COUNTIF(G5:G28,"L")&amp;"-"&amp;COUNTIF(G5:G28,"T")&amp;"-"&amp;COUNTIF(G5:G28,"OTL")</f>
        <v>4-14-1-0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3-14-1-0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376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46" t="s">
        <v>175</v>
      </c>
      <c r="B8" s="347">
        <v>11.0</v>
      </c>
      <c r="C8" s="348" t="s">
        <v>244</v>
      </c>
      <c r="D8" s="347" t="s">
        <v>14</v>
      </c>
      <c r="E8" s="348">
        <v>9.0</v>
      </c>
      <c r="F8" s="348">
        <v>4.0</v>
      </c>
      <c r="G8" s="349" t="s">
        <v>62</v>
      </c>
      <c r="H8" s="320"/>
      <c r="I8" s="13"/>
    </row>
    <row r="9">
      <c r="A9" s="367" t="s">
        <v>19</v>
      </c>
      <c r="B9" s="44">
        <v>16.0</v>
      </c>
      <c r="C9" s="368" t="s">
        <v>254</v>
      </c>
      <c r="D9" s="44" t="s">
        <v>366</v>
      </c>
      <c r="E9" s="368">
        <v>1.0</v>
      </c>
      <c r="F9" s="368">
        <v>4.0</v>
      </c>
      <c r="G9" s="369" t="s">
        <v>57</v>
      </c>
      <c r="H9" s="318"/>
      <c r="I9" s="317" t="s">
        <v>57</v>
      </c>
    </row>
    <row r="10">
      <c r="A10" s="367" t="s">
        <v>19</v>
      </c>
      <c r="B10" s="44">
        <v>23.0</v>
      </c>
      <c r="C10" s="368" t="s">
        <v>248</v>
      </c>
      <c r="D10" s="44" t="s">
        <v>14</v>
      </c>
      <c r="E10" s="368">
        <v>9.0</v>
      </c>
      <c r="F10" s="368">
        <v>5.0</v>
      </c>
      <c r="G10" s="369" t="s">
        <v>62</v>
      </c>
      <c r="H10" s="320"/>
      <c r="I10" s="286" t="s">
        <v>62</v>
      </c>
    </row>
    <row r="11">
      <c r="A11" s="283" t="s">
        <v>19</v>
      </c>
      <c r="B11" s="286">
        <v>26.0</v>
      </c>
      <c r="C11" s="285" t="s">
        <v>75</v>
      </c>
      <c r="D11" s="286" t="s">
        <v>366</v>
      </c>
      <c r="E11" s="285">
        <v>5.0</v>
      </c>
      <c r="F11" s="285">
        <v>7.0</v>
      </c>
      <c r="G11" s="287" t="s">
        <v>57</v>
      </c>
      <c r="H11" s="320"/>
      <c r="I11" s="286" t="s">
        <v>57</v>
      </c>
    </row>
    <row r="12">
      <c r="A12" s="283" t="s">
        <v>19</v>
      </c>
      <c r="B12" s="286">
        <v>28.0</v>
      </c>
      <c r="C12" s="285" t="s">
        <v>318</v>
      </c>
      <c r="D12" s="286" t="s">
        <v>366</v>
      </c>
      <c r="E12" s="285">
        <v>0.0</v>
      </c>
      <c r="F12" s="285">
        <v>10.0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8.0</v>
      </c>
      <c r="C13" s="285" t="s">
        <v>272</v>
      </c>
      <c r="D13" s="286" t="s">
        <v>14</v>
      </c>
      <c r="E13" s="285">
        <v>2.0</v>
      </c>
      <c r="F13" s="285">
        <v>12.0</v>
      </c>
      <c r="G13" s="287" t="s">
        <v>57</v>
      </c>
      <c r="H13" s="320"/>
      <c r="I13" s="286" t="s">
        <v>57</v>
      </c>
    </row>
    <row r="14">
      <c r="A14" s="367" t="s">
        <v>27</v>
      </c>
      <c r="B14" s="44">
        <v>10.0</v>
      </c>
      <c r="C14" s="368" t="s">
        <v>268</v>
      </c>
      <c r="D14" s="44" t="s">
        <v>366</v>
      </c>
      <c r="E14" s="368">
        <v>0.0</v>
      </c>
      <c r="F14" s="368">
        <v>6.0</v>
      </c>
      <c r="G14" s="369" t="s">
        <v>57</v>
      </c>
      <c r="H14" s="320"/>
      <c r="I14" s="286" t="s">
        <v>57</v>
      </c>
    </row>
    <row r="15">
      <c r="A15" s="283" t="s">
        <v>27</v>
      </c>
      <c r="B15" s="286">
        <v>22.0</v>
      </c>
      <c r="C15" s="285" t="s">
        <v>247</v>
      </c>
      <c r="D15" s="286" t="s">
        <v>14</v>
      </c>
      <c r="E15" s="285">
        <v>2.0</v>
      </c>
      <c r="F15" s="285">
        <v>5.0</v>
      </c>
      <c r="G15" s="287" t="s">
        <v>57</v>
      </c>
      <c r="H15" s="320"/>
      <c r="I15" s="286" t="s">
        <v>57</v>
      </c>
    </row>
    <row r="16">
      <c r="A16" s="367" t="s">
        <v>35</v>
      </c>
      <c r="B16" s="44">
        <v>6.0</v>
      </c>
      <c r="C16" s="368" t="s">
        <v>316</v>
      </c>
      <c r="D16" s="44" t="s">
        <v>14</v>
      </c>
      <c r="E16" s="368">
        <v>1.0</v>
      </c>
      <c r="F16" s="368">
        <v>9.0</v>
      </c>
      <c r="G16" s="369" t="s">
        <v>57</v>
      </c>
      <c r="H16" s="320"/>
      <c r="I16" s="286" t="s">
        <v>57</v>
      </c>
    </row>
    <row r="17">
      <c r="A17" s="367" t="s">
        <v>38</v>
      </c>
      <c r="B17" s="44">
        <v>17.0</v>
      </c>
      <c r="C17" s="266" t="s">
        <v>369</v>
      </c>
      <c r="D17" s="44" t="s">
        <v>14</v>
      </c>
      <c r="E17" s="368">
        <v>5.0</v>
      </c>
      <c r="F17" s="368">
        <v>13.0</v>
      </c>
      <c r="G17" s="369" t="s">
        <v>57</v>
      </c>
      <c r="H17" s="320"/>
      <c r="I17" s="286" t="s">
        <v>57</v>
      </c>
    </row>
    <row r="18">
      <c r="A18" s="367" t="s">
        <v>38</v>
      </c>
      <c r="B18" s="44">
        <v>19.0</v>
      </c>
      <c r="C18" s="266" t="s">
        <v>146</v>
      </c>
      <c r="D18" s="44" t="s">
        <v>366</v>
      </c>
      <c r="E18" s="368">
        <v>4.0</v>
      </c>
      <c r="F18" s="368">
        <v>8.0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25.0</v>
      </c>
      <c r="C19" s="266" t="s">
        <v>347</v>
      </c>
      <c r="D19" s="44" t="s">
        <v>366</v>
      </c>
      <c r="E19" s="368">
        <v>3.0</v>
      </c>
      <c r="F19" s="368">
        <v>8.0</v>
      </c>
      <c r="G19" s="369" t="s">
        <v>57</v>
      </c>
      <c r="H19" s="320"/>
      <c r="I19" s="286" t="s">
        <v>57</v>
      </c>
    </row>
    <row r="20">
      <c r="A20" s="367" t="s">
        <v>39</v>
      </c>
      <c r="B20" s="44">
        <v>5.0</v>
      </c>
      <c r="C20" s="368" t="s">
        <v>271</v>
      </c>
      <c r="D20" s="44" t="s">
        <v>14</v>
      </c>
      <c r="E20" s="368">
        <v>2.0</v>
      </c>
      <c r="F20" s="368">
        <v>12.0</v>
      </c>
      <c r="G20" s="369" t="s">
        <v>57</v>
      </c>
      <c r="H20" s="320"/>
      <c r="I20" s="286" t="s">
        <v>57</v>
      </c>
    </row>
    <row r="21">
      <c r="A21" s="367" t="s">
        <v>39</v>
      </c>
      <c r="B21" s="377">
        <v>7.0</v>
      </c>
      <c r="C21" s="266" t="s">
        <v>250</v>
      </c>
      <c r="D21" s="44" t="s">
        <v>14</v>
      </c>
      <c r="E21" s="368">
        <v>8.0</v>
      </c>
      <c r="F21" s="368">
        <v>8.0</v>
      </c>
      <c r="G21" s="369" t="s">
        <v>69</v>
      </c>
      <c r="H21" s="320"/>
      <c r="I21" s="286" t="s">
        <v>69</v>
      </c>
    </row>
    <row r="22">
      <c r="A22" s="367" t="s">
        <v>39</v>
      </c>
      <c r="B22" s="377">
        <v>13.0</v>
      </c>
      <c r="C22" s="368" t="s">
        <v>375</v>
      </c>
      <c r="D22" s="44" t="s">
        <v>366</v>
      </c>
      <c r="E22" s="368">
        <v>1.0</v>
      </c>
      <c r="F22" s="368">
        <v>11.0</v>
      </c>
      <c r="G22" s="369" t="s">
        <v>57</v>
      </c>
      <c r="H22" s="320"/>
      <c r="I22" s="286" t="s">
        <v>57</v>
      </c>
    </row>
    <row r="23">
      <c r="A23" s="367" t="s">
        <v>39</v>
      </c>
      <c r="B23" s="377">
        <v>15.0</v>
      </c>
      <c r="C23" s="368" t="s">
        <v>211</v>
      </c>
      <c r="D23" s="44" t="s">
        <v>366</v>
      </c>
      <c r="E23" s="368">
        <v>9.0</v>
      </c>
      <c r="F23" s="368">
        <v>5.0</v>
      </c>
      <c r="G23" s="369" t="s">
        <v>62</v>
      </c>
      <c r="H23" s="320"/>
      <c r="I23" s="286" t="s">
        <v>62</v>
      </c>
    </row>
    <row r="24">
      <c r="A24" s="378" t="s">
        <v>39</v>
      </c>
      <c r="B24" s="379">
        <v>19.0</v>
      </c>
      <c r="C24" s="380" t="s">
        <v>254</v>
      </c>
      <c r="D24" s="381" t="s">
        <v>366</v>
      </c>
      <c r="E24" s="380">
        <v>3.0</v>
      </c>
      <c r="F24" s="380">
        <v>7.0</v>
      </c>
      <c r="G24" s="382" t="s">
        <v>57</v>
      </c>
      <c r="H24" s="320"/>
      <c r="I24" s="286" t="s">
        <v>57</v>
      </c>
    </row>
    <row r="25">
      <c r="A25" s="248"/>
      <c r="B25" s="261"/>
      <c r="C25" s="262"/>
      <c r="D25" s="261"/>
      <c r="E25" s="262"/>
      <c r="F25" s="262"/>
      <c r="G25" s="263"/>
      <c r="H25" s="320"/>
      <c r="I25" s="13"/>
    </row>
    <row r="26">
      <c r="A26" s="293" t="s">
        <v>377</v>
      </c>
      <c r="B26" s="11"/>
      <c r="C26" s="11"/>
      <c r="D26" s="11"/>
      <c r="E26" s="11"/>
      <c r="F26" s="11"/>
      <c r="G26" s="12"/>
      <c r="H26" s="328"/>
      <c r="I26" s="13"/>
    </row>
    <row r="27">
      <c r="A27" s="371" t="s">
        <v>39</v>
      </c>
      <c r="B27" s="372">
        <v>23.0</v>
      </c>
      <c r="C27" s="383" t="s">
        <v>347</v>
      </c>
      <c r="D27" s="374" t="s">
        <v>366</v>
      </c>
      <c r="E27" s="373">
        <v>5.0</v>
      </c>
      <c r="F27" s="373">
        <v>4.0</v>
      </c>
      <c r="G27" s="375" t="s">
        <v>62</v>
      </c>
      <c r="H27" s="376"/>
      <c r="I27" s="286" t="s">
        <v>62</v>
      </c>
    </row>
    <row r="28">
      <c r="A28" s="326" t="s">
        <v>81</v>
      </c>
      <c r="B28" s="345">
        <v>5.0</v>
      </c>
      <c r="C28" s="299" t="s">
        <v>254</v>
      </c>
      <c r="D28" s="298" t="s">
        <v>366</v>
      </c>
      <c r="E28" s="299">
        <v>1.0</v>
      </c>
      <c r="F28" s="299">
        <v>3.0</v>
      </c>
      <c r="G28" s="300" t="s">
        <v>57</v>
      </c>
      <c r="H28" s="320"/>
      <c r="I28" s="286" t="s">
        <v>57</v>
      </c>
    </row>
    <row r="29">
      <c r="A29" s="255" t="s">
        <v>304</v>
      </c>
      <c r="B29" s="52"/>
      <c r="C29" s="52"/>
      <c r="D29" s="256" t="s">
        <v>194</v>
      </c>
      <c r="E29" s="257">
        <f t="shared" ref="E29:F29" si="1">SUM(E8:E28)</f>
        <v>70</v>
      </c>
      <c r="F29" s="257">
        <f t="shared" si="1"/>
        <v>141</v>
      </c>
      <c r="G29" s="258"/>
      <c r="H29" s="318"/>
      <c r="I29" s="366"/>
    </row>
  </sheetData>
  <mergeCells count="3">
    <mergeCell ref="A5:G6"/>
    <mergeCell ref="A26:G26"/>
    <mergeCell ref="A29:C29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COUNTIF(G5:G27,"W")&amp;"-"&amp;COUNTIF(G5:G27,"L")&amp;"-"&amp;COUNTIF(G5:G27,"T")&amp;"-"&amp;COUNTIF(G5:G27,"OTL")</f>
        <v>4-14-0-0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COUNTIF(I5:I28,"W")&amp;"-"&amp;COUNTIF(I5:I28,"L")&amp;"-"&amp;COUNTIF(I5:I28,"T")&amp;"-"&amp;COUNTIF(I5:I28,"OTL")</f>
        <v>4-13-0-0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378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46" t="s">
        <v>175</v>
      </c>
      <c r="B8" s="347">
        <v>17.0</v>
      </c>
      <c r="C8" s="348" t="s">
        <v>286</v>
      </c>
      <c r="D8" s="347" t="s">
        <v>14</v>
      </c>
      <c r="E8" s="348">
        <v>2.0</v>
      </c>
      <c r="F8" s="348">
        <v>10.0</v>
      </c>
      <c r="G8" s="349" t="s">
        <v>57</v>
      </c>
      <c r="H8" s="320"/>
      <c r="I8" s="13"/>
    </row>
    <row r="9">
      <c r="A9" s="367" t="s">
        <v>19</v>
      </c>
      <c r="B9" s="44">
        <v>19.0</v>
      </c>
      <c r="C9" s="368" t="s">
        <v>211</v>
      </c>
      <c r="D9" s="44" t="s">
        <v>366</v>
      </c>
      <c r="E9" s="368">
        <v>7.0</v>
      </c>
      <c r="F9" s="368">
        <v>3.0</v>
      </c>
      <c r="G9" s="369" t="s">
        <v>62</v>
      </c>
      <c r="H9" s="318"/>
      <c r="I9" s="317" t="s">
        <v>62</v>
      </c>
    </row>
    <row r="10">
      <c r="A10" s="367" t="s">
        <v>19</v>
      </c>
      <c r="B10" s="44">
        <v>24.0</v>
      </c>
      <c r="C10" s="368" t="s">
        <v>248</v>
      </c>
      <c r="D10" s="44" t="s">
        <v>14</v>
      </c>
      <c r="E10" s="368">
        <v>4.0</v>
      </c>
      <c r="F10" s="368">
        <v>5.0</v>
      </c>
      <c r="G10" s="369" t="s">
        <v>57</v>
      </c>
      <c r="H10" s="320"/>
      <c r="I10" s="286" t="s">
        <v>57</v>
      </c>
    </row>
    <row r="11">
      <c r="A11" s="283" t="s">
        <v>19</v>
      </c>
      <c r="B11" s="286">
        <v>25.0</v>
      </c>
      <c r="C11" s="285" t="s">
        <v>375</v>
      </c>
      <c r="D11" s="286" t="s">
        <v>366</v>
      </c>
      <c r="E11" s="285">
        <v>0.0</v>
      </c>
      <c r="F11" s="285">
        <v>10.0</v>
      </c>
      <c r="G11" s="287" t="s">
        <v>57</v>
      </c>
      <c r="H11" s="320"/>
      <c r="I11" s="286" t="s">
        <v>57</v>
      </c>
    </row>
    <row r="12">
      <c r="A12" s="283" t="s">
        <v>27</v>
      </c>
      <c r="B12" s="286">
        <v>2.0</v>
      </c>
      <c r="C12" s="285" t="s">
        <v>247</v>
      </c>
      <c r="D12" s="286" t="s">
        <v>14</v>
      </c>
      <c r="E12" s="285">
        <v>6.0</v>
      </c>
      <c r="F12" s="285">
        <v>7.0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9.0</v>
      </c>
      <c r="C13" s="285" t="s">
        <v>271</v>
      </c>
      <c r="D13" s="286" t="s">
        <v>14</v>
      </c>
      <c r="E13" s="285">
        <v>5.0</v>
      </c>
      <c r="F13" s="285">
        <v>6.0</v>
      </c>
      <c r="G13" s="287" t="s">
        <v>57</v>
      </c>
      <c r="H13" s="320"/>
      <c r="I13" s="286" t="s">
        <v>57</v>
      </c>
    </row>
    <row r="14">
      <c r="A14" s="367" t="s">
        <v>27</v>
      </c>
      <c r="B14" s="44">
        <v>11.0</v>
      </c>
      <c r="C14" s="266" t="s">
        <v>146</v>
      </c>
      <c r="D14" s="44" t="s">
        <v>366</v>
      </c>
      <c r="E14" s="368">
        <v>1.0</v>
      </c>
      <c r="F14" s="368">
        <v>11.0</v>
      </c>
      <c r="G14" s="369" t="s">
        <v>57</v>
      </c>
      <c r="H14" s="320"/>
      <c r="I14" s="286" t="s">
        <v>57</v>
      </c>
    </row>
    <row r="15">
      <c r="A15" s="283" t="s">
        <v>27</v>
      </c>
      <c r="B15" s="286">
        <v>18.0</v>
      </c>
      <c r="C15" s="285" t="s">
        <v>75</v>
      </c>
      <c r="D15" s="286" t="s">
        <v>366</v>
      </c>
      <c r="E15" s="285">
        <v>4.0</v>
      </c>
      <c r="F15" s="285">
        <v>8.0</v>
      </c>
      <c r="G15" s="287" t="s">
        <v>57</v>
      </c>
      <c r="H15" s="320"/>
      <c r="I15" s="286" t="s">
        <v>57</v>
      </c>
    </row>
    <row r="16">
      <c r="A16" s="367" t="s">
        <v>27</v>
      </c>
      <c r="B16" s="44">
        <v>28.0</v>
      </c>
      <c r="C16" s="368" t="s">
        <v>254</v>
      </c>
      <c r="D16" s="44" t="s">
        <v>366</v>
      </c>
      <c r="E16" s="368">
        <v>1.0</v>
      </c>
      <c r="F16" s="368">
        <v>11.0</v>
      </c>
      <c r="G16" s="369" t="s">
        <v>57</v>
      </c>
      <c r="H16" s="320"/>
      <c r="I16" s="286" t="s">
        <v>57</v>
      </c>
    </row>
    <row r="17">
      <c r="A17" s="367" t="s">
        <v>27</v>
      </c>
      <c r="B17" s="44">
        <v>30.0</v>
      </c>
      <c r="C17" s="266" t="s">
        <v>250</v>
      </c>
      <c r="D17" s="44" t="s">
        <v>14</v>
      </c>
      <c r="E17" s="368">
        <v>7.0</v>
      </c>
      <c r="F17" s="368">
        <v>6.0</v>
      </c>
      <c r="G17" s="369" t="s">
        <v>62</v>
      </c>
      <c r="H17" s="320"/>
      <c r="I17" s="286" t="s">
        <v>62</v>
      </c>
    </row>
    <row r="18">
      <c r="A18" s="367" t="s">
        <v>38</v>
      </c>
      <c r="B18" s="44">
        <v>20.0</v>
      </c>
      <c r="C18" s="368" t="s">
        <v>268</v>
      </c>
      <c r="D18" s="44" t="s">
        <v>366</v>
      </c>
      <c r="E18" s="368">
        <v>2.0</v>
      </c>
      <c r="F18" s="368">
        <v>11.0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23.0</v>
      </c>
      <c r="C19" s="368" t="s">
        <v>316</v>
      </c>
      <c r="D19" s="44" t="s">
        <v>14</v>
      </c>
      <c r="E19" s="368">
        <v>0.0</v>
      </c>
      <c r="F19" s="368">
        <v>10.0</v>
      </c>
      <c r="G19" s="369" t="s">
        <v>57</v>
      </c>
      <c r="H19" s="320"/>
      <c r="I19" s="286" t="s">
        <v>57</v>
      </c>
    </row>
    <row r="20">
      <c r="A20" s="367" t="s">
        <v>39</v>
      </c>
      <c r="B20" s="44">
        <v>1.0</v>
      </c>
      <c r="C20" s="368" t="s">
        <v>257</v>
      </c>
      <c r="D20" s="44" t="s">
        <v>14</v>
      </c>
      <c r="E20" s="368">
        <v>1.0</v>
      </c>
      <c r="F20" s="368">
        <v>8.0</v>
      </c>
      <c r="G20" s="369" t="s">
        <v>57</v>
      </c>
      <c r="H20" s="320"/>
      <c r="I20" s="286" t="s">
        <v>57</v>
      </c>
    </row>
    <row r="21">
      <c r="A21" s="367" t="s">
        <v>39</v>
      </c>
      <c r="B21" s="377">
        <v>8.0</v>
      </c>
      <c r="C21" s="368" t="s">
        <v>244</v>
      </c>
      <c r="D21" s="44" t="s">
        <v>14</v>
      </c>
      <c r="E21" s="368">
        <v>9.0</v>
      </c>
      <c r="F21" s="368">
        <v>2.0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12.0</v>
      </c>
      <c r="C22" s="368" t="s">
        <v>318</v>
      </c>
      <c r="D22" s="44" t="s">
        <v>366</v>
      </c>
      <c r="E22" s="368">
        <v>1.0</v>
      </c>
      <c r="F22" s="368">
        <v>11.0</v>
      </c>
      <c r="G22" s="369" t="s">
        <v>57</v>
      </c>
      <c r="H22" s="320"/>
      <c r="I22" s="286" t="s">
        <v>57</v>
      </c>
    </row>
    <row r="23">
      <c r="A23" s="367" t="s">
        <v>39</v>
      </c>
      <c r="B23" s="377">
        <v>13.0</v>
      </c>
      <c r="C23" s="368" t="s">
        <v>140</v>
      </c>
      <c r="D23" s="44" t="s">
        <v>366</v>
      </c>
      <c r="E23" s="368">
        <v>5.0</v>
      </c>
      <c r="F23" s="368">
        <v>4.0</v>
      </c>
      <c r="G23" s="369" t="s">
        <v>62</v>
      </c>
      <c r="H23" s="320"/>
      <c r="I23" s="286" t="s">
        <v>62</v>
      </c>
    </row>
    <row r="24">
      <c r="A24" s="378" t="s">
        <v>39</v>
      </c>
      <c r="B24" s="379">
        <v>15.0</v>
      </c>
      <c r="C24" s="380" t="s">
        <v>272</v>
      </c>
      <c r="D24" s="381" t="s">
        <v>14</v>
      </c>
      <c r="E24" s="380">
        <v>3.0</v>
      </c>
      <c r="F24" s="380">
        <v>5.0</v>
      </c>
      <c r="G24" s="382" t="s">
        <v>57</v>
      </c>
      <c r="H24" s="320"/>
      <c r="I24" s="286" t="s">
        <v>57</v>
      </c>
    </row>
    <row r="25">
      <c r="A25" s="248"/>
      <c r="B25" s="261"/>
      <c r="C25" s="262"/>
      <c r="D25" s="261"/>
      <c r="E25" s="262"/>
      <c r="F25" s="262"/>
      <c r="G25" s="263"/>
      <c r="H25" s="320"/>
      <c r="I25" s="13"/>
    </row>
    <row r="26">
      <c r="A26" s="293" t="s">
        <v>379</v>
      </c>
      <c r="B26" s="11"/>
      <c r="C26" s="11"/>
      <c r="D26" s="11"/>
      <c r="E26" s="11"/>
      <c r="F26" s="11"/>
      <c r="G26" s="12"/>
      <c r="H26" s="328"/>
      <c r="I26" s="13"/>
    </row>
    <row r="27">
      <c r="A27" s="384" t="s">
        <v>39</v>
      </c>
      <c r="B27" s="385">
        <v>20.0</v>
      </c>
      <c r="C27" s="386" t="s">
        <v>375</v>
      </c>
      <c r="D27" s="387" t="s">
        <v>366</v>
      </c>
      <c r="E27" s="386">
        <v>2.0</v>
      </c>
      <c r="F27" s="386">
        <v>12.0</v>
      </c>
      <c r="G27" s="388" t="s">
        <v>57</v>
      </c>
      <c r="H27" s="376"/>
      <c r="I27" s="286" t="s">
        <v>57</v>
      </c>
    </row>
    <row r="28">
      <c r="A28" s="255" t="s">
        <v>304</v>
      </c>
      <c r="B28" s="52"/>
      <c r="C28" s="52"/>
      <c r="D28" s="256" t="s">
        <v>194</v>
      </c>
      <c r="E28" s="257">
        <f t="shared" ref="E28:F28" si="1">SUM(E8:E27)</f>
        <v>60</v>
      </c>
      <c r="F28" s="257">
        <f t="shared" si="1"/>
        <v>140</v>
      </c>
      <c r="G28" s="258"/>
      <c r="H28" s="318"/>
      <c r="I28" s="366"/>
    </row>
  </sheetData>
  <mergeCells count="3">
    <mergeCell ref="A5:G6"/>
    <mergeCell ref="A26:G26"/>
    <mergeCell ref="A28:C2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COUNTIF(G5:G32,"W")&amp;"-"&amp;COUNTIF(G5:G32,"L")&amp;"-"&amp;COUNTIF(G5:G32,"T")&amp;"-"&amp;COUNTIF(G5:G32,"OTL")</f>
        <v>8-14-0-0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COUNTIF(I5:I33,"W")&amp;"-"&amp;COUNTIF(I5:I33,"L")&amp;"-"&amp;COUNTIF(I5:I33,"T")&amp;"-"&amp;COUNTIF(I5:I33,"OTL")</f>
        <v>7-12-0-0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380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46" t="s">
        <v>175</v>
      </c>
      <c r="B8" s="347">
        <v>18.0</v>
      </c>
      <c r="C8" s="348" t="s">
        <v>247</v>
      </c>
      <c r="D8" s="347" t="s">
        <v>14</v>
      </c>
      <c r="E8" s="348">
        <v>11.0</v>
      </c>
      <c r="F8" s="348">
        <v>1.0</v>
      </c>
      <c r="G8" s="349" t="s">
        <v>62</v>
      </c>
      <c r="H8" s="320"/>
      <c r="I8" s="13"/>
    </row>
    <row r="9">
      <c r="A9" s="367" t="s">
        <v>19</v>
      </c>
      <c r="B9" s="44">
        <v>25.0</v>
      </c>
      <c r="C9" s="368" t="s">
        <v>271</v>
      </c>
      <c r="D9" s="44" t="s">
        <v>14</v>
      </c>
      <c r="E9" s="368">
        <v>4.0</v>
      </c>
      <c r="F9" s="368">
        <v>9.0</v>
      </c>
      <c r="G9" s="369" t="s">
        <v>57</v>
      </c>
      <c r="H9" s="318"/>
      <c r="I9" s="317" t="s">
        <v>57</v>
      </c>
    </row>
    <row r="10">
      <c r="A10" s="367" t="s">
        <v>19</v>
      </c>
      <c r="B10" s="44">
        <v>30.0</v>
      </c>
      <c r="C10" s="368" t="s">
        <v>381</v>
      </c>
      <c r="D10" s="44" t="s">
        <v>14</v>
      </c>
      <c r="E10" s="368">
        <v>2.0</v>
      </c>
      <c r="F10" s="368">
        <v>10.0</v>
      </c>
      <c r="G10" s="369" t="s">
        <v>57</v>
      </c>
      <c r="H10" s="320"/>
      <c r="I10" s="286" t="s">
        <v>57</v>
      </c>
    </row>
    <row r="11">
      <c r="A11" s="283" t="s">
        <v>27</v>
      </c>
      <c r="B11" s="286">
        <v>1.0</v>
      </c>
      <c r="C11" s="285" t="s">
        <v>244</v>
      </c>
      <c r="D11" s="286" t="s">
        <v>14</v>
      </c>
      <c r="E11" s="285">
        <v>11.0</v>
      </c>
      <c r="F11" s="285">
        <v>1.0</v>
      </c>
      <c r="G11" s="287" t="s">
        <v>62</v>
      </c>
      <c r="H11" s="320"/>
      <c r="I11" s="286" t="s">
        <v>62</v>
      </c>
    </row>
    <row r="12">
      <c r="A12" s="283" t="s">
        <v>27</v>
      </c>
      <c r="B12" s="286">
        <v>4.0</v>
      </c>
      <c r="C12" s="285" t="s">
        <v>368</v>
      </c>
      <c r="D12" s="286" t="s">
        <v>366</v>
      </c>
      <c r="E12" s="285">
        <v>5.0</v>
      </c>
      <c r="F12" s="285">
        <v>6.0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7.0</v>
      </c>
      <c r="C13" s="285" t="s">
        <v>367</v>
      </c>
      <c r="D13" s="286" t="s">
        <v>14</v>
      </c>
      <c r="E13" s="285">
        <v>5.0</v>
      </c>
      <c r="F13" s="285">
        <v>8.0</v>
      </c>
      <c r="G13" s="287" t="s">
        <v>57</v>
      </c>
      <c r="H13" s="320"/>
      <c r="I13" s="286" t="s">
        <v>57</v>
      </c>
    </row>
    <row r="14">
      <c r="A14" s="367" t="s">
        <v>27</v>
      </c>
      <c r="B14" s="44">
        <v>10.0</v>
      </c>
      <c r="C14" s="368" t="s">
        <v>211</v>
      </c>
      <c r="D14" s="44" t="s">
        <v>366</v>
      </c>
      <c r="E14" s="368">
        <v>12.0</v>
      </c>
      <c r="F14" s="368">
        <v>3.0</v>
      </c>
      <c r="G14" s="369" t="s">
        <v>62</v>
      </c>
      <c r="H14" s="320"/>
      <c r="I14" s="286" t="s">
        <v>62</v>
      </c>
    </row>
    <row r="15">
      <c r="A15" s="326" t="s">
        <v>27</v>
      </c>
      <c r="B15" s="298">
        <v>11.0</v>
      </c>
      <c r="C15" s="299" t="s">
        <v>268</v>
      </c>
      <c r="D15" s="298" t="s">
        <v>366</v>
      </c>
      <c r="E15" s="299">
        <v>7.0</v>
      </c>
      <c r="F15" s="299">
        <v>4.0</v>
      </c>
      <c r="G15" s="300" t="s">
        <v>62</v>
      </c>
      <c r="H15" s="320"/>
      <c r="I15" s="286" t="s">
        <v>62</v>
      </c>
    </row>
    <row r="16">
      <c r="A16" s="389" t="s">
        <v>382</v>
      </c>
      <c r="B16" s="52"/>
      <c r="C16" s="52"/>
      <c r="D16" s="52"/>
      <c r="E16" s="52"/>
      <c r="F16" s="52"/>
      <c r="G16" s="53"/>
      <c r="H16" s="320"/>
      <c r="I16" s="13"/>
    </row>
    <row r="17">
      <c r="A17" s="278" t="s">
        <v>179</v>
      </c>
      <c r="B17" s="281">
        <v>17.0</v>
      </c>
      <c r="C17" s="280" t="s">
        <v>383</v>
      </c>
      <c r="D17" s="281" t="s">
        <v>366</v>
      </c>
      <c r="E17" s="280">
        <v>5.0</v>
      </c>
      <c r="F17" s="280">
        <v>6.0</v>
      </c>
      <c r="G17" s="282" t="s">
        <v>57</v>
      </c>
      <c r="H17" s="320"/>
      <c r="I17" s="13"/>
    </row>
    <row r="18">
      <c r="A18" s="390" t="s">
        <v>179</v>
      </c>
      <c r="B18" s="391">
        <v>18.0</v>
      </c>
      <c r="C18" s="392" t="s">
        <v>384</v>
      </c>
      <c r="D18" s="391" t="s">
        <v>366</v>
      </c>
      <c r="E18" s="392">
        <v>6.0</v>
      </c>
      <c r="F18" s="392">
        <v>14.0</v>
      </c>
      <c r="G18" s="393" t="s">
        <v>57</v>
      </c>
      <c r="H18" s="320"/>
      <c r="I18" s="13"/>
    </row>
    <row r="19">
      <c r="A19" s="394" t="s">
        <v>35</v>
      </c>
      <c r="B19" s="395">
        <v>1.0</v>
      </c>
      <c r="C19" s="396" t="s">
        <v>385</v>
      </c>
      <c r="D19" s="395" t="s">
        <v>14</v>
      </c>
      <c r="E19" s="396">
        <v>3.0</v>
      </c>
      <c r="F19" s="396">
        <v>7.0</v>
      </c>
      <c r="G19" s="397" t="s">
        <v>57</v>
      </c>
      <c r="H19" s="320"/>
      <c r="I19" s="286" t="s">
        <v>57</v>
      </c>
    </row>
    <row r="20">
      <c r="A20" s="367" t="s">
        <v>35</v>
      </c>
      <c r="B20" s="44">
        <v>6.0</v>
      </c>
      <c r="C20" s="368" t="s">
        <v>254</v>
      </c>
      <c r="D20" s="44" t="s">
        <v>366</v>
      </c>
      <c r="E20" s="368">
        <v>5.0</v>
      </c>
      <c r="F20" s="368">
        <v>9.0</v>
      </c>
      <c r="G20" s="369" t="s">
        <v>57</v>
      </c>
      <c r="H20" s="320"/>
      <c r="I20" s="286" t="s">
        <v>57</v>
      </c>
    </row>
    <row r="21">
      <c r="A21" s="367" t="s">
        <v>38</v>
      </c>
      <c r="B21" s="44">
        <v>19.0</v>
      </c>
      <c r="C21" s="266" t="s">
        <v>250</v>
      </c>
      <c r="D21" s="44" t="s">
        <v>14</v>
      </c>
      <c r="E21" s="368">
        <v>8.0</v>
      </c>
      <c r="F21" s="368">
        <v>5.0</v>
      </c>
      <c r="G21" s="369" t="s">
        <v>62</v>
      </c>
      <c r="H21" s="320"/>
      <c r="I21" s="286" t="s">
        <v>62</v>
      </c>
    </row>
    <row r="22">
      <c r="A22" s="367" t="s">
        <v>38</v>
      </c>
      <c r="B22" s="44">
        <v>26.0</v>
      </c>
      <c r="C22" s="368" t="s">
        <v>248</v>
      </c>
      <c r="D22" s="44" t="s">
        <v>14</v>
      </c>
      <c r="E22" s="368">
        <v>6.0</v>
      </c>
      <c r="F22" s="368">
        <v>5.0</v>
      </c>
      <c r="G22" s="369" t="s">
        <v>62</v>
      </c>
      <c r="H22" s="320"/>
      <c r="I22" s="286" t="s">
        <v>62</v>
      </c>
    </row>
    <row r="23">
      <c r="A23" s="367" t="s">
        <v>39</v>
      </c>
      <c r="B23" s="44">
        <v>2.0</v>
      </c>
      <c r="C23" s="368" t="s">
        <v>318</v>
      </c>
      <c r="D23" s="44" t="s">
        <v>366</v>
      </c>
      <c r="E23" s="368">
        <v>1.0</v>
      </c>
      <c r="F23" s="368">
        <v>7.0</v>
      </c>
      <c r="G23" s="369" t="s">
        <v>57</v>
      </c>
      <c r="H23" s="320"/>
      <c r="I23" s="286" t="s">
        <v>57</v>
      </c>
    </row>
    <row r="24">
      <c r="A24" s="367" t="s">
        <v>39</v>
      </c>
      <c r="B24" s="377">
        <v>8.0</v>
      </c>
      <c r="C24" s="368" t="s">
        <v>375</v>
      </c>
      <c r="D24" s="44" t="s">
        <v>366</v>
      </c>
      <c r="E24" s="368">
        <v>2.0</v>
      </c>
      <c r="F24" s="368">
        <v>5.0</v>
      </c>
      <c r="G24" s="369" t="s">
        <v>57</v>
      </c>
      <c r="H24" s="320"/>
      <c r="I24" s="286" t="s">
        <v>57</v>
      </c>
    </row>
    <row r="25">
      <c r="A25" s="367" t="s">
        <v>39</v>
      </c>
      <c r="B25" s="377">
        <v>9.0</v>
      </c>
      <c r="C25" s="368" t="s">
        <v>272</v>
      </c>
      <c r="D25" s="44" t="s">
        <v>14</v>
      </c>
      <c r="E25" s="368">
        <v>10.0</v>
      </c>
      <c r="F25" s="368">
        <v>5.0</v>
      </c>
      <c r="G25" s="369" t="s">
        <v>62</v>
      </c>
      <c r="H25" s="320"/>
      <c r="I25" s="286" t="s">
        <v>62</v>
      </c>
    </row>
    <row r="26">
      <c r="A26" s="367" t="s">
        <v>39</v>
      </c>
      <c r="B26" s="377">
        <v>11.0</v>
      </c>
      <c r="C26" s="266" t="s">
        <v>146</v>
      </c>
      <c r="D26" s="44" t="s">
        <v>366</v>
      </c>
      <c r="E26" s="368">
        <v>5.0</v>
      </c>
      <c r="F26" s="368">
        <v>11.0</v>
      </c>
      <c r="G26" s="369" t="s">
        <v>57</v>
      </c>
      <c r="H26" s="320"/>
      <c r="I26" s="286" t="s">
        <v>57</v>
      </c>
    </row>
    <row r="27">
      <c r="A27" s="367" t="s">
        <v>39</v>
      </c>
      <c r="B27" s="377">
        <v>16.0</v>
      </c>
      <c r="C27" s="368" t="s">
        <v>257</v>
      </c>
      <c r="D27" s="44" t="s">
        <v>14</v>
      </c>
      <c r="E27" s="368">
        <v>2.0</v>
      </c>
      <c r="F27" s="368">
        <v>6.0</v>
      </c>
      <c r="G27" s="369" t="s">
        <v>57</v>
      </c>
      <c r="H27" s="320"/>
      <c r="I27" s="286" t="s">
        <v>57</v>
      </c>
    </row>
    <row r="28">
      <c r="A28" s="378" t="s">
        <v>39</v>
      </c>
      <c r="B28" s="379">
        <v>21.0</v>
      </c>
      <c r="C28" s="380" t="s">
        <v>254</v>
      </c>
      <c r="D28" s="381" t="s">
        <v>366</v>
      </c>
      <c r="E28" s="380">
        <v>11.0</v>
      </c>
      <c r="F28" s="380">
        <v>4.0</v>
      </c>
      <c r="G28" s="382" t="s">
        <v>57</v>
      </c>
      <c r="H28" s="320"/>
      <c r="I28" s="286" t="s">
        <v>57</v>
      </c>
    </row>
    <row r="29">
      <c r="A29" s="248"/>
      <c r="B29" s="261"/>
      <c r="C29" s="262"/>
      <c r="D29" s="261"/>
      <c r="E29" s="262"/>
      <c r="F29" s="262"/>
      <c r="G29" s="263"/>
      <c r="H29" s="320"/>
      <c r="I29" s="13"/>
    </row>
    <row r="30">
      <c r="A30" s="293" t="s">
        <v>386</v>
      </c>
      <c r="B30" s="11"/>
      <c r="C30" s="11"/>
      <c r="D30" s="11"/>
      <c r="E30" s="11"/>
      <c r="F30" s="11"/>
      <c r="G30" s="12"/>
      <c r="H30" s="328"/>
      <c r="I30" s="13"/>
    </row>
    <row r="31">
      <c r="A31" s="371" t="s">
        <v>81</v>
      </c>
      <c r="B31" s="372">
        <v>1.0</v>
      </c>
      <c r="C31" s="373" t="s">
        <v>387</v>
      </c>
      <c r="D31" s="374" t="s">
        <v>388</v>
      </c>
      <c r="E31" s="373">
        <v>10.0</v>
      </c>
      <c r="F31" s="373">
        <v>3.0</v>
      </c>
      <c r="G31" s="375" t="s">
        <v>62</v>
      </c>
      <c r="H31" s="376"/>
      <c r="I31" s="286" t="s">
        <v>62</v>
      </c>
    </row>
    <row r="32">
      <c r="A32" s="398" t="s">
        <v>81</v>
      </c>
      <c r="B32" s="399">
        <v>10.0</v>
      </c>
      <c r="C32" s="400" t="s">
        <v>389</v>
      </c>
      <c r="D32" s="401" t="s">
        <v>388</v>
      </c>
      <c r="E32" s="400">
        <v>4.0</v>
      </c>
      <c r="F32" s="400">
        <v>5.0</v>
      </c>
      <c r="G32" s="402" t="s">
        <v>57</v>
      </c>
      <c r="H32" s="376"/>
      <c r="I32" s="286" t="s">
        <v>57</v>
      </c>
    </row>
    <row r="33">
      <c r="A33" s="255" t="s">
        <v>304</v>
      </c>
      <c r="B33" s="52"/>
      <c r="C33" s="52"/>
      <c r="D33" s="256" t="s">
        <v>194</v>
      </c>
      <c r="E33" s="257">
        <f t="shared" ref="E33:F33" si="1">SUM(E8:E32)</f>
        <v>135</v>
      </c>
      <c r="F33" s="257">
        <f t="shared" si="1"/>
        <v>134</v>
      </c>
      <c r="G33" s="258"/>
      <c r="H33" s="318"/>
      <c r="I33" s="366"/>
    </row>
  </sheetData>
  <mergeCells count="4">
    <mergeCell ref="A5:G6"/>
    <mergeCell ref="A16:G16"/>
    <mergeCell ref="A30:G30"/>
    <mergeCell ref="A33:C33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COUNTIF(G5:G25,"W")&amp;"-"&amp;COUNTIF(G5:G25,"L")&amp;"-"&amp;COUNTIF(G5:G25,"T")&amp;"-"&amp;COUNTIF(G5:G25,"OTL")</f>
        <v>5-13-0-0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COUNTIF(I5:I26,"W")&amp;"-"&amp;COUNTIF(I5:I26,"L")&amp;"-"&amp;COUNTIF(I5:I26,"T")&amp;"-"&amp;COUNTIF(I5:I26,"OTL")</f>
        <v>4-13-0-0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390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46" t="s">
        <v>175</v>
      </c>
      <c r="B8" s="347">
        <v>16.0</v>
      </c>
      <c r="C8" s="348" t="s">
        <v>247</v>
      </c>
      <c r="D8" s="347" t="s">
        <v>391</v>
      </c>
      <c r="E8" s="348">
        <v>6.0</v>
      </c>
      <c r="F8" s="348">
        <v>4.0</v>
      </c>
      <c r="G8" s="349" t="s">
        <v>62</v>
      </c>
      <c r="H8" s="320"/>
      <c r="I8" s="13"/>
    </row>
    <row r="9">
      <c r="A9" s="367" t="s">
        <v>19</v>
      </c>
      <c r="B9" s="44">
        <v>17.0</v>
      </c>
      <c r="C9" s="368" t="s">
        <v>381</v>
      </c>
      <c r="D9" s="44" t="s">
        <v>391</v>
      </c>
      <c r="E9" s="368">
        <v>3.0</v>
      </c>
      <c r="F9" s="368">
        <v>5.0</v>
      </c>
      <c r="G9" s="369" t="s">
        <v>57</v>
      </c>
      <c r="H9" s="318"/>
      <c r="I9" s="317" t="s">
        <v>57</v>
      </c>
    </row>
    <row r="10">
      <c r="A10" s="367" t="s">
        <v>19</v>
      </c>
      <c r="B10" s="44">
        <v>24.0</v>
      </c>
      <c r="C10" s="266" t="s">
        <v>250</v>
      </c>
      <c r="D10" s="44" t="s">
        <v>391</v>
      </c>
      <c r="E10" s="368">
        <v>4.0</v>
      </c>
      <c r="F10" s="368">
        <v>3.0</v>
      </c>
      <c r="G10" s="369" t="s">
        <v>62</v>
      </c>
      <c r="H10" s="320"/>
      <c r="I10" s="286" t="s">
        <v>62</v>
      </c>
    </row>
    <row r="11">
      <c r="A11" s="283" t="s">
        <v>19</v>
      </c>
      <c r="B11" s="286">
        <v>30.0</v>
      </c>
      <c r="C11" s="145" t="s">
        <v>392</v>
      </c>
      <c r="D11" s="286" t="s">
        <v>391</v>
      </c>
      <c r="E11" s="285">
        <v>4.0</v>
      </c>
      <c r="F11" s="285">
        <v>6.0</v>
      </c>
      <c r="G11" s="287" t="s">
        <v>57</v>
      </c>
      <c r="H11" s="320"/>
      <c r="I11" s="286" t="s">
        <v>57</v>
      </c>
    </row>
    <row r="12">
      <c r="A12" s="283" t="s">
        <v>27</v>
      </c>
      <c r="B12" s="286">
        <v>3.0</v>
      </c>
      <c r="C12" s="285" t="s">
        <v>254</v>
      </c>
      <c r="D12" s="286" t="s">
        <v>366</v>
      </c>
      <c r="E12" s="285">
        <v>6.0</v>
      </c>
      <c r="F12" s="285">
        <v>7.0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11.0</v>
      </c>
      <c r="C13" s="285" t="s">
        <v>375</v>
      </c>
      <c r="D13" s="286" t="s">
        <v>366</v>
      </c>
      <c r="E13" s="285">
        <v>3.0</v>
      </c>
      <c r="F13" s="285">
        <v>5.0</v>
      </c>
      <c r="G13" s="287" t="s">
        <v>57</v>
      </c>
      <c r="H13" s="320"/>
      <c r="I13" s="286" t="s">
        <v>57</v>
      </c>
    </row>
    <row r="14">
      <c r="A14" s="283" t="s">
        <v>27</v>
      </c>
      <c r="B14" s="286">
        <v>13.0</v>
      </c>
      <c r="C14" s="285" t="s">
        <v>393</v>
      </c>
      <c r="D14" s="286" t="s">
        <v>366</v>
      </c>
      <c r="E14" s="285">
        <v>2.0</v>
      </c>
      <c r="F14" s="285">
        <v>12.0</v>
      </c>
      <c r="G14" s="287" t="s">
        <v>57</v>
      </c>
      <c r="H14" s="320"/>
      <c r="I14" s="286" t="s">
        <v>57</v>
      </c>
    </row>
    <row r="15">
      <c r="A15" s="367" t="s">
        <v>35</v>
      </c>
      <c r="B15" s="44">
        <v>4.0</v>
      </c>
      <c r="C15" s="368" t="s">
        <v>257</v>
      </c>
      <c r="D15" s="44" t="s">
        <v>391</v>
      </c>
      <c r="E15" s="368">
        <v>5.0</v>
      </c>
      <c r="F15" s="368">
        <v>1.0</v>
      </c>
      <c r="G15" s="369" t="s">
        <v>57</v>
      </c>
      <c r="H15" s="320"/>
      <c r="I15" s="286" t="s">
        <v>57</v>
      </c>
    </row>
    <row r="16">
      <c r="A16" s="283" t="s">
        <v>35</v>
      </c>
      <c r="B16" s="286">
        <v>5.0</v>
      </c>
      <c r="C16" s="285" t="s">
        <v>77</v>
      </c>
      <c r="D16" s="286" t="s">
        <v>366</v>
      </c>
      <c r="E16" s="285">
        <v>0.0</v>
      </c>
      <c r="F16" s="285">
        <v>10.0</v>
      </c>
      <c r="G16" s="287" t="s">
        <v>57</v>
      </c>
      <c r="H16" s="320"/>
      <c r="I16" s="286" t="s">
        <v>57</v>
      </c>
    </row>
    <row r="17">
      <c r="A17" s="367" t="s">
        <v>38</v>
      </c>
      <c r="B17" s="44">
        <v>19.0</v>
      </c>
      <c r="C17" s="368" t="s">
        <v>394</v>
      </c>
      <c r="D17" s="44" t="s">
        <v>366</v>
      </c>
      <c r="E17" s="368">
        <v>2.0</v>
      </c>
      <c r="F17" s="368">
        <v>7.0</v>
      </c>
      <c r="G17" s="369" t="s">
        <v>57</v>
      </c>
      <c r="H17" s="320"/>
      <c r="I17" s="286" t="s">
        <v>57</v>
      </c>
    </row>
    <row r="18">
      <c r="A18" s="367" t="s">
        <v>38</v>
      </c>
      <c r="B18" s="44">
        <v>22.0</v>
      </c>
      <c r="C18" s="368" t="s">
        <v>244</v>
      </c>
      <c r="D18" s="44" t="s">
        <v>391</v>
      </c>
      <c r="E18" s="368">
        <v>5.0</v>
      </c>
      <c r="F18" s="368">
        <v>6.0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23.0</v>
      </c>
      <c r="C19" s="266" t="s">
        <v>146</v>
      </c>
      <c r="D19" s="44" t="s">
        <v>366</v>
      </c>
      <c r="E19" s="368">
        <v>5.0</v>
      </c>
      <c r="F19" s="368">
        <v>2.0</v>
      </c>
      <c r="G19" s="369" t="s">
        <v>62</v>
      </c>
      <c r="H19" s="320"/>
      <c r="I19" s="286" t="s">
        <v>62</v>
      </c>
    </row>
    <row r="20">
      <c r="A20" s="367" t="s">
        <v>38</v>
      </c>
      <c r="B20" s="44">
        <v>29.0</v>
      </c>
      <c r="C20" s="368" t="s">
        <v>395</v>
      </c>
      <c r="D20" s="44" t="s">
        <v>391</v>
      </c>
      <c r="E20" s="368">
        <v>3.0</v>
      </c>
      <c r="F20" s="368">
        <v>11.0</v>
      </c>
      <c r="G20" s="369" t="s">
        <v>57</v>
      </c>
      <c r="H20" s="320"/>
      <c r="I20" s="286" t="s">
        <v>57</v>
      </c>
    </row>
    <row r="21">
      <c r="A21" s="367" t="s">
        <v>39</v>
      </c>
      <c r="B21" s="44">
        <v>5.0</v>
      </c>
      <c r="C21" s="368" t="s">
        <v>367</v>
      </c>
      <c r="D21" s="44" t="s">
        <v>391</v>
      </c>
      <c r="E21" s="368">
        <v>6.0</v>
      </c>
      <c r="F21" s="368">
        <v>2.0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8.0</v>
      </c>
      <c r="C22" s="368" t="s">
        <v>396</v>
      </c>
      <c r="D22" s="44" t="s">
        <v>391</v>
      </c>
      <c r="E22" s="368">
        <v>2.0</v>
      </c>
      <c r="F22" s="368">
        <v>9.0</v>
      </c>
      <c r="G22" s="369" t="s">
        <v>57</v>
      </c>
      <c r="H22" s="320"/>
      <c r="I22" s="286" t="s">
        <v>57</v>
      </c>
    </row>
    <row r="23">
      <c r="A23" s="367" t="s">
        <v>39</v>
      </c>
      <c r="B23" s="377">
        <v>12.0</v>
      </c>
      <c r="C23" s="368" t="s">
        <v>397</v>
      </c>
      <c r="D23" s="44" t="s">
        <v>391</v>
      </c>
      <c r="E23" s="368">
        <v>3.0</v>
      </c>
      <c r="F23" s="368">
        <v>8.0</v>
      </c>
      <c r="G23" s="369" t="s">
        <v>57</v>
      </c>
      <c r="H23" s="320"/>
      <c r="I23" s="286" t="s">
        <v>57</v>
      </c>
    </row>
    <row r="24">
      <c r="A24" s="367" t="s">
        <v>39</v>
      </c>
      <c r="B24" s="377">
        <v>18.0</v>
      </c>
      <c r="C24" s="368" t="s">
        <v>75</v>
      </c>
      <c r="D24" s="44" t="s">
        <v>366</v>
      </c>
      <c r="E24" s="368">
        <v>2.0</v>
      </c>
      <c r="F24" s="368">
        <v>8.0</v>
      </c>
      <c r="G24" s="369" t="s">
        <v>57</v>
      </c>
      <c r="H24" s="320"/>
      <c r="I24" s="286" t="s">
        <v>57</v>
      </c>
    </row>
    <row r="25">
      <c r="A25" s="378" t="s">
        <v>39</v>
      </c>
      <c r="B25" s="379">
        <v>19.0</v>
      </c>
      <c r="C25" s="380" t="s">
        <v>248</v>
      </c>
      <c r="D25" s="381" t="s">
        <v>391</v>
      </c>
      <c r="E25" s="380">
        <v>13.0</v>
      </c>
      <c r="F25" s="380">
        <v>5.0</v>
      </c>
      <c r="G25" s="382" t="s">
        <v>62</v>
      </c>
      <c r="H25" s="320"/>
      <c r="I25" s="286" t="s">
        <v>62</v>
      </c>
    </row>
    <row r="26">
      <c r="A26" s="255" t="s">
        <v>304</v>
      </c>
      <c r="B26" s="52"/>
      <c r="C26" s="52"/>
      <c r="D26" s="256" t="s">
        <v>194</v>
      </c>
      <c r="E26" s="257">
        <f t="shared" ref="E26:F26" si="1">SUM(E8:E25)</f>
        <v>74</v>
      </c>
      <c r="F26" s="257">
        <f t="shared" si="1"/>
        <v>111</v>
      </c>
      <c r="G26" s="258"/>
      <c r="H26" s="318"/>
      <c r="I26" s="366"/>
    </row>
  </sheetData>
  <mergeCells count="2">
    <mergeCell ref="A5:G6"/>
    <mergeCell ref="A26:C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COUNTIF(G5:G25,"W")&amp;"-"&amp;COUNTIF(G5:G25,"L")&amp;"-"&amp;COUNTIF(G5:G25,"T")&amp;"-"&amp;COUNTIF(G5:G25,"OTL")</f>
        <v>12-6-0-0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COUNTIF(I5:I26,"W")&amp;"-"&amp;COUNTIF(I5:I26,"L")&amp;"-"&amp;COUNTIF(I5:I26,"T")&amp;"-"&amp;COUNTIF(I5:I26,"OTL")</f>
        <v>11-5-0-0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398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46" t="s">
        <v>175</v>
      </c>
      <c r="B8" s="347">
        <v>17.0</v>
      </c>
      <c r="C8" s="403" t="s">
        <v>392</v>
      </c>
      <c r="D8" s="347" t="s">
        <v>391</v>
      </c>
      <c r="E8" s="348">
        <v>6.0</v>
      </c>
      <c r="F8" s="348">
        <v>4.0</v>
      </c>
      <c r="G8" s="349" t="s">
        <v>62</v>
      </c>
      <c r="H8" s="320"/>
      <c r="I8" s="13"/>
    </row>
    <row r="9">
      <c r="A9" s="367" t="s">
        <v>19</v>
      </c>
      <c r="B9" s="44">
        <v>25.0</v>
      </c>
      <c r="C9" s="368" t="s">
        <v>394</v>
      </c>
      <c r="D9" s="44" t="s">
        <v>366</v>
      </c>
      <c r="E9" s="368">
        <v>5.0</v>
      </c>
      <c r="F9" s="368">
        <v>4.0</v>
      </c>
      <c r="G9" s="369" t="s">
        <v>62</v>
      </c>
      <c r="H9" s="318"/>
      <c r="I9" s="317" t="s">
        <v>62</v>
      </c>
    </row>
    <row r="10">
      <c r="A10" s="367" t="s">
        <v>19</v>
      </c>
      <c r="B10" s="44">
        <v>29.0</v>
      </c>
      <c r="C10" s="368" t="s">
        <v>375</v>
      </c>
      <c r="D10" s="44" t="s">
        <v>399</v>
      </c>
      <c r="E10" s="368">
        <v>2.0</v>
      </c>
      <c r="F10" s="368">
        <v>12.0</v>
      </c>
      <c r="G10" s="369" t="s">
        <v>57</v>
      </c>
      <c r="H10" s="320"/>
      <c r="I10" s="286" t="s">
        <v>57</v>
      </c>
    </row>
    <row r="11">
      <c r="A11" s="283" t="s">
        <v>19</v>
      </c>
      <c r="B11" s="286">
        <v>31.0</v>
      </c>
      <c r="C11" s="285" t="s">
        <v>257</v>
      </c>
      <c r="D11" s="286" t="s">
        <v>391</v>
      </c>
      <c r="E11" s="285">
        <v>11.0</v>
      </c>
      <c r="F11" s="285">
        <v>1.0</v>
      </c>
      <c r="G11" s="287" t="s">
        <v>62</v>
      </c>
      <c r="H11" s="320"/>
      <c r="I11" s="286" t="s">
        <v>62</v>
      </c>
    </row>
    <row r="12">
      <c r="A12" s="283" t="s">
        <v>27</v>
      </c>
      <c r="B12" s="286">
        <v>5.0</v>
      </c>
      <c r="C12" s="285" t="s">
        <v>396</v>
      </c>
      <c r="D12" s="286" t="s">
        <v>391</v>
      </c>
      <c r="E12" s="285">
        <v>8.0</v>
      </c>
      <c r="F12" s="285">
        <v>3.0</v>
      </c>
      <c r="G12" s="287" t="s">
        <v>62</v>
      </c>
      <c r="H12" s="320"/>
      <c r="I12" s="286" t="s">
        <v>62</v>
      </c>
    </row>
    <row r="13">
      <c r="A13" s="283" t="s">
        <v>27</v>
      </c>
      <c r="B13" s="286">
        <v>14.0</v>
      </c>
      <c r="C13" s="285" t="s">
        <v>397</v>
      </c>
      <c r="D13" s="286" t="s">
        <v>391</v>
      </c>
      <c r="E13" s="285">
        <v>5.0</v>
      </c>
      <c r="F13" s="285">
        <v>6.0</v>
      </c>
      <c r="G13" s="287" t="s">
        <v>57</v>
      </c>
      <c r="H13" s="320"/>
      <c r="I13" s="286" t="s">
        <v>57</v>
      </c>
    </row>
    <row r="14">
      <c r="A14" s="283" t="s">
        <v>27</v>
      </c>
      <c r="B14" s="286">
        <v>15.0</v>
      </c>
      <c r="C14" s="285" t="s">
        <v>77</v>
      </c>
      <c r="D14" s="286" t="s">
        <v>366</v>
      </c>
      <c r="E14" s="285">
        <v>4.0</v>
      </c>
      <c r="F14" s="285">
        <v>9.0</v>
      </c>
      <c r="G14" s="287" t="s">
        <v>57</v>
      </c>
      <c r="H14" s="320"/>
      <c r="I14" s="286" t="s">
        <v>57</v>
      </c>
    </row>
    <row r="15">
      <c r="A15" s="367" t="s">
        <v>27</v>
      </c>
      <c r="B15" s="44">
        <v>18.0</v>
      </c>
      <c r="C15" s="368" t="s">
        <v>140</v>
      </c>
      <c r="D15" s="44" t="s">
        <v>400</v>
      </c>
      <c r="E15" s="368">
        <v>13.0</v>
      </c>
      <c r="F15" s="368">
        <v>3.0</v>
      </c>
      <c r="G15" s="369" t="s">
        <v>62</v>
      </c>
      <c r="H15" s="320"/>
      <c r="I15" s="286" t="s">
        <v>62</v>
      </c>
    </row>
    <row r="16">
      <c r="A16" s="283" t="s">
        <v>27</v>
      </c>
      <c r="B16" s="286">
        <v>21.0</v>
      </c>
      <c r="C16" s="285" t="s">
        <v>401</v>
      </c>
      <c r="D16" s="286" t="s">
        <v>391</v>
      </c>
      <c r="E16" s="285">
        <v>12.0</v>
      </c>
      <c r="F16" s="285">
        <v>2.0</v>
      </c>
      <c r="G16" s="287" t="s">
        <v>62</v>
      </c>
      <c r="H16" s="320"/>
      <c r="I16" s="286" t="s">
        <v>62</v>
      </c>
    </row>
    <row r="17">
      <c r="A17" s="367" t="s">
        <v>27</v>
      </c>
      <c r="B17" s="44">
        <v>22.0</v>
      </c>
      <c r="C17" s="266" t="s">
        <v>402</v>
      </c>
      <c r="D17" s="44" t="s">
        <v>366</v>
      </c>
      <c r="E17" s="368">
        <v>8.0</v>
      </c>
      <c r="F17" s="368">
        <v>2.0</v>
      </c>
      <c r="G17" s="369" t="s">
        <v>62</v>
      </c>
      <c r="H17" s="320"/>
      <c r="I17" s="286" t="s">
        <v>62</v>
      </c>
    </row>
    <row r="18">
      <c r="A18" s="367" t="s">
        <v>35</v>
      </c>
      <c r="B18" s="44">
        <v>12.0</v>
      </c>
      <c r="C18" s="368" t="s">
        <v>272</v>
      </c>
      <c r="D18" s="44" t="s">
        <v>391</v>
      </c>
      <c r="E18" s="368">
        <v>3.0</v>
      </c>
      <c r="F18" s="368">
        <v>10.0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23.0</v>
      </c>
      <c r="C19" s="368" t="s">
        <v>271</v>
      </c>
      <c r="D19" s="44" t="s">
        <v>391</v>
      </c>
      <c r="E19" s="368">
        <v>4.0</v>
      </c>
      <c r="F19" s="368">
        <v>7.0</v>
      </c>
      <c r="G19" s="369" t="s">
        <v>57</v>
      </c>
      <c r="H19" s="320"/>
      <c r="I19" s="286" t="s">
        <v>57</v>
      </c>
    </row>
    <row r="20">
      <c r="A20" s="367" t="s">
        <v>38</v>
      </c>
      <c r="B20" s="44">
        <v>30.0</v>
      </c>
      <c r="C20" s="368" t="s">
        <v>316</v>
      </c>
      <c r="D20" s="44" t="s">
        <v>391</v>
      </c>
      <c r="E20" s="368">
        <v>3.0</v>
      </c>
      <c r="F20" s="368">
        <v>1.0</v>
      </c>
      <c r="G20" s="369" t="s">
        <v>62</v>
      </c>
      <c r="H20" s="320"/>
      <c r="I20" s="286" t="s">
        <v>62</v>
      </c>
    </row>
    <row r="21">
      <c r="A21" s="367" t="s">
        <v>39</v>
      </c>
      <c r="B21" s="44">
        <v>6.0</v>
      </c>
      <c r="C21" s="368" t="s">
        <v>368</v>
      </c>
      <c r="D21" s="44" t="s">
        <v>366</v>
      </c>
      <c r="E21" s="368">
        <v>10.0</v>
      </c>
      <c r="F21" s="368">
        <v>3.0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10.0</v>
      </c>
      <c r="C22" s="368" t="s">
        <v>254</v>
      </c>
      <c r="D22" s="44" t="s">
        <v>403</v>
      </c>
      <c r="E22" s="368">
        <v>8.0</v>
      </c>
      <c r="F22" s="368">
        <v>3.0</v>
      </c>
      <c r="G22" s="369" t="s">
        <v>62</v>
      </c>
      <c r="H22" s="320"/>
      <c r="I22" s="286" t="s">
        <v>62</v>
      </c>
    </row>
    <row r="23">
      <c r="A23" s="367" t="s">
        <v>39</v>
      </c>
      <c r="B23" s="377">
        <v>17.0</v>
      </c>
      <c r="C23" s="368" t="s">
        <v>254</v>
      </c>
      <c r="D23" s="44" t="s">
        <v>403</v>
      </c>
      <c r="E23" s="368">
        <v>9.0</v>
      </c>
      <c r="F23" s="368">
        <v>1.0</v>
      </c>
      <c r="G23" s="369" t="s">
        <v>62</v>
      </c>
      <c r="H23" s="320"/>
      <c r="I23" s="286" t="s">
        <v>62</v>
      </c>
    </row>
    <row r="24">
      <c r="A24" s="288" t="s">
        <v>258</v>
      </c>
      <c r="B24" s="370">
        <v>21.0</v>
      </c>
      <c r="C24" s="290" t="s">
        <v>404</v>
      </c>
      <c r="D24" s="291" t="s">
        <v>405</v>
      </c>
      <c r="E24" s="290">
        <v>2.0</v>
      </c>
      <c r="F24" s="290">
        <v>6.0</v>
      </c>
      <c r="G24" s="292" t="s">
        <v>57</v>
      </c>
      <c r="H24" s="320"/>
      <c r="I24" s="13"/>
    </row>
    <row r="25">
      <c r="A25" s="378" t="s">
        <v>39</v>
      </c>
      <c r="B25" s="379">
        <v>27.0</v>
      </c>
      <c r="C25" s="380" t="s">
        <v>244</v>
      </c>
      <c r="D25" s="381" t="s">
        <v>391</v>
      </c>
      <c r="E25" s="380">
        <v>5.0</v>
      </c>
      <c r="F25" s="380">
        <v>4.0</v>
      </c>
      <c r="G25" s="382" t="s">
        <v>62</v>
      </c>
      <c r="H25" s="320"/>
      <c r="I25" s="286" t="s">
        <v>62</v>
      </c>
    </row>
    <row r="26">
      <c r="A26" s="255" t="s">
        <v>304</v>
      </c>
      <c r="B26" s="52"/>
      <c r="C26" s="52"/>
      <c r="D26" s="256" t="s">
        <v>194</v>
      </c>
      <c r="E26" s="257">
        <f t="shared" ref="E26:F26" si="1">SUM(E8:E25)</f>
        <v>118</v>
      </c>
      <c r="F26" s="257">
        <f t="shared" si="1"/>
        <v>81</v>
      </c>
      <c r="G26" s="258"/>
      <c r="H26" s="318"/>
      <c r="I26" s="366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COUNTIF(G5:G30,"W")&amp;"-"&amp;COUNTIF(G5:G30,"L")&amp;"-"&amp;COUNTIF(G5:G30,"T")&amp;"-"&amp;COUNTIF(G5:G30,"OTL")</f>
        <v>9-11-1-0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7-11-1-0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406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18.0</v>
      </c>
      <c r="C8" s="406" t="s">
        <v>368</v>
      </c>
      <c r="D8" s="405" t="s">
        <v>407</v>
      </c>
      <c r="E8" s="406">
        <v>8.0</v>
      </c>
      <c r="F8" s="406">
        <v>2.0</v>
      </c>
      <c r="G8" s="407" t="s">
        <v>62</v>
      </c>
      <c r="H8" s="320"/>
      <c r="I8" s="13"/>
    </row>
    <row r="9">
      <c r="A9" s="408" t="s">
        <v>175</v>
      </c>
      <c r="B9" s="409">
        <v>19.0</v>
      </c>
      <c r="C9" s="410" t="s">
        <v>367</v>
      </c>
      <c r="D9" s="409" t="s">
        <v>391</v>
      </c>
      <c r="E9" s="410">
        <v>7.0</v>
      </c>
      <c r="F9" s="410">
        <v>2.0</v>
      </c>
      <c r="G9" s="411" t="s">
        <v>62</v>
      </c>
      <c r="H9" s="318"/>
      <c r="I9" s="366"/>
    </row>
    <row r="10">
      <c r="A10" s="367" t="s">
        <v>19</v>
      </c>
      <c r="B10" s="44">
        <v>25.0</v>
      </c>
      <c r="C10" s="368" t="s">
        <v>396</v>
      </c>
      <c r="D10" s="44" t="s">
        <v>391</v>
      </c>
      <c r="E10" s="368">
        <v>3.0</v>
      </c>
      <c r="F10" s="368">
        <v>1.0</v>
      </c>
      <c r="G10" s="369" t="s">
        <v>62</v>
      </c>
      <c r="H10" s="320"/>
      <c r="I10" s="286" t="s">
        <v>62</v>
      </c>
    </row>
    <row r="11">
      <c r="A11" s="283" t="s">
        <v>19</v>
      </c>
      <c r="B11" s="286">
        <v>30.0</v>
      </c>
      <c r="C11" s="145" t="s">
        <v>392</v>
      </c>
      <c r="D11" s="286" t="s">
        <v>391</v>
      </c>
      <c r="E11" s="285">
        <v>6.0</v>
      </c>
      <c r="F11" s="285">
        <v>1.0</v>
      </c>
      <c r="G11" s="287" t="s">
        <v>62</v>
      </c>
      <c r="H11" s="320"/>
      <c r="I11" s="286" t="s">
        <v>62</v>
      </c>
    </row>
    <row r="12">
      <c r="A12" s="283" t="s">
        <v>27</v>
      </c>
      <c r="B12" s="286">
        <v>1.0</v>
      </c>
      <c r="C12" s="285" t="s">
        <v>244</v>
      </c>
      <c r="D12" s="286" t="s">
        <v>391</v>
      </c>
      <c r="E12" s="285">
        <v>0.0</v>
      </c>
      <c r="F12" s="285">
        <v>8.0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9.0</v>
      </c>
      <c r="C13" s="285" t="s">
        <v>77</v>
      </c>
      <c r="D13" s="286" t="s">
        <v>408</v>
      </c>
      <c r="E13" s="285">
        <v>0.0</v>
      </c>
      <c r="F13" s="285">
        <v>7.0</v>
      </c>
      <c r="G13" s="287" t="s">
        <v>57</v>
      </c>
      <c r="H13" s="320"/>
      <c r="I13" s="286" t="s">
        <v>57</v>
      </c>
    </row>
    <row r="14">
      <c r="A14" s="283" t="s">
        <v>27</v>
      </c>
      <c r="B14" s="286">
        <v>13.0</v>
      </c>
      <c r="C14" s="285" t="s">
        <v>375</v>
      </c>
      <c r="D14" s="44" t="s">
        <v>399</v>
      </c>
      <c r="E14" s="285">
        <v>2.0</v>
      </c>
      <c r="F14" s="285">
        <v>7.0</v>
      </c>
      <c r="G14" s="287" t="s">
        <v>57</v>
      </c>
      <c r="H14" s="320"/>
      <c r="I14" s="286" t="s">
        <v>57</v>
      </c>
    </row>
    <row r="15">
      <c r="A15" s="367" t="s">
        <v>27</v>
      </c>
      <c r="B15" s="44">
        <v>22.0</v>
      </c>
      <c r="C15" s="368" t="s">
        <v>409</v>
      </c>
      <c r="D15" s="44" t="s">
        <v>410</v>
      </c>
      <c r="E15" s="368">
        <v>8.0</v>
      </c>
      <c r="F15" s="368">
        <v>8.0</v>
      </c>
      <c r="G15" s="369" t="s">
        <v>69</v>
      </c>
      <c r="H15" s="320"/>
      <c r="I15" s="286" t="s">
        <v>69</v>
      </c>
    </row>
    <row r="16">
      <c r="A16" s="283" t="s">
        <v>35</v>
      </c>
      <c r="B16" s="286">
        <v>6.0</v>
      </c>
      <c r="C16" s="285" t="s">
        <v>401</v>
      </c>
      <c r="D16" s="286" t="s">
        <v>391</v>
      </c>
      <c r="E16" s="285">
        <v>5.0</v>
      </c>
      <c r="F16" s="285">
        <v>7.0</v>
      </c>
      <c r="G16" s="287" t="s">
        <v>57</v>
      </c>
      <c r="H16" s="320"/>
      <c r="I16" s="286" t="s">
        <v>57</v>
      </c>
    </row>
    <row r="17">
      <c r="A17" s="367" t="s">
        <v>35</v>
      </c>
      <c r="B17" s="44">
        <v>12.0</v>
      </c>
      <c r="C17" s="368" t="s">
        <v>211</v>
      </c>
      <c r="D17" s="44" t="s">
        <v>411</v>
      </c>
      <c r="E17" s="368">
        <v>7.0</v>
      </c>
      <c r="F17" s="368">
        <v>8.0</v>
      </c>
      <c r="G17" s="369" t="s">
        <v>57</v>
      </c>
      <c r="H17" s="320"/>
      <c r="I17" s="286" t="s">
        <v>57</v>
      </c>
    </row>
    <row r="18">
      <c r="A18" s="367" t="s">
        <v>38</v>
      </c>
      <c r="B18" s="44">
        <v>17.0</v>
      </c>
      <c r="C18" s="368" t="s">
        <v>395</v>
      </c>
      <c r="D18" s="44" t="s">
        <v>391</v>
      </c>
      <c r="E18" s="368">
        <v>5.0</v>
      </c>
      <c r="F18" s="368">
        <v>6.0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19.0</v>
      </c>
      <c r="C19" s="368" t="s">
        <v>412</v>
      </c>
      <c r="D19" s="44" t="s">
        <v>413</v>
      </c>
      <c r="E19" s="368">
        <v>8.0</v>
      </c>
      <c r="F19" s="368">
        <v>3.0</v>
      </c>
      <c r="G19" s="369" t="s">
        <v>62</v>
      </c>
      <c r="H19" s="320"/>
      <c r="I19" s="286" t="s">
        <v>62</v>
      </c>
    </row>
    <row r="20">
      <c r="A20" s="367" t="s">
        <v>38</v>
      </c>
      <c r="B20" s="44">
        <v>21.0</v>
      </c>
      <c r="C20" s="368" t="s">
        <v>140</v>
      </c>
      <c r="D20" s="44" t="s">
        <v>400</v>
      </c>
      <c r="E20" s="368">
        <v>8.0</v>
      </c>
      <c r="F20" s="368">
        <v>1.0</v>
      </c>
      <c r="G20" s="369" t="s">
        <v>62</v>
      </c>
      <c r="H20" s="320"/>
      <c r="I20" s="286" t="s">
        <v>62</v>
      </c>
    </row>
    <row r="21">
      <c r="A21" s="367" t="s">
        <v>38</v>
      </c>
      <c r="B21" s="44">
        <v>24.0</v>
      </c>
      <c r="C21" s="368" t="s">
        <v>316</v>
      </c>
      <c r="D21" s="44" t="s">
        <v>391</v>
      </c>
      <c r="E21" s="368">
        <v>2.0</v>
      </c>
      <c r="F21" s="368">
        <v>8.0</v>
      </c>
      <c r="G21" s="369" t="s">
        <v>57</v>
      </c>
      <c r="H21" s="320"/>
      <c r="I21" s="286" t="s">
        <v>57</v>
      </c>
    </row>
    <row r="22">
      <c r="A22" s="367" t="s">
        <v>38</v>
      </c>
      <c r="B22" s="377">
        <v>30.0</v>
      </c>
      <c r="C22" s="368" t="s">
        <v>393</v>
      </c>
      <c r="D22" s="44" t="s">
        <v>414</v>
      </c>
      <c r="E22" s="368">
        <v>2.0</v>
      </c>
      <c r="F22" s="368">
        <v>5.0</v>
      </c>
      <c r="G22" s="369" t="s">
        <v>57</v>
      </c>
      <c r="H22" s="320"/>
      <c r="I22" s="286" t="s">
        <v>57</v>
      </c>
    </row>
    <row r="23">
      <c r="A23" s="367" t="s">
        <v>39</v>
      </c>
      <c r="B23" s="377">
        <v>7.0</v>
      </c>
      <c r="C23" s="368" t="s">
        <v>248</v>
      </c>
      <c r="D23" s="44" t="s">
        <v>391</v>
      </c>
      <c r="E23" s="368">
        <v>10.0</v>
      </c>
      <c r="F23" s="368">
        <v>7.0</v>
      </c>
      <c r="G23" s="369" t="s">
        <v>62</v>
      </c>
      <c r="H23" s="320"/>
      <c r="I23" s="286" t="s">
        <v>62</v>
      </c>
    </row>
    <row r="24">
      <c r="A24" s="367" t="s">
        <v>39</v>
      </c>
      <c r="B24" s="377">
        <v>14.0</v>
      </c>
      <c r="C24" s="368" t="s">
        <v>272</v>
      </c>
      <c r="D24" s="44" t="s">
        <v>391</v>
      </c>
      <c r="E24" s="368">
        <v>2.0</v>
      </c>
      <c r="F24" s="368">
        <v>3.0</v>
      </c>
      <c r="G24" s="369" t="s">
        <v>57</v>
      </c>
      <c r="H24" s="320"/>
      <c r="I24" s="286" t="s">
        <v>57</v>
      </c>
    </row>
    <row r="25">
      <c r="A25" s="283" t="s">
        <v>39</v>
      </c>
      <c r="B25" s="339">
        <v>18.0</v>
      </c>
      <c r="C25" s="285" t="s">
        <v>254</v>
      </c>
      <c r="D25" s="286" t="s">
        <v>403</v>
      </c>
      <c r="E25" s="285">
        <v>4.0</v>
      </c>
      <c r="F25" s="285">
        <v>2.0</v>
      </c>
      <c r="G25" s="287" t="s">
        <v>62</v>
      </c>
      <c r="H25" s="320"/>
      <c r="I25" s="286" t="s">
        <v>62</v>
      </c>
    </row>
    <row r="26">
      <c r="A26" s="283" t="s">
        <v>39</v>
      </c>
      <c r="B26" s="339">
        <v>21.0</v>
      </c>
      <c r="C26" s="285" t="s">
        <v>271</v>
      </c>
      <c r="D26" s="286" t="s">
        <v>391</v>
      </c>
      <c r="E26" s="285">
        <v>1.0</v>
      </c>
      <c r="F26" s="285">
        <v>2.0</v>
      </c>
      <c r="G26" s="287" t="s">
        <v>57</v>
      </c>
      <c r="H26" s="320"/>
      <c r="I26" s="286" t="s">
        <v>57</v>
      </c>
    </row>
    <row r="27">
      <c r="A27" s="367" t="s">
        <v>81</v>
      </c>
      <c r="B27" s="377">
        <v>1.0</v>
      </c>
      <c r="C27" s="368" t="s">
        <v>268</v>
      </c>
      <c r="D27" s="44" t="s">
        <v>253</v>
      </c>
      <c r="E27" s="368">
        <v>4.0</v>
      </c>
      <c r="F27" s="368">
        <v>3.0</v>
      </c>
      <c r="G27" s="369" t="s">
        <v>62</v>
      </c>
      <c r="H27" s="320"/>
      <c r="I27" s="286" t="s">
        <v>62</v>
      </c>
    </row>
    <row r="28">
      <c r="A28" s="412"/>
      <c r="B28" s="302"/>
      <c r="C28" s="302"/>
      <c r="D28" s="139"/>
      <c r="E28" s="15"/>
      <c r="F28" s="15"/>
      <c r="G28" s="338"/>
      <c r="H28" s="318"/>
      <c r="I28" s="366"/>
    </row>
    <row r="29">
      <c r="A29" s="293" t="s">
        <v>415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81</v>
      </c>
      <c r="B30" s="356">
        <v>7.0</v>
      </c>
      <c r="C30" s="211" t="s">
        <v>375</v>
      </c>
      <c r="D30" s="330" t="s">
        <v>399</v>
      </c>
      <c r="E30" s="211">
        <v>1.0</v>
      </c>
      <c r="F30" s="211">
        <v>8.0</v>
      </c>
      <c r="G30" s="331" t="s">
        <v>57</v>
      </c>
      <c r="H30" s="412"/>
      <c r="I30" s="286" t="s">
        <v>57</v>
      </c>
    </row>
    <row r="31">
      <c r="A31" s="255" t="s">
        <v>304</v>
      </c>
      <c r="B31" s="52"/>
      <c r="C31" s="52"/>
      <c r="D31" s="256" t="s">
        <v>194</v>
      </c>
      <c r="E31" s="257">
        <f t="shared" ref="E31:F31" si="1">SUM(E8:E30)</f>
        <v>93</v>
      </c>
      <c r="F31" s="257">
        <f t="shared" si="1"/>
        <v>99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COUNTIF(G5:G28,"W")&amp;"-"&amp;COUNTIF(G5:G28,"L")&amp;"-"&amp;COUNTIF(G5:G28,"T")&amp;"-"&amp;COUNTIF(G5:G28,"OTL")</f>
        <v>16-2-1-0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16-3-1-0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416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94" t="s">
        <v>19</v>
      </c>
      <c r="B8" s="395">
        <v>20.0</v>
      </c>
      <c r="C8" s="396" t="s">
        <v>271</v>
      </c>
      <c r="D8" s="395" t="s">
        <v>391</v>
      </c>
      <c r="E8" s="396">
        <v>1.0</v>
      </c>
      <c r="F8" s="396">
        <v>12.0</v>
      </c>
      <c r="G8" s="397" t="s">
        <v>57</v>
      </c>
      <c r="H8" s="320"/>
      <c r="I8" s="286" t="s">
        <v>57</v>
      </c>
    </row>
    <row r="9">
      <c r="A9" s="367" t="s">
        <v>19</v>
      </c>
      <c r="B9" s="44">
        <v>26.0</v>
      </c>
      <c r="C9" s="266" t="s">
        <v>402</v>
      </c>
      <c r="D9" s="44" t="s">
        <v>366</v>
      </c>
      <c r="E9" s="368">
        <v>6.0</v>
      </c>
      <c r="F9" s="368">
        <v>4.0</v>
      </c>
      <c r="G9" s="369" t="s">
        <v>62</v>
      </c>
      <c r="H9" s="318"/>
      <c r="I9" s="317" t="s">
        <v>62</v>
      </c>
    </row>
    <row r="10">
      <c r="A10" s="367" t="s">
        <v>19</v>
      </c>
      <c r="B10" s="44">
        <v>27.0</v>
      </c>
      <c r="C10" s="368" t="s">
        <v>257</v>
      </c>
      <c r="D10" s="44" t="s">
        <v>391</v>
      </c>
      <c r="E10" s="368">
        <v>4.0</v>
      </c>
      <c r="F10" s="368">
        <v>7.0</v>
      </c>
      <c r="G10" s="369" t="s">
        <v>57</v>
      </c>
      <c r="H10" s="320"/>
      <c r="I10" s="286" t="s">
        <v>57</v>
      </c>
    </row>
    <row r="11">
      <c r="A11" s="283" t="s">
        <v>19</v>
      </c>
      <c r="B11" s="286">
        <v>30.0</v>
      </c>
      <c r="C11" s="285" t="s">
        <v>254</v>
      </c>
      <c r="D11" s="286" t="s">
        <v>403</v>
      </c>
      <c r="E11" s="285">
        <v>5.0</v>
      </c>
      <c r="F11" s="285">
        <v>4.0</v>
      </c>
      <c r="G11" s="287" t="s">
        <v>62</v>
      </c>
      <c r="H11" s="320"/>
      <c r="I11" s="286" t="s">
        <v>62</v>
      </c>
    </row>
    <row r="12">
      <c r="A12" s="283" t="s">
        <v>27</v>
      </c>
      <c r="B12" s="286">
        <v>2.0</v>
      </c>
      <c r="C12" s="145" t="s">
        <v>392</v>
      </c>
      <c r="D12" s="286" t="s">
        <v>391</v>
      </c>
      <c r="E12" s="285">
        <v>5.0</v>
      </c>
      <c r="F12" s="285">
        <v>5.0</v>
      </c>
      <c r="G12" s="287" t="s">
        <v>69</v>
      </c>
      <c r="H12" s="320"/>
      <c r="I12" s="286" t="s">
        <v>69</v>
      </c>
    </row>
    <row r="13">
      <c r="A13" s="283" t="s">
        <v>27</v>
      </c>
      <c r="B13" s="286">
        <v>9.0</v>
      </c>
      <c r="C13" s="285" t="s">
        <v>401</v>
      </c>
      <c r="D13" s="286" t="s">
        <v>391</v>
      </c>
      <c r="E13" s="285">
        <v>6.0</v>
      </c>
      <c r="F13" s="285">
        <v>4.0</v>
      </c>
      <c r="G13" s="287" t="s">
        <v>62</v>
      </c>
      <c r="H13" s="320"/>
      <c r="I13" s="286" t="s">
        <v>62</v>
      </c>
    </row>
    <row r="14">
      <c r="A14" s="283" t="s">
        <v>329</v>
      </c>
      <c r="B14" s="286">
        <v>14.0</v>
      </c>
      <c r="C14" s="285" t="s">
        <v>59</v>
      </c>
      <c r="D14" s="286" t="s">
        <v>408</v>
      </c>
      <c r="E14" s="285">
        <v>2.0</v>
      </c>
      <c r="F14" s="285">
        <v>5.0</v>
      </c>
      <c r="G14" s="287" t="s">
        <v>62</v>
      </c>
      <c r="H14" s="320"/>
      <c r="I14" s="286" t="s">
        <v>62</v>
      </c>
    </row>
    <row r="15">
      <c r="A15" s="367" t="s">
        <v>27</v>
      </c>
      <c r="B15" s="44">
        <v>16.0</v>
      </c>
      <c r="C15" s="368" t="s">
        <v>417</v>
      </c>
      <c r="D15" s="44" t="s">
        <v>418</v>
      </c>
      <c r="E15" s="368">
        <v>13.0</v>
      </c>
      <c r="F15" s="368">
        <v>2.0</v>
      </c>
      <c r="G15" s="369" t="s">
        <v>62</v>
      </c>
      <c r="H15" s="320"/>
      <c r="I15" s="286" t="s">
        <v>62</v>
      </c>
    </row>
    <row r="16">
      <c r="A16" s="283" t="s">
        <v>27</v>
      </c>
      <c r="B16" s="286">
        <v>23.0</v>
      </c>
      <c r="C16" s="285" t="s">
        <v>199</v>
      </c>
      <c r="D16" s="286" t="s">
        <v>407</v>
      </c>
      <c r="E16" s="285">
        <v>8.0</v>
      </c>
      <c r="F16" s="285">
        <v>6.0</v>
      </c>
      <c r="G16" s="287" t="s">
        <v>62</v>
      </c>
      <c r="H16" s="320"/>
      <c r="I16" s="286" t="s">
        <v>62</v>
      </c>
    </row>
    <row r="17">
      <c r="A17" s="367" t="s">
        <v>35</v>
      </c>
      <c r="B17" s="44">
        <v>4.0</v>
      </c>
      <c r="C17" s="368" t="s">
        <v>140</v>
      </c>
      <c r="D17" s="44" t="s">
        <v>400</v>
      </c>
      <c r="E17" s="368">
        <v>13.0</v>
      </c>
      <c r="F17" s="368">
        <v>5.0</v>
      </c>
      <c r="G17" s="369" t="s">
        <v>62</v>
      </c>
      <c r="H17" s="320"/>
      <c r="I17" s="286" t="s">
        <v>62</v>
      </c>
    </row>
    <row r="18">
      <c r="A18" s="367" t="s">
        <v>419</v>
      </c>
      <c r="B18" s="44">
        <v>7.0</v>
      </c>
      <c r="C18" s="368" t="s">
        <v>263</v>
      </c>
      <c r="D18" s="44" t="s">
        <v>391</v>
      </c>
      <c r="E18" s="368">
        <v>0.0</v>
      </c>
      <c r="F18" s="368">
        <v>10.0</v>
      </c>
      <c r="G18" s="369" t="s">
        <v>62</v>
      </c>
      <c r="H18" s="320"/>
      <c r="I18" s="286" t="s">
        <v>62</v>
      </c>
    </row>
    <row r="19">
      <c r="A19" s="367" t="s">
        <v>38</v>
      </c>
      <c r="B19" s="44">
        <v>19.0</v>
      </c>
      <c r="C19" s="368" t="s">
        <v>420</v>
      </c>
      <c r="D19" s="44" t="s">
        <v>391</v>
      </c>
      <c r="E19" s="368">
        <v>11.0</v>
      </c>
      <c r="F19" s="368">
        <v>1.0</v>
      </c>
      <c r="G19" s="369" t="s">
        <v>62</v>
      </c>
      <c r="H19" s="320"/>
      <c r="I19" s="286" t="s">
        <v>62</v>
      </c>
    </row>
    <row r="20">
      <c r="A20" s="367" t="s">
        <v>38</v>
      </c>
      <c r="B20" s="44">
        <v>31.0</v>
      </c>
      <c r="C20" s="368" t="s">
        <v>393</v>
      </c>
      <c r="D20" s="44" t="s">
        <v>414</v>
      </c>
      <c r="E20" s="368">
        <v>5.0</v>
      </c>
      <c r="F20" s="368">
        <v>0.0</v>
      </c>
      <c r="G20" s="369" t="s">
        <v>62</v>
      </c>
      <c r="H20" s="320"/>
      <c r="I20" s="286" t="s">
        <v>62</v>
      </c>
    </row>
    <row r="21">
      <c r="A21" s="367" t="s">
        <v>39</v>
      </c>
      <c r="B21" s="44">
        <v>1.0</v>
      </c>
      <c r="C21" s="368" t="s">
        <v>236</v>
      </c>
      <c r="D21" s="44" t="s">
        <v>391</v>
      </c>
      <c r="E21" s="368">
        <v>8.0</v>
      </c>
      <c r="F21" s="368">
        <v>4.0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8.0</v>
      </c>
      <c r="C22" s="368" t="s">
        <v>248</v>
      </c>
      <c r="D22" s="44" t="s">
        <v>391</v>
      </c>
      <c r="E22" s="368">
        <v>9.0</v>
      </c>
      <c r="F22" s="368">
        <v>0.0</v>
      </c>
      <c r="G22" s="369" t="s">
        <v>62</v>
      </c>
      <c r="H22" s="320"/>
      <c r="I22" s="286" t="s">
        <v>62</v>
      </c>
    </row>
    <row r="23">
      <c r="A23" s="367" t="s">
        <v>39</v>
      </c>
      <c r="B23" s="377">
        <v>15.0</v>
      </c>
      <c r="C23" s="368" t="s">
        <v>236</v>
      </c>
      <c r="D23" s="44" t="s">
        <v>391</v>
      </c>
      <c r="E23" s="368">
        <v>10.0</v>
      </c>
      <c r="F23" s="368">
        <v>3.0</v>
      </c>
      <c r="G23" s="369" t="s">
        <v>62</v>
      </c>
      <c r="H23" s="320"/>
      <c r="I23" s="286" t="s">
        <v>62</v>
      </c>
    </row>
    <row r="24">
      <c r="A24" s="367" t="s">
        <v>39</v>
      </c>
      <c r="B24" s="377">
        <v>17.0</v>
      </c>
      <c r="C24" s="368" t="s">
        <v>412</v>
      </c>
      <c r="D24" s="44" t="s">
        <v>413</v>
      </c>
      <c r="E24" s="368">
        <v>8.0</v>
      </c>
      <c r="F24" s="368">
        <v>4.0</v>
      </c>
      <c r="G24" s="369" t="s">
        <v>62</v>
      </c>
      <c r="H24" s="320"/>
      <c r="I24" s="286" t="s">
        <v>62</v>
      </c>
    </row>
    <row r="25">
      <c r="A25" s="326" t="s">
        <v>39</v>
      </c>
      <c r="B25" s="345">
        <v>22.0</v>
      </c>
      <c r="C25" s="299" t="s">
        <v>257</v>
      </c>
      <c r="D25" s="298" t="s">
        <v>391</v>
      </c>
      <c r="E25" s="299">
        <v>7.0</v>
      </c>
      <c r="F25" s="299">
        <v>3.0</v>
      </c>
      <c r="G25" s="300" t="s">
        <v>62</v>
      </c>
      <c r="H25" s="320"/>
      <c r="I25" s="286" t="s">
        <v>62</v>
      </c>
    </row>
    <row r="26">
      <c r="A26" s="414"/>
      <c r="B26" s="415"/>
      <c r="C26" s="416"/>
      <c r="D26" s="417"/>
      <c r="E26" s="416"/>
      <c r="F26" s="416"/>
      <c r="G26" s="418"/>
      <c r="H26" s="318"/>
      <c r="I26" s="366"/>
    </row>
    <row r="27">
      <c r="A27" s="293" t="s">
        <v>421</v>
      </c>
      <c r="B27" s="11"/>
      <c r="C27" s="11"/>
      <c r="D27" s="11"/>
      <c r="E27" s="11"/>
      <c r="F27" s="11"/>
      <c r="G27" s="12"/>
      <c r="H27" s="318"/>
      <c r="I27" s="366"/>
    </row>
    <row r="28">
      <c r="A28" s="371" t="s">
        <v>81</v>
      </c>
      <c r="B28" s="372">
        <v>12.0</v>
      </c>
      <c r="C28" s="373" t="s">
        <v>422</v>
      </c>
      <c r="D28" s="374" t="s">
        <v>403</v>
      </c>
      <c r="E28" s="373">
        <v>6.0</v>
      </c>
      <c r="F28" s="373">
        <v>3.0</v>
      </c>
      <c r="G28" s="375" t="s">
        <v>62</v>
      </c>
      <c r="H28" s="412"/>
      <c r="I28" s="286" t="s">
        <v>62</v>
      </c>
    </row>
    <row r="29">
      <c r="A29" s="297" t="s">
        <v>81</v>
      </c>
      <c r="B29" s="345">
        <v>15.0</v>
      </c>
      <c r="C29" s="299" t="s">
        <v>389</v>
      </c>
      <c r="D29" s="298" t="s">
        <v>399</v>
      </c>
      <c r="E29" s="299">
        <v>0.0</v>
      </c>
      <c r="F29" s="299">
        <v>11.0</v>
      </c>
      <c r="G29" s="300" t="s">
        <v>57</v>
      </c>
      <c r="H29" s="412"/>
      <c r="I29" s="286" t="s">
        <v>57</v>
      </c>
    </row>
    <row r="30">
      <c r="A30" s="255" t="s">
        <v>193</v>
      </c>
      <c r="B30" s="52"/>
      <c r="C30" s="52"/>
      <c r="D30" s="256" t="s">
        <v>194</v>
      </c>
      <c r="E30" s="257">
        <f t="shared" ref="E30:F30" si="1">SUM(E9:E29)</f>
        <v>126</v>
      </c>
      <c r="F30" s="257">
        <f t="shared" si="1"/>
        <v>81</v>
      </c>
      <c r="G30" s="258"/>
      <c r="H30" s="318"/>
      <c r="I30" s="366"/>
    </row>
    <row r="31">
      <c r="A31" s="419" t="s">
        <v>423</v>
      </c>
      <c r="B31" s="52"/>
      <c r="C31" s="52"/>
      <c r="D31" s="52"/>
      <c r="E31" s="52"/>
      <c r="F31" s="52"/>
      <c r="G31" s="53"/>
      <c r="H31" s="318"/>
      <c r="I31" s="366"/>
    </row>
  </sheetData>
  <mergeCells count="4">
    <mergeCell ref="A5:G6"/>
    <mergeCell ref="A27:G27"/>
    <mergeCell ref="A30:C30"/>
    <mergeCell ref="A31:G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8-12-1-0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7-11-1-0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424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13.0</v>
      </c>
      <c r="C8" s="406" t="s">
        <v>425</v>
      </c>
      <c r="D8" s="405" t="s">
        <v>403</v>
      </c>
      <c r="E8" s="406">
        <v>1.0</v>
      </c>
      <c r="F8" s="406">
        <v>15.0</v>
      </c>
      <c r="G8" s="407" t="s">
        <v>57</v>
      </c>
      <c r="H8" s="320"/>
      <c r="I8" s="13"/>
    </row>
    <row r="9">
      <c r="A9" s="408" t="s">
        <v>175</v>
      </c>
      <c r="B9" s="409">
        <v>22.0</v>
      </c>
      <c r="C9" s="410" t="s">
        <v>236</v>
      </c>
      <c r="D9" s="409" t="s">
        <v>391</v>
      </c>
      <c r="E9" s="410">
        <v>13.0</v>
      </c>
      <c r="F9" s="410">
        <v>2.0</v>
      </c>
      <c r="G9" s="411" t="s">
        <v>62</v>
      </c>
      <c r="H9" s="318"/>
      <c r="I9" s="366"/>
    </row>
    <row r="10">
      <c r="A10" s="367" t="s">
        <v>19</v>
      </c>
      <c r="B10" s="44">
        <v>28.0</v>
      </c>
      <c r="C10" s="368" t="s">
        <v>271</v>
      </c>
      <c r="D10" s="44" t="s">
        <v>391</v>
      </c>
      <c r="E10" s="368">
        <v>7.0</v>
      </c>
      <c r="F10" s="368">
        <v>7.0</v>
      </c>
      <c r="G10" s="369" t="s">
        <v>69</v>
      </c>
      <c r="H10" s="320"/>
      <c r="I10" s="286" t="s">
        <v>69</v>
      </c>
    </row>
    <row r="11">
      <c r="A11" s="283" t="s">
        <v>19</v>
      </c>
      <c r="B11" s="286">
        <v>29.0</v>
      </c>
      <c r="C11" s="285" t="s">
        <v>316</v>
      </c>
      <c r="D11" s="286" t="s">
        <v>391</v>
      </c>
      <c r="E11" s="285">
        <v>6.0</v>
      </c>
      <c r="F11" s="285">
        <v>4.0</v>
      </c>
      <c r="G11" s="287" t="s">
        <v>62</v>
      </c>
      <c r="H11" s="320"/>
      <c r="I11" s="286" t="s">
        <v>62</v>
      </c>
    </row>
    <row r="12">
      <c r="A12" s="283" t="s">
        <v>27</v>
      </c>
      <c r="B12" s="286">
        <v>4.0</v>
      </c>
      <c r="C12" s="285" t="s">
        <v>244</v>
      </c>
      <c r="D12" s="286" t="s">
        <v>391</v>
      </c>
      <c r="E12" s="285">
        <v>7.0</v>
      </c>
      <c r="F12" s="285">
        <v>6.0</v>
      </c>
      <c r="G12" s="287" t="s">
        <v>62</v>
      </c>
      <c r="H12" s="320"/>
      <c r="I12" s="286" t="s">
        <v>62</v>
      </c>
    </row>
    <row r="13">
      <c r="A13" s="283" t="s">
        <v>27</v>
      </c>
      <c r="B13" s="286">
        <v>12.0</v>
      </c>
      <c r="C13" s="285" t="s">
        <v>268</v>
      </c>
      <c r="D13" s="286" t="s">
        <v>253</v>
      </c>
      <c r="E13" s="285">
        <v>2.0</v>
      </c>
      <c r="F13" s="285">
        <v>5.0</v>
      </c>
      <c r="G13" s="287" t="s">
        <v>57</v>
      </c>
      <c r="H13" s="320"/>
      <c r="I13" s="286" t="s">
        <v>57</v>
      </c>
    </row>
    <row r="14">
      <c r="A14" s="283" t="s">
        <v>27</v>
      </c>
      <c r="B14" s="286">
        <v>19.0</v>
      </c>
      <c r="C14" s="285" t="s">
        <v>268</v>
      </c>
      <c r="D14" s="286" t="s">
        <v>253</v>
      </c>
      <c r="E14" s="285">
        <v>3.0</v>
      </c>
      <c r="F14" s="285">
        <v>4.0</v>
      </c>
      <c r="G14" s="287" t="s">
        <v>57</v>
      </c>
      <c r="H14" s="320"/>
      <c r="I14" s="286" t="s">
        <v>57</v>
      </c>
    </row>
    <row r="15">
      <c r="A15" s="367" t="s">
        <v>35</v>
      </c>
      <c r="B15" s="44">
        <v>2.0</v>
      </c>
      <c r="C15" s="368" t="s">
        <v>395</v>
      </c>
      <c r="D15" s="44" t="s">
        <v>391</v>
      </c>
      <c r="E15" s="368">
        <v>8.0</v>
      </c>
      <c r="F15" s="368">
        <v>7.0</v>
      </c>
      <c r="G15" s="369" t="s">
        <v>62</v>
      </c>
      <c r="H15" s="320"/>
      <c r="I15" s="286" t="s">
        <v>62</v>
      </c>
    </row>
    <row r="16">
      <c r="A16" s="283" t="s">
        <v>35</v>
      </c>
      <c r="B16" s="286">
        <v>8.0</v>
      </c>
      <c r="C16" s="285" t="s">
        <v>425</v>
      </c>
      <c r="D16" s="286" t="s">
        <v>403</v>
      </c>
      <c r="E16" s="285">
        <v>0.0</v>
      </c>
      <c r="F16" s="285">
        <v>10.0</v>
      </c>
      <c r="G16" s="287" t="s">
        <v>57</v>
      </c>
      <c r="H16" s="320"/>
      <c r="I16" s="286" t="s">
        <v>57</v>
      </c>
    </row>
    <row r="17">
      <c r="A17" s="367" t="s">
        <v>38</v>
      </c>
      <c r="B17" s="44">
        <v>21.0</v>
      </c>
      <c r="C17" s="368" t="s">
        <v>375</v>
      </c>
      <c r="D17" s="44" t="s">
        <v>399</v>
      </c>
      <c r="E17" s="368">
        <v>5.0</v>
      </c>
      <c r="F17" s="368">
        <v>15.0</v>
      </c>
      <c r="G17" s="369" t="s">
        <v>57</v>
      </c>
      <c r="H17" s="320"/>
      <c r="I17" s="286" t="s">
        <v>57</v>
      </c>
    </row>
    <row r="18">
      <c r="A18" s="367" t="s">
        <v>38</v>
      </c>
      <c r="B18" s="44">
        <v>27.0</v>
      </c>
      <c r="C18" s="368" t="s">
        <v>426</v>
      </c>
      <c r="D18" s="44" t="s">
        <v>391</v>
      </c>
      <c r="E18" s="368">
        <v>2.0</v>
      </c>
      <c r="F18" s="368">
        <v>19.0</v>
      </c>
      <c r="G18" s="369" t="s">
        <v>57</v>
      </c>
      <c r="H18" s="320"/>
      <c r="I18" s="286" t="s">
        <v>57</v>
      </c>
    </row>
    <row r="19">
      <c r="A19" s="367" t="s">
        <v>39</v>
      </c>
      <c r="B19" s="44">
        <v>4.0</v>
      </c>
      <c r="C19" s="368" t="s">
        <v>59</v>
      </c>
      <c r="D19" s="44" t="s">
        <v>366</v>
      </c>
      <c r="E19" s="368">
        <v>6.0</v>
      </c>
      <c r="F19" s="368">
        <v>4.0</v>
      </c>
      <c r="G19" s="369" t="s">
        <v>62</v>
      </c>
      <c r="H19" s="320"/>
      <c r="I19" s="286" t="s">
        <v>62</v>
      </c>
    </row>
    <row r="20">
      <c r="A20" s="367" t="s">
        <v>39</v>
      </c>
      <c r="B20" s="44">
        <v>9.0</v>
      </c>
      <c r="C20" s="368" t="s">
        <v>75</v>
      </c>
      <c r="D20" s="44" t="s">
        <v>427</v>
      </c>
      <c r="E20" s="368">
        <v>4.0</v>
      </c>
      <c r="F20" s="368">
        <v>10.0</v>
      </c>
      <c r="G20" s="369" t="s">
        <v>57</v>
      </c>
      <c r="H20" s="320"/>
      <c r="I20" s="286" t="s">
        <v>57</v>
      </c>
    </row>
    <row r="21">
      <c r="A21" s="367" t="s">
        <v>39</v>
      </c>
      <c r="B21" s="44">
        <v>17.0</v>
      </c>
      <c r="C21" s="368" t="s">
        <v>401</v>
      </c>
      <c r="D21" s="44" t="s">
        <v>391</v>
      </c>
      <c r="E21" s="368">
        <v>8.0</v>
      </c>
      <c r="F21" s="368">
        <v>6.0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18.0</v>
      </c>
      <c r="C22" s="368" t="s">
        <v>375</v>
      </c>
      <c r="D22" s="44" t="s">
        <v>399</v>
      </c>
      <c r="E22" s="368">
        <v>1.0</v>
      </c>
      <c r="F22" s="368">
        <v>12.0</v>
      </c>
      <c r="G22" s="369" t="s">
        <v>57</v>
      </c>
      <c r="H22" s="320"/>
      <c r="I22" s="286" t="s">
        <v>57</v>
      </c>
    </row>
    <row r="23">
      <c r="A23" s="367" t="s">
        <v>273</v>
      </c>
      <c r="B23" s="377">
        <v>22.0</v>
      </c>
      <c r="C23" s="368" t="s">
        <v>428</v>
      </c>
      <c r="D23" s="44" t="s">
        <v>391</v>
      </c>
      <c r="E23" s="368">
        <v>1.0</v>
      </c>
      <c r="F23" s="368">
        <v>0.0</v>
      </c>
      <c r="G23" s="369" t="s">
        <v>62</v>
      </c>
      <c r="H23" s="320"/>
      <c r="I23" s="286" t="s">
        <v>62</v>
      </c>
    </row>
    <row r="24">
      <c r="A24" s="367" t="s">
        <v>39</v>
      </c>
      <c r="B24" s="377">
        <v>23.0</v>
      </c>
      <c r="C24" s="368" t="s">
        <v>82</v>
      </c>
      <c r="D24" s="44" t="s">
        <v>366</v>
      </c>
      <c r="E24" s="368">
        <v>7.0</v>
      </c>
      <c r="F24" s="368">
        <v>10.0</v>
      </c>
      <c r="G24" s="369" t="s">
        <v>57</v>
      </c>
      <c r="H24" s="320"/>
      <c r="I24" s="286" t="s">
        <v>57</v>
      </c>
    </row>
    <row r="25">
      <c r="A25" s="283" t="s">
        <v>39</v>
      </c>
      <c r="B25" s="339">
        <v>24.0</v>
      </c>
      <c r="C25" s="285" t="s">
        <v>318</v>
      </c>
      <c r="D25" s="286" t="s">
        <v>366</v>
      </c>
      <c r="E25" s="285">
        <v>9.0</v>
      </c>
      <c r="F25" s="285">
        <v>3.0</v>
      </c>
      <c r="G25" s="287" t="s">
        <v>62</v>
      </c>
      <c r="H25" s="320"/>
      <c r="I25" s="286" t="s">
        <v>62</v>
      </c>
    </row>
    <row r="26">
      <c r="A26" s="283" t="s">
        <v>39</v>
      </c>
      <c r="B26" s="339">
        <v>27.0</v>
      </c>
      <c r="C26" s="285" t="s">
        <v>247</v>
      </c>
      <c r="D26" s="286" t="s">
        <v>391</v>
      </c>
      <c r="E26" s="285">
        <v>0.0</v>
      </c>
      <c r="F26" s="285">
        <v>3.0</v>
      </c>
      <c r="G26" s="287" t="s">
        <v>57</v>
      </c>
      <c r="H26" s="320"/>
      <c r="I26" s="286" t="s">
        <v>57</v>
      </c>
    </row>
    <row r="27">
      <c r="A27" s="326" t="s">
        <v>39</v>
      </c>
      <c r="B27" s="345">
        <v>29.0</v>
      </c>
      <c r="C27" s="299" t="s">
        <v>272</v>
      </c>
      <c r="D27" s="298" t="s">
        <v>391</v>
      </c>
      <c r="E27" s="299">
        <v>4.0</v>
      </c>
      <c r="F27" s="299">
        <v>13.0</v>
      </c>
      <c r="G27" s="300" t="s">
        <v>57</v>
      </c>
      <c r="H27" s="320"/>
      <c r="I27" s="286" t="s">
        <v>57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429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81</v>
      </c>
      <c r="B30" s="356">
        <v>17.0</v>
      </c>
      <c r="C30" s="211" t="s">
        <v>430</v>
      </c>
      <c r="D30" s="330" t="s">
        <v>388</v>
      </c>
      <c r="E30" s="211">
        <v>7.0</v>
      </c>
      <c r="F30" s="211">
        <v>11.0</v>
      </c>
      <c r="G30" s="331" t="s">
        <v>57</v>
      </c>
      <c r="H30" s="412"/>
      <c r="I30" s="286" t="s">
        <v>57</v>
      </c>
    </row>
    <row r="31">
      <c r="A31" s="255" t="s">
        <v>193</v>
      </c>
      <c r="B31" s="52"/>
      <c r="C31" s="52"/>
      <c r="D31" s="256" t="s">
        <v>194</v>
      </c>
      <c r="E31" s="257">
        <f t="shared" ref="E31:F31" si="1">SUM(E7:E30)</f>
        <v>101</v>
      </c>
      <c r="F31" s="257">
        <f t="shared" si="1"/>
        <v>166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9-10-2-0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9-8-2-0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431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16.0</v>
      </c>
      <c r="C8" s="406" t="s">
        <v>432</v>
      </c>
      <c r="D8" s="405" t="s">
        <v>391</v>
      </c>
      <c r="E8" s="406">
        <v>4.0</v>
      </c>
      <c r="F8" s="406">
        <v>7.0</v>
      </c>
      <c r="G8" s="407" t="s">
        <v>57</v>
      </c>
      <c r="H8" s="320"/>
      <c r="I8" s="13"/>
    </row>
    <row r="9">
      <c r="A9" s="408" t="s">
        <v>175</v>
      </c>
      <c r="B9" s="409">
        <v>23.0</v>
      </c>
      <c r="C9" s="410" t="s">
        <v>271</v>
      </c>
      <c r="D9" s="409" t="s">
        <v>391</v>
      </c>
      <c r="E9" s="410">
        <v>4.0</v>
      </c>
      <c r="F9" s="410">
        <v>8.0</v>
      </c>
      <c r="G9" s="411" t="s">
        <v>57</v>
      </c>
      <c r="H9" s="318"/>
      <c r="I9" s="366"/>
    </row>
    <row r="10">
      <c r="A10" s="367" t="s">
        <v>19</v>
      </c>
      <c r="B10" s="44">
        <v>29.0</v>
      </c>
      <c r="C10" s="368" t="s">
        <v>395</v>
      </c>
      <c r="D10" s="44" t="s">
        <v>391</v>
      </c>
      <c r="E10" s="368">
        <v>7.0</v>
      </c>
      <c r="F10" s="368">
        <v>6.0</v>
      </c>
      <c r="G10" s="369" t="s">
        <v>62</v>
      </c>
      <c r="H10" s="320"/>
      <c r="I10" s="286" t="s">
        <v>62</v>
      </c>
    </row>
    <row r="11">
      <c r="A11" s="283" t="s">
        <v>27</v>
      </c>
      <c r="B11" s="286">
        <v>3.0</v>
      </c>
      <c r="C11" s="285" t="s">
        <v>236</v>
      </c>
      <c r="D11" s="286" t="s">
        <v>391</v>
      </c>
      <c r="E11" s="285">
        <v>10.0</v>
      </c>
      <c r="F11" s="285">
        <v>2.0</v>
      </c>
      <c r="G11" s="287" t="s">
        <v>62</v>
      </c>
      <c r="H11" s="320"/>
      <c r="I11" s="286" t="s">
        <v>62</v>
      </c>
    </row>
    <row r="12">
      <c r="A12" s="283" t="s">
        <v>27</v>
      </c>
      <c r="B12" s="286">
        <v>9.0</v>
      </c>
      <c r="C12" s="285" t="s">
        <v>375</v>
      </c>
      <c r="D12" s="286" t="s">
        <v>366</v>
      </c>
      <c r="E12" s="285">
        <v>1.0</v>
      </c>
      <c r="F12" s="285">
        <v>10.0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12.0</v>
      </c>
      <c r="C13" s="285" t="s">
        <v>401</v>
      </c>
      <c r="D13" s="286" t="s">
        <v>391</v>
      </c>
      <c r="E13" s="285">
        <v>8.0</v>
      </c>
      <c r="F13" s="285">
        <v>12.0</v>
      </c>
      <c r="G13" s="287" t="s">
        <v>57</v>
      </c>
      <c r="H13" s="320"/>
      <c r="I13" s="286" t="s">
        <v>57</v>
      </c>
    </row>
    <row r="14">
      <c r="A14" s="283" t="s">
        <v>27</v>
      </c>
      <c r="B14" s="286">
        <v>20.0</v>
      </c>
      <c r="C14" s="285" t="s">
        <v>268</v>
      </c>
      <c r="D14" s="286" t="s">
        <v>366</v>
      </c>
      <c r="E14" s="285">
        <v>6.0</v>
      </c>
      <c r="F14" s="285">
        <v>6.0</v>
      </c>
      <c r="G14" s="287" t="s">
        <v>69</v>
      </c>
      <c r="H14" s="320"/>
      <c r="I14" s="286" t="s">
        <v>69</v>
      </c>
    </row>
    <row r="15">
      <c r="A15" s="367" t="s">
        <v>35</v>
      </c>
      <c r="B15" s="44">
        <v>3.0</v>
      </c>
      <c r="C15" s="368" t="s">
        <v>77</v>
      </c>
      <c r="D15" s="44" t="s">
        <v>366</v>
      </c>
      <c r="E15" s="368">
        <v>7.0</v>
      </c>
      <c r="F15" s="368">
        <v>4.0</v>
      </c>
      <c r="G15" s="369" t="s">
        <v>62</v>
      </c>
      <c r="H15" s="320"/>
      <c r="I15" s="286" t="s">
        <v>62</v>
      </c>
    </row>
    <row r="16">
      <c r="A16" s="283" t="s">
        <v>35</v>
      </c>
      <c r="B16" s="286">
        <v>12.0</v>
      </c>
      <c r="C16" s="285" t="s">
        <v>412</v>
      </c>
      <c r="D16" s="286" t="s">
        <v>366</v>
      </c>
      <c r="E16" s="285">
        <v>9.0</v>
      </c>
      <c r="F16" s="285">
        <v>10.0</v>
      </c>
      <c r="G16" s="287" t="s">
        <v>57</v>
      </c>
      <c r="H16" s="320"/>
      <c r="I16" s="286" t="s">
        <v>57</v>
      </c>
    </row>
    <row r="17">
      <c r="A17" s="367" t="s">
        <v>38</v>
      </c>
      <c r="B17" s="44">
        <v>21.0</v>
      </c>
      <c r="C17" s="368" t="s">
        <v>420</v>
      </c>
      <c r="D17" s="44" t="s">
        <v>391</v>
      </c>
      <c r="E17" s="368">
        <v>13.0</v>
      </c>
      <c r="F17" s="368">
        <v>1.0</v>
      </c>
      <c r="G17" s="369" t="s">
        <v>62</v>
      </c>
      <c r="H17" s="320"/>
      <c r="I17" s="286" t="s">
        <v>62</v>
      </c>
    </row>
    <row r="18">
      <c r="A18" s="367" t="s">
        <v>38</v>
      </c>
      <c r="B18" s="44">
        <v>28.0</v>
      </c>
      <c r="C18" s="368" t="s">
        <v>428</v>
      </c>
      <c r="D18" s="44" t="s">
        <v>391</v>
      </c>
      <c r="E18" s="368">
        <v>3.0</v>
      </c>
      <c r="F18" s="368">
        <v>3.0</v>
      </c>
      <c r="G18" s="369" t="s">
        <v>69</v>
      </c>
      <c r="H18" s="320"/>
      <c r="I18" s="286" t="s">
        <v>69</v>
      </c>
    </row>
    <row r="19">
      <c r="A19" s="367" t="s">
        <v>39</v>
      </c>
      <c r="B19" s="44">
        <v>5.0</v>
      </c>
      <c r="C19" s="368" t="s">
        <v>199</v>
      </c>
      <c r="D19" s="44" t="s">
        <v>366</v>
      </c>
      <c r="E19" s="368">
        <v>7.0</v>
      </c>
      <c r="F19" s="368">
        <v>2.0</v>
      </c>
      <c r="G19" s="369" t="s">
        <v>62</v>
      </c>
      <c r="H19" s="320"/>
      <c r="I19" s="286" t="s">
        <v>62</v>
      </c>
    </row>
    <row r="20">
      <c r="A20" s="367" t="s">
        <v>39</v>
      </c>
      <c r="B20" s="44">
        <v>8.0</v>
      </c>
      <c r="C20" s="368" t="s">
        <v>254</v>
      </c>
      <c r="D20" s="44" t="s">
        <v>366</v>
      </c>
      <c r="E20" s="368">
        <v>8.0</v>
      </c>
      <c r="F20" s="368">
        <v>4.0</v>
      </c>
      <c r="G20" s="369" t="s">
        <v>62</v>
      </c>
      <c r="H20" s="320"/>
      <c r="I20" s="286" t="s">
        <v>62</v>
      </c>
    </row>
    <row r="21">
      <c r="A21" s="367" t="s">
        <v>39</v>
      </c>
      <c r="B21" s="44">
        <v>11.0</v>
      </c>
      <c r="C21" s="368" t="s">
        <v>368</v>
      </c>
      <c r="D21" s="44" t="s">
        <v>366</v>
      </c>
      <c r="E21" s="368">
        <v>5.0</v>
      </c>
      <c r="F21" s="368">
        <v>4.0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18.0</v>
      </c>
      <c r="C22" s="368" t="s">
        <v>263</v>
      </c>
      <c r="D22" s="44" t="s">
        <v>391</v>
      </c>
      <c r="E22" s="368">
        <v>6.0</v>
      </c>
      <c r="F22" s="368">
        <v>2.0</v>
      </c>
      <c r="G22" s="369" t="s">
        <v>62</v>
      </c>
      <c r="H22" s="320"/>
      <c r="I22" s="286" t="s">
        <v>62</v>
      </c>
    </row>
    <row r="23">
      <c r="A23" s="367" t="s">
        <v>39</v>
      </c>
      <c r="B23" s="377">
        <v>25.0</v>
      </c>
      <c r="C23" s="368" t="s">
        <v>367</v>
      </c>
      <c r="D23" s="44" t="s">
        <v>391</v>
      </c>
      <c r="E23" s="368">
        <v>10.0</v>
      </c>
      <c r="F23" s="368">
        <v>8.0</v>
      </c>
      <c r="G23" s="369" t="s">
        <v>62</v>
      </c>
      <c r="H23" s="320"/>
      <c r="I23" s="286" t="s">
        <v>62</v>
      </c>
    </row>
    <row r="24">
      <c r="A24" s="367" t="s">
        <v>39</v>
      </c>
      <c r="B24" s="377">
        <v>28.0</v>
      </c>
      <c r="C24" s="368" t="s">
        <v>75</v>
      </c>
      <c r="D24" s="44" t="s">
        <v>366</v>
      </c>
      <c r="E24" s="368">
        <v>5.0</v>
      </c>
      <c r="F24" s="368">
        <v>8.0</v>
      </c>
      <c r="G24" s="369" t="s">
        <v>57</v>
      </c>
      <c r="H24" s="320"/>
      <c r="I24" s="286" t="s">
        <v>57</v>
      </c>
    </row>
    <row r="25">
      <c r="A25" s="283" t="s">
        <v>81</v>
      </c>
      <c r="B25" s="339">
        <v>2.0</v>
      </c>
      <c r="C25" s="285" t="s">
        <v>272</v>
      </c>
      <c r="D25" s="286" t="s">
        <v>391</v>
      </c>
      <c r="E25" s="285">
        <v>5.0</v>
      </c>
      <c r="F25" s="285">
        <v>15.0</v>
      </c>
      <c r="G25" s="287" t="s">
        <v>57</v>
      </c>
      <c r="H25" s="320"/>
      <c r="I25" s="286" t="s">
        <v>57</v>
      </c>
    </row>
    <row r="26">
      <c r="A26" s="283" t="s">
        <v>81</v>
      </c>
      <c r="B26" s="339">
        <v>4.0</v>
      </c>
      <c r="C26" s="285" t="s">
        <v>271</v>
      </c>
      <c r="D26" s="286" t="s">
        <v>391</v>
      </c>
      <c r="E26" s="285">
        <v>0.0</v>
      </c>
      <c r="F26" s="285">
        <v>9.0</v>
      </c>
      <c r="G26" s="287" t="s">
        <v>57</v>
      </c>
      <c r="H26" s="320"/>
      <c r="I26" s="286" t="s">
        <v>57</v>
      </c>
    </row>
    <row r="27">
      <c r="A27" s="326" t="s">
        <v>81</v>
      </c>
      <c r="B27" s="345">
        <v>7.0</v>
      </c>
      <c r="C27" s="299" t="s">
        <v>59</v>
      </c>
      <c r="D27" s="298" t="s">
        <v>366</v>
      </c>
      <c r="E27" s="299">
        <v>5.0</v>
      </c>
      <c r="F27" s="299">
        <v>8.0</v>
      </c>
      <c r="G27" s="300" t="s">
        <v>57</v>
      </c>
      <c r="H27" s="320"/>
      <c r="I27" s="286" t="s">
        <v>57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433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81</v>
      </c>
      <c r="B30" s="356">
        <v>11.0</v>
      </c>
      <c r="C30" s="211" t="s">
        <v>106</v>
      </c>
      <c r="D30" s="330" t="s">
        <v>388</v>
      </c>
      <c r="E30" s="211">
        <v>6.0</v>
      </c>
      <c r="F30" s="211">
        <v>14.0</v>
      </c>
      <c r="G30" s="331" t="s">
        <v>57</v>
      </c>
      <c r="H30" s="412"/>
      <c r="I30" s="286" t="s">
        <v>57</v>
      </c>
    </row>
    <row r="31">
      <c r="A31" s="255" t="s">
        <v>304</v>
      </c>
      <c r="B31" s="52"/>
      <c r="C31" s="52"/>
      <c r="D31" s="256" t="s">
        <v>194</v>
      </c>
      <c r="E31" s="257">
        <f t="shared" ref="E31:F31" si="1">SUM(E7:E30)</f>
        <v>129</v>
      </c>
      <c r="F31" s="257">
        <f t="shared" si="1"/>
        <v>143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25" t="s">
        <v>84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10-9-2-0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9-9-1-0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434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17.0</v>
      </c>
      <c r="C8" s="406" t="s">
        <v>271</v>
      </c>
      <c r="D8" s="405" t="s">
        <v>391</v>
      </c>
      <c r="E8" s="406">
        <v>5.0</v>
      </c>
      <c r="F8" s="406">
        <v>5.0</v>
      </c>
      <c r="G8" s="407" t="s">
        <v>69</v>
      </c>
      <c r="H8" s="320"/>
      <c r="I8" s="13"/>
    </row>
    <row r="9">
      <c r="A9" s="408" t="s">
        <v>175</v>
      </c>
      <c r="B9" s="409">
        <v>23.0</v>
      </c>
      <c r="C9" s="410" t="s">
        <v>257</v>
      </c>
      <c r="D9" s="409" t="s">
        <v>391</v>
      </c>
      <c r="E9" s="410">
        <v>12.0</v>
      </c>
      <c r="F9" s="410">
        <v>4.0</v>
      </c>
      <c r="G9" s="411" t="s">
        <v>62</v>
      </c>
      <c r="H9" s="318"/>
      <c r="I9" s="366"/>
    </row>
    <row r="10">
      <c r="A10" s="367" t="s">
        <v>19</v>
      </c>
      <c r="B10" s="44">
        <v>30.0</v>
      </c>
      <c r="C10" s="368" t="s">
        <v>263</v>
      </c>
      <c r="D10" s="44" t="s">
        <v>391</v>
      </c>
      <c r="E10" s="368">
        <v>8.0</v>
      </c>
      <c r="F10" s="368">
        <v>7.0</v>
      </c>
      <c r="G10" s="369" t="s">
        <v>62</v>
      </c>
      <c r="H10" s="320"/>
      <c r="I10" s="286" t="s">
        <v>62</v>
      </c>
    </row>
    <row r="11">
      <c r="A11" s="283" t="s">
        <v>27</v>
      </c>
      <c r="B11" s="286">
        <v>4.0</v>
      </c>
      <c r="C11" s="285" t="s">
        <v>426</v>
      </c>
      <c r="D11" s="286" t="s">
        <v>391</v>
      </c>
      <c r="E11" s="285">
        <v>0.0</v>
      </c>
      <c r="F11" s="285">
        <v>5.0</v>
      </c>
      <c r="G11" s="287" t="s">
        <v>57</v>
      </c>
      <c r="H11" s="320"/>
      <c r="I11" s="286" t="s">
        <v>57</v>
      </c>
    </row>
    <row r="12">
      <c r="A12" s="283" t="s">
        <v>329</v>
      </c>
      <c r="B12" s="286">
        <v>6.0</v>
      </c>
      <c r="C12" s="285" t="s">
        <v>211</v>
      </c>
      <c r="D12" s="286" t="s">
        <v>366</v>
      </c>
      <c r="E12" s="285">
        <v>4.0</v>
      </c>
      <c r="F12" s="285">
        <v>8.0</v>
      </c>
      <c r="G12" s="287" t="s">
        <v>62</v>
      </c>
      <c r="H12" s="320"/>
      <c r="I12" s="286" t="s">
        <v>62</v>
      </c>
    </row>
    <row r="13">
      <c r="A13" s="283" t="s">
        <v>27</v>
      </c>
      <c r="B13" s="286">
        <v>13.0</v>
      </c>
      <c r="C13" s="285" t="s">
        <v>247</v>
      </c>
      <c r="D13" s="286" t="s">
        <v>391</v>
      </c>
      <c r="E13" s="285">
        <v>0.0</v>
      </c>
      <c r="F13" s="285">
        <v>10.0</v>
      </c>
      <c r="G13" s="287" t="s">
        <v>57</v>
      </c>
      <c r="H13" s="320"/>
      <c r="I13" s="286" t="s">
        <v>57</v>
      </c>
    </row>
    <row r="14">
      <c r="A14" s="283" t="s">
        <v>27</v>
      </c>
      <c r="B14" s="286">
        <v>20.0</v>
      </c>
      <c r="C14" s="285" t="s">
        <v>435</v>
      </c>
      <c r="D14" s="286" t="s">
        <v>366</v>
      </c>
      <c r="E14" s="285">
        <v>1.0</v>
      </c>
      <c r="F14" s="285">
        <v>11.0</v>
      </c>
      <c r="G14" s="287" t="s">
        <v>57</v>
      </c>
      <c r="H14" s="320"/>
      <c r="I14" s="286" t="s">
        <v>57</v>
      </c>
    </row>
    <row r="15">
      <c r="A15" s="367" t="s">
        <v>35</v>
      </c>
      <c r="B15" s="44">
        <v>4.0</v>
      </c>
      <c r="C15" s="266" t="s">
        <v>392</v>
      </c>
      <c r="D15" s="44" t="s">
        <v>391</v>
      </c>
      <c r="E15" s="368">
        <v>12.0</v>
      </c>
      <c r="F15" s="368">
        <v>2.0</v>
      </c>
      <c r="G15" s="369" t="s">
        <v>62</v>
      </c>
      <c r="H15" s="320"/>
      <c r="I15" s="286" t="s">
        <v>62</v>
      </c>
    </row>
    <row r="16">
      <c r="A16" s="283" t="s">
        <v>35</v>
      </c>
      <c r="B16" s="286">
        <v>11.0</v>
      </c>
      <c r="C16" s="285" t="s">
        <v>417</v>
      </c>
      <c r="D16" s="286" t="s">
        <v>366</v>
      </c>
      <c r="E16" s="285">
        <v>3.0</v>
      </c>
      <c r="F16" s="285">
        <v>2.0</v>
      </c>
      <c r="G16" s="287" t="s">
        <v>62</v>
      </c>
      <c r="H16" s="320"/>
      <c r="I16" s="286" t="s">
        <v>62</v>
      </c>
    </row>
    <row r="17">
      <c r="A17" s="367" t="s">
        <v>35</v>
      </c>
      <c r="B17" s="44">
        <v>12.0</v>
      </c>
      <c r="C17" s="368" t="s">
        <v>393</v>
      </c>
      <c r="D17" s="44" t="s">
        <v>366</v>
      </c>
      <c r="E17" s="368">
        <v>8.0</v>
      </c>
      <c r="F17" s="368">
        <v>4.0</v>
      </c>
      <c r="G17" s="369" t="s">
        <v>62</v>
      </c>
      <c r="H17" s="320"/>
      <c r="I17" s="286" t="s">
        <v>62</v>
      </c>
    </row>
    <row r="18">
      <c r="A18" s="367" t="s">
        <v>38</v>
      </c>
      <c r="B18" s="44">
        <v>22.0</v>
      </c>
      <c r="C18" s="368" t="s">
        <v>77</v>
      </c>
      <c r="D18" s="44" t="s">
        <v>366</v>
      </c>
      <c r="E18" s="368">
        <v>5.0</v>
      </c>
      <c r="F18" s="368">
        <v>8.0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29.0</v>
      </c>
      <c r="C19" s="368" t="s">
        <v>59</v>
      </c>
      <c r="D19" s="44" t="s">
        <v>366</v>
      </c>
      <c r="E19" s="368">
        <v>7.0</v>
      </c>
      <c r="F19" s="368">
        <v>8.0</v>
      </c>
      <c r="G19" s="369" t="s">
        <v>57</v>
      </c>
      <c r="H19" s="320"/>
      <c r="I19" s="286" t="s">
        <v>57</v>
      </c>
    </row>
    <row r="20">
      <c r="A20" s="367" t="s">
        <v>39</v>
      </c>
      <c r="B20" s="44">
        <v>5.0</v>
      </c>
      <c r="C20" s="368" t="s">
        <v>248</v>
      </c>
      <c r="D20" s="44" t="s">
        <v>391</v>
      </c>
      <c r="E20" s="368">
        <v>12.0</v>
      </c>
      <c r="F20" s="368">
        <v>1.0</v>
      </c>
      <c r="G20" s="369" t="s">
        <v>62</v>
      </c>
      <c r="H20" s="320"/>
      <c r="I20" s="286" t="s">
        <v>62</v>
      </c>
    </row>
    <row r="21">
      <c r="A21" s="367" t="s">
        <v>39</v>
      </c>
      <c r="B21" s="44">
        <v>12.0</v>
      </c>
      <c r="C21" s="368" t="s">
        <v>257</v>
      </c>
      <c r="D21" s="44" t="s">
        <v>391</v>
      </c>
      <c r="E21" s="368">
        <v>7.0</v>
      </c>
      <c r="F21" s="368">
        <v>8.0</v>
      </c>
      <c r="G21" s="369" t="s">
        <v>57</v>
      </c>
      <c r="H21" s="320"/>
      <c r="I21" s="286" t="s">
        <v>57</v>
      </c>
    </row>
    <row r="22">
      <c r="A22" s="367" t="s">
        <v>39</v>
      </c>
      <c r="B22" s="377">
        <v>16.0</v>
      </c>
      <c r="C22" s="368" t="s">
        <v>75</v>
      </c>
      <c r="D22" s="44" t="s">
        <v>366</v>
      </c>
      <c r="E22" s="368">
        <v>5.0</v>
      </c>
      <c r="F22" s="368">
        <v>11.0</v>
      </c>
      <c r="G22" s="369" t="s">
        <v>57</v>
      </c>
      <c r="H22" s="320"/>
      <c r="I22" s="286" t="s">
        <v>57</v>
      </c>
    </row>
    <row r="23">
      <c r="A23" s="367" t="s">
        <v>39</v>
      </c>
      <c r="B23" s="377">
        <v>20.0</v>
      </c>
      <c r="C23" s="368" t="s">
        <v>318</v>
      </c>
      <c r="D23" s="44" t="s">
        <v>366</v>
      </c>
      <c r="E23" s="368">
        <v>0.0</v>
      </c>
      <c r="F23" s="368">
        <v>10.0</v>
      </c>
      <c r="G23" s="369" t="s">
        <v>57</v>
      </c>
      <c r="H23" s="320"/>
      <c r="I23" s="286" t="s">
        <v>57</v>
      </c>
    </row>
    <row r="24">
      <c r="A24" s="367" t="s">
        <v>39</v>
      </c>
      <c r="B24" s="377">
        <v>26.0</v>
      </c>
      <c r="C24" s="368" t="s">
        <v>420</v>
      </c>
      <c r="D24" s="44" t="s">
        <v>391</v>
      </c>
      <c r="E24" s="368">
        <v>12.0</v>
      </c>
      <c r="F24" s="368">
        <v>5.0</v>
      </c>
      <c r="G24" s="369" t="s">
        <v>62</v>
      </c>
      <c r="H24" s="320"/>
      <c r="I24" s="286" t="s">
        <v>62</v>
      </c>
    </row>
    <row r="25">
      <c r="A25" s="283" t="s">
        <v>39</v>
      </c>
      <c r="B25" s="339">
        <v>27.0</v>
      </c>
      <c r="C25" s="285" t="s">
        <v>199</v>
      </c>
      <c r="D25" s="286" t="s">
        <v>366</v>
      </c>
      <c r="E25" s="285">
        <v>11.0</v>
      </c>
      <c r="F25" s="285">
        <v>6.0</v>
      </c>
      <c r="G25" s="287" t="s">
        <v>62</v>
      </c>
      <c r="H25" s="320"/>
      <c r="I25" s="286" t="s">
        <v>62</v>
      </c>
    </row>
    <row r="26">
      <c r="A26" s="283" t="s">
        <v>81</v>
      </c>
      <c r="B26" s="339">
        <v>3.0</v>
      </c>
      <c r="C26" s="285" t="s">
        <v>244</v>
      </c>
      <c r="D26" s="286" t="s">
        <v>391</v>
      </c>
      <c r="E26" s="285">
        <v>8.0</v>
      </c>
      <c r="F26" s="285">
        <v>3.0</v>
      </c>
      <c r="G26" s="287" t="s">
        <v>62</v>
      </c>
      <c r="H26" s="320"/>
      <c r="I26" s="286" t="s">
        <v>62</v>
      </c>
    </row>
    <row r="27">
      <c r="A27" s="326" t="s">
        <v>81</v>
      </c>
      <c r="B27" s="345">
        <v>5.0</v>
      </c>
      <c r="C27" s="299" t="s">
        <v>395</v>
      </c>
      <c r="D27" s="298" t="s">
        <v>391</v>
      </c>
      <c r="E27" s="299">
        <v>5.0</v>
      </c>
      <c r="F27" s="299">
        <v>5.0</v>
      </c>
      <c r="G27" s="300" t="s">
        <v>69</v>
      </c>
      <c r="H27" s="320"/>
      <c r="I27" s="286" t="s">
        <v>69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436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81</v>
      </c>
      <c r="B30" s="356">
        <v>12.0</v>
      </c>
      <c r="C30" s="211" t="s">
        <v>430</v>
      </c>
      <c r="D30" s="330" t="s">
        <v>388</v>
      </c>
      <c r="E30" s="211">
        <v>5.0</v>
      </c>
      <c r="F30" s="211">
        <v>12.0</v>
      </c>
      <c r="G30" s="331" t="s">
        <v>57</v>
      </c>
      <c r="H30" s="412"/>
      <c r="I30" s="286" t="s">
        <v>57</v>
      </c>
    </row>
    <row r="31">
      <c r="A31" s="255" t="s">
        <v>193</v>
      </c>
      <c r="B31" s="52"/>
      <c r="C31" s="52"/>
      <c r="D31" s="256" t="s">
        <v>194</v>
      </c>
      <c r="E31" s="257">
        <f t="shared" ref="E31:F31" si="1">SUM(E7:E30)</f>
        <v>130</v>
      </c>
      <c r="F31" s="257">
        <f t="shared" si="1"/>
        <v>135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COUNTIF(G5:G33,"W")&amp;"-"&amp;COUNTIF(G5:G33,"L")&amp;"-"&amp;COUNTIF(G5:G33,"T")&amp;"-"&amp;COUNTIF(G5:G33,"OTL")</f>
        <v>7-14-0-0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COUNTIF(I5:I33,"W")&amp;"-"&amp;COUNTIF(I5:I33,"L")&amp;"-"&amp;COUNTIF(I5:I33,"T")&amp;"-"&amp;COUNTIF(I5:I33,"OTL")</f>
        <v>7-12-0-0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437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18.0</v>
      </c>
      <c r="C8" s="406" t="s">
        <v>263</v>
      </c>
      <c r="D8" s="405" t="s">
        <v>438</v>
      </c>
      <c r="E8" s="406">
        <v>3.0</v>
      </c>
      <c r="F8" s="406">
        <v>6.0</v>
      </c>
      <c r="G8" s="407" t="s">
        <v>57</v>
      </c>
      <c r="H8" s="320"/>
      <c r="I8" s="13"/>
    </row>
    <row r="9">
      <c r="A9" s="408" t="s">
        <v>175</v>
      </c>
      <c r="B9" s="409">
        <v>24.0</v>
      </c>
      <c r="C9" s="410" t="s">
        <v>439</v>
      </c>
      <c r="D9" s="409" t="s">
        <v>438</v>
      </c>
      <c r="E9" s="410">
        <v>2.0</v>
      </c>
      <c r="F9" s="410">
        <v>9.0</v>
      </c>
      <c r="G9" s="411" t="s">
        <v>57</v>
      </c>
      <c r="H9" s="318"/>
      <c r="I9" s="366"/>
    </row>
    <row r="10">
      <c r="A10" s="367" t="s">
        <v>19</v>
      </c>
      <c r="B10" s="44">
        <v>31.0</v>
      </c>
      <c r="C10" s="368" t="s">
        <v>244</v>
      </c>
      <c r="D10" s="44" t="s">
        <v>438</v>
      </c>
      <c r="E10" s="368">
        <v>4.0</v>
      </c>
      <c r="F10" s="368">
        <v>8.0</v>
      </c>
      <c r="G10" s="369" t="s">
        <v>57</v>
      </c>
      <c r="H10" s="320"/>
      <c r="I10" s="286" t="s">
        <v>57</v>
      </c>
    </row>
    <row r="11">
      <c r="A11" s="283" t="s">
        <v>27</v>
      </c>
      <c r="B11" s="286">
        <v>5.0</v>
      </c>
      <c r="C11" s="285" t="s">
        <v>247</v>
      </c>
      <c r="D11" s="286" t="s">
        <v>438</v>
      </c>
      <c r="E11" s="285">
        <v>3.0</v>
      </c>
      <c r="F11" s="285">
        <v>6.0</v>
      </c>
      <c r="G11" s="287" t="s">
        <v>57</v>
      </c>
      <c r="H11" s="320"/>
      <c r="I11" s="286" t="s">
        <v>57</v>
      </c>
    </row>
    <row r="12">
      <c r="A12" s="283" t="s">
        <v>27</v>
      </c>
      <c r="B12" s="286">
        <v>14.0</v>
      </c>
      <c r="C12" s="285" t="s">
        <v>395</v>
      </c>
      <c r="D12" s="286" t="s">
        <v>438</v>
      </c>
      <c r="E12" s="285">
        <v>4.0</v>
      </c>
      <c r="F12" s="285">
        <v>10.0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18.0</v>
      </c>
      <c r="C13" s="285" t="s">
        <v>375</v>
      </c>
      <c r="D13" s="286" t="s">
        <v>366</v>
      </c>
      <c r="E13" s="285">
        <v>7.0</v>
      </c>
      <c r="F13" s="285">
        <v>4.0</v>
      </c>
      <c r="G13" s="287" t="s">
        <v>62</v>
      </c>
      <c r="H13" s="320"/>
      <c r="I13" s="286" t="s">
        <v>62</v>
      </c>
    </row>
    <row r="14">
      <c r="A14" s="283" t="s">
        <v>27</v>
      </c>
      <c r="B14" s="286">
        <v>21.0</v>
      </c>
      <c r="C14" s="285" t="s">
        <v>211</v>
      </c>
      <c r="D14" s="286" t="s">
        <v>366</v>
      </c>
      <c r="E14" s="285">
        <v>3.0</v>
      </c>
      <c r="F14" s="285">
        <v>11.0</v>
      </c>
      <c r="G14" s="287" t="s">
        <v>57</v>
      </c>
      <c r="H14" s="320"/>
      <c r="I14" s="286" t="s">
        <v>57</v>
      </c>
    </row>
    <row r="15">
      <c r="A15" s="367" t="s">
        <v>27</v>
      </c>
      <c r="B15" s="44">
        <v>22.0</v>
      </c>
      <c r="C15" s="368" t="s">
        <v>140</v>
      </c>
      <c r="D15" s="44" t="s">
        <v>366</v>
      </c>
      <c r="E15" s="368">
        <v>17.0</v>
      </c>
      <c r="F15" s="368">
        <v>0.0</v>
      </c>
      <c r="G15" s="369" t="s">
        <v>62</v>
      </c>
      <c r="H15" s="320"/>
      <c r="I15" s="286" t="s">
        <v>62</v>
      </c>
    </row>
    <row r="16">
      <c r="A16" s="283" t="s">
        <v>35</v>
      </c>
      <c r="B16" s="286">
        <v>5.0</v>
      </c>
      <c r="C16" s="285" t="s">
        <v>263</v>
      </c>
      <c r="D16" s="286" t="s">
        <v>438</v>
      </c>
      <c r="E16" s="285">
        <v>2.0</v>
      </c>
      <c r="F16" s="285">
        <v>5.0</v>
      </c>
      <c r="G16" s="287" t="s">
        <v>57</v>
      </c>
      <c r="H16" s="320"/>
      <c r="I16" s="286" t="s">
        <v>57</v>
      </c>
    </row>
    <row r="17">
      <c r="A17" s="367" t="s">
        <v>35</v>
      </c>
      <c r="B17" s="44">
        <v>12.0</v>
      </c>
      <c r="C17" s="368" t="s">
        <v>77</v>
      </c>
      <c r="D17" s="44" t="s">
        <v>366</v>
      </c>
      <c r="E17" s="368">
        <v>8.0</v>
      </c>
      <c r="F17" s="368">
        <v>9.0</v>
      </c>
      <c r="G17" s="369" t="s">
        <v>57</v>
      </c>
      <c r="H17" s="320"/>
      <c r="I17" s="286" t="s">
        <v>57</v>
      </c>
    </row>
    <row r="18">
      <c r="A18" s="367" t="s">
        <v>419</v>
      </c>
      <c r="B18" s="44">
        <v>13.0</v>
      </c>
      <c r="C18" s="368" t="s">
        <v>404</v>
      </c>
      <c r="D18" s="44" t="s">
        <v>366</v>
      </c>
      <c r="E18" s="368">
        <v>5.0</v>
      </c>
      <c r="F18" s="368">
        <v>10.0</v>
      </c>
      <c r="G18" s="369" t="s">
        <v>62</v>
      </c>
      <c r="H18" s="320"/>
      <c r="I18" s="286" t="s">
        <v>62</v>
      </c>
    </row>
    <row r="19">
      <c r="A19" s="367" t="s">
        <v>38</v>
      </c>
      <c r="B19" s="44">
        <v>23.0</v>
      </c>
      <c r="C19" s="368" t="s">
        <v>440</v>
      </c>
      <c r="D19" s="44" t="s">
        <v>366</v>
      </c>
      <c r="E19" s="368">
        <v>10.0</v>
      </c>
      <c r="F19" s="368">
        <v>0.0</v>
      </c>
      <c r="G19" s="369" t="s">
        <v>62</v>
      </c>
      <c r="H19" s="320"/>
      <c r="I19" s="286" t="s">
        <v>62</v>
      </c>
    </row>
    <row r="20">
      <c r="A20" s="367" t="s">
        <v>38</v>
      </c>
      <c r="B20" s="44">
        <v>26.0</v>
      </c>
      <c r="C20" s="368" t="s">
        <v>441</v>
      </c>
      <c r="D20" s="44" t="s">
        <v>366</v>
      </c>
      <c r="E20" s="368">
        <v>11.0</v>
      </c>
      <c r="F20" s="368">
        <v>1.0</v>
      </c>
      <c r="G20" s="369" t="s">
        <v>62</v>
      </c>
      <c r="H20" s="320"/>
      <c r="I20" s="286" t="s">
        <v>62</v>
      </c>
    </row>
    <row r="21">
      <c r="A21" s="367" t="s">
        <v>38</v>
      </c>
      <c r="B21" s="44">
        <v>30.0</v>
      </c>
      <c r="C21" s="368" t="s">
        <v>442</v>
      </c>
      <c r="D21" s="44" t="s">
        <v>438</v>
      </c>
      <c r="E21" s="368">
        <v>0.0</v>
      </c>
      <c r="F21" s="368">
        <v>10.0</v>
      </c>
      <c r="G21" s="369" t="s">
        <v>57</v>
      </c>
      <c r="H21" s="320"/>
      <c r="I21" s="286" t="s">
        <v>57</v>
      </c>
    </row>
    <row r="22">
      <c r="A22" s="367" t="s">
        <v>287</v>
      </c>
      <c r="B22" s="377">
        <v>31.0</v>
      </c>
      <c r="C22" s="368" t="s">
        <v>393</v>
      </c>
      <c r="D22" s="44" t="s">
        <v>366</v>
      </c>
      <c r="E22" s="368">
        <v>1.0</v>
      </c>
      <c r="F22" s="368">
        <v>0.0</v>
      </c>
      <c r="G22" s="369" t="s">
        <v>62</v>
      </c>
      <c r="H22" s="320"/>
      <c r="I22" s="286" t="s">
        <v>62</v>
      </c>
    </row>
    <row r="23">
      <c r="A23" s="367" t="s">
        <v>39</v>
      </c>
      <c r="B23" s="377">
        <v>6.0</v>
      </c>
      <c r="C23" s="368" t="s">
        <v>243</v>
      </c>
      <c r="D23" s="44" t="s">
        <v>438</v>
      </c>
      <c r="E23" s="368">
        <v>5.0</v>
      </c>
      <c r="F23" s="368">
        <v>9.0</v>
      </c>
      <c r="G23" s="369" t="s">
        <v>57</v>
      </c>
      <c r="H23" s="320"/>
      <c r="I23" s="286" t="s">
        <v>57</v>
      </c>
    </row>
    <row r="24">
      <c r="A24" s="367" t="s">
        <v>273</v>
      </c>
      <c r="B24" s="377">
        <v>13.0</v>
      </c>
      <c r="C24" s="368" t="s">
        <v>367</v>
      </c>
      <c r="D24" s="44" t="s">
        <v>438</v>
      </c>
      <c r="E24" s="368">
        <v>2.0</v>
      </c>
      <c r="F24" s="368">
        <v>10.0</v>
      </c>
      <c r="G24" s="369" t="s">
        <v>62</v>
      </c>
      <c r="H24" s="320"/>
      <c r="I24" s="286" t="s">
        <v>62</v>
      </c>
    </row>
    <row r="25">
      <c r="A25" s="283" t="s">
        <v>39</v>
      </c>
      <c r="B25" s="339">
        <v>17.0</v>
      </c>
      <c r="C25" s="285" t="s">
        <v>75</v>
      </c>
      <c r="D25" s="286" t="s">
        <v>366</v>
      </c>
      <c r="E25" s="285">
        <v>3.0</v>
      </c>
      <c r="F25" s="285">
        <v>8.0</v>
      </c>
      <c r="G25" s="287" t="s">
        <v>57</v>
      </c>
      <c r="H25" s="320"/>
      <c r="I25" s="286" t="s">
        <v>57</v>
      </c>
    </row>
    <row r="26">
      <c r="A26" s="283" t="s">
        <v>39</v>
      </c>
      <c r="B26" s="339">
        <v>20.0</v>
      </c>
      <c r="C26" s="285" t="s">
        <v>59</v>
      </c>
      <c r="D26" s="286" t="s">
        <v>366</v>
      </c>
      <c r="E26" s="285">
        <v>4.0</v>
      </c>
      <c r="F26" s="285">
        <v>7.0</v>
      </c>
      <c r="G26" s="287" t="s">
        <v>57</v>
      </c>
      <c r="H26" s="320"/>
      <c r="I26" s="286" t="s">
        <v>57</v>
      </c>
    </row>
    <row r="27">
      <c r="A27" s="283" t="s">
        <v>39</v>
      </c>
      <c r="B27" s="339">
        <v>27.0</v>
      </c>
      <c r="C27" s="285" t="s">
        <v>244</v>
      </c>
      <c r="D27" s="286" t="s">
        <v>438</v>
      </c>
      <c r="E27" s="285">
        <v>4.0</v>
      </c>
      <c r="F27" s="285">
        <v>12.0</v>
      </c>
      <c r="G27" s="287" t="s">
        <v>57</v>
      </c>
      <c r="H27" s="320"/>
      <c r="I27" s="286" t="s">
        <v>57</v>
      </c>
    </row>
    <row r="28">
      <c r="A28" s="326" t="s">
        <v>81</v>
      </c>
      <c r="B28" s="345">
        <v>5.0</v>
      </c>
      <c r="C28" s="299" t="s">
        <v>316</v>
      </c>
      <c r="D28" s="298" t="s">
        <v>438</v>
      </c>
      <c r="E28" s="299">
        <v>5.0</v>
      </c>
      <c r="F28" s="299">
        <v>13.0</v>
      </c>
      <c r="G28" s="300" t="s">
        <v>57</v>
      </c>
      <c r="H28" s="320"/>
      <c r="I28" s="286" t="s">
        <v>57</v>
      </c>
    </row>
    <row r="29">
      <c r="A29" s="255" t="s">
        <v>193</v>
      </c>
      <c r="B29" s="52"/>
      <c r="C29" s="52"/>
      <c r="D29" s="256" t="s">
        <v>194</v>
      </c>
      <c r="E29" s="257">
        <f t="shared" ref="E29:F29" si="1">SUM(E4:E28)</f>
        <v>103</v>
      </c>
      <c r="F29" s="257">
        <f t="shared" si="1"/>
        <v>148</v>
      </c>
      <c r="G29" s="258"/>
      <c r="H29" s="318"/>
      <c r="I29" s="366"/>
    </row>
  </sheetData>
  <mergeCells count="2">
    <mergeCell ref="A5:G6"/>
    <mergeCell ref="A29:C29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COUNTIF(G5:G35,"W")&amp;"-"&amp;COUNTIF(G5:G35,"L")&amp;"-"&amp;COUNTIF(G5:G35,"T")&amp;"-"&amp;COUNTIF(G5:G35,"OTL")</f>
        <v>12-11-0-0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COUNTIF(I5:I35,"W")&amp;"-"&amp;COUNTIF(I5:I35,"L")&amp;"-"&amp;COUNTIF(I5:I35,"T")&amp;"-"&amp;COUNTIF(I5:I35,"OTL")</f>
        <v>9-9-0-0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443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19.0</v>
      </c>
      <c r="C8" s="406" t="s">
        <v>401</v>
      </c>
      <c r="D8" s="405" t="s">
        <v>438</v>
      </c>
      <c r="E8" s="406">
        <v>6.0</v>
      </c>
      <c r="F8" s="406">
        <v>5.0</v>
      </c>
      <c r="G8" s="407" t="s">
        <v>62</v>
      </c>
      <c r="H8" s="320"/>
      <c r="I8" s="13"/>
    </row>
    <row r="9">
      <c r="A9" s="408" t="s">
        <v>175</v>
      </c>
      <c r="B9" s="409">
        <v>20.0</v>
      </c>
      <c r="C9" s="410" t="s">
        <v>247</v>
      </c>
      <c r="D9" s="409" t="s">
        <v>438</v>
      </c>
      <c r="E9" s="410">
        <v>3.0</v>
      </c>
      <c r="F9" s="410">
        <v>4.0</v>
      </c>
      <c r="G9" s="411" t="s">
        <v>57</v>
      </c>
      <c r="H9" s="318"/>
      <c r="I9" s="366"/>
    </row>
    <row r="10">
      <c r="A10" s="367" t="s">
        <v>19</v>
      </c>
      <c r="B10" s="44">
        <v>26.0</v>
      </c>
      <c r="C10" s="368" t="s">
        <v>432</v>
      </c>
      <c r="D10" s="44" t="s">
        <v>438</v>
      </c>
      <c r="E10" s="368">
        <v>15.0</v>
      </c>
      <c r="F10" s="368">
        <v>5.0</v>
      </c>
      <c r="G10" s="369" t="s">
        <v>62</v>
      </c>
      <c r="H10" s="320"/>
      <c r="I10" s="286" t="s">
        <v>62</v>
      </c>
    </row>
    <row r="11">
      <c r="A11" s="283" t="s">
        <v>27</v>
      </c>
      <c r="B11" s="286">
        <v>2.0</v>
      </c>
      <c r="C11" s="285" t="s">
        <v>263</v>
      </c>
      <c r="D11" s="286" t="s">
        <v>438</v>
      </c>
      <c r="E11" s="285">
        <v>5.0</v>
      </c>
      <c r="F11" s="285">
        <v>7.0</v>
      </c>
      <c r="G11" s="287" t="s">
        <v>57</v>
      </c>
      <c r="H11" s="320"/>
      <c r="I11" s="286" t="s">
        <v>57</v>
      </c>
    </row>
    <row r="12">
      <c r="A12" s="283" t="s">
        <v>27</v>
      </c>
      <c r="B12" s="286">
        <v>9.0</v>
      </c>
      <c r="C12" s="285" t="s">
        <v>395</v>
      </c>
      <c r="D12" s="286" t="s">
        <v>438</v>
      </c>
      <c r="E12" s="285">
        <v>3.0</v>
      </c>
      <c r="F12" s="285">
        <v>5.0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10.0</v>
      </c>
      <c r="C13" s="285" t="s">
        <v>375</v>
      </c>
      <c r="D13" s="286" t="s">
        <v>366</v>
      </c>
      <c r="E13" s="285">
        <v>3.0</v>
      </c>
      <c r="F13" s="285">
        <v>5.0</v>
      </c>
      <c r="G13" s="287" t="s">
        <v>57</v>
      </c>
      <c r="H13" s="320"/>
      <c r="I13" s="286" t="s">
        <v>57</v>
      </c>
    </row>
    <row r="14">
      <c r="A14" s="283" t="s">
        <v>27</v>
      </c>
      <c r="B14" s="286">
        <v>23.0</v>
      </c>
      <c r="C14" s="285" t="s">
        <v>425</v>
      </c>
      <c r="D14" s="286" t="s">
        <v>366</v>
      </c>
      <c r="E14" s="285">
        <v>6.0</v>
      </c>
      <c r="F14" s="285">
        <v>7.0</v>
      </c>
      <c r="G14" s="287" t="s">
        <v>57</v>
      </c>
      <c r="H14" s="320"/>
      <c r="I14" s="286" t="s">
        <v>57</v>
      </c>
    </row>
    <row r="15">
      <c r="A15" s="367" t="s">
        <v>27</v>
      </c>
      <c r="B15" s="44">
        <v>24.0</v>
      </c>
      <c r="C15" s="368" t="s">
        <v>268</v>
      </c>
      <c r="D15" s="44" t="s">
        <v>366</v>
      </c>
      <c r="E15" s="368">
        <v>4.0</v>
      </c>
      <c r="F15" s="368">
        <v>3.0</v>
      </c>
      <c r="G15" s="369" t="s">
        <v>62</v>
      </c>
      <c r="H15" s="320"/>
      <c r="I15" s="286" t="s">
        <v>62</v>
      </c>
    </row>
    <row r="16">
      <c r="A16" s="283" t="s">
        <v>35</v>
      </c>
      <c r="B16" s="286">
        <v>2.0</v>
      </c>
      <c r="C16" s="285" t="s">
        <v>129</v>
      </c>
      <c r="D16" s="286" t="s">
        <v>366</v>
      </c>
      <c r="E16" s="285">
        <v>8.0</v>
      </c>
      <c r="F16" s="285">
        <v>2.0</v>
      </c>
      <c r="G16" s="287" t="s">
        <v>62</v>
      </c>
      <c r="H16" s="320"/>
      <c r="I16" s="286" t="s">
        <v>62</v>
      </c>
    </row>
    <row r="17">
      <c r="A17" s="367" t="s">
        <v>35</v>
      </c>
      <c r="B17" s="44">
        <v>7.0</v>
      </c>
      <c r="C17" s="368" t="s">
        <v>248</v>
      </c>
      <c r="D17" s="44" t="s">
        <v>438</v>
      </c>
      <c r="E17" s="368">
        <v>14.0</v>
      </c>
      <c r="F17" s="368">
        <v>1.0</v>
      </c>
      <c r="G17" s="369" t="s">
        <v>62</v>
      </c>
      <c r="H17" s="320"/>
      <c r="I17" s="286" t="s">
        <v>62</v>
      </c>
    </row>
    <row r="18">
      <c r="A18" s="367" t="s">
        <v>38</v>
      </c>
      <c r="B18" s="44">
        <v>25.0</v>
      </c>
      <c r="C18" s="368" t="s">
        <v>247</v>
      </c>
      <c r="D18" s="44" t="s">
        <v>438</v>
      </c>
      <c r="E18" s="368">
        <v>5.0</v>
      </c>
      <c r="F18" s="368">
        <v>7.0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27.0</v>
      </c>
      <c r="C19" s="368" t="s">
        <v>59</v>
      </c>
      <c r="D19" s="44" t="s">
        <v>366</v>
      </c>
      <c r="E19" s="368">
        <v>9.0</v>
      </c>
      <c r="F19" s="368">
        <v>7.0</v>
      </c>
      <c r="G19" s="369" t="s">
        <v>62</v>
      </c>
      <c r="H19" s="320"/>
      <c r="I19" s="286" t="s">
        <v>62</v>
      </c>
    </row>
    <row r="20">
      <c r="A20" s="408" t="s">
        <v>184</v>
      </c>
      <c r="B20" s="409">
        <v>31.0</v>
      </c>
      <c r="C20" s="410" t="s">
        <v>444</v>
      </c>
      <c r="D20" s="409" t="s">
        <v>366</v>
      </c>
      <c r="E20" s="410">
        <v>4.0</v>
      </c>
      <c r="F20" s="410">
        <v>10.0</v>
      </c>
      <c r="G20" s="411" t="s">
        <v>57</v>
      </c>
      <c r="H20" s="320"/>
      <c r="I20" s="13"/>
    </row>
    <row r="21">
      <c r="A21" s="408" t="s">
        <v>258</v>
      </c>
      <c r="B21" s="409">
        <v>1.0</v>
      </c>
      <c r="C21" s="410" t="s">
        <v>445</v>
      </c>
      <c r="D21" s="409" t="s">
        <v>366</v>
      </c>
      <c r="E21" s="410">
        <v>6.0</v>
      </c>
      <c r="F21" s="410">
        <v>3.0</v>
      </c>
      <c r="G21" s="411" t="s">
        <v>62</v>
      </c>
      <c r="H21" s="320"/>
      <c r="I21" s="13"/>
    </row>
    <row r="22">
      <c r="A22" s="367" t="s">
        <v>39</v>
      </c>
      <c r="B22" s="377">
        <v>8.0</v>
      </c>
      <c r="C22" s="368" t="s">
        <v>426</v>
      </c>
      <c r="D22" s="44" t="s">
        <v>438</v>
      </c>
      <c r="E22" s="368">
        <v>8.0</v>
      </c>
      <c r="F22" s="368">
        <v>4.0</v>
      </c>
      <c r="G22" s="369" t="s">
        <v>62</v>
      </c>
      <c r="H22" s="320"/>
      <c r="I22" s="286" t="s">
        <v>62</v>
      </c>
    </row>
    <row r="23">
      <c r="A23" s="367" t="s">
        <v>39</v>
      </c>
      <c r="B23" s="377">
        <v>10.0</v>
      </c>
      <c r="C23" s="368" t="s">
        <v>211</v>
      </c>
      <c r="D23" s="44" t="s">
        <v>366</v>
      </c>
      <c r="E23" s="368">
        <v>2.0</v>
      </c>
      <c r="F23" s="368">
        <v>3.0</v>
      </c>
      <c r="G23" s="369" t="s">
        <v>57</v>
      </c>
      <c r="H23" s="320"/>
      <c r="I23" s="286" t="s">
        <v>57</v>
      </c>
    </row>
    <row r="24">
      <c r="A24" s="408" t="s">
        <v>258</v>
      </c>
      <c r="B24" s="420">
        <v>15.0</v>
      </c>
      <c r="C24" s="410" t="s">
        <v>446</v>
      </c>
      <c r="D24" s="409" t="s">
        <v>438</v>
      </c>
      <c r="E24" s="410">
        <v>6.0</v>
      </c>
      <c r="F24" s="410">
        <v>3.0</v>
      </c>
      <c r="G24" s="411" t="s">
        <v>62</v>
      </c>
      <c r="H24" s="320"/>
      <c r="I24" s="13"/>
    </row>
    <row r="25">
      <c r="A25" s="283" t="s">
        <v>39</v>
      </c>
      <c r="B25" s="339">
        <v>17.0</v>
      </c>
      <c r="C25" s="285" t="s">
        <v>75</v>
      </c>
      <c r="D25" s="286" t="s">
        <v>366</v>
      </c>
      <c r="E25" s="285">
        <v>5.0</v>
      </c>
      <c r="F25" s="285">
        <v>3.0</v>
      </c>
      <c r="G25" s="287" t="s">
        <v>62</v>
      </c>
      <c r="H25" s="320"/>
      <c r="I25" s="286" t="s">
        <v>62</v>
      </c>
    </row>
    <row r="26">
      <c r="A26" s="283" t="s">
        <v>39</v>
      </c>
      <c r="B26" s="339">
        <v>22.0</v>
      </c>
      <c r="C26" s="285" t="s">
        <v>396</v>
      </c>
      <c r="D26" s="286" t="s">
        <v>438</v>
      </c>
      <c r="E26" s="285">
        <v>4.0</v>
      </c>
      <c r="F26" s="285">
        <v>0.0</v>
      </c>
      <c r="G26" s="287" t="s">
        <v>62</v>
      </c>
      <c r="H26" s="320"/>
      <c r="I26" s="286" t="s">
        <v>62</v>
      </c>
    </row>
    <row r="27">
      <c r="A27" s="283" t="s">
        <v>39</v>
      </c>
      <c r="B27" s="339">
        <v>29.0</v>
      </c>
      <c r="C27" s="145" t="s">
        <v>447</v>
      </c>
      <c r="D27" s="286" t="s">
        <v>438</v>
      </c>
      <c r="E27" s="285">
        <v>1.0</v>
      </c>
      <c r="F27" s="285">
        <v>6.0</v>
      </c>
      <c r="G27" s="287" t="s">
        <v>57</v>
      </c>
      <c r="H27" s="320"/>
      <c r="I27" s="286" t="s">
        <v>57</v>
      </c>
    </row>
    <row r="28">
      <c r="A28" s="283" t="s">
        <v>81</v>
      </c>
      <c r="B28" s="339">
        <v>1.0</v>
      </c>
      <c r="C28" s="285" t="s">
        <v>448</v>
      </c>
      <c r="D28" s="286" t="s">
        <v>366</v>
      </c>
      <c r="E28" s="285">
        <v>1.0</v>
      </c>
      <c r="F28" s="285">
        <v>9.0</v>
      </c>
      <c r="G28" s="287" t="s">
        <v>57</v>
      </c>
      <c r="H28" s="320"/>
      <c r="I28" s="286" t="s">
        <v>57</v>
      </c>
    </row>
    <row r="29">
      <c r="A29" s="283" t="s">
        <v>81</v>
      </c>
      <c r="B29" s="339">
        <v>7.0</v>
      </c>
      <c r="C29" s="285" t="s">
        <v>244</v>
      </c>
      <c r="D29" s="286" t="s">
        <v>438</v>
      </c>
      <c r="E29" s="285">
        <v>5.0</v>
      </c>
      <c r="F29" s="285">
        <v>2.0</v>
      </c>
      <c r="G29" s="287" t="s">
        <v>62</v>
      </c>
      <c r="H29" s="320"/>
      <c r="I29" s="286" t="s">
        <v>62</v>
      </c>
    </row>
    <row r="30">
      <c r="A30" s="326" t="s">
        <v>81</v>
      </c>
      <c r="B30" s="345">
        <v>8.0</v>
      </c>
      <c r="C30" s="299" t="s">
        <v>77</v>
      </c>
      <c r="D30" s="298" t="s">
        <v>366</v>
      </c>
      <c r="E30" s="299">
        <v>0.0</v>
      </c>
      <c r="F30" s="299">
        <v>1.0</v>
      </c>
      <c r="G30" s="300" t="s">
        <v>57</v>
      </c>
      <c r="H30" s="320"/>
      <c r="I30" s="286" t="s">
        <v>57</v>
      </c>
    </row>
    <row r="31">
      <c r="A31" s="255" t="s">
        <v>304</v>
      </c>
      <c r="B31" s="52"/>
      <c r="C31" s="52"/>
      <c r="D31" s="256" t="s">
        <v>194</v>
      </c>
      <c r="E31" s="257">
        <f t="shared" ref="E31:F31" si="1">SUM(E4:E30)</f>
        <v>123</v>
      </c>
      <c r="F31" s="257">
        <f t="shared" si="1"/>
        <v>102</v>
      </c>
      <c r="G31" s="258"/>
      <c r="H31" s="318"/>
      <c r="I31" s="366"/>
    </row>
  </sheetData>
  <mergeCells count="2">
    <mergeCell ref="A5:G6"/>
    <mergeCell ref="A31:C3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COUNTIF(G5:G35,"W")&amp;"-"&amp;COUNTIF(G5:G35,"L")&amp;"-"&amp;COUNTIF(G5:G35,"T")&amp;"-"&amp;COUNTIF(G5:G35,"OTL")</f>
        <v>8-14-3-0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COUNTIF(I5:I35,"W")&amp;"-"&amp;COUNTIF(I5:I35,"L")&amp;"-"&amp;COUNTIF(I5:I35,"T")&amp;"-"&amp;COUNTIF(I5:I35,"OTL")</f>
        <v>7-9-2-0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449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20.0</v>
      </c>
      <c r="C8" s="406" t="s">
        <v>395</v>
      </c>
      <c r="D8" s="405" t="s">
        <v>438</v>
      </c>
      <c r="E8" s="406">
        <v>4.0</v>
      </c>
      <c r="F8" s="406">
        <v>5.0</v>
      </c>
      <c r="G8" s="407" t="s">
        <v>57</v>
      </c>
      <c r="H8" s="320"/>
      <c r="I8" s="13"/>
    </row>
    <row r="9">
      <c r="A9" s="408" t="s">
        <v>175</v>
      </c>
      <c r="B9" s="409">
        <v>21.0</v>
      </c>
      <c r="C9" s="410" t="s">
        <v>247</v>
      </c>
      <c r="D9" s="409" t="s">
        <v>438</v>
      </c>
      <c r="E9" s="410">
        <v>6.0</v>
      </c>
      <c r="F9" s="410">
        <v>6.0</v>
      </c>
      <c r="G9" s="411" t="s">
        <v>69</v>
      </c>
      <c r="H9" s="318"/>
      <c r="I9" s="366"/>
    </row>
    <row r="10">
      <c r="A10" s="367" t="s">
        <v>19</v>
      </c>
      <c r="B10" s="44">
        <v>27.0</v>
      </c>
      <c r="C10" s="368" t="s">
        <v>243</v>
      </c>
      <c r="D10" s="44" t="s">
        <v>438</v>
      </c>
      <c r="E10" s="368">
        <v>10.0</v>
      </c>
      <c r="F10" s="368">
        <v>0.0</v>
      </c>
      <c r="G10" s="369" t="s">
        <v>62</v>
      </c>
      <c r="H10" s="320"/>
      <c r="I10" s="286" t="s">
        <v>62</v>
      </c>
    </row>
    <row r="11">
      <c r="A11" s="283" t="s">
        <v>27</v>
      </c>
      <c r="B11" s="286">
        <v>2.0</v>
      </c>
      <c r="C11" s="285" t="s">
        <v>435</v>
      </c>
      <c r="D11" s="286" t="s">
        <v>366</v>
      </c>
      <c r="E11" s="285">
        <v>5.0</v>
      </c>
      <c r="F11" s="285">
        <v>6.0</v>
      </c>
      <c r="G11" s="287" t="s">
        <v>57</v>
      </c>
      <c r="H11" s="320"/>
      <c r="I11" s="286" t="s">
        <v>57</v>
      </c>
    </row>
    <row r="12">
      <c r="A12" s="283" t="s">
        <v>27</v>
      </c>
      <c r="B12" s="286">
        <v>3.0</v>
      </c>
      <c r="C12" s="285" t="s">
        <v>435</v>
      </c>
      <c r="D12" s="286" t="s">
        <v>366</v>
      </c>
      <c r="E12" s="285">
        <v>6.0</v>
      </c>
      <c r="F12" s="285">
        <v>8.0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11.0</v>
      </c>
      <c r="C13" s="285" t="s">
        <v>268</v>
      </c>
      <c r="D13" s="286" t="s">
        <v>366</v>
      </c>
      <c r="E13" s="285">
        <v>4.0</v>
      </c>
      <c r="F13" s="285">
        <v>9.0</v>
      </c>
      <c r="G13" s="287" t="s">
        <v>57</v>
      </c>
      <c r="H13" s="320"/>
      <c r="I13" s="286" t="s">
        <v>57</v>
      </c>
    </row>
    <row r="14">
      <c r="A14" s="283" t="s">
        <v>27</v>
      </c>
      <c r="B14" s="286">
        <v>17.0</v>
      </c>
      <c r="C14" s="285" t="s">
        <v>272</v>
      </c>
      <c r="D14" s="286" t="s">
        <v>438</v>
      </c>
      <c r="E14" s="285">
        <v>6.0</v>
      </c>
      <c r="F14" s="285">
        <v>6.0</v>
      </c>
      <c r="G14" s="287" t="s">
        <v>69</v>
      </c>
      <c r="H14" s="320"/>
      <c r="I14" s="286" t="s">
        <v>69</v>
      </c>
    </row>
    <row r="15">
      <c r="A15" s="367" t="s">
        <v>35</v>
      </c>
      <c r="B15" s="44">
        <v>1.0</v>
      </c>
      <c r="C15" s="368" t="s">
        <v>426</v>
      </c>
      <c r="D15" s="44" t="s">
        <v>438</v>
      </c>
      <c r="E15" s="368">
        <v>7.0</v>
      </c>
      <c r="F15" s="368">
        <v>1.0</v>
      </c>
      <c r="G15" s="369" t="s">
        <v>62</v>
      </c>
      <c r="H15" s="320"/>
      <c r="I15" s="286" t="s">
        <v>62</v>
      </c>
    </row>
    <row r="16">
      <c r="A16" s="283" t="s">
        <v>35</v>
      </c>
      <c r="B16" s="286">
        <v>2.0</v>
      </c>
      <c r="C16" s="285" t="s">
        <v>425</v>
      </c>
      <c r="D16" s="286" t="s">
        <v>366</v>
      </c>
      <c r="E16" s="285">
        <v>3.0</v>
      </c>
      <c r="F16" s="285">
        <v>10.0</v>
      </c>
      <c r="G16" s="287" t="s">
        <v>57</v>
      </c>
      <c r="H16" s="320"/>
      <c r="I16" s="286" t="s">
        <v>57</v>
      </c>
    </row>
    <row r="17">
      <c r="A17" s="367" t="s">
        <v>35</v>
      </c>
      <c r="B17" s="44">
        <v>5.0</v>
      </c>
      <c r="C17" s="368" t="s">
        <v>75</v>
      </c>
      <c r="D17" s="44" t="s">
        <v>366</v>
      </c>
      <c r="E17" s="368">
        <v>6.0</v>
      </c>
      <c r="F17" s="368">
        <v>7.0</v>
      </c>
      <c r="G17" s="369" t="s">
        <v>57</v>
      </c>
      <c r="H17" s="320"/>
      <c r="I17" s="286" t="s">
        <v>57</v>
      </c>
    </row>
    <row r="18">
      <c r="A18" s="367" t="s">
        <v>35</v>
      </c>
      <c r="B18" s="44">
        <v>8.0</v>
      </c>
      <c r="C18" s="368" t="s">
        <v>247</v>
      </c>
      <c r="D18" s="44" t="s">
        <v>438</v>
      </c>
      <c r="E18" s="368">
        <v>5.0</v>
      </c>
      <c r="F18" s="368">
        <v>2.0</v>
      </c>
      <c r="G18" s="369" t="s">
        <v>62</v>
      </c>
      <c r="H18" s="320"/>
      <c r="I18" s="286" t="s">
        <v>62</v>
      </c>
    </row>
    <row r="19">
      <c r="A19" s="367" t="s">
        <v>35</v>
      </c>
      <c r="B19" s="44">
        <v>9.0</v>
      </c>
      <c r="C19" s="368" t="s">
        <v>439</v>
      </c>
      <c r="D19" s="44" t="s">
        <v>438</v>
      </c>
      <c r="E19" s="368">
        <v>4.0</v>
      </c>
      <c r="F19" s="368">
        <v>6.0</v>
      </c>
      <c r="G19" s="369" t="s">
        <v>57</v>
      </c>
      <c r="H19" s="320"/>
      <c r="I19" s="286" t="s">
        <v>57</v>
      </c>
    </row>
    <row r="20">
      <c r="A20" s="408" t="s">
        <v>184</v>
      </c>
      <c r="B20" s="409">
        <v>14.0</v>
      </c>
      <c r="C20" s="410" t="s">
        <v>412</v>
      </c>
      <c r="D20" s="409" t="s">
        <v>366</v>
      </c>
      <c r="E20" s="410">
        <v>8.0</v>
      </c>
      <c r="F20" s="410">
        <v>2.0</v>
      </c>
      <c r="G20" s="411" t="s">
        <v>62</v>
      </c>
      <c r="H20" s="320"/>
      <c r="I20" s="13"/>
    </row>
    <row r="21">
      <c r="A21" s="408" t="s">
        <v>184</v>
      </c>
      <c r="B21" s="409">
        <v>19.0</v>
      </c>
      <c r="C21" s="410" t="s">
        <v>450</v>
      </c>
      <c r="D21" s="409" t="s">
        <v>438</v>
      </c>
      <c r="E21" s="410">
        <v>2.0</v>
      </c>
      <c r="F21" s="410">
        <v>4.0</v>
      </c>
      <c r="G21" s="411" t="s">
        <v>57</v>
      </c>
      <c r="H21" s="320"/>
      <c r="I21" s="13"/>
    </row>
    <row r="22">
      <c r="A22" s="367" t="s">
        <v>38</v>
      </c>
      <c r="B22" s="377">
        <v>20.0</v>
      </c>
      <c r="C22" s="368" t="s">
        <v>268</v>
      </c>
      <c r="D22" s="44" t="s">
        <v>366</v>
      </c>
      <c r="E22" s="368">
        <v>4.0</v>
      </c>
      <c r="F22" s="368">
        <v>8.0</v>
      </c>
      <c r="G22" s="369" t="s">
        <v>57</v>
      </c>
      <c r="H22" s="320"/>
      <c r="I22" s="286" t="s">
        <v>57</v>
      </c>
    </row>
    <row r="23">
      <c r="A23" s="408" t="s">
        <v>184</v>
      </c>
      <c r="B23" s="420">
        <v>25.0</v>
      </c>
      <c r="C23" s="410" t="s">
        <v>451</v>
      </c>
      <c r="D23" s="409" t="s">
        <v>366</v>
      </c>
      <c r="E23" s="410">
        <v>3.0</v>
      </c>
      <c r="F23" s="410">
        <v>11.0</v>
      </c>
      <c r="G23" s="411" t="s">
        <v>57</v>
      </c>
      <c r="H23" s="320"/>
      <c r="I23" s="13"/>
    </row>
    <row r="24">
      <c r="A24" s="367" t="s">
        <v>38</v>
      </c>
      <c r="B24" s="377">
        <v>26.0</v>
      </c>
      <c r="C24" s="368" t="s">
        <v>439</v>
      </c>
      <c r="D24" s="44" t="s">
        <v>438</v>
      </c>
      <c r="E24" s="368">
        <v>6.0</v>
      </c>
      <c r="F24" s="368">
        <v>6.0</v>
      </c>
      <c r="G24" s="369" t="s">
        <v>69</v>
      </c>
      <c r="H24" s="320"/>
      <c r="I24" s="286" t="s">
        <v>69</v>
      </c>
    </row>
    <row r="25">
      <c r="A25" s="408" t="s">
        <v>258</v>
      </c>
      <c r="B25" s="420">
        <v>2.0</v>
      </c>
      <c r="C25" s="410" t="s">
        <v>452</v>
      </c>
      <c r="D25" s="409" t="s">
        <v>366</v>
      </c>
      <c r="E25" s="410">
        <v>5.0</v>
      </c>
      <c r="F25" s="410">
        <v>6.0</v>
      </c>
      <c r="G25" s="411" t="s">
        <v>57</v>
      </c>
      <c r="H25" s="320"/>
      <c r="I25" s="13"/>
    </row>
    <row r="26">
      <c r="A26" s="408" t="s">
        <v>258</v>
      </c>
      <c r="B26" s="420">
        <v>3.0</v>
      </c>
      <c r="C26" s="410" t="s">
        <v>453</v>
      </c>
      <c r="D26" s="409" t="s">
        <v>366</v>
      </c>
      <c r="E26" s="410">
        <v>3.0</v>
      </c>
      <c r="F26" s="410">
        <v>15.0</v>
      </c>
      <c r="G26" s="411" t="s">
        <v>57</v>
      </c>
      <c r="H26" s="320"/>
      <c r="I26" s="13"/>
    </row>
    <row r="27">
      <c r="A27" s="283" t="s">
        <v>273</v>
      </c>
      <c r="B27" s="339">
        <v>9.0</v>
      </c>
      <c r="C27" s="285" t="s">
        <v>442</v>
      </c>
      <c r="D27" s="286" t="s">
        <v>438</v>
      </c>
      <c r="E27" s="285">
        <v>6.0</v>
      </c>
      <c r="F27" s="285">
        <v>8.0</v>
      </c>
      <c r="G27" s="287" t="s">
        <v>62</v>
      </c>
      <c r="H27" s="320"/>
      <c r="I27" s="286" t="s">
        <v>62</v>
      </c>
    </row>
    <row r="28">
      <c r="A28" s="283" t="s">
        <v>39</v>
      </c>
      <c r="B28" s="339">
        <v>16.0</v>
      </c>
      <c r="C28" s="285" t="s">
        <v>271</v>
      </c>
      <c r="D28" s="286" t="s">
        <v>438</v>
      </c>
      <c r="E28" s="285">
        <v>11.0</v>
      </c>
      <c r="F28" s="285">
        <v>1.0</v>
      </c>
      <c r="G28" s="287" t="s">
        <v>62</v>
      </c>
      <c r="H28" s="320"/>
      <c r="I28" s="286" t="s">
        <v>62</v>
      </c>
    </row>
    <row r="29">
      <c r="A29" s="283" t="s">
        <v>39</v>
      </c>
      <c r="B29" s="339">
        <v>18.0</v>
      </c>
      <c r="C29" s="145" t="s">
        <v>454</v>
      </c>
      <c r="D29" s="286" t="s">
        <v>366</v>
      </c>
      <c r="E29" s="285">
        <v>6.0</v>
      </c>
      <c r="F29" s="285">
        <v>1.0</v>
      </c>
      <c r="G29" s="287" t="s">
        <v>62</v>
      </c>
      <c r="H29" s="320"/>
      <c r="I29" s="286" t="s">
        <v>62</v>
      </c>
    </row>
    <row r="30">
      <c r="A30" s="283" t="s">
        <v>39</v>
      </c>
      <c r="B30" s="339">
        <v>23.0</v>
      </c>
      <c r="C30" s="285" t="s">
        <v>439</v>
      </c>
      <c r="D30" s="286" t="s">
        <v>438</v>
      </c>
      <c r="E30" s="285">
        <v>8.0</v>
      </c>
      <c r="F30" s="285">
        <v>3.0</v>
      </c>
      <c r="G30" s="287" t="s">
        <v>62</v>
      </c>
      <c r="H30" s="320"/>
      <c r="I30" s="286" t="s">
        <v>62</v>
      </c>
    </row>
    <row r="31">
      <c r="A31" s="283" t="s">
        <v>81</v>
      </c>
      <c r="B31" s="339">
        <v>2.0</v>
      </c>
      <c r="C31" s="285" t="s">
        <v>426</v>
      </c>
      <c r="D31" s="286" t="s">
        <v>438</v>
      </c>
      <c r="E31" s="285">
        <v>5.0</v>
      </c>
      <c r="F31" s="285">
        <v>8.0</v>
      </c>
      <c r="G31" s="287" t="s">
        <v>57</v>
      </c>
      <c r="H31" s="320"/>
      <c r="I31" s="286" t="s">
        <v>57</v>
      </c>
    </row>
    <row r="32">
      <c r="A32" s="326" t="s">
        <v>81</v>
      </c>
      <c r="B32" s="345">
        <v>3.0</v>
      </c>
      <c r="C32" s="299" t="s">
        <v>448</v>
      </c>
      <c r="D32" s="298" t="s">
        <v>366</v>
      </c>
      <c r="E32" s="299">
        <v>4.0</v>
      </c>
      <c r="F32" s="299">
        <v>7.0</v>
      </c>
      <c r="G32" s="300" t="s">
        <v>57</v>
      </c>
      <c r="H32" s="320"/>
      <c r="I32" s="286" t="s">
        <v>57</v>
      </c>
    </row>
    <row r="33">
      <c r="A33" s="255" t="s">
        <v>193</v>
      </c>
      <c r="B33" s="52"/>
      <c r="C33" s="52"/>
      <c r="D33" s="256" t="s">
        <v>194</v>
      </c>
      <c r="E33" s="257">
        <f t="shared" ref="E33:F33" si="1">SUM(E6:E32)</f>
        <v>137</v>
      </c>
      <c r="F33" s="257">
        <f t="shared" si="1"/>
        <v>146</v>
      </c>
      <c r="G33" s="258"/>
      <c r="H33" s="318"/>
      <c r="I33" s="366"/>
    </row>
  </sheetData>
  <mergeCells count="2">
    <mergeCell ref="A5:G6"/>
    <mergeCell ref="A33:C33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COUNTIF(G8:G37,"W")&amp;"-"&amp;COUNTIF(G8:G37,"L")&amp;"-"&amp;COUNTIF(G8:G37,"T")&amp;"-"&amp;COUNTIF(G8:G37,"OTL")</f>
        <v>20-6-2-0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COUNTIF(I8:I37,"W")&amp;"-"&amp;COUNTIF(I8:I37,"L")&amp;"-"&amp;COUNTIF(I8:I37,"T")&amp;"-"&amp;COUNTIF(I8:I37,"OTL")</f>
        <v>14-6-1-0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455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15.0</v>
      </c>
      <c r="C8" s="406" t="s">
        <v>397</v>
      </c>
      <c r="D8" s="405" t="s">
        <v>438</v>
      </c>
      <c r="E8" s="406">
        <v>11.0</v>
      </c>
      <c r="F8" s="406">
        <v>4.0</v>
      </c>
      <c r="G8" s="407" t="s">
        <v>62</v>
      </c>
      <c r="H8" s="320"/>
      <c r="I8" s="13"/>
    </row>
    <row r="9">
      <c r="A9" s="408" t="s">
        <v>175</v>
      </c>
      <c r="B9" s="409">
        <v>21.0</v>
      </c>
      <c r="C9" s="410" t="s">
        <v>420</v>
      </c>
      <c r="D9" s="409" t="s">
        <v>438</v>
      </c>
      <c r="E9" s="410">
        <v>4.0</v>
      </c>
      <c r="F9" s="410">
        <v>2.0</v>
      </c>
      <c r="G9" s="411" t="s">
        <v>62</v>
      </c>
      <c r="H9" s="318"/>
      <c r="I9" s="366"/>
    </row>
    <row r="10">
      <c r="A10" s="408" t="s">
        <v>175</v>
      </c>
      <c r="B10" s="409">
        <v>22.0</v>
      </c>
      <c r="C10" s="410" t="s">
        <v>247</v>
      </c>
      <c r="D10" s="409" t="s">
        <v>438</v>
      </c>
      <c r="E10" s="410">
        <v>9.0</v>
      </c>
      <c r="F10" s="410">
        <v>5.0</v>
      </c>
      <c r="G10" s="411" t="s">
        <v>62</v>
      </c>
      <c r="H10" s="320"/>
      <c r="I10" s="13"/>
    </row>
    <row r="11">
      <c r="A11" s="283" t="s">
        <v>19</v>
      </c>
      <c r="B11" s="286">
        <v>27.0</v>
      </c>
      <c r="C11" s="285" t="s">
        <v>435</v>
      </c>
      <c r="D11" s="286" t="s">
        <v>366</v>
      </c>
      <c r="E11" s="285">
        <v>9.0</v>
      </c>
      <c r="F11" s="285">
        <v>5.0</v>
      </c>
      <c r="G11" s="287" t="s">
        <v>62</v>
      </c>
      <c r="H11" s="320"/>
      <c r="I11" s="286" t="s">
        <v>62</v>
      </c>
    </row>
    <row r="12">
      <c r="A12" s="283" t="s">
        <v>19</v>
      </c>
      <c r="B12" s="286">
        <v>28.0</v>
      </c>
      <c r="C12" s="285" t="s">
        <v>435</v>
      </c>
      <c r="D12" s="286" t="s">
        <v>366</v>
      </c>
      <c r="E12" s="285">
        <v>8.0</v>
      </c>
      <c r="F12" s="285">
        <v>2.0</v>
      </c>
      <c r="G12" s="287" t="s">
        <v>62</v>
      </c>
      <c r="H12" s="320"/>
      <c r="I12" s="286" t="s">
        <v>62</v>
      </c>
    </row>
    <row r="13">
      <c r="A13" s="408" t="s">
        <v>179</v>
      </c>
      <c r="B13" s="409">
        <v>1.0</v>
      </c>
      <c r="C13" s="410" t="s">
        <v>149</v>
      </c>
      <c r="D13" s="409" t="s">
        <v>366</v>
      </c>
      <c r="E13" s="410">
        <v>9.0</v>
      </c>
      <c r="F13" s="410">
        <v>7.0</v>
      </c>
      <c r="G13" s="411" t="s">
        <v>62</v>
      </c>
      <c r="H13" s="320"/>
      <c r="I13" s="13"/>
    </row>
    <row r="14">
      <c r="A14" s="283" t="s">
        <v>27</v>
      </c>
      <c r="B14" s="286">
        <v>4.0</v>
      </c>
      <c r="C14" s="285" t="s">
        <v>272</v>
      </c>
      <c r="D14" s="286" t="s">
        <v>438</v>
      </c>
      <c r="E14" s="285">
        <v>5.0</v>
      </c>
      <c r="F14" s="285">
        <v>6.0</v>
      </c>
      <c r="G14" s="287" t="s">
        <v>57</v>
      </c>
      <c r="H14" s="320"/>
      <c r="I14" s="286" t="s">
        <v>57</v>
      </c>
    </row>
    <row r="15">
      <c r="A15" s="367" t="s">
        <v>27</v>
      </c>
      <c r="B15" s="44">
        <v>5.0</v>
      </c>
      <c r="C15" s="368" t="s">
        <v>247</v>
      </c>
      <c r="D15" s="44" t="s">
        <v>438</v>
      </c>
      <c r="E15" s="368">
        <v>9.0</v>
      </c>
      <c r="F15" s="368">
        <v>5.0</v>
      </c>
      <c r="G15" s="369" t="s">
        <v>62</v>
      </c>
      <c r="H15" s="320"/>
      <c r="I15" s="286" t="s">
        <v>62</v>
      </c>
    </row>
    <row r="16">
      <c r="A16" s="283" t="s">
        <v>27</v>
      </c>
      <c r="B16" s="286">
        <v>11.0</v>
      </c>
      <c r="C16" s="285" t="s">
        <v>456</v>
      </c>
      <c r="D16" s="286" t="s">
        <v>438</v>
      </c>
      <c r="E16" s="285">
        <v>5.0</v>
      </c>
      <c r="F16" s="285">
        <v>5.0</v>
      </c>
      <c r="G16" s="287" t="s">
        <v>69</v>
      </c>
      <c r="H16" s="320"/>
      <c r="I16" s="286" t="s">
        <v>69</v>
      </c>
    </row>
    <row r="17">
      <c r="A17" s="367" t="s">
        <v>27</v>
      </c>
      <c r="B17" s="44">
        <v>18.0</v>
      </c>
      <c r="C17" s="368" t="s">
        <v>439</v>
      </c>
      <c r="D17" s="44" t="s">
        <v>438</v>
      </c>
      <c r="E17" s="368">
        <v>9.0</v>
      </c>
      <c r="F17" s="368">
        <v>1.0</v>
      </c>
      <c r="G17" s="369" t="s">
        <v>62</v>
      </c>
      <c r="H17" s="320"/>
      <c r="I17" s="286" t="s">
        <v>62</v>
      </c>
    </row>
    <row r="18">
      <c r="A18" s="367" t="s">
        <v>35</v>
      </c>
      <c r="B18" s="44">
        <v>2.0</v>
      </c>
      <c r="C18" s="368" t="s">
        <v>397</v>
      </c>
      <c r="D18" s="44" t="s">
        <v>438</v>
      </c>
      <c r="E18" s="368">
        <v>15.0</v>
      </c>
      <c r="F18" s="368">
        <v>5.0</v>
      </c>
      <c r="G18" s="369" t="s">
        <v>62</v>
      </c>
      <c r="H18" s="320"/>
      <c r="I18" s="286" t="s">
        <v>62</v>
      </c>
    </row>
    <row r="19">
      <c r="A19" s="367" t="s">
        <v>35</v>
      </c>
      <c r="B19" s="44">
        <v>8.0</v>
      </c>
      <c r="C19" s="368" t="s">
        <v>140</v>
      </c>
      <c r="D19" s="44" t="s">
        <v>366</v>
      </c>
      <c r="E19" s="368">
        <v>13.0</v>
      </c>
      <c r="F19" s="368">
        <v>3.0</v>
      </c>
      <c r="G19" s="369" t="s">
        <v>62</v>
      </c>
      <c r="H19" s="320"/>
      <c r="I19" s="286" t="s">
        <v>62</v>
      </c>
    </row>
    <row r="20">
      <c r="A20" s="367" t="s">
        <v>35</v>
      </c>
      <c r="B20" s="44">
        <v>10.0</v>
      </c>
      <c r="C20" s="368" t="s">
        <v>457</v>
      </c>
      <c r="D20" s="44" t="s">
        <v>366</v>
      </c>
      <c r="E20" s="368">
        <v>3.0</v>
      </c>
      <c r="F20" s="368">
        <v>5.0</v>
      </c>
      <c r="G20" s="369" t="s">
        <v>57</v>
      </c>
      <c r="H20" s="320"/>
      <c r="I20" s="286" t="s">
        <v>57</v>
      </c>
    </row>
    <row r="21">
      <c r="A21" s="408" t="s">
        <v>184</v>
      </c>
      <c r="B21" s="409">
        <v>20.0</v>
      </c>
      <c r="C21" s="410" t="s">
        <v>458</v>
      </c>
      <c r="D21" s="409" t="s">
        <v>438</v>
      </c>
      <c r="E21" s="410">
        <v>6.0</v>
      </c>
      <c r="F21" s="410">
        <v>5.0</v>
      </c>
      <c r="G21" s="411" t="s">
        <v>62</v>
      </c>
      <c r="H21" s="320"/>
      <c r="I21" s="13"/>
    </row>
    <row r="22">
      <c r="A22" s="367" t="s">
        <v>38</v>
      </c>
      <c r="B22" s="377">
        <v>27.0</v>
      </c>
      <c r="C22" s="368" t="s">
        <v>247</v>
      </c>
      <c r="D22" s="44" t="s">
        <v>438</v>
      </c>
      <c r="E22" s="368">
        <v>6.0</v>
      </c>
      <c r="F22" s="368">
        <v>7.0</v>
      </c>
      <c r="G22" s="369" t="s">
        <v>57</v>
      </c>
      <c r="H22" s="320"/>
      <c r="I22" s="286" t="s">
        <v>57</v>
      </c>
    </row>
    <row r="23">
      <c r="A23" s="367" t="s">
        <v>38</v>
      </c>
      <c r="B23" s="377">
        <v>28.0</v>
      </c>
      <c r="C23" s="368" t="s">
        <v>448</v>
      </c>
      <c r="D23" s="44" t="s">
        <v>366</v>
      </c>
      <c r="E23" s="368">
        <v>6.0</v>
      </c>
      <c r="F23" s="368">
        <v>9.0</v>
      </c>
      <c r="G23" s="369" t="s">
        <v>57</v>
      </c>
      <c r="H23" s="320"/>
      <c r="I23" s="286" t="s">
        <v>57</v>
      </c>
    </row>
    <row r="24">
      <c r="A24" s="367" t="s">
        <v>39</v>
      </c>
      <c r="B24" s="377">
        <v>3.0</v>
      </c>
      <c r="C24" s="368" t="s">
        <v>442</v>
      </c>
      <c r="D24" s="44" t="s">
        <v>438</v>
      </c>
      <c r="E24" s="368">
        <v>6.0</v>
      </c>
      <c r="F24" s="368">
        <v>5.0</v>
      </c>
      <c r="G24" s="369" t="s">
        <v>62</v>
      </c>
      <c r="H24" s="320"/>
      <c r="I24" s="286" t="s">
        <v>62</v>
      </c>
    </row>
    <row r="25">
      <c r="A25" s="367" t="s">
        <v>39</v>
      </c>
      <c r="B25" s="377">
        <v>4.0</v>
      </c>
      <c r="C25" s="368" t="s">
        <v>457</v>
      </c>
      <c r="D25" s="44" t="s">
        <v>366</v>
      </c>
      <c r="E25" s="368">
        <v>10.0</v>
      </c>
      <c r="F25" s="368">
        <v>4.0</v>
      </c>
      <c r="G25" s="369" t="s">
        <v>62</v>
      </c>
      <c r="H25" s="320"/>
      <c r="I25" s="286" t="s">
        <v>62</v>
      </c>
    </row>
    <row r="26">
      <c r="A26" s="408" t="s">
        <v>258</v>
      </c>
      <c r="B26" s="420">
        <v>10.0</v>
      </c>
      <c r="C26" s="410" t="s">
        <v>393</v>
      </c>
      <c r="D26" s="409" t="s">
        <v>366</v>
      </c>
      <c r="E26" s="410">
        <v>10.0</v>
      </c>
      <c r="F26" s="410">
        <v>6.0</v>
      </c>
      <c r="G26" s="411" t="s">
        <v>62</v>
      </c>
      <c r="H26" s="320"/>
      <c r="I26" s="13"/>
    </row>
    <row r="27">
      <c r="A27" s="367" t="s">
        <v>39</v>
      </c>
      <c r="B27" s="377">
        <v>12.0</v>
      </c>
      <c r="C27" s="266" t="s">
        <v>454</v>
      </c>
      <c r="D27" s="44" t="s">
        <v>366</v>
      </c>
      <c r="E27" s="368">
        <v>13.0</v>
      </c>
      <c r="F27" s="368">
        <v>4.0</v>
      </c>
      <c r="G27" s="369" t="s">
        <v>62</v>
      </c>
      <c r="H27" s="320"/>
      <c r="I27" s="286" t="s">
        <v>62</v>
      </c>
    </row>
    <row r="28">
      <c r="A28" s="283" t="s">
        <v>39</v>
      </c>
      <c r="B28" s="339">
        <v>17.0</v>
      </c>
      <c r="C28" s="145" t="s">
        <v>447</v>
      </c>
      <c r="D28" s="286" t="s">
        <v>438</v>
      </c>
      <c r="E28" s="285">
        <v>13.0</v>
      </c>
      <c r="F28" s="285">
        <v>3.0</v>
      </c>
      <c r="G28" s="287" t="s">
        <v>62</v>
      </c>
      <c r="H28" s="320"/>
      <c r="I28" s="286" t="s">
        <v>62</v>
      </c>
    </row>
    <row r="29">
      <c r="A29" s="408" t="s">
        <v>258</v>
      </c>
      <c r="B29" s="420">
        <v>20.0</v>
      </c>
      <c r="C29" s="410" t="s">
        <v>459</v>
      </c>
      <c r="D29" s="409" t="s">
        <v>366</v>
      </c>
      <c r="E29" s="410">
        <v>6.0</v>
      </c>
      <c r="F29" s="410">
        <v>6.0</v>
      </c>
      <c r="G29" s="411" t="s">
        <v>69</v>
      </c>
      <c r="H29" s="320"/>
      <c r="I29" s="13"/>
    </row>
    <row r="30">
      <c r="A30" s="283" t="s">
        <v>39</v>
      </c>
      <c r="B30" s="339">
        <v>24.0</v>
      </c>
      <c r="C30" s="285" t="s">
        <v>426</v>
      </c>
      <c r="D30" s="286" t="s">
        <v>438</v>
      </c>
      <c r="E30" s="285">
        <v>4.0</v>
      </c>
      <c r="F30" s="285">
        <v>3.0</v>
      </c>
      <c r="G30" s="287" t="s">
        <v>62</v>
      </c>
      <c r="H30" s="320"/>
      <c r="I30" s="286" t="s">
        <v>62</v>
      </c>
    </row>
    <row r="31">
      <c r="A31" s="283" t="s">
        <v>39</v>
      </c>
      <c r="B31" s="339">
        <v>25.0</v>
      </c>
      <c r="C31" s="285" t="s">
        <v>268</v>
      </c>
      <c r="D31" s="286" t="s">
        <v>366</v>
      </c>
      <c r="E31" s="285">
        <v>8.0</v>
      </c>
      <c r="F31" s="285">
        <v>2.0</v>
      </c>
      <c r="G31" s="287" t="s">
        <v>62</v>
      </c>
      <c r="H31" s="320"/>
      <c r="I31" s="286" t="s">
        <v>62</v>
      </c>
    </row>
    <row r="32">
      <c r="A32" s="326" t="s">
        <v>81</v>
      </c>
      <c r="B32" s="345">
        <v>2.0</v>
      </c>
      <c r="C32" s="299" t="s">
        <v>75</v>
      </c>
      <c r="D32" s="298" t="s">
        <v>366</v>
      </c>
      <c r="E32" s="299">
        <v>8.0</v>
      </c>
      <c r="F32" s="299">
        <v>3.0</v>
      </c>
      <c r="G32" s="300" t="s">
        <v>62</v>
      </c>
      <c r="H32" s="320"/>
      <c r="I32" s="286" t="s">
        <v>62</v>
      </c>
    </row>
    <row r="33">
      <c r="A33" s="414"/>
      <c r="B33" s="415"/>
      <c r="C33" s="416"/>
      <c r="D33" s="417"/>
      <c r="E33" s="416"/>
      <c r="F33" s="416"/>
      <c r="G33" s="418"/>
      <c r="H33" s="318"/>
      <c r="I33" s="366"/>
    </row>
    <row r="34">
      <c r="A34" s="293" t="s">
        <v>460</v>
      </c>
      <c r="B34" s="11"/>
      <c r="C34" s="11"/>
      <c r="D34" s="11"/>
      <c r="E34" s="11"/>
      <c r="F34" s="11"/>
      <c r="G34" s="12"/>
      <c r="H34" s="318"/>
      <c r="I34" s="366"/>
    </row>
    <row r="35">
      <c r="A35" s="371" t="s">
        <v>81</v>
      </c>
      <c r="B35" s="372">
        <v>15.0</v>
      </c>
      <c r="C35" s="373" t="s">
        <v>461</v>
      </c>
      <c r="D35" s="374" t="s">
        <v>388</v>
      </c>
      <c r="E35" s="373">
        <v>8.0</v>
      </c>
      <c r="F35" s="373">
        <v>1.0</v>
      </c>
      <c r="G35" s="375" t="s">
        <v>62</v>
      </c>
      <c r="H35" s="412"/>
      <c r="I35" s="286" t="s">
        <v>62</v>
      </c>
    </row>
    <row r="36">
      <c r="A36" s="421" t="s">
        <v>81</v>
      </c>
      <c r="B36" s="422">
        <v>18.0</v>
      </c>
      <c r="C36" s="423" t="s">
        <v>462</v>
      </c>
      <c r="D36" s="424" t="s">
        <v>388</v>
      </c>
      <c r="E36" s="423">
        <v>1.0</v>
      </c>
      <c r="F36" s="423">
        <v>8.0</v>
      </c>
      <c r="G36" s="425" t="s">
        <v>57</v>
      </c>
      <c r="H36" s="412"/>
      <c r="I36" s="286" t="s">
        <v>57</v>
      </c>
    </row>
    <row r="37">
      <c r="A37" s="297" t="s">
        <v>81</v>
      </c>
      <c r="B37" s="345">
        <v>22.0</v>
      </c>
      <c r="C37" s="299" t="s">
        <v>463</v>
      </c>
      <c r="D37" s="298" t="s">
        <v>388</v>
      </c>
      <c r="E37" s="299">
        <v>4.0</v>
      </c>
      <c r="F37" s="299">
        <v>6.0</v>
      </c>
      <c r="G37" s="300" t="s">
        <v>57</v>
      </c>
      <c r="H37" s="412"/>
      <c r="I37" s="286" t="s">
        <v>57</v>
      </c>
    </row>
    <row r="38">
      <c r="A38" s="255" t="s">
        <v>304</v>
      </c>
      <c r="B38" s="52"/>
      <c r="C38" s="52"/>
      <c r="D38" s="256" t="s">
        <v>194</v>
      </c>
      <c r="E38" s="257">
        <f t="shared" ref="E38:F38" si="1">SUM(E8:E37)</f>
        <v>218</v>
      </c>
      <c r="F38" s="257">
        <f t="shared" si="1"/>
        <v>127</v>
      </c>
      <c r="G38" s="258"/>
      <c r="H38" s="318"/>
      <c r="I38" s="366"/>
    </row>
  </sheetData>
  <mergeCells count="3">
    <mergeCell ref="A5:G6"/>
    <mergeCell ref="A34:G34"/>
    <mergeCell ref="A38:C38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16-5-1-0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14-4-1-0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464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14.0</v>
      </c>
      <c r="C8" s="406" t="s">
        <v>75</v>
      </c>
      <c r="D8" s="405" t="s">
        <v>366</v>
      </c>
      <c r="E8" s="406">
        <v>8.0</v>
      </c>
      <c r="F8" s="406">
        <v>6.0</v>
      </c>
      <c r="G8" s="407" t="s">
        <v>62</v>
      </c>
      <c r="H8" s="320"/>
      <c r="I8" s="13"/>
    </row>
    <row r="9">
      <c r="A9" s="367" t="s">
        <v>19</v>
      </c>
      <c r="B9" s="44">
        <v>22.0</v>
      </c>
      <c r="C9" s="368" t="s">
        <v>465</v>
      </c>
      <c r="D9" s="44" t="s">
        <v>366</v>
      </c>
      <c r="E9" s="368">
        <v>12.0</v>
      </c>
      <c r="F9" s="368">
        <v>2.0</v>
      </c>
      <c r="G9" s="369" t="s">
        <v>62</v>
      </c>
      <c r="H9" s="318"/>
      <c r="I9" s="317" t="s">
        <v>62</v>
      </c>
    </row>
    <row r="10">
      <c r="A10" s="408" t="s">
        <v>175</v>
      </c>
      <c r="B10" s="409">
        <v>23.0</v>
      </c>
      <c r="C10" s="410" t="s">
        <v>268</v>
      </c>
      <c r="D10" s="409" t="s">
        <v>366</v>
      </c>
      <c r="E10" s="410">
        <v>4.0</v>
      </c>
      <c r="F10" s="410">
        <v>8.0</v>
      </c>
      <c r="G10" s="411" t="s">
        <v>57</v>
      </c>
      <c r="H10" s="320"/>
      <c r="I10" s="13"/>
    </row>
    <row r="11">
      <c r="A11" s="408" t="s">
        <v>175</v>
      </c>
      <c r="B11" s="409">
        <v>25.0</v>
      </c>
      <c r="C11" s="410" t="s">
        <v>397</v>
      </c>
      <c r="D11" s="409" t="s">
        <v>438</v>
      </c>
      <c r="E11" s="410">
        <v>13.0</v>
      </c>
      <c r="F11" s="410">
        <v>2.0</v>
      </c>
      <c r="G11" s="411" t="s">
        <v>62</v>
      </c>
      <c r="H11" s="320"/>
      <c r="I11" s="13"/>
    </row>
    <row r="12">
      <c r="A12" s="283" t="s">
        <v>19</v>
      </c>
      <c r="B12" s="286">
        <v>30.0</v>
      </c>
      <c r="C12" s="285" t="s">
        <v>420</v>
      </c>
      <c r="D12" s="286" t="s">
        <v>438</v>
      </c>
      <c r="E12" s="285">
        <v>3.0</v>
      </c>
      <c r="F12" s="285">
        <v>4.0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10.0</v>
      </c>
      <c r="C13" s="285" t="s">
        <v>268</v>
      </c>
      <c r="D13" s="286" t="s">
        <v>366</v>
      </c>
      <c r="E13" s="285">
        <v>5.0</v>
      </c>
      <c r="F13" s="285">
        <v>7.0</v>
      </c>
      <c r="G13" s="287" t="s">
        <v>57</v>
      </c>
      <c r="H13" s="320"/>
      <c r="I13" s="286" t="s">
        <v>57</v>
      </c>
    </row>
    <row r="14">
      <c r="A14" s="283" t="s">
        <v>27</v>
      </c>
      <c r="B14" s="286">
        <v>12.0</v>
      </c>
      <c r="C14" s="285" t="s">
        <v>425</v>
      </c>
      <c r="D14" s="286" t="s">
        <v>366</v>
      </c>
      <c r="E14" s="285">
        <v>9.0</v>
      </c>
      <c r="F14" s="285">
        <v>0.0</v>
      </c>
      <c r="G14" s="287" t="s">
        <v>62</v>
      </c>
      <c r="H14" s="320"/>
      <c r="I14" s="286" t="s">
        <v>62</v>
      </c>
    </row>
    <row r="15">
      <c r="A15" s="367" t="s">
        <v>27</v>
      </c>
      <c r="B15" s="44">
        <v>18.0</v>
      </c>
      <c r="C15" s="368" t="s">
        <v>75</v>
      </c>
      <c r="D15" s="44" t="s">
        <v>366</v>
      </c>
      <c r="E15" s="368">
        <v>5.0</v>
      </c>
      <c r="F15" s="368">
        <v>7.0</v>
      </c>
      <c r="G15" s="369" t="s">
        <v>57</v>
      </c>
      <c r="H15" s="320"/>
      <c r="I15" s="286" t="s">
        <v>57</v>
      </c>
    </row>
    <row r="16">
      <c r="A16" s="283" t="s">
        <v>27</v>
      </c>
      <c r="B16" s="286">
        <v>19.0</v>
      </c>
      <c r="C16" s="285" t="s">
        <v>373</v>
      </c>
      <c r="D16" s="286" t="s">
        <v>438</v>
      </c>
      <c r="E16" s="285">
        <v>14.0</v>
      </c>
      <c r="F16" s="285">
        <v>1.0</v>
      </c>
      <c r="G16" s="287" t="s">
        <v>62</v>
      </c>
      <c r="H16" s="320"/>
      <c r="I16" s="286" t="s">
        <v>62</v>
      </c>
    </row>
    <row r="17">
      <c r="A17" s="367" t="s">
        <v>35</v>
      </c>
      <c r="B17" s="44">
        <v>3.0</v>
      </c>
      <c r="C17" s="368" t="s">
        <v>397</v>
      </c>
      <c r="D17" s="44" t="s">
        <v>438</v>
      </c>
      <c r="E17" s="368">
        <v>9.0</v>
      </c>
      <c r="F17" s="368">
        <v>5.0</v>
      </c>
      <c r="G17" s="369" t="s">
        <v>62</v>
      </c>
      <c r="H17" s="320"/>
      <c r="I17" s="286" t="s">
        <v>62</v>
      </c>
    </row>
    <row r="18">
      <c r="A18" s="367" t="s">
        <v>419</v>
      </c>
      <c r="B18" s="44">
        <v>4.0</v>
      </c>
      <c r="C18" s="368" t="s">
        <v>466</v>
      </c>
      <c r="D18" s="44" t="s">
        <v>366</v>
      </c>
      <c r="E18" s="368">
        <v>1.0</v>
      </c>
      <c r="F18" s="368">
        <v>3.0</v>
      </c>
      <c r="G18" s="369" t="s">
        <v>62</v>
      </c>
      <c r="H18" s="320"/>
      <c r="I18" s="286" t="s">
        <v>62</v>
      </c>
    </row>
    <row r="19">
      <c r="A19" s="367" t="s">
        <v>419</v>
      </c>
      <c r="B19" s="44">
        <v>8.0</v>
      </c>
      <c r="C19" s="368" t="s">
        <v>467</v>
      </c>
      <c r="D19" s="44" t="s">
        <v>438</v>
      </c>
      <c r="E19" s="368">
        <v>5.0</v>
      </c>
      <c r="F19" s="368">
        <v>6.0</v>
      </c>
      <c r="G19" s="369" t="s">
        <v>62</v>
      </c>
      <c r="H19" s="320"/>
      <c r="I19" s="286" t="s">
        <v>62</v>
      </c>
    </row>
    <row r="20">
      <c r="A20" s="367" t="s">
        <v>35</v>
      </c>
      <c r="B20" s="44">
        <v>11.0</v>
      </c>
      <c r="C20" s="368" t="s">
        <v>457</v>
      </c>
      <c r="D20" s="44" t="s">
        <v>366</v>
      </c>
      <c r="E20" s="368">
        <v>9.0</v>
      </c>
      <c r="F20" s="368">
        <v>1.0</v>
      </c>
      <c r="G20" s="369" t="s">
        <v>62</v>
      </c>
      <c r="H20" s="320"/>
      <c r="I20" s="286" t="s">
        <v>62</v>
      </c>
    </row>
    <row r="21">
      <c r="A21" s="367" t="s">
        <v>38</v>
      </c>
      <c r="B21" s="44">
        <v>21.0</v>
      </c>
      <c r="C21" s="368" t="s">
        <v>442</v>
      </c>
      <c r="D21" s="44" t="s">
        <v>438</v>
      </c>
      <c r="E21" s="368">
        <v>5.0</v>
      </c>
      <c r="F21" s="368">
        <v>5.0</v>
      </c>
      <c r="G21" s="369" t="s">
        <v>69</v>
      </c>
      <c r="H21" s="320"/>
      <c r="I21" s="286" t="s">
        <v>69</v>
      </c>
    </row>
    <row r="22">
      <c r="A22" s="367" t="s">
        <v>38</v>
      </c>
      <c r="B22" s="377">
        <v>22.0</v>
      </c>
      <c r="C22" s="368" t="s">
        <v>468</v>
      </c>
      <c r="D22" s="44" t="s">
        <v>366</v>
      </c>
      <c r="E22" s="368">
        <v>11.0</v>
      </c>
      <c r="F22" s="368">
        <v>5.0</v>
      </c>
      <c r="G22" s="369" t="s">
        <v>62</v>
      </c>
      <c r="H22" s="320"/>
      <c r="I22" s="286" t="s">
        <v>62</v>
      </c>
    </row>
    <row r="23">
      <c r="A23" s="367" t="s">
        <v>38</v>
      </c>
      <c r="B23" s="377">
        <v>28.0</v>
      </c>
      <c r="C23" s="368" t="s">
        <v>251</v>
      </c>
      <c r="D23" s="44" t="s">
        <v>438</v>
      </c>
      <c r="E23" s="368">
        <v>13.0</v>
      </c>
      <c r="F23" s="368">
        <v>1.0</v>
      </c>
      <c r="G23" s="369" t="s">
        <v>62</v>
      </c>
      <c r="H23" s="320"/>
      <c r="I23" s="286" t="s">
        <v>62</v>
      </c>
    </row>
    <row r="24">
      <c r="A24" s="367" t="s">
        <v>39</v>
      </c>
      <c r="B24" s="377">
        <v>4.0</v>
      </c>
      <c r="C24" s="368" t="s">
        <v>248</v>
      </c>
      <c r="D24" s="44" t="s">
        <v>438</v>
      </c>
      <c r="E24" s="368">
        <v>13.0</v>
      </c>
      <c r="F24" s="368">
        <v>3.0</v>
      </c>
      <c r="G24" s="369" t="s">
        <v>62</v>
      </c>
      <c r="H24" s="320"/>
      <c r="I24" s="286" t="s">
        <v>62</v>
      </c>
    </row>
    <row r="25">
      <c r="A25" s="283" t="s">
        <v>39</v>
      </c>
      <c r="B25" s="339">
        <v>11.0</v>
      </c>
      <c r="C25" s="285" t="s">
        <v>247</v>
      </c>
      <c r="D25" s="286" t="s">
        <v>438</v>
      </c>
      <c r="E25" s="285">
        <v>9.0</v>
      </c>
      <c r="F25" s="285">
        <v>1.0</v>
      </c>
      <c r="G25" s="287" t="s">
        <v>62</v>
      </c>
      <c r="H25" s="320"/>
      <c r="I25" s="286" t="s">
        <v>62</v>
      </c>
    </row>
    <row r="26">
      <c r="A26" s="283" t="s">
        <v>39</v>
      </c>
      <c r="B26" s="339">
        <v>15.0</v>
      </c>
      <c r="C26" s="285" t="s">
        <v>149</v>
      </c>
      <c r="D26" s="286" t="s">
        <v>366</v>
      </c>
      <c r="E26" s="285">
        <v>20.0</v>
      </c>
      <c r="F26" s="285">
        <v>0.0</v>
      </c>
      <c r="G26" s="287" t="s">
        <v>62</v>
      </c>
      <c r="H26" s="320"/>
      <c r="I26" s="286" t="s">
        <v>62</v>
      </c>
    </row>
    <row r="27">
      <c r="A27" s="283" t="s">
        <v>39</v>
      </c>
      <c r="B27" s="339">
        <v>18.0</v>
      </c>
      <c r="C27" s="285" t="s">
        <v>396</v>
      </c>
      <c r="D27" s="286" t="s">
        <v>438</v>
      </c>
      <c r="E27" s="285">
        <v>10.0</v>
      </c>
      <c r="F27" s="285">
        <v>1.0</v>
      </c>
      <c r="G27" s="287" t="s">
        <v>62</v>
      </c>
      <c r="H27" s="320"/>
      <c r="I27" s="286" t="s">
        <v>62</v>
      </c>
    </row>
    <row r="28">
      <c r="A28" s="326" t="s">
        <v>39</v>
      </c>
      <c r="B28" s="345">
        <v>19.0</v>
      </c>
      <c r="C28" s="299" t="s">
        <v>140</v>
      </c>
      <c r="D28" s="298" t="s">
        <v>366</v>
      </c>
      <c r="E28" s="299">
        <v>13.0</v>
      </c>
      <c r="F28" s="299">
        <v>3.0</v>
      </c>
      <c r="G28" s="300" t="s">
        <v>62</v>
      </c>
      <c r="H28" s="320"/>
      <c r="I28" s="286" t="s">
        <v>62</v>
      </c>
    </row>
    <row r="29">
      <c r="A29" s="414"/>
      <c r="B29" s="415"/>
      <c r="C29" s="416"/>
      <c r="D29" s="417"/>
      <c r="E29" s="416"/>
      <c r="F29" s="416"/>
      <c r="G29" s="418"/>
      <c r="H29" s="318"/>
      <c r="I29" s="366"/>
    </row>
    <row r="30">
      <c r="A30" s="293" t="s">
        <v>469</v>
      </c>
      <c r="B30" s="11"/>
      <c r="C30" s="11"/>
      <c r="D30" s="11"/>
      <c r="E30" s="11"/>
      <c r="F30" s="11"/>
      <c r="G30" s="12"/>
      <c r="H30" s="318"/>
      <c r="I30" s="366"/>
    </row>
    <row r="31">
      <c r="A31" s="413" t="s">
        <v>81</v>
      </c>
      <c r="B31" s="356">
        <v>2.0</v>
      </c>
      <c r="C31" s="211" t="s">
        <v>13</v>
      </c>
      <c r="D31" s="330" t="s">
        <v>388</v>
      </c>
      <c r="E31" s="211">
        <v>5.0</v>
      </c>
      <c r="F31" s="211">
        <v>8.0</v>
      </c>
      <c r="G31" s="331" t="s">
        <v>57</v>
      </c>
      <c r="H31" s="412"/>
      <c r="I31" s="286" t="s">
        <v>57</v>
      </c>
    </row>
    <row r="32">
      <c r="A32" s="255" t="s">
        <v>193</v>
      </c>
      <c r="B32" s="52"/>
      <c r="C32" s="52"/>
      <c r="D32" s="256" t="s">
        <v>194</v>
      </c>
      <c r="E32" s="257">
        <f t="shared" ref="E32:F32" si="1">SUM(E8:E31)</f>
        <v>196</v>
      </c>
      <c r="F32" s="257">
        <f t="shared" si="1"/>
        <v>79</v>
      </c>
      <c r="G32" s="258"/>
      <c r="H32" s="318"/>
      <c r="I32" s="366"/>
    </row>
  </sheetData>
  <mergeCells count="3">
    <mergeCell ref="A5:G6"/>
    <mergeCell ref="A30:G30"/>
    <mergeCell ref="A32:C32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COUNTIF(G5:G30,"W")&amp;"-"&amp;COUNTIF(G5:G30,"L")&amp;"-"&amp;COUNTIF(G5:G30,"T")&amp;"-"&amp;COUNTIF(G5:G30,"OTL")</f>
        <v>12-8-1-0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11-7-1-0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470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23.0</v>
      </c>
      <c r="C8" s="406" t="s">
        <v>271</v>
      </c>
      <c r="D8" s="405" t="s">
        <v>438</v>
      </c>
      <c r="E8" s="406">
        <v>11.0</v>
      </c>
      <c r="F8" s="406">
        <v>5.0</v>
      </c>
      <c r="G8" s="407" t="s">
        <v>62</v>
      </c>
      <c r="H8" s="320"/>
      <c r="I8" s="13"/>
    </row>
    <row r="9">
      <c r="A9" s="408" t="s">
        <v>175</v>
      </c>
      <c r="B9" s="409">
        <v>31.0</v>
      </c>
      <c r="C9" s="410" t="s">
        <v>435</v>
      </c>
      <c r="D9" s="409" t="s">
        <v>366</v>
      </c>
      <c r="E9" s="410">
        <v>3.0</v>
      </c>
      <c r="F9" s="410">
        <v>5.0</v>
      </c>
      <c r="G9" s="411" t="s">
        <v>57</v>
      </c>
      <c r="H9" s="318"/>
      <c r="I9" s="366"/>
    </row>
    <row r="10">
      <c r="A10" s="367" t="s">
        <v>27</v>
      </c>
      <c r="B10" s="44">
        <v>1.0</v>
      </c>
      <c r="C10" s="368" t="s">
        <v>435</v>
      </c>
      <c r="D10" s="44" t="s">
        <v>366</v>
      </c>
      <c r="E10" s="368">
        <v>4.0</v>
      </c>
      <c r="F10" s="368">
        <v>6.0</v>
      </c>
      <c r="G10" s="369" t="s">
        <v>57</v>
      </c>
      <c r="H10" s="320"/>
      <c r="I10" s="286" t="s">
        <v>57</v>
      </c>
    </row>
    <row r="11">
      <c r="A11" s="283" t="s">
        <v>27</v>
      </c>
      <c r="B11" s="286">
        <v>7.0</v>
      </c>
      <c r="C11" s="285" t="s">
        <v>395</v>
      </c>
      <c r="D11" s="286" t="s">
        <v>438</v>
      </c>
      <c r="E11" s="285">
        <v>13.0</v>
      </c>
      <c r="F11" s="285">
        <v>1.0</v>
      </c>
      <c r="G11" s="287" t="s">
        <v>62</v>
      </c>
      <c r="H11" s="320"/>
      <c r="I11" s="286" t="s">
        <v>62</v>
      </c>
    </row>
    <row r="12">
      <c r="A12" s="283" t="s">
        <v>27</v>
      </c>
      <c r="B12" s="286">
        <v>13.0</v>
      </c>
      <c r="C12" s="285" t="s">
        <v>244</v>
      </c>
      <c r="D12" s="286" t="s">
        <v>438</v>
      </c>
      <c r="E12" s="285">
        <v>14.0</v>
      </c>
      <c r="F12" s="285">
        <v>4.0</v>
      </c>
      <c r="G12" s="287" t="s">
        <v>62</v>
      </c>
      <c r="H12" s="320"/>
      <c r="I12" s="286" t="s">
        <v>62</v>
      </c>
    </row>
    <row r="13">
      <c r="A13" s="283" t="s">
        <v>27</v>
      </c>
      <c r="B13" s="286">
        <v>14.0</v>
      </c>
      <c r="C13" s="285" t="s">
        <v>140</v>
      </c>
      <c r="D13" s="286" t="s">
        <v>366</v>
      </c>
      <c r="E13" s="285">
        <v>8.0</v>
      </c>
      <c r="F13" s="285">
        <v>3.0</v>
      </c>
      <c r="G13" s="287" t="s">
        <v>62</v>
      </c>
      <c r="H13" s="320"/>
      <c r="I13" s="286" t="s">
        <v>62</v>
      </c>
    </row>
    <row r="14">
      <c r="A14" s="283" t="s">
        <v>27</v>
      </c>
      <c r="B14" s="286">
        <v>21.0</v>
      </c>
      <c r="C14" s="285" t="s">
        <v>247</v>
      </c>
      <c r="D14" s="286" t="s">
        <v>438</v>
      </c>
      <c r="E14" s="285">
        <v>7.0</v>
      </c>
      <c r="F14" s="285">
        <v>2.0</v>
      </c>
      <c r="G14" s="287" t="s">
        <v>62</v>
      </c>
      <c r="H14" s="320"/>
      <c r="I14" s="286" t="s">
        <v>62</v>
      </c>
    </row>
    <row r="15">
      <c r="A15" s="367" t="s">
        <v>27</v>
      </c>
      <c r="B15" s="44">
        <v>22.0</v>
      </c>
      <c r="C15" s="368" t="s">
        <v>401</v>
      </c>
      <c r="D15" s="44" t="s">
        <v>438</v>
      </c>
      <c r="E15" s="368">
        <v>10.0</v>
      </c>
      <c r="F15" s="368">
        <v>0.0</v>
      </c>
      <c r="G15" s="369" t="s">
        <v>62</v>
      </c>
      <c r="H15" s="320"/>
      <c r="I15" s="286" t="s">
        <v>62</v>
      </c>
    </row>
    <row r="16">
      <c r="A16" s="283" t="s">
        <v>35</v>
      </c>
      <c r="B16" s="286">
        <v>4.0</v>
      </c>
      <c r="C16" s="285" t="s">
        <v>75</v>
      </c>
      <c r="D16" s="286" t="s">
        <v>366</v>
      </c>
      <c r="E16" s="285">
        <v>4.0</v>
      </c>
      <c r="F16" s="285">
        <v>5.0</v>
      </c>
      <c r="G16" s="287" t="s">
        <v>57</v>
      </c>
      <c r="H16" s="320"/>
      <c r="I16" s="286" t="s">
        <v>57</v>
      </c>
    </row>
    <row r="17">
      <c r="A17" s="367" t="s">
        <v>35</v>
      </c>
      <c r="B17" s="44">
        <v>5.0</v>
      </c>
      <c r="C17" s="368" t="s">
        <v>448</v>
      </c>
      <c r="D17" s="44" t="s">
        <v>366</v>
      </c>
      <c r="E17" s="368">
        <v>0.0</v>
      </c>
      <c r="F17" s="368">
        <v>7.0</v>
      </c>
      <c r="G17" s="369" t="s">
        <v>57</v>
      </c>
      <c r="H17" s="320"/>
      <c r="I17" s="286" t="s">
        <v>57</v>
      </c>
    </row>
    <row r="18">
      <c r="A18" s="367" t="s">
        <v>38</v>
      </c>
      <c r="B18" s="44">
        <v>18.0</v>
      </c>
      <c r="C18" s="368" t="s">
        <v>412</v>
      </c>
      <c r="D18" s="44" t="s">
        <v>366</v>
      </c>
      <c r="E18" s="368">
        <v>10.0</v>
      </c>
      <c r="F18" s="368">
        <v>0.0</v>
      </c>
      <c r="G18" s="369" t="s">
        <v>62</v>
      </c>
      <c r="H18" s="320"/>
      <c r="I18" s="286" t="s">
        <v>62</v>
      </c>
    </row>
    <row r="19">
      <c r="A19" s="367" t="s">
        <v>38</v>
      </c>
      <c r="B19" s="44">
        <v>22.0</v>
      </c>
      <c r="C19" s="368" t="s">
        <v>77</v>
      </c>
      <c r="D19" s="44" t="s">
        <v>366</v>
      </c>
      <c r="E19" s="368">
        <v>11.0</v>
      </c>
      <c r="F19" s="368">
        <v>1.0</v>
      </c>
      <c r="G19" s="369" t="s">
        <v>62</v>
      </c>
      <c r="H19" s="320"/>
      <c r="I19" s="286" t="s">
        <v>62</v>
      </c>
    </row>
    <row r="20">
      <c r="A20" s="367" t="s">
        <v>38</v>
      </c>
      <c r="B20" s="44">
        <v>23.0</v>
      </c>
      <c r="C20" s="368" t="s">
        <v>425</v>
      </c>
      <c r="D20" s="44" t="s">
        <v>366</v>
      </c>
      <c r="E20" s="368">
        <v>6.0</v>
      </c>
      <c r="F20" s="368">
        <v>4.0</v>
      </c>
      <c r="G20" s="369" t="s">
        <v>62</v>
      </c>
      <c r="H20" s="320"/>
      <c r="I20" s="286" t="s">
        <v>62</v>
      </c>
    </row>
    <row r="21">
      <c r="A21" s="367" t="s">
        <v>38</v>
      </c>
      <c r="B21" s="44">
        <v>30.0</v>
      </c>
      <c r="C21" s="368" t="s">
        <v>272</v>
      </c>
      <c r="D21" s="44" t="s">
        <v>438</v>
      </c>
      <c r="E21" s="368">
        <v>4.0</v>
      </c>
      <c r="F21" s="368">
        <v>8.0</v>
      </c>
      <c r="G21" s="369" t="s">
        <v>57</v>
      </c>
      <c r="H21" s="320"/>
      <c r="I21" s="286" t="s">
        <v>57</v>
      </c>
    </row>
    <row r="22">
      <c r="A22" s="367" t="s">
        <v>39</v>
      </c>
      <c r="B22" s="377">
        <v>6.0</v>
      </c>
      <c r="C22" s="368" t="s">
        <v>420</v>
      </c>
      <c r="D22" s="44" t="s">
        <v>438</v>
      </c>
      <c r="E22" s="368">
        <v>3.0</v>
      </c>
      <c r="F22" s="368">
        <v>1.0</v>
      </c>
      <c r="G22" s="369" t="s">
        <v>62</v>
      </c>
      <c r="H22" s="320"/>
      <c r="I22" s="286" t="s">
        <v>62</v>
      </c>
    </row>
    <row r="23">
      <c r="A23" s="367" t="s">
        <v>39</v>
      </c>
      <c r="B23" s="377">
        <v>13.0</v>
      </c>
      <c r="C23" s="368" t="s">
        <v>425</v>
      </c>
      <c r="D23" s="44" t="s">
        <v>366</v>
      </c>
      <c r="E23" s="368">
        <v>12.0</v>
      </c>
      <c r="F23" s="368">
        <v>4.0</v>
      </c>
      <c r="G23" s="369" t="s">
        <v>62</v>
      </c>
      <c r="H23" s="320"/>
      <c r="I23" s="286" t="s">
        <v>62</v>
      </c>
    </row>
    <row r="24">
      <c r="A24" s="367" t="s">
        <v>39</v>
      </c>
      <c r="B24" s="377">
        <v>20.0</v>
      </c>
      <c r="C24" s="368" t="s">
        <v>396</v>
      </c>
      <c r="D24" s="44" t="s">
        <v>438</v>
      </c>
      <c r="E24" s="368">
        <v>13.0</v>
      </c>
      <c r="F24" s="368">
        <v>2.0</v>
      </c>
      <c r="G24" s="369" t="s">
        <v>62</v>
      </c>
      <c r="H24" s="320"/>
      <c r="I24" s="286" t="s">
        <v>62</v>
      </c>
    </row>
    <row r="25">
      <c r="A25" s="283" t="s">
        <v>39</v>
      </c>
      <c r="B25" s="339">
        <v>21.0</v>
      </c>
      <c r="C25" s="285" t="s">
        <v>457</v>
      </c>
      <c r="D25" s="286" t="s">
        <v>366</v>
      </c>
      <c r="E25" s="285">
        <v>6.0</v>
      </c>
      <c r="F25" s="285">
        <v>14.0</v>
      </c>
      <c r="G25" s="287" t="s">
        <v>57</v>
      </c>
      <c r="H25" s="320"/>
      <c r="I25" s="286" t="s">
        <v>57</v>
      </c>
    </row>
    <row r="26">
      <c r="A26" s="283" t="s">
        <v>39</v>
      </c>
      <c r="B26" s="339">
        <v>26.0</v>
      </c>
      <c r="C26" s="285" t="s">
        <v>248</v>
      </c>
      <c r="D26" s="286" t="s">
        <v>438</v>
      </c>
      <c r="E26" s="285">
        <v>5.0</v>
      </c>
      <c r="F26" s="285">
        <v>6.0</v>
      </c>
      <c r="G26" s="287" t="s">
        <v>57</v>
      </c>
      <c r="H26" s="320"/>
      <c r="I26" s="286" t="s">
        <v>57</v>
      </c>
    </row>
    <row r="27">
      <c r="A27" s="326" t="s">
        <v>39</v>
      </c>
      <c r="B27" s="345">
        <v>27.0</v>
      </c>
      <c r="C27" s="299" t="s">
        <v>373</v>
      </c>
      <c r="D27" s="298" t="s">
        <v>438</v>
      </c>
      <c r="E27" s="299">
        <v>6.0</v>
      </c>
      <c r="F27" s="299">
        <v>6.0</v>
      </c>
      <c r="G27" s="300" t="s">
        <v>69</v>
      </c>
      <c r="H27" s="320"/>
      <c r="I27" s="286" t="s">
        <v>69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471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81</v>
      </c>
      <c r="B30" s="356">
        <v>7.0</v>
      </c>
      <c r="C30" s="211" t="s">
        <v>462</v>
      </c>
      <c r="D30" s="330" t="s">
        <v>388</v>
      </c>
      <c r="E30" s="211">
        <v>6.0</v>
      </c>
      <c r="F30" s="211">
        <v>10.0</v>
      </c>
      <c r="G30" s="331" t="s">
        <v>57</v>
      </c>
      <c r="H30" s="412"/>
      <c r="I30" s="286" t="s">
        <v>57</v>
      </c>
    </row>
    <row r="31">
      <c r="A31" s="255" t="s">
        <v>304</v>
      </c>
      <c r="B31" s="52"/>
      <c r="C31" s="52"/>
      <c r="D31" s="256" t="s">
        <v>194</v>
      </c>
      <c r="E31" s="257">
        <f t="shared" ref="E31:F31" si="1">SUM(E7:E30)</f>
        <v>156</v>
      </c>
      <c r="F31" s="257">
        <f t="shared" si="1"/>
        <v>94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COUNTIF(G5:G32,"W")&amp;"-"&amp;COUNTIF(G5:G32,"L")&amp;"-"&amp;COUNTIF(G5:G32,"T")&amp;"-"&amp;COUNTIF(G5:G32,"OTL")</f>
        <v>11-11-1-0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COUNTIF(I5:I32,"W")&amp;"-"&amp;COUNTIF(I5:I32,"L")&amp;"-"&amp;COUNTIF(I5:I32,"T")&amp;"-"&amp;COUNTIF(I5:I32,"OTL")</f>
        <v>10-8-1-0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472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26.0</v>
      </c>
      <c r="C8" s="406" t="s">
        <v>318</v>
      </c>
      <c r="D8" s="405" t="s">
        <v>366</v>
      </c>
      <c r="E8" s="406">
        <v>9.0</v>
      </c>
      <c r="F8" s="406">
        <v>7.0</v>
      </c>
      <c r="G8" s="407" t="s">
        <v>62</v>
      </c>
      <c r="H8" s="320"/>
      <c r="I8" s="13"/>
    </row>
    <row r="9">
      <c r="A9" s="367" t="s">
        <v>27</v>
      </c>
      <c r="B9" s="44">
        <v>1.0</v>
      </c>
      <c r="C9" s="368" t="s">
        <v>395</v>
      </c>
      <c r="D9" s="44" t="s">
        <v>438</v>
      </c>
      <c r="E9" s="368">
        <v>17.0</v>
      </c>
      <c r="F9" s="368">
        <v>6.0</v>
      </c>
      <c r="G9" s="369" t="s">
        <v>62</v>
      </c>
      <c r="H9" s="318"/>
      <c r="I9" s="317" t="s">
        <v>62</v>
      </c>
    </row>
    <row r="10">
      <c r="A10" s="408" t="s">
        <v>179</v>
      </c>
      <c r="B10" s="409">
        <v>4.0</v>
      </c>
      <c r="C10" s="410" t="s">
        <v>417</v>
      </c>
      <c r="D10" s="409" t="s">
        <v>366</v>
      </c>
      <c r="E10" s="410">
        <v>8.0</v>
      </c>
      <c r="F10" s="410">
        <v>10.0</v>
      </c>
      <c r="G10" s="411" t="s">
        <v>57</v>
      </c>
      <c r="H10" s="320"/>
      <c r="I10" s="13"/>
    </row>
    <row r="11">
      <c r="A11" s="408" t="s">
        <v>179</v>
      </c>
      <c r="B11" s="409">
        <v>5.0</v>
      </c>
      <c r="C11" s="410" t="s">
        <v>473</v>
      </c>
      <c r="D11" s="409" t="s">
        <v>366</v>
      </c>
      <c r="E11" s="410">
        <v>2.0</v>
      </c>
      <c r="F11" s="410">
        <v>18.0</v>
      </c>
      <c r="G11" s="411" t="s">
        <v>57</v>
      </c>
      <c r="H11" s="320"/>
      <c r="I11" s="13"/>
    </row>
    <row r="12">
      <c r="A12" s="283" t="s">
        <v>27</v>
      </c>
      <c r="B12" s="286">
        <v>6.0</v>
      </c>
      <c r="C12" s="285" t="s">
        <v>375</v>
      </c>
      <c r="D12" s="286" t="s">
        <v>366</v>
      </c>
      <c r="E12" s="285">
        <v>6.0</v>
      </c>
      <c r="F12" s="285">
        <v>7.0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12.0</v>
      </c>
      <c r="C13" s="285" t="s">
        <v>75</v>
      </c>
      <c r="D13" s="286" t="s">
        <v>366</v>
      </c>
      <c r="E13" s="285">
        <v>11.0</v>
      </c>
      <c r="F13" s="285">
        <v>6.0</v>
      </c>
      <c r="G13" s="287" t="s">
        <v>62</v>
      </c>
      <c r="H13" s="320"/>
      <c r="I13" s="286" t="s">
        <v>62</v>
      </c>
    </row>
    <row r="14">
      <c r="A14" s="283" t="s">
        <v>27</v>
      </c>
      <c r="B14" s="286">
        <v>15.0</v>
      </c>
      <c r="C14" s="285" t="s">
        <v>271</v>
      </c>
      <c r="D14" s="286" t="s">
        <v>438</v>
      </c>
      <c r="E14" s="285">
        <v>12.0</v>
      </c>
      <c r="F14" s="285">
        <v>4.0</v>
      </c>
      <c r="G14" s="287" t="s">
        <v>62</v>
      </c>
      <c r="H14" s="320"/>
      <c r="I14" s="286" t="s">
        <v>62</v>
      </c>
    </row>
    <row r="15">
      <c r="A15" s="367" t="s">
        <v>27</v>
      </c>
      <c r="B15" s="44">
        <v>22.0</v>
      </c>
      <c r="C15" s="368" t="s">
        <v>426</v>
      </c>
      <c r="D15" s="44" t="s">
        <v>438</v>
      </c>
      <c r="E15" s="368">
        <v>5.0</v>
      </c>
      <c r="F15" s="368">
        <v>8.0</v>
      </c>
      <c r="G15" s="369" t="s">
        <v>57</v>
      </c>
      <c r="H15" s="320"/>
      <c r="I15" s="286" t="s">
        <v>57</v>
      </c>
    </row>
    <row r="16">
      <c r="A16" s="283" t="s">
        <v>35</v>
      </c>
      <c r="B16" s="286">
        <v>6.0</v>
      </c>
      <c r="C16" s="285" t="s">
        <v>448</v>
      </c>
      <c r="D16" s="286" t="s">
        <v>366</v>
      </c>
      <c r="E16" s="285">
        <v>5.0</v>
      </c>
      <c r="F16" s="285">
        <v>11.0</v>
      </c>
      <c r="G16" s="287" t="s">
        <v>57</v>
      </c>
      <c r="H16" s="320"/>
      <c r="I16" s="286" t="s">
        <v>57</v>
      </c>
    </row>
    <row r="17">
      <c r="A17" s="367" t="s">
        <v>35</v>
      </c>
      <c r="B17" s="44">
        <v>11.0</v>
      </c>
      <c r="C17" s="368" t="s">
        <v>474</v>
      </c>
      <c r="D17" s="44" t="s">
        <v>388</v>
      </c>
      <c r="E17" s="368">
        <v>3.0</v>
      </c>
      <c r="F17" s="368">
        <v>7.0</v>
      </c>
      <c r="G17" s="369" t="s">
        <v>57</v>
      </c>
      <c r="H17" s="320"/>
      <c r="I17" s="286" t="s">
        <v>57</v>
      </c>
    </row>
    <row r="18">
      <c r="A18" s="367" t="s">
        <v>35</v>
      </c>
      <c r="B18" s="44">
        <v>12.0</v>
      </c>
      <c r="C18" s="368" t="s">
        <v>211</v>
      </c>
      <c r="D18" s="44" t="s">
        <v>366</v>
      </c>
      <c r="E18" s="368">
        <v>5.0</v>
      </c>
      <c r="F18" s="368">
        <v>9.0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24.0</v>
      </c>
      <c r="C19" s="368" t="s">
        <v>417</v>
      </c>
      <c r="D19" s="44" t="s">
        <v>366</v>
      </c>
      <c r="E19" s="368">
        <v>6.0</v>
      </c>
      <c r="F19" s="368">
        <v>4.0</v>
      </c>
      <c r="G19" s="369" t="s">
        <v>62</v>
      </c>
      <c r="H19" s="320"/>
      <c r="I19" s="286" t="s">
        <v>62</v>
      </c>
    </row>
    <row r="20">
      <c r="A20" s="367" t="s">
        <v>38</v>
      </c>
      <c r="B20" s="44">
        <v>31.0</v>
      </c>
      <c r="C20" s="368" t="s">
        <v>272</v>
      </c>
      <c r="D20" s="44" t="s">
        <v>438</v>
      </c>
      <c r="E20" s="368">
        <v>6.0</v>
      </c>
      <c r="F20" s="368">
        <v>8.0</v>
      </c>
      <c r="G20" s="369" t="s">
        <v>57</v>
      </c>
      <c r="H20" s="320"/>
      <c r="I20" s="286" t="s">
        <v>57</v>
      </c>
    </row>
    <row r="21">
      <c r="A21" s="367" t="s">
        <v>39</v>
      </c>
      <c r="B21" s="44">
        <v>7.0</v>
      </c>
      <c r="C21" s="368" t="s">
        <v>244</v>
      </c>
      <c r="D21" s="44" t="s">
        <v>438</v>
      </c>
      <c r="E21" s="368">
        <v>15.0</v>
      </c>
      <c r="F21" s="368">
        <v>10.0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11.0</v>
      </c>
      <c r="C22" s="368" t="s">
        <v>149</v>
      </c>
      <c r="D22" s="44" t="s">
        <v>366</v>
      </c>
      <c r="E22" s="368">
        <v>11.0</v>
      </c>
      <c r="F22" s="368">
        <v>8.0</v>
      </c>
      <c r="G22" s="369" t="s">
        <v>62</v>
      </c>
      <c r="H22" s="320"/>
      <c r="I22" s="286" t="s">
        <v>62</v>
      </c>
    </row>
    <row r="23">
      <c r="A23" s="367" t="s">
        <v>39</v>
      </c>
      <c r="B23" s="377">
        <v>14.0</v>
      </c>
      <c r="C23" s="368" t="s">
        <v>439</v>
      </c>
      <c r="D23" s="44" t="s">
        <v>438</v>
      </c>
      <c r="E23" s="368">
        <v>6.0</v>
      </c>
      <c r="F23" s="368">
        <v>7.0</v>
      </c>
      <c r="G23" s="369" t="s">
        <v>57</v>
      </c>
      <c r="H23" s="320"/>
      <c r="I23" s="286" t="s">
        <v>57</v>
      </c>
    </row>
    <row r="24">
      <c r="A24" s="367" t="s">
        <v>39</v>
      </c>
      <c r="B24" s="377">
        <v>18.0</v>
      </c>
      <c r="C24" s="368" t="s">
        <v>425</v>
      </c>
      <c r="D24" s="44" t="s">
        <v>366</v>
      </c>
      <c r="E24" s="368">
        <v>14.0</v>
      </c>
      <c r="F24" s="368">
        <v>2.0</v>
      </c>
      <c r="G24" s="369" t="s">
        <v>62</v>
      </c>
      <c r="H24" s="320"/>
      <c r="I24" s="286" t="s">
        <v>62</v>
      </c>
    </row>
    <row r="25">
      <c r="A25" s="283" t="s">
        <v>39</v>
      </c>
      <c r="B25" s="339">
        <v>21.0</v>
      </c>
      <c r="C25" s="285" t="s">
        <v>248</v>
      </c>
      <c r="D25" s="286" t="s">
        <v>438</v>
      </c>
      <c r="E25" s="285">
        <v>7.0</v>
      </c>
      <c r="F25" s="285">
        <v>6.0</v>
      </c>
      <c r="G25" s="287" t="s">
        <v>62</v>
      </c>
      <c r="H25" s="320"/>
      <c r="I25" s="286" t="s">
        <v>62</v>
      </c>
    </row>
    <row r="26">
      <c r="A26" s="283" t="s">
        <v>39</v>
      </c>
      <c r="B26" s="339">
        <v>24.0</v>
      </c>
      <c r="C26" s="285" t="s">
        <v>373</v>
      </c>
      <c r="D26" s="286" t="s">
        <v>438</v>
      </c>
      <c r="E26" s="285">
        <v>10.0</v>
      </c>
      <c r="F26" s="285">
        <v>10.0</v>
      </c>
      <c r="G26" s="287" t="s">
        <v>69</v>
      </c>
      <c r="H26" s="320"/>
      <c r="I26" s="286" t="s">
        <v>69</v>
      </c>
    </row>
    <row r="27">
      <c r="A27" s="408" t="s">
        <v>258</v>
      </c>
      <c r="B27" s="420">
        <v>25.0</v>
      </c>
      <c r="C27" s="410" t="s">
        <v>475</v>
      </c>
      <c r="D27" s="409" t="s">
        <v>366</v>
      </c>
      <c r="E27" s="410">
        <v>4.0</v>
      </c>
      <c r="F27" s="410">
        <v>8.0</v>
      </c>
      <c r="G27" s="411" t="s">
        <v>57</v>
      </c>
      <c r="H27" s="320"/>
      <c r="I27" s="13"/>
    </row>
    <row r="28">
      <c r="A28" s="326" t="s">
        <v>39</v>
      </c>
      <c r="B28" s="345">
        <v>28.0</v>
      </c>
      <c r="C28" s="299" t="s">
        <v>420</v>
      </c>
      <c r="D28" s="298" t="s">
        <v>438</v>
      </c>
      <c r="E28" s="299">
        <v>6.0</v>
      </c>
      <c r="F28" s="299">
        <v>2.0</v>
      </c>
      <c r="G28" s="300" t="s">
        <v>62</v>
      </c>
      <c r="H28" s="320"/>
      <c r="I28" s="286" t="s">
        <v>62</v>
      </c>
    </row>
    <row r="29">
      <c r="A29" s="414"/>
      <c r="B29" s="415"/>
      <c r="C29" s="416"/>
      <c r="D29" s="417"/>
      <c r="E29" s="416"/>
      <c r="F29" s="416"/>
      <c r="G29" s="418"/>
      <c r="H29" s="318"/>
      <c r="I29" s="366"/>
    </row>
    <row r="30">
      <c r="A30" s="293" t="s">
        <v>476</v>
      </c>
      <c r="B30" s="11"/>
      <c r="C30" s="11"/>
      <c r="D30" s="11"/>
      <c r="E30" s="11"/>
      <c r="F30" s="11"/>
      <c r="G30" s="12"/>
      <c r="H30" s="318"/>
      <c r="I30" s="366"/>
    </row>
    <row r="31">
      <c r="A31" s="371" t="s">
        <v>81</v>
      </c>
      <c r="B31" s="372">
        <v>3.0</v>
      </c>
      <c r="C31" s="373" t="s">
        <v>477</v>
      </c>
      <c r="D31" s="374" t="s">
        <v>388</v>
      </c>
      <c r="E31" s="373">
        <v>7.0</v>
      </c>
      <c r="F31" s="373">
        <v>6.0</v>
      </c>
      <c r="G31" s="375" t="s">
        <v>62</v>
      </c>
      <c r="H31" s="412"/>
      <c r="I31" s="286" t="s">
        <v>62</v>
      </c>
    </row>
    <row r="32">
      <c r="A32" s="297" t="s">
        <v>81</v>
      </c>
      <c r="B32" s="345">
        <v>8.0</v>
      </c>
      <c r="C32" s="299" t="s">
        <v>478</v>
      </c>
      <c r="D32" s="298" t="s">
        <v>388</v>
      </c>
      <c r="E32" s="299">
        <v>4.0</v>
      </c>
      <c r="F32" s="299">
        <v>8.0</v>
      </c>
      <c r="G32" s="300" t="s">
        <v>57</v>
      </c>
      <c r="H32" s="412"/>
      <c r="I32" s="286" t="s">
        <v>57</v>
      </c>
    </row>
    <row r="33">
      <c r="A33" s="255" t="s">
        <v>304</v>
      </c>
      <c r="B33" s="52"/>
      <c r="C33" s="52"/>
      <c r="D33" s="256" t="s">
        <v>194</v>
      </c>
      <c r="E33" s="257">
        <f t="shared" ref="E33:F33" si="1">SUM(E8:E32)</f>
        <v>179</v>
      </c>
      <c r="F33" s="257">
        <f t="shared" si="1"/>
        <v>172</v>
      </c>
      <c r="G33" s="258"/>
      <c r="H33" s="318"/>
      <c r="I33" s="366"/>
    </row>
  </sheetData>
  <mergeCells count="3">
    <mergeCell ref="A5:G6"/>
    <mergeCell ref="A30:G30"/>
    <mergeCell ref="A33:C33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COUNTIF(G5:G26,"W")&amp;"-"&amp;COUNTIF(G5:G26,"L")&amp;"-"&amp;COUNTIF(G5:G26,"T")&amp;"-"&amp;COUNTIF(G5:G26,"OTL")</f>
        <v>13-4-2-0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COUNTIF(I5:I26,"W")&amp;"-"&amp;COUNTIF(I5:I26,"L")&amp;"-"&amp;COUNTIF(I5:I26,"T")&amp;"-"&amp;COUNTIF(I5:I26,"OTL")</f>
        <v>13-3-2-0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479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94" t="s">
        <v>27</v>
      </c>
      <c r="B8" s="395">
        <v>1.0</v>
      </c>
      <c r="C8" s="396" t="s">
        <v>244</v>
      </c>
      <c r="D8" s="395" t="s">
        <v>438</v>
      </c>
      <c r="E8" s="396">
        <v>5.0</v>
      </c>
      <c r="F8" s="396">
        <v>4.0</v>
      </c>
      <c r="G8" s="397" t="s">
        <v>62</v>
      </c>
      <c r="H8" s="320"/>
      <c r="I8" s="286" t="s">
        <v>62</v>
      </c>
    </row>
    <row r="9">
      <c r="A9" s="408" t="s">
        <v>179</v>
      </c>
      <c r="B9" s="409">
        <v>2.0</v>
      </c>
      <c r="C9" s="410" t="s">
        <v>199</v>
      </c>
      <c r="D9" s="409" t="s">
        <v>366</v>
      </c>
      <c r="E9" s="410">
        <v>5.0</v>
      </c>
      <c r="F9" s="410">
        <v>7.0</v>
      </c>
      <c r="G9" s="411" t="s">
        <v>57</v>
      </c>
      <c r="H9" s="318"/>
      <c r="I9" s="366"/>
    </row>
    <row r="10">
      <c r="A10" s="367" t="s">
        <v>27</v>
      </c>
      <c r="B10" s="44">
        <v>6.0</v>
      </c>
      <c r="C10" s="368" t="s">
        <v>439</v>
      </c>
      <c r="D10" s="44" t="s">
        <v>438</v>
      </c>
      <c r="E10" s="368">
        <v>10.0</v>
      </c>
      <c r="F10" s="368">
        <v>7.0</v>
      </c>
      <c r="G10" s="369" t="s">
        <v>62</v>
      </c>
      <c r="H10" s="320"/>
      <c r="I10" s="286" t="s">
        <v>62</v>
      </c>
    </row>
    <row r="11">
      <c r="A11" s="283" t="s">
        <v>27</v>
      </c>
      <c r="B11" s="286">
        <v>16.0</v>
      </c>
      <c r="C11" s="285" t="s">
        <v>129</v>
      </c>
      <c r="D11" s="286" t="s">
        <v>366</v>
      </c>
      <c r="E11" s="285">
        <v>5.0</v>
      </c>
      <c r="F11" s="285">
        <v>3.0</v>
      </c>
      <c r="G11" s="287" t="s">
        <v>62</v>
      </c>
      <c r="H11" s="320"/>
      <c r="I11" s="286" t="s">
        <v>62</v>
      </c>
    </row>
    <row r="12">
      <c r="A12" s="283" t="s">
        <v>27</v>
      </c>
      <c r="B12" s="286">
        <v>23.0</v>
      </c>
      <c r="C12" s="145" t="s">
        <v>392</v>
      </c>
      <c r="D12" s="286" t="s">
        <v>438</v>
      </c>
      <c r="E12" s="285">
        <v>9.0</v>
      </c>
      <c r="F12" s="285">
        <v>4.0</v>
      </c>
      <c r="G12" s="287" t="s">
        <v>62</v>
      </c>
      <c r="H12" s="320"/>
      <c r="I12" s="286" t="s">
        <v>62</v>
      </c>
    </row>
    <row r="13">
      <c r="A13" s="283" t="s">
        <v>35</v>
      </c>
      <c r="B13" s="286">
        <v>3.0</v>
      </c>
      <c r="C13" s="285" t="s">
        <v>397</v>
      </c>
      <c r="D13" s="286" t="s">
        <v>438</v>
      </c>
      <c r="E13" s="285">
        <v>8.0</v>
      </c>
      <c r="F13" s="285">
        <v>2.0</v>
      </c>
      <c r="G13" s="287" t="s">
        <v>62</v>
      </c>
      <c r="H13" s="320"/>
      <c r="I13" s="286" t="s">
        <v>62</v>
      </c>
    </row>
    <row r="14">
      <c r="A14" s="283" t="s">
        <v>35</v>
      </c>
      <c r="B14" s="286">
        <v>4.0</v>
      </c>
      <c r="C14" s="285" t="s">
        <v>149</v>
      </c>
      <c r="D14" s="286" t="s">
        <v>366</v>
      </c>
      <c r="E14" s="285">
        <v>7.0</v>
      </c>
      <c r="F14" s="285">
        <v>6.0</v>
      </c>
      <c r="G14" s="287" t="s">
        <v>62</v>
      </c>
      <c r="H14" s="320"/>
      <c r="I14" s="286" t="s">
        <v>62</v>
      </c>
    </row>
    <row r="15">
      <c r="A15" s="367" t="s">
        <v>38</v>
      </c>
      <c r="B15" s="44">
        <v>24.0</v>
      </c>
      <c r="C15" s="368" t="s">
        <v>375</v>
      </c>
      <c r="D15" s="44" t="s">
        <v>366</v>
      </c>
      <c r="E15" s="368">
        <v>6.0</v>
      </c>
      <c r="F15" s="368">
        <v>9.0</v>
      </c>
      <c r="G15" s="369" t="s">
        <v>57</v>
      </c>
      <c r="H15" s="320"/>
      <c r="I15" s="286" t="s">
        <v>57</v>
      </c>
    </row>
    <row r="16">
      <c r="A16" s="283" t="s">
        <v>38</v>
      </c>
      <c r="B16" s="286">
        <v>25.0</v>
      </c>
      <c r="C16" s="285" t="s">
        <v>236</v>
      </c>
      <c r="D16" s="286" t="s">
        <v>438</v>
      </c>
      <c r="E16" s="285">
        <v>14.0</v>
      </c>
      <c r="F16" s="285">
        <v>6.0</v>
      </c>
      <c r="G16" s="287" t="s">
        <v>62</v>
      </c>
      <c r="H16" s="320"/>
      <c r="I16" s="286" t="s">
        <v>62</v>
      </c>
    </row>
    <row r="17">
      <c r="A17" s="367" t="s">
        <v>39</v>
      </c>
      <c r="B17" s="44">
        <v>2.0</v>
      </c>
      <c r="C17" s="368" t="s">
        <v>468</v>
      </c>
      <c r="D17" s="44" t="s">
        <v>366</v>
      </c>
      <c r="E17" s="368">
        <v>13.0</v>
      </c>
      <c r="F17" s="368">
        <v>7.0</v>
      </c>
      <c r="G17" s="369" t="s">
        <v>62</v>
      </c>
      <c r="H17" s="320"/>
      <c r="I17" s="286" t="s">
        <v>62</v>
      </c>
    </row>
    <row r="18">
      <c r="A18" s="367" t="s">
        <v>39</v>
      </c>
      <c r="B18" s="44">
        <v>6.0</v>
      </c>
      <c r="C18" s="368" t="s">
        <v>465</v>
      </c>
      <c r="D18" s="44" t="s">
        <v>366</v>
      </c>
      <c r="E18" s="368">
        <v>3.0</v>
      </c>
      <c r="F18" s="368">
        <v>10.0</v>
      </c>
      <c r="G18" s="369" t="s">
        <v>57</v>
      </c>
      <c r="H18" s="320"/>
      <c r="I18" s="286" t="s">
        <v>57</v>
      </c>
    </row>
    <row r="19">
      <c r="A19" s="367" t="s">
        <v>39</v>
      </c>
      <c r="B19" s="44">
        <v>8.0</v>
      </c>
      <c r="C19" s="368" t="s">
        <v>248</v>
      </c>
      <c r="D19" s="44" t="s">
        <v>438</v>
      </c>
      <c r="E19" s="368">
        <v>8.0</v>
      </c>
      <c r="F19" s="368">
        <v>4.0</v>
      </c>
      <c r="G19" s="369" t="s">
        <v>62</v>
      </c>
      <c r="H19" s="320"/>
      <c r="I19" s="286" t="s">
        <v>62</v>
      </c>
    </row>
    <row r="20">
      <c r="A20" s="367" t="s">
        <v>39</v>
      </c>
      <c r="B20" s="44">
        <v>12.0</v>
      </c>
      <c r="C20" s="368" t="s">
        <v>425</v>
      </c>
      <c r="D20" s="44" t="s">
        <v>366</v>
      </c>
      <c r="E20" s="368">
        <v>6.0</v>
      </c>
      <c r="F20" s="368">
        <v>11.0</v>
      </c>
      <c r="G20" s="369" t="s">
        <v>57</v>
      </c>
      <c r="H20" s="320"/>
      <c r="I20" s="286" t="s">
        <v>57</v>
      </c>
    </row>
    <row r="21">
      <c r="A21" s="367" t="s">
        <v>39</v>
      </c>
      <c r="B21" s="44">
        <v>15.0</v>
      </c>
      <c r="C21" s="368" t="s">
        <v>401</v>
      </c>
      <c r="D21" s="44" t="s">
        <v>438</v>
      </c>
      <c r="E21" s="368">
        <v>9.0</v>
      </c>
      <c r="F21" s="368">
        <v>8.0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16.0</v>
      </c>
      <c r="C22" s="368" t="s">
        <v>402</v>
      </c>
      <c r="D22" s="44" t="s">
        <v>366</v>
      </c>
      <c r="E22" s="368">
        <v>8.0</v>
      </c>
      <c r="F22" s="368">
        <v>4.0</v>
      </c>
      <c r="G22" s="369" t="s">
        <v>62</v>
      </c>
      <c r="H22" s="320"/>
      <c r="I22" s="286" t="s">
        <v>62</v>
      </c>
    </row>
    <row r="23">
      <c r="A23" s="367" t="s">
        <v>39</v>
      </c>
      <c r="B23" s="377">
        <v>20.0</v>
      </c>
      <c r="C23" s="368" t="s">
        <v>75</v>
      </c>
      <c r="D23" s="44" t="s">
        <v>366</v>
      </c>
      <c r="E23" s="368">
        <v>7.0</v>
      </c>
      <c r="F23" s="368">
        <v>7.0</v>
      </c>
      <c r="G23" s="369" t="s">
        <v>69</v>
      </c>
      <c r="H23" s="320"/>
      <c r="I23" s="286" t="s">
        <v>69</v>
      </c>
    </row>
    <row r="24">
      <c r="A24" s="367" t="s">
        <v>39</v>
      </c>
      <c r="B24" s="377">
        <v>22.0</v>
      </c>
      <c r="C24" s="368" t="s">
        <v>272</v>
      </c>
      <c r="D24" s="44" t="s">
        <v>438</v>
      </c>
      <c r="E24" s="368">
        <v>5.0</v>
      </c>
      <c r="F24" s="368">
        <v>5.0</v>
      </c>
      <c r="G24" s="369" t="s">
        <v>69</v>
      </c>
      <c r="H24" s="320"/>
      <c r="I24" s="286" t="s">
        <v>69</v>
      </c>
    </row>
    <row r="25">
      <c r="A25" s="283" t="s">
        <v>39</v>
      </c>
      <c r="B25" s="339">
        <v>23.0</v>
      </c>
      <c r="C25" s="285" t="s">
        <v>457</v>
      </c>
      <c r="D25" s="286" t="s">
        <v>366</v>
      </c>
      <c r="E25" s="285">
        <v>5.0</v>
      </c>
      <c r="F25" s="285">
        <v>3.0</v>
      </c>
      <c r="G25" s="287" t="s">
        <v>62</v>
      </c>
      <c r="H25" s="320"/>
      <c r="I25" s="286" t="s">
        <v>62</v>
      </c>
    </row>
    <row r="26">
      <c r="A26" s="326" t="s">
        <v>81</v>
      </c>
      <c r="B26" s="345">
        <v>1.0</v>
      </c>
      <c r="C26" s="299" t="s">
        <v>140</v>
      </c>
      <c r="D26" s="298" t="s">
        <v>366</v>
      </c>
      <c r="E26" s="299">
        <v>15.0</v>
      </c>
      <c r="F26" s="299">
        <v>4.0</v>
      </c>
      <c r="G26" s="300" t="s">
        <v>62</v>
      </c>
      <c r="H26" s="320"/>
      <c r="I26" s="286" t="s">
        <v>62</v>
      </c>
    </row>
    <row r="27">
      <c r="A27" s="255" t="s">
        <v>304</v>
      </c>
      <c r="B27" s="52"/>
      <c r="C27" s="52"/>
      <c r="D27" s="256" t="s">
        <v>194</v>
      </c>
      <c r="E27" s="257">
        <f t="shared" ref="E27:F27" si="1">SUM(E8:E26)</f>
        <v>148</v>
      </c>
      <c r="F27" s="257">
        <f t="shared" si="1"/>
        <v>111</v>
      </c>
      <c r="G27" s="258"/>
      <c r="H27" s="318"/>
      <c r="I27" s="366"/>
    </row>
  </sheetData>
  <mergeCells count="2">
    <mergeCell ref="A5:G6"/>
    <mergeCell ref="A27:C27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COUNTIF(G5:G29,"W")&amp;"-"&amp;COUNTIF(G5:G29,"L")&amp;"-"&amp;COUNTIF(G5:G29,"T")&amp;"-"&amp;COUNTIF(G5:G29,"OTL")</f>
        <v>7-11-2-0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7-10-2-0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480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94" t="s">
        <v>19</v>
      </c>
      <c r="B8" s="395">
        <v>27.0</v>
      </c>
      <c r="C8" s="396" t="s">
        <v>420</v>
      </c>
      <c r="D8" s="395" t="s">
        <v>438</v>
      </c>
      <c r="E8" s="396">
        <v>5.0</v>
      </c>
      <c r="F8" s="396">
        <v>6.0</v>
      </c>
      <c r="G8" s="397" t="s">
        <v>57</v>
      </c>
      <c r="H8" s="320"/>
      <c r="I8" s="286" t="s">
        <v>57</v>
      </c>
    </row>
    <row r="9">
      <c r="A9" s="367" t="s">
        <v>27</v>
      </c>
      <c r="B9" s="44">
        <v>3.0</v>
      </c>
      <c r="C9" s="368" t="s">
        <v>439</v>
      </c>
      <c r="D9" s="44" t="s">
        <v>438</v>
      </c>
      <c r="E9" s="368">
        <v>5.0</v>
      </c>
      <c r="F9" s="368">
        <v>3.0</v>
      </c>
      <c r="G9" s="369" t="s">
        <v>57</v>
      </c>
      <c r="H9" s="318"/>
      <c r="I9" s="317" t="s">
        <v>57</v>
      </c>
    </row>
    <row r="10">
      <c r="A10" s="367" t="s">
        <v>27</v>
      </c>
      <c r="B10" s="44">
        <v>10.0</v>
      </c>
      <c r="C10" s="368" t="s">
        <v>465</v>
      </c>
      <c r="D10" s="44" t="s">
        <v>366</v>
      </c>
      <c r="E10" s="368">
        <v>6.0</v>
      </c>
      <c r="F10" s="368">
        <v>10.0</v>
      </c>
      <c r="G10" s="369" t="s">
        <v>62</v>
      </c>
      <c r="H10" s="320"/>
      <c r="I10" s="286" t="s">
        <v>62</v>
      </c>
    </row>
    <row r="11">
      <c r="A11" s="283" t="s">
        <v>27</v>
      </c>
      <c r="B11" s="286">
        <v>17.0</v>
      </c>
      <c r="C11" s="285" t="s">
        <v>199</v>
      </c>
      <c r="D11" s="286" t="s">
        <v>366</v>
      </c>
      <c r="E11" s="285">
        <v>6.0</v>
      </c>
      <c r="F11" s="285">
        <v>10.0</v>
      </c>
      <c r="G11" s="287" t="s">
        <v>57</v>
      </c>
      <c r="H11" s="320"/>
      <c r="I11" s="286" t="s">
        <v>57</v>
      </c>
    </row>
    <row r="12">
      <c r="A12" s="283" t="s">
        <v>27</v>
      </c>
      <c r="B12" s="286">
        <v>24.0</v>
      </c>
      <c r="C12" s="285" t="s">
        <v>420</v>
      </c>
      <c r="D12" s="286" t="s">
        <v>438</v>
      </c>
      <c r="E12" s="285">
        <v>2.0</v>
      </c>
      <c r="F12" s="285">
        <v>6.0</v>
      </c>
      <c r="G12" s="287" t="s">
        <v>57</v>
      </c>
      <c r="H12" s="320"/>
      <c r="I12" s="286" t="s">
        <v>57</v>
      </c>
    </row>
    <row r="13">
      <c r="A13" s="283" t="s">
        <v>35</v>
      </c>
      <c r="B13" s="286">
        <v>2.0</v>
      </c>
      <c r="C13" s="285" t="s">
        <v>481</v>
      </c>
      <c r="D13" s="286" t="s">
        <v>366</v>
      </c>
      <c r="E13" s="285">
        <v>10.0</v>
      </c>
      <c r="F13" s="285">
        <v>3.0</v>
      </c>
      <c r="G13" s="287" t="s">
        <v>62</v>
      </c>
      <c r="H13" s="320"/>
      <c r="I13" s="286" t="s">
        <v>62</v>
      </c>
    </row>
    <row r="14">
      <c r="A14" s="283" t="s">
        <v>35</v>
      </c>
      <c r="B14" s="286">
        <v>8.0</v>
      </c>
      <c r="C14" s="285" t="s">
        <v>373</v>
      </c>
      <c r="D14" s="286" t="s">
        <v>438</v>
      </c>
      <c r="E14" s="285">
        <v>3.0</v>
      </c>
      <c r="F14" s="285">
        <v>4.0</v>
      </c>
      <c r="G14" s="287" t="s">
        <v>57</v>
      </c>
      <c r="H14" s="320"/>
      <c r="I14" s="286" t="s">
        <v>57</v>
      </c>
    </row>
    <row r="15">
      <c r="A15" s="367" t="s">
        <v>35</v>
      </c>
      <c r="B15" s="44">
        <v>15.0</v>
      </c>
      <c r="C15" s="368" t="s">
        <v>442</v>
      </c>
      <c r="D15" s="44" t="s">
        <v>438</v>
      </c>
      <c r="E15" s="368">
        <v>2.0</v>
      </c>
      <c r="F15" s="368">
        <v>9.0</v>
      </c>
      <c r="G15" s="369" t="s">
        <v>57</v>
      </c>
      <c r="H15" s="320"/>
      <c r="I15" s="286" t="s">
        <v>57</v>
      </c>
    </row>
    <row r="16">
      <c r="A16" s="283" t="s">
        <v>38</v>
      </c>
      <c r="B16" s="286">
        <v>9.0</v>
      </c>
      <c r="C16" s="285" t="s">
        <v>129</v>
      </c>
      <c r="D16" s="286" t="s">
        <v>366</v>
      </c>
      <c r="E16" s="285">
        <v>0.0</v>
      </c>
      <c r="F16" s="285">
        <v>8.0</v>
      </c>
      <c r="G16" s="287" t="s">
        <v>57</v>
      </c>
      <c r="H16" s="320"/>
      <c r="I16" s="286" t="s">
        <v>57</v>
      </c>
    </row>
    <row r="17">
      <c r="A17" s="367" t="s">
        <v>287</v>
      </c>
      <c r="B17" s="44">
        <v>12.0</v>
      </c>
      <c r="C17" s="368" t="s">
        <v>395</v>
      </c>
      <c r="D17" s="44" t="s">
        <v>438</v>
      </c>
      <c r="E17" s="368">
        <v>0.0</v>
      </c>
      <c r="F17" s="368">
        <v>1.0</v>
      </c>
      <c r="G17" s="369" t="s">
        <v>57</v>
      </c>
      <c r="H17" s="320"/>
      <c r="I17" s="286" t="s">
        <v>57</v>
      </c>
    </row>
    <row r="18">
      <c r="A18" s="408" t="s">
        <v>482</v>
      </c>
      <c r="B18" s="409">
        <v>13.0</v>
      </c>
      <c r="C18" s="410" t="s">
        <v>375</v>
      </c>
      <c r="D18" s="409" t="s">
        <v>366</v>
      </c>
      <c r="E18" s="410">
        <v>0.0</v>
      </c>
      <c r="F18" s="410">
        <v>1.0</v>
      </c>
      <c r="G18" s="411" t="s">
        <v>57</v>
      </c>
      <c r="H18" s="320"/>
      <c r="I18" s="13"/>
    </row>
    <row r="19">
      <c r="A19" s="367" t="s">
        <v>38</v>
      </c>
      <c r="B19" s="44">
        <v>19.0</v>
      </c>
      <c r="C19" s="368" t="s">
        <v>417</v>
      </c>
      <c r="D19" s="44" t="s">
        <v>366</v>
      </c>
      <c r="E19" s="368">
        <v>4.0</v>
      </c>
      <c r="F19" s="368">
        <v>6.0</v>
      </c>
      <c r="G19" s="369" t="s">
        <v>57</v>
      </c>
      <c r="H19" s="320"/>
      <c r="I19" s="286" t="s">
        <v>57</v>
      </c>
    </row>
    <row r="20">
      <c r="A20" s="367" t="s">
        <v>273</v>
      </c>
      <c r="B20" s="44">
        <v>2.0</v>
      </c>
      <c r="C20" s="368" t="s">
        <v>251</v>
      </c>
      <c r="D20" s="44" t="s">
        <v>438</v>
      </c>
      <c r="E20" s="368">
        <v>1.0</v>
      </c>
      <c r="F20" s="368">
        <v>0.0</v>
      </c>
      <c r="G20" s="369" t="s">
        <v>62</v>
      </c>
      <c r="H20" s="320"/>
      <c r="I20" s="286" t="s">
        <v>62</v>
      </c>
    </row>
    <row r="21">
      <c r="A21" s="367" t="s">
        <v>39</v>
      </c>
      <c r="B21" s="44">
        <v>3.0</v>
      </c>
      <c r="C21" s="368" t="s">
        <v>140</v>
      </c>
      <c r="D21" s="44" t="s">
        <v>366</v>
      </c>
      <c r="E21" s="368">
        <v>6.0</v>
      </c>
      <c r="F21" s="368">
        <v>5.0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13.0</v>
      </c>
      <c r="C22" s="368" t="s">
        <v>425</v>
      </c>
      <c r="D22" s="44" t="s">
        <v>366</v>
      </c>
      <c r="E22" s="368">
        <v>10.0</v>
      </c>
      <c r="F22" s="368">
        <v>7.0</v>
      </c>
      <c r="G22" s="369" t="s">
        <v>62</v>
      </c>
      <c r="H22" s="320"/>
      <c r="I22" s="286" t="s">
        <v>62</v>
      </c>
    </row>
    <row r="23">
      <c r="A23" s="367" t="s">
        <v>39</v>
      </c>
      <c r="B23" s="377">
        <v>16.0</v>
      </c>
      <c r="C23" s="368" t="s">
        <v>426</v>
      </c>
      <c r="D23" s="44" t="s">
        <v>438</v>
      </c>
      <c r="E23" s="368">
        <v>6.0</v>
      </c>
      <c r="F23" s="368">
        <v>2.0</v>
      </c>
      <c r="G23" s="369" t="s">
        <v>62</v>
      </c>
      <c r="H23" s="320"/>
      <c r="I23" s="286" t="s">
        <v>62</v>
      </c>
    </row>
    <row r="24">
      <c r="A24" s="367" t="s">
        <v>39</v>
      </c>
      <c r="B24" s="377">
        <v>21.0</v>
      </c>
      <c r="C24" s="368" t="s">
        <v>211</v>
      </c>
      <c r="D24" s="44" t="s">
        <v>366</v>
      </c>
      <c r="E24" s="368">
        <v>4.0</v>
      </c>
      <c r="F24" s="368">
        <v>1.0</v>
      </c>
      <c r="G24" s="369" t="s">
        <v>62</v>
      </c>
      <c r="H24" s="320"/>
      <c r="I24" s="286" t="s">
        <v>62</v>
      </c>
    </row>
    <row r="25">
      <c r="A25" s="283" t="s">
        <v>39</v>
      </c>
      <c r="B25" s="339">
        <v>23.0</v>
      </c>
      <c r="C25" s="285" t="s">
        <v>243</v>
      </c>
      <c r="D25" s="286" t="s">
        <v>438</v>
      </c>
      <c r="E25" s="285">
        <v>7.0</v>
      </c>
      <c r="F25" s="285">
        <v>7.0</v>
      </c>
      <c r="G25" s="287" t="s">
        <v>69</v>
      </c>
      <c r="H25" s="320"/>
      <c r="I25" s="286" t="s">
        <v>69</v>
      </c>
    </row>
    <row r="26">
      <c r="A26" s="326" t="s">
        <v>39</v>
      </c>
      <c r="B26" s="345">
        <v>27.0</v>
      </c>
      <c r="C26" s="299" t="s">
        <v>412</v>
      </c>
      <c r="D26" s="298" t="s">
        <v>366</v>
      </c>
      <c r="E26" s="299">
        <v>6.0</v>
      </c>
      <c r="F26" s="299">
        <v>6.0</v>
      </c>
      <c r="G26" s="300" t="s">
        <v>69</v>
      </c>
      <c r="H26" s="320"/>
      <c r="I26" s="286" t="s">
        <v>69</v>
      </c>
    </row>
    <row r="27">
      <c r="A27" s="414"/>
      <c r="B27" s="415"/>
      <c r="C27" s="416"/>
      <c r="D27" s="417"/>
      <c r="E27" s="416"/>
      <c r="F27" s="416"/>
      <c r="G27" s="418"/>
      <c r="H27" s="318"/>
      <c r="I27" s="366"/>
    </row>
    <row r="28">
      <c r="A28" s="293" t="s">
        <v>483</v>
      </c>
      <c r="B28" s="11"/>
      <c r="C28" s="11"/>
      <c r="D28" s="11"/>
      <c r="E28" s="11"/>
      <c r="F28" s="11"/>
      <c r="G28" s="12"/>
      <c r="H28" s="318"/>
      <c r="I28" s="366"/>
    </row>
    <row r="29">
      <c r="A29" s="413" t="s">
        <v>81</v>
      </c>
      <c r="B29" s="356">
        <v>2.0</v>
      </c>
      <c r="C29" s="211" t="s">
        <v>478</v>
      </c>
      <c r="D29" s="330" t="s">
        <v>388</v>
      </c>
      <c r="E29" s="211">
        <v>4.0</v>
      </c>
      <c r="F29" s="211">
        <v>5.0</v>
      </c>
      <c r="G29" s="331" t="s">
        <v>57</v>
      </c>
      <c r="H29" s="412"/>
      <c r="I29" s="286" t="s">
        <v>57</v>
      </c>
    </row>
    <row r="30">
      <c r="A30" s="255" t="s">
        <v>193</v>
      </c>
      <c r="B30" s="52"/>
      <c r="C30" s="52"/>
      <c r="D30" s="256" t="s">
        <v>194</v>
      </c>
      <c r="E30" s="257">
        <f t="shared" ref="E30:F30" si="1">SUM(E8:E29)</f>
        <v>87</v>
      </c>
      <c r="F30" s="257">
        <f t="shared" si="1"/>
        <v>100</v>
      </c>
      <c r="G30" s="258"/>
      <c r="H30" s="318"/>
      <c r="I30" s="366"/>
    </row>
  </sheetData>
  <mergeCells count="3">
    <mergeCell ref="A5:G6"/>
    <mergeCell ref="A28:G28"/>
    <mergeCell ref="A30:C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85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92" t="s">
        <v>6</v>
      </c>
      <c r="C7" s="101" t="s">
        <v>7</v>
      </c>
      <c r="D7" s="101" t="s">
        <v>8</v>
      </c>
      <c r="E7" s="102" t="s">
        <v>9</v>
      </c>
      <c r="F7" s="5"/>
      <c r="G7" s="5"/>
    </row>
    <row r="8">
      <c r="A8" s="103" t="s">
        <v>10</v>
      </c>
      <c r="E8" s="9"/>
      <c r="F8" s="29"/>
      <c r="G8" s="29"/>
    </row>
    <row r="9">
      <c r="A9" s="104" t="s">
        <v>11</v>
      </c>
      <c r="E9" s="9"/>
      <c r="F9" s="29"/>
      <c r="G9" s="29"/>
    </row>
    <row r="10">
      <c r="A10" s="65"/>
      <c r="B10" s="32"/>
      <c r="C10" s="32"/>
      <c r="D10" s="32"/>
      <c r="E10" s="33"/>
      <c r="F10" s="29"/>
      <c r="G10" s="29"/>
    </row>
    <row r="11">
      <c r="A11" s="126" t="s">
        <v>86</v>
      </c>
      <c r="B11" s="11"/>
      <c r="C11" s="11"/>
      <c r="D11" s="11"/>
      <c r="E11" s="12"/>
      <c r="F11" s="29"/>
      <c r="G11" s="29"/>
    </row>
    <row r="12">
      <c r="A12" s="127" t="s">
        <v>31</v>
      </c>
      <c r="E12" s="9"/>
      <c r="F12" s="5"/>
      <c r="G12" s="5"/>
    </row>
    <row r="13">
      <c r="A13" s="120" t="s">
        <v>12</v>
      </c>
      <c r="B13" s="128" t="str">
        <f>HYPERLINK("https://gamesheet.app/seasons/228/stats/games/43251/box-score?filter%5Bdivision%5D=1541","Box Score")</f>
        <v>Box Score</v>
      </c>
      <c r="C13" s="57">
        <v>6.0</v>
      </c>
      <c r="D13" s="57">
        <v>0.0</v>
      </c>
      <c r="E13" s="57" t="s">
        <v>62</v>
      </c>
      <c r="F13" s="5"/>
      <c r="G13" s="129"/>
    </row>
    <row r="14">
      <c r="A14" s="117">
        <v>13.0</v>
      </c>
      <c r="B14" s="59" t="s">
        <v>87</v>
      </c>
      <c r="E14" s="9"/>
      <c r="F14" s="29"/>
      <c r="G14" s="29"/>
    </row>
    <row r="15">
      <c r="A15" s="130"/>
      <c r="E15" s="9"/>
      <c r="F15" s="29"/>
      <c r="G15" s="29"/>
    </row>
    <row r="16">
      <c r="A16" s="120" t="s">
        <v>12</v>
      </c>
      <c r="B16" s="128" t="str">
        <f>HYPERLINK("https://gamesheet.app/seasons/228/stats/games/43253/box-score?filter%5Bdivision%5D=1541","Box Score")</f>
        <v>Box Score</v>
      </c>
      <c r="C16" s="57">
        <v>9.0</v>
      </c>
      <c r="D16" s="57">
        <v>0.0</v>
      </c>
      <c r="E16" s="57" t="s">
        <v>62</v>
      </c>
      <c r="F16" s="29"/>
      <c r="G16" s="29"/>
    </row>
    <row r="17">
      <c r="A17" s="117">
        <v>14.0</v>
      </c>
      <c r="B17" s="59" t="s">
        <v>88</v>
      </c>
      <c r="E17" s="9"/>
      <c r="F17" s="29"/>
      <c r="G17" s="29"/>
    </row>
    <row r="18">
      <c r="A18" s="131"/>
      <c r="B18" s="11"/>
      <c r="C18" s="11"/>
      <c r="D18" s="11"/>
      <c r="E18" s="12"/>
      <c r="F18" s="29"/>
      <c r="G18" s="29"/>
    </row>
    <row r="19">
      <c r="A19" s="114" t="s">
        <v>12</v>
      </c>
      <c r="B19" s="115" t="str">
        <f>HYPERLINK("https://gamesheet.app/seasons/228/stats/games/43255/box-score?filter%5Bdivision%5D=1541","Box Score")</f>
        <v>Box Score</v>
      </c>
      <c r="C19" s="57">
        <v>5.0</v>
      </c>
      <c r="D19" s="57">
        <v>2.0</v>
      </c>
      <c r="E19" s="57" t="s">
        <v>62</v>
      </c>
      <c r="F19" s="29"/>
      <c r="G19" s="29"/>
    </row>
    <row r="20">
      <c r="A20" s="117">
        <v>14.0</v>
      </c>
      <c r="B20" s="132" t="s">
        <v>89</v>
      </c>
      <c r="E20" s="9"/>
      <c r="F20" s="29"/>
      <c r="G20" s="29"/>
    </row>
    <row r="21">
      <c r="A21" s="130"/>
      <c r="E21" s="9"/>
      <c r="F21" s="29"/>
      <c r="G21" s="29"/>
    </row>
    <row r="22">
      <c r="A22" s="120" t="s">
        <v>12</v>
      </c>
      <c r="B22" s="128" t="str">
        <f>HYPERLINK("https://gamesheet.app/seasons/228/stats/games/43252/box-score?filter%5Bdivision%5D=1541","Box Score")</f>
        <v>Box Score</v>
      </c>
      <c r="C22" s="57">
        <v>7.0</v>
      </c>
      <c r="D22" s="57">
        <v>2.0</v>
      </c>
      <c r="E22" s="57" t="s">
        <v>62</v>
      </c>
      <c r="F22" s="29"/>
      <c r="G22" s="29"/>
    </row>
    <row r="23">
      <c r="A23" s="117">
        <v>15.0</v>
      </c>
      <c r="B23" s="59" t="s">
        <v>90</v>
      </c>
      <c r="E23" s="9"/>
      <c r="F23" s="29"/>
      <c r="G23" s="29"/>
    </row>
    <row r="24">
      <c r="A24" s="130"/>
      <c r="E24" s="9"/>
      <c r="F24" s="29"/>
      <c r="G24" s="29"/>
    </row>
    <row r="25">
      <c r="A25" s="133"/>
      <c r="B25" s="32"/>
      <c r="C25" s="32"/>
      <c r="D25" s="32"/>
      <c r="E25" s="33"/>
      <c r="F25" s="29"/>
      <c r="G25" s="29"/>
    </row>
    <row r="26">
      <c r="A26" s="92" t="s">
        <v>12</v>
      </c>
      <c r="B26" s="124" t="str">
        <f>HYPERLINK("https://gamesheet.app/seasons/228/stats/games/42109/box-score?filter%5Bdivision%5D=1541","Box Score")</f>
        <v>Box Score</v>
      </c>
      <c r="C26" s="102">
        <v>2.0</v>
      </c>
      <c r="D26" s="102">
        <v>1.0</v>
      </c>
      <c r="E26" s="102" t="s">
        <v>62</v>
      </c>
      <c r="F26" s="29"/>
      <c r="G26" s="37" t="s">
        <v>62</v>
      </c>
    </row>
    <row r="27">
      <c r="A27" s="69">
        <v>21.0</v>
      </c>
      <c r="B27" s="70" t="s">
        <v>58</v>
      </c>
      <c r="E27" s="9"/>
      <c r="F27" s="29"/>
      <c r="G27" s="37"/>
    </row>
    <row r="28">
      <c r="A28" s="78"/>
      <c r="B28" s="72" t="s">
        <v>18</v>
      </c>
      <c r="C28" s="11"/>
      <c r="D28" s="11"/>
      <c r="E28" s="12"/>
      <c r="F28" s="29"/>
      <c r="G28" s="37"/>
    </row>
    <row r="29">
      <c r="A29" s="66" t="s">
        <v>12</v>
      </c>
      <c r="B29" s="122" t="str">
        <f>HYPERLINK("https://gamesheet.app/seasons/228/stats/games/43249/box-score?filter%5Bdivision%5D=1541","Box Score")</f>
        <v>Box Score</v>
      </c>
      <c r="C29" s="68">
        <v>6.0</v>
      </c>
      <c r="D29" s="68">
        <v>3.0</v>
      </c>
      <c r="E29" s="68" t="s">
        <v>62</v>
      </c>
      <c r="F29" s="29"/>
      <c r="G29" s="37" t="s">
        <v>62</v>
      </c>
    </row>
    <row r="30">
      <c r="A30" s="69">
        <v>29.0</v>
      </c>
      <c r="B30" s="106" t="s">
        <v>13</v>
      </c>
      <c r="E30" s="9"/>
      <c r="F30" s="29"/>
      <c r="G30" s="37" t="s">
        <v>91</v>
      </c>
    </row>
    <row r="31">
      <c r="A31" s="78"/>
      <c r="B31" s="72" t="s">
        <v>61</v>
      </c>
      <c r="C31" s="11"/>
      <c r="D31" s="11"/>
      <c r="E31" s="12"/>
      <c r="F31" s="29"/>
      <c r="G31" s="37"/>
    </row>
    <row r="32">
      <c r="A32" s="66" t="s">
        <v>19</v>
      </c>
      <c r="B32" s="122" t="str">
        <f>HYPERLINK("https://gamesheet.app/seasons/228/stats/games/44108/box-score?filter%5Bdivision%5D=1541","Box Score")</f>
        <v>Box Score</v>
      </c>
      <c r="C32" s="68">
        <v>3.0</v>
      </c>
      <c r="D32" s="68">
        <v>3.0</v>
      </c>
      <c r="E32" s="68" t="s">
        <v>69</v>
      </c>
      <c r="F32" s="29"/>
      <c r="G32" s="37" t="s">
        <v>69</v>
      </c>
    </row>
    <row r="33">
      <c r="A33" s="69">
        <v>5.0</v>
      </c>
      <c r="B33" s="70" t="s">
        <v>59</v>
      </c>
      <c r="E33" s="9"/>
      <c r="F33" s="29"/>
      <c r="G33" s="37"/>
    </row>
    <row r="34">
      <c r="A34" s="78"/>
      <c r="B34" s="72" t="s">
        <v>76</v>
      </c>
      <c r="C34" s="11"/>
      <c r="D34" s="11"/>
      <c r="E34" s="12"/>
      <c r="F34" s="29"/>
      <c r="G34" s="37"/>
    </row>
    <row r="35">
      <c r="A35" s="75" t="s">
        <v>19</v>
      </c>
      <c r="B35" s="108" t="str">
        <f>HYPERLINK("https://gamesheet.app/seasons/228/stats/games/43250/box-score?filter%5Bdivision%5D=1541","Box Score")</f>
        <v>Box Score</v>
      </c>
      <c r="C35" s="68">
        <v>6.0</v>
      </c>
      <c r="D35" s="68">
        <v>4.0</v>
      </c>
      <c r="E35" s="68" t="s">
        <v>62</v>
      </c>
      <c r="F35" s="29"/>
      <c r="G35" s="37" t="s">
        <v>62</v>
      </c>
    </row>
    <row r="36">
      <c r="A36" s="69">
        <v>13.0</v>
      </c>
      <c r="B36" s="70" t="s">
        <v>26</v>
      </c>
      <c r="E36" s="9"/>
      <c r="F36" s="29"/>
      <c r="G36" s="37"/>
    </row>
    <row r="37">
      <c r="A37" s="78"/>
      <c r="B37" s="72" t="s">
        <v>61</v>
      </c>
      <c r="C37" s="11"/>
      <c r="D37" s="11"/>
      <c r="E37" s="12"/>
      <c r="F37" s="29"/>
      <c r="G37" s="37"/>
    </row>
    <row r="38">
      <c r="A38" s="75" t="s">
        <v>19</v>
      </c>
      <c r="B38" s="108" t="str">
        <f>HYPERLINK("https://gamesheet.app/seasons/228/stats/games/45650/box-score?filter%5Bdivision%5D=1541","Box Score")</f>
        <v>Box Score</v>
      </c>
      <c r="C38" s="68">
        <v>3.0</v>
      </c>
      <c r="D38" s="68">
        <v>7.0</v>
      </c>
      <c r="E38" s="68" t="s">
        <v>57</v>
      </c>
      <c r="F38" s="29"/>
      <c r="G38" s="37" t="s">
        <v>57</v>
      </c>
    </row>
    <row r="39">
      <c r="A39" s="69">
        <v>20.0</v>
      </c>
      <c r="B39" s="70" t="s">
        <v>28</v>
      </c>
      <c r="E39" s="9"/>
      <c r="F39" s="44"/>
      <c r="G39" s="37"/>
    </row>
    <row r="40">
      <c r="A40" s="71"/>
      <c r="B40" s="72" t="s">
        <v>61</v>
      </c>
      <c r="C40" s="11"/>
      <c r="D40" s="11"/>
      <c r="E40" s="12"/>
      <c r="F40" s="44"/>
      <c r="G40" s="37"/>
    </row>
    <row r="41">
      <c r="A41" s="75" t="s">
        <v>19</v>
      </c>
      <c r="B41" s="108" t="str">
        <f>HYPERLINK("https://gamesheet.app/seasons/228/stats/games/48237/box-score?filter%5Bdivision%5D=1541","Box Score")</f>
        <v>Box Score</v>
      </c>
      <c r="C41" s="68">
        <v>1.0</v>
      </c>
      <c r="D41" s="68">
        <v>11.0</v>
      </c>
      <c r="E41" s="68" t="s">
        <v>57</v>
      </c>
      <c r="F41" s="44"/>
      <c r="G41" s="37" t="s">
        <v>57</v>
      </c>
    </row>
    <row r="42">
      <c r="A42" s="109">
        <v>27.0</v>
      </c>
      <c r="B42" s="70" t="s">
        <v>22</v>
      </c>
      <c r="E42" s="9"/>
      <c r="F42" s="44"/>
      <c r="G42" s="37"/>
    </row>
    <row r="43">
      <c r="A43" s="71"/>
      <c r="B43" s="72" t="s">
        <v>61</v>
      </c>
      <c r="C43" s="11"/>
      <c r="D43" s="11"/>
      <c r="E43" s="12"/>
      <c r="F43" s="44"/>
      <c r="G43" s="37"/>
    </row>
    <row r="44">
      <c r="A44" s="55" t="s">
        <v>27</v>
      </c>
      <c r="B44" s="112" t="str">
        <f>HYPERLINK("https://gamesheet.app/seasons/228/stats/games/50893/box-score?filter%5Bdivision%5D=1541","Box Score")</f>
        <v>Box Score</v>
      </c>
      <c r="C44" s="57">
        <v>6.0</v>
      </c>
      <c r="D44" s="57">
        <v>2.0</v>
      </c>
      <c r="E44" s="57" t="s">
        <v>62</v>
      </c>
      <c r="F44" s="37"/>
      <c r="G44" s="37"/>
    </row>
    <row r="45">
      <c r="A45" s="58">
        <v>3.0</v>
      </c>
      <c r="B45" s="59" t="s">
        <v>92</v>
      </c>
      <c r="E45" s="9"/>
      <c r="F45" s="44"/>
      <c r="G45" s="37"/>
    </row>
    <row r="46">
      <c r="A46" s="118"/>
      <c r="B46" s="119" t="s">
        <v>61</v>
      </c>
      <c r="C46" s="11"/>
      <c r="D46" s="11"/>
      <c r="E46" s="12"/>
      <c r="F46" s="44"/>
      <c r="G46" s="37"/>
    </row>
    <row r="47">
      <c r="A47" s="75" t="s">
        <v>27</v>
      </c>
      <c r="B47" s="108" t="str">
        <f>HYPERLINK("https://gamesheet.app/seasons/228/stats/games/53111/box-score?filter%5Bdivision%5D=1541","Box Score")</f>
        <v>Box Score</v>
      </c>
      <c r="C47" s="68">
        <v>5.0</v>
      </c>
      <c r="D47" s="68">
        <v>4.0</v>
      </c>
      <c r="E47" s="68" t="s">
        <v>62</v>
      </c>
      <c r="F47" s="44"/>
      <c r="G47" s="37" t="s">
        <v>62</v>
      </c>
    </row>
    <row r="48">
      <c r="A48" s="110">
        <v>9.0</v>
      </c>
      <c r="B48" s="70" t="s">
        <v>65</v>
      </c>
      <c r="E48" s="9"/>
      <c r="F48" s="44"/>
      <c r="G48" s="37"/>
    </row>
    <row r="49">
      <c r="A49" s="71"/>
      <c r="B49" s="72" t="s">
        <v>61</v>
      </c>
      <c r="C49" s="11"/>
      <c r="D49" s="11"/>
      <c r="E49" s="12"/>
      <c r="F49" s="44"/>
      <c r="G49" s="37"/>
    </row>
    <row r="50">
      <c r="A50" s="75" t="s">
        <v>27</v>
      </c>
      <c r="B50" s="108" t="str">
        <f>HYPERLINK("https://gamesheet.app/seasons/228/stats/games/55591/box-score?filter%5Bdivision%5D=1541","Box Score")</f>
        <v>Box Score</v>
      </c>
      <c r="C50" s="68">
        <v>7.0</v>
      </c>
      <c r="D50" s="68">
        <v>4.0</v>
      </c>
      <c r="E50" s="68" t="s">
        <v>62</v>
      </c>
      <c r="F50" s="44"/>
      <c r="G50" s="37" t="s">
        <v>62</v>
      </c>
    </row>
    <row r="51">
      <c r="A51" s="110">
        <v>15.0</v>
      </c>
      <c r="B51" s="74" t="s">
        <v>75</v>
      </c>
      <c r="E51" s="9"/>
      <c r="F51" s="44"/>
      <c r="G51" s="37"/>
    </row>
    <row r="52">
      <c r="A52" s="71"/>
      <c r="B52" s="111" t="s">
        <v>60</v>
      </c>
      <c r="C52" s="11"/>
      <c r="D52" s="11"/>
      <c r="E52" s="12"/>
      <c r="F52" s="44"/>
      <c r="G52" s="37"/>
    </row>
    <row r="53">
      <c r="A53" s="50"/>
      <c r="E53" s="9"/>
      <c r="F53" s="44"/>
      <c r="G53" s="37"/>
    </row>
    <row r="54">
      <c r="A54" s="51" t="s">
        <v>93</v>
      </c>
      <c r="B54" s="52"/>
      <c r="C54" s="52"/>
      <c r="D54" s="52"/>
      <c r="E54" s="53"/>
      <c r="F54" s="44"/>
      <c r="G54" s="37"/>
    </row>
    <row r="55">
      <c r="A55" s="54" t="s">
        <v>94</v>
      </c>
      <c r="E55" s="9"/>
      <c r="F55" s="44"/>
      <c r="G55" s="37"/>
    </row>
    <row r="56">
      <c r="A56" s="55" t="s">
        <v>27</v>
      </c>
      <c r="B56" s="112" t="str">
        <f>HYPERLINK("https://gamesheet.app/seasons/228/stats/games/57947/box-score?filter%5Bdivision%5D=1541","Box Score")</f>
        <v>Box Score</v>
      </c>
      <c r="C56" s="57">
        <v>5.0</v>
      </c>
      <c r="D56" s="57">
        <v>1.0</v>
      </c>
      <c r="E56" s="57" t="s">
        <v>62</v>
      </c>
      <c r="F56" s="44"/>
      <c r="G56" s="37"/>
    </row>
    <row r="57">
      <c r="A57" s="58">
        <v>22.0</v>
      </c>
      <c r="B57" s="59" t="s">
        <v>95</v>
      </c>
      <c r="E57" s="9"/>
      <c r="F57" s="37"/>
      <c r="G57" s="37"/>
    </row>
    <row r="58">
      <c r="A58" s="60"/>
      <c r="B58" s="11"/>
      <c r="C58" s="11"/>
      <c r="D58" s="11"/>
      <c r="E58" s="12"/>
      <c r="F58" s="37"/>
      <c r="G58" s="37"/>
    </row>
    <row r="59">
      <c r="A59" s="55" t="s">
        <v>27</v>
      </c>
      <c r="B59" s="2"/>
      <c r="C59" s="57">
        <v>3.0</v>
      </c>
      <c r="D59" s="57">
        <v>2.0</v>
      </c>
      <c r="E59" s="57" t="s">
        <v>62</v>
      </c>
      <c r="F59" s="37"/>
      <c r="G59" s="37"/>
    </row>
    <row r="60">
      <c r="A60" s="58">
        <v>23.0</v>
      </c>
      <c r="B60" s="59" t="s">
        <v>96</v>
      </c>
      <c r="E60" s="9"/>
      <c r="F60" s="37"/>
      <c r="G60" s="37"/>
    </row>
    <row r="61">
      <c r="A61" s="60"/>
      <c r="B61" s="11"/>
      <c r="C61" s="11"/>
      <c r="D61" s="11"/>
      <c r="E61" s="12"/>
      <c r="F61" s="37"/>
      <c r="G61" s="37"/>
    </row>
    <row r="62">
      <c r="A62" s="62" t="s">
        <v>27</v>
      </c>
      <c r="B62" s="134" t="str">
        <f>HYPERLINK("https://gamesheet.app/seasons/228/stats/games/59566/box-score?filter%5Bdivision%5D=1541","Box Score")</f>
        <v>Box Score</v>
      </c>
      <c r="C62" s="57">
        <v>6.0</v>
      </c>
      <c r="D62" s="57">
        <v>4.0</v>
      </c>
      <c r="E62" s="57" t="s">
        <v>62</v>
      </c>
      <c r="F62" s="29"/>
      <c r="G62" s="37"/>
    </row>
    <row r="63">
      <c r="A63" s="58">
        <v>24.0</v>
      </c>
      <c r="B63" s="59" t="s">
        <v>97</v>
      </c>
      <c r="E63" s="9"/>
      <c r="F63" s="29"/>
      <c r="G63" s="37"/>
    </row>
    <row r="64">
      <c r="A64" s="64"/>
      <c r="E64" s="9"/>
      <c r="F64" s="29"/>
      <c r="G64" s="37"/>
    </row>
    <row r="65">
      <c r="A65" s="65"/>
      <c r="B65" s="32"/>
      <c r="C65" s="32"/>
      <c r="D65" s="32"/>
      <c r="E65" s="33"/>
      <c r="F65" s="29"/>
      <c r="G65" s="37"/>
    </row>
    <row r="66">
      <c r="A66" s="92" t="s">
        <v>35</v>
      </c>
      <c r="B66" s="124" t="str">
        <f>HYPERLINK("https://gamesheet.app/seasons/228/stats/games/63921/box-score?filter%5Bdivision%5D=1541","Box Score")</f>
        <v>Box Score</v>
      </c>
      <c r="C66" s="102">
        <v>7.0</v>
      </c>
      <c r="D66" s="102">
        <v>3.0</v>
      </c>
      <c r="E66" s="102" t="s">
        <v>62</v>
      </c>
      <c r="F66" s="29"/>
      <c r="G66" s="37" t="s">
        <v>62</v>
      </c>
    </row>
    <row r="67">
      <c r="A67" s="69">
        <v>6.0</v>
      </c>
      <c r="B67" s="70" t="s">
        <v>77</v>
      </c>
      <c r="E67" s="9"/>
      <c r="F67" s="29"/>
      <c r="G67" s="37"/>
    </row>
    <row r="68">
      <c r="A68" s="71"/>
      <c r="B68" s="72" t="s">
        <v>61</v>
      </c>
      <c r="C68" s="11"/>
      <c r="D68" s="11"/>
      <c r="E68" s="12"/>
      <c r="F68" s="29"/>
      <c r="G68" s="37"/>
    </row>
    <row r="69">
      <c r="A69" s="120" t="s">
        <v>38</v>
      </c>
      <c r="B69" s="2"/>
      <c r="C69" s="57"/>
      <c r="D69" s="57"/>
      <c r="E69" s="57" t="s">
        <v>98</v>
      </c>
      <c r="F69" s="29"/>
      <c r="G69" s="37"/>
    </row>
    <row r="70">
      <c r="A70" s="117">
        <v>18.0</v>
      </c>
      <c r="B70" s="59" t="s">
        <v>99</v>
      </c>
      <c r="E70" s="9"/>
      <c r="F70" s="29"/>
      <c r="G70" s="37"/>
    </row>
    <row r="71">
      <c r="A71" s="118"/>
      <c r="B71" s="119" t="s">
        <v>61</v>
      </c>
      <c r="C71" s="11"/>
      <c r="D71" s="11"/>
      <c r="E71" s="12"/>
      <c r="F71" s="29"/>
      <c r="G71" s="37"/>
    </row>
    <row r="72">
      <c r="A72" s="66" t="s">
        <v>38</v>
      </c>
      <c r="B72" s="122" t="str">
        <f>HYPERLINK("https://gamesheet.app/seasons/228/stats/games/81859/box-score?utm_source=post_game&amp;utm_medium=email&amp;utm_campaign=post_game_report&amp;utm_content=view_box_score","Box Score")</f>
        <v>Box Score</v>
      </c>
      <c r="C72" s="68">
        <v>3.0</v>
      </c>
      <c r="D72" s="68">
        <v>2.0</v>
      </c>
      <c r="E72" s="68" t="s">
        <v>62</v>
      </c>
      <c r="F72" s="29"/>
      <c r="G72" s="37" t="s">
        <v>62</v>
      </c>
    </row>
    <row r="73">
      <c r="A73" s="69">
        <v>24.0</v>
      </c>
      <c r="B73" s="70" t="s">
        <v>42</v>
      </c>
      <c r="E73" s="9"/>
      <c r="F73" s="29"/>
      <c r="G73" s="37"/>
    </row>
    <row r="74">
      <c r="A74" s="71"/>
      <c r="B74" s="72" t="s">
        <v>61</v>
      </c>
      <c r="C74" s="11"/>
      <c r="D74" s="11"/>
      <c r="E74" s="12"/>
      <c r="F74" s="29"/>
      <c r="G74" s="37"/>
    </row>
    <row r="75">
      <c r="A75" s="120" t="s">
        <v>38</v>
      </c>
      <c r="B75" s="128" t="str">
        <f>HYPERLINK("https://gamesheet.app/seasons/228/stats/games/83775/box-score?utm_source=post_game&amp;utm_medium=email&amp;utm_campaign=post_game_report&amp;utm_content=view_box_score","Box Score")</f>
        <v>Box Score</v>
      </c>
      <c r="C75" s="57">
        <v>2.0</v>
      </c>
      <c r="D75" s="57">
        <v>3.0</v>
      </c>
      <c r="E75" s="57" t="s">
        <v>57</v>
      </c>
      <c r="F75" s="29"/>
      <c r="G75" s="37"/>
    </row>
    <row r="76">
      <c r="A76" s="117">
        <v>31.0</v>
      </c>
      <c r="B76" s="59" t="s">
        <v>100</v>
      </c>
      <c r="E76" s="9"/>
      <c r="F76" s="29"/>
      <c r="G76" s="37"/>
    </row>
    <row r="77">
      <c r="A77" s="118"/>
      <c r="B77" s="119" t="s">
        <v>101</v>
      </c>
      <c r="C77" s="11"/>
      <c r="D77" s="11"/>
      <c r="E77" s="12"/>
      <c r="F77" s="29"/>
      <c r="G77" s="37"/>
    </row>
    <row r="78">
      <c r="A78" s="66" t="s">
        <v>39</v>
      </c>
      <c r="B78" s="122" t="str">
        <f>HYPERLINK("https://gamesheet.app/seasons/228/stats/games/86316/box-score?utm_source=post_game&amp;utm_medium=email&amp;utm_campaign=post_game_report&amp;utm_content=view_box_score","Box Score")</f>
        <v>Box Score</v>
      </c>
      <c r="C78" s="68">
        <v>6.0</v>
      </c>
      <c r="D78" s="68">
        <v>2.0</v>
      </c>
      <c r="E78" s="68" t="s">
        <v>62</v>
      </c>
      <c r="F78" s="37"/>
      <c r="G78" s="37" t="s">
        <v>62</v>
      </c>
    </row>
    <row r="79">
      <c r="A79" s="73">
        <v>7.0</v>
      </c>
      <c r="B79" s="74" t="s">
        <v>63</v>
      </c>
      <c r="E79" s="9"/>
      <c r="F79" s="37"/>
      <c r="G79" s="37"/>
    </row>
    <row r="80">
      <c r="A80" s="71"/>
      <c r="B80" s="72" t="s">
        <v>102</v>
      </c>
      <c r="C80" s="11"/>
      <c r="D80" s="11"/>
      <c r="E80" s="12"/>
      <c r="F80" s="37"/>
      <c r="G80" s="37"/>
    </row>
    <row r="81">
      <c r="A81" s="66" t="s">
        <v>39</v>
      </c>
      <c r="B81" s="122" t="str">
        <f>HYPERLINK("https://gamesheet.app/seasons/228/stats/games/87809/box-score?utm_source=post_game&amp;utm_medium=email&amp;utm_campaign=post_game_report&amp;utm_content=view_box_score","Box Score")</f>
        <v>Box Score</v>
      </c>
      <c r="C81" s="68">
        <v>2.0</v>
      </c>
      <c r="D81" s="68">
        <v>4.0</v>
      </c>
      <c r="E81" s="68" t="s">
        <v>57</v>
      </c>
      <c r="F81" s="29"/>
      <c r="G81" s="37" t="s">
        <v>57</v>
      </c>
    </row>
    <row r="82">
      <c r="A82" s="69">
        <v>9.0</v>
      </c>
      <c r="B82" s="70" t="s">
        <v>66</v>
      </c>
      <c r="E82" s="9"/>
      <c r="F82" s="29"/>
      <c r="G82" s="37"/>
    </row>
    <row r="83">
      <c r="A83" s="71"/>
      <c r="B83" s="72" t="s">
        <v>24</v>
      </c>
      <c r="C83" s="11"/>
      <c r="D83" s="11"/>
      <c r="E83" s="12"/>
      <c r="F83" s="29"/>
      <c r="G83" s="37"/>
    </row>
    <row r="84">
      <c r="A84" s="66" t="s">
        <v>39</v>
      </c>
      <c r="B84" s="122" t="str">
        <f>HYPERLINK("https://gamesheet.app/seasons/228/stats/games/89382/box-score?filter%5Bdivision%5D=1541","Box Score")</f>
        <v>Box Score</v>
      </c>
      <c r="C84" s="68">
        <v>15.0</v>
      </c>
      <c r="D84" s="68">
        <v>0.0</v>
      </c>
      <c r="E84" s="68" t="s">
        <v>62</v>
      </c>
      <c r="F84" s="29"/>
      <c r="G84" s="37" t="s">
        <v>62</v>
      </c>
    </row>
    <row r="85">
      <c r="A85" s="69">
        <v>14.0</v>
      </c>
      <c r="B85" s="70" t="s">
        <v>20</v>
      </c>
      <c r="E85" s="9"/>
      <c r="F85" s="29"/>
      <c r="G85" s="37"/>
    </row>
    <row r="86">
      <c r="A86" s="71"/>
      <c r="B86" s="72" t="s">
        <v>61</v>
      </c>
      <c r="C86" s="11"/>
      <c r="D86" s="11"/>
      <c r="E86" s="12"/>
      <c r="F86" s="29"/>
      <c r="G86" s="37"/>
    </row>
    <row r="87">
      <c r="A87" s="66" t="s">
        <v>39</v>
      </c>
      <c r="B87" s="122" t="str">
        <f>HYPERLINK("https://gamesheet.app/seasons/228/stats/games/90747/box-score?filter%5Bdivision%5D=1541","Box Score")</f>
        <v>Box Score</v>
      </c>
      <c r="C87" s="68">
        <v>2.0</v>
      </c>
      <c r="D87" s="68">
        <v>3.0</v>
      </c>
      <c r="E87" s="68" t="s">
        <v>57</v>
      </c>
      <c r="F87" s="5"/>
      <c r="G87" s="77" t="s">
        <v>57</v>
      </c>
    </row>
    <row r="88">
      <c r="A88" s="73">
        <v>16.0</v>
      </c>
      <c r="B88" s="74" t="s">
        <v>73</v>
      </c>
      <c r="E88" s="9"/>
      <c r="F88" s="5"/>
      <c r="G88" s="77"/>
    </row>
    <row r="89">
      <c r="A89" s="80"/>
      <c r="B89" s="123" t="s">
        <v>37</v>
      </c>
      <c r="E89" s="9"/>
      <c r="F89" s="5"/>
      <c r="G89" s="77"/>
    </row>
    <row r="90">
      <c r="A90" s="81"/>
      <c r="B90" s="32"/>
      <c r="C90" s="32"/>
      <c r="D90" s="32"/>
      <c r="E90" s="33"/>
      <c r="F90" s="5"/>
      <c r="G90" s="5"/>
    </row>
    <row r="91">
      <c r="A91" s="82" t="s">
        <v>103</v>
      </c>
      <c r="B91" s="32"/>
      <c r="C91" s="32"/>
      <c r="D91" s="32"/>
      <c r="E91" s="33"/>
      <c r="F91" s="83"/>
      <c r="G91" s="29"/>
    </row>
    <row r="92">
      <c r="A92" s="84" t="s">
        <v>24</v>
      </c>
      <c r="E92" s="9"/>
      <c r="F92" s="37"/>
      <c r="G92" s="37"/>
    </row>
    <row r="93">
      <c r="A93" s="66" t="s">
        <v>39</v>
      </c>
      <c r="B93" s="122" t="str">
        <f>HYPERLINK("https://gamesheet.app/seasons/228/stats/games/92400/box-score?filter%5Bdivision%5D=1541","Box Score")</f>
        <v>Box Score</v>
      </c>
      <c r="C93" s="68">
        <v>8.0</v>
      </c>
      <c r="D93" s="68">
        <v>1.0</v>
      </c>
      <c r="E93" s="68" t="s">
        <v>62</v>
      </c>
      <c r="F93" s="37"/>
      <c r="G93" s="37" t="s">
        <v>62</v>
      </c>
    </row>
    <row r="94">
      <c r="A94" s="69">
        <v>22.0</v>
      </c>
      <c r="B94" s="70" t="s">
        <v>65</v>
      </c>
      <c r="E94" s="9"/>
      <c r="F94" s="77"/>
      <c r="G94" s="77"/>
    </row>
    <row r="95">
      <c r="A95" s="88" t="s">
        <v>48</v>
      </c>
      <c r="B95" s="11"/>
      <c r="C95" s="11"/>
      <c r="D95" s="11"/>
      <c r="E95" s="12"/>
      <c r="F95" s="77"/>
      <c r="G95" s="77"/>
    </row>
    <row r="96">
      <c r="A96" s="66" t="s">
        <v>39</v>
      </c>
      <c r="B96" s="79"/>
      <c r="C96" s="68">
        <v>2.0</v>
      </c>
      <c r="D96" s="68">
        <v>4.0</v>
      </c>
      <c r="E96" s="68" t="s">
        <v>57</v>
      </c>
      <c r="F96" s="77"/>
      <c r="G96" s="77" t="s">
        <v>57</v>
      </c>
    </row>
    <row r="97">
      <c r="A97" s="69">
        <v>23.0</v>
      </c>
      <c r="B97" s="70" t="s">
        <v>66</v>
      </c>
      <c r="E97" s="9"/>
      <c r="F97" s="77"/>
      <c r="G97" s="77"/>
    </row>
    <row r="98">
      <c r="A98" s="89" t="s">
        <v>48</v>
      </c>
      <c r="E98" s="9"/>
      <c r="F98" s="77"/>
      <c r="G98" s="77"/>
    </row>
    <row r="99">
      <c r="A99" s="90"/>
      <c r="B99" s="32"/>
      <c r="C99" s="32"/>
      <c r="D99" s="32"/>
      <c r="E99" s="33"/>
      <c r="F99" s="77"/>
      <c r="G99" s="77"/>
    </row>
    <row r="100">
      <c r="A100" s="114" t="s">
        <v>81</v>
      </c>
      <c r="B100" s="135"/>
      <c r="C100" s="116">
        <v>11.0</v>
      </c>
      <c r="D100" s="116">
        <v>1.0</v>
      </c>
      <c r="E100" s="116" t="s">
        <v>62</v>
      </c>
      <c r="F100" s="77"/>
      <c r="G100" s="77"/>
    </row>
    <row r="101">
      <c r="A101" s="117">
        <v>6.0</v>
      </c>
      <c r="B101" s="132" t="s">
        <v>87</v>
      </c>
      <c r="E101" s="9"/>
      <c r="F101" s="77"/>
      <c r="G101" s="77"/>
    </row>
    <row r="102">
      <c r="A102" s="54"/>
      <c r="B102" s="136" t="s">
        <v>61</v>
      </c>
      <c r="E102" s="9"/>
      <c r="F102" s="16"/>
      <c r="G102" s="77"/>
    </row>
    <row r="103">
      <c r="A103" s="81"/>
      <c r="B103" s="32"/>
      <c r="C103" s="32"/>
      <c r="D103" s="32"/>
      <c r="E103" s="33"/>
      <c r="F103" s="16"/>
      <c r="G103" s="77"/>
    </row>
    <row r="104">
      <c r="A104" s="82" t="s">
        <v>104</v>
      </c>
      <c r="B104" s="32"/>
      <c r="C104" s="32"/>
      <c r="D104" s="32"/>
      <c r="E104" s="33"/>
      <c r="F104" s="16"/>
      <c r="G104" s="77"/>
    </row>
    <row r="105">
      <c r="A105" s="91" t="s">
        <v>105</v>
      </c>
      <c r="E105" s="9"/>
      <c r="F105" s="16"/>
      <c r="G105" s="77"/>
    </row>
    <row r="106">
      <c r="A106" s="78" t="s">
        <v>51</v>
      </c>
      <c r="B106" s="11"/>
      <c r="C106" s="11"/>
      <c r="D106" s="11"/>
      <c r="E106" s="12"/>
      <c r="F106" s="16"/>
      <c r="G106" s="77"/>
    </row>
    <row r="107">
      <c r="A107" s="66" t="s">
        <v>81</v>
      </c>
      <c r="B107" s="122" t="str">
        <f>HYPERLINK("https://gamesheet.app/seasons/466/stats/games/98689/box-score?utm_source=post_game&amp;utm_medium=email&amp;utm_campaign=post_game_report&amp;utm_content=view_box_score","Box Score")</f>
        <v>Box Score</v>
      </c>
      <c r="C107" s="68">
        <v>5.0</v>
      </c>
      <c r="D107" s="68">
        <v>4.0</v>
      </c>
      <c r="E107" s="68" t="s">
        <v>62</v>
      </c>
      <c r="F107" s="16"/>
      <c r="G107" s="77"/>
    </row>
    <row r="108">
      <c r="A108" s="69">
        <v>10.0</v>
      </c>
      <c r="B108" s="70" t="s">
        <v>106</v>
      </c>
      <c r="E108" s="9"/>
      <c r="F108" s="16"/>
      <c r="G108" s="77"/>
    </row>
    <row r="109">
      <c r="A109" s="88" t="s">
        <v>107</v>
      </c>
      <c r="B109" s="11"/>
      <c r="C109" s="11"/>
      <c r="D109" s="11"/>
      <c r="E109" s="12"/>
      <c r="F109" s="16"/>
      <c r="G109" s="77"/>
    </row>
    <row r="110">
      <c r="A110" s="92" t="s">
        <v>81</v>
      </c>
      <c r="B110" s="124" t="str">
        <f>HYPERLINK("https://gamesheet.app/seasons/466/stats/games/99082/box-score?utm_source=post_game&amp;utm_medium=email&amp;utm_campaign=post_game_report&amp;utm_content=view_box_score","Box Score")</f>
        <v>Box Score</v>
      </c>
      <c r="C110" s="68">
        <v>5.0</v>
      </c>
      <c r="D110" s="68">
        <v>3.0</v>
      </c>
      <c r="E110" s="68" t="s">
        <v>62</v>
      </c>
      <c r="F110" s="16"/>
      <c r="G110" s="77"/>
    </row>
    <row r="111">
      <c r="A111" s="69">
        <v>11.0</v>
      </c>
      <c r="B111" s="70" t="s">
        <v>108</v>
      </c>
      <c r="E111" s="9"/>
      <c r="F111" s="16"/>
      <c r="G111" s="77"/>
    </row>
    <row r="112">
      <c r="A112" s="88" t="s">
        <v>109</v>
      </c>
      <c r="B112" s="11"/>
      <c r="C112" s="11"/>
      <c r="D112" s="11"/>
      <c r="E112" s="12"/>
      <c r="F112" s="16"/>
      <c r="G112" s="77"/>
    </row>
    <row r="113">
      <c r="A113" s="92" t="s">
        <v>81</v>
      </c>
      <c r="B113" s="124" t="str">
        <f>HYPERLINK("https://gamesheet.app/seasons/466/stats/games/99091/box-score?utm_source=post_game&amp;utm_medium=email&amp;utm_campaign=post_game_report&amp;utm_content=view_box_score","Box Score")</f>
        <v>Box Score</v>
      </c>
      <c r="C113" s="68">
        <v>12.0</v>
      </c>
      <c r="D113" s="68">
        <v>1.0</v>
      </c>
      <c r="E113" s="68" t="s">
        <v>62</v>
      </c>
      <c r="F113" s="16"/>
      <c r="G113" s="77"/>
    </row>
    <row r="114">
      <c r="A114" s="69">
        <v>12.0</v>
      </c>
      <c r="B114" s="70" t="s">
        <v>110</v>
      </c>
      <c r="E114" s="9"/>
      <c r="F114" s="16"/>
      <c r="G114" s="77"/>
    </row>
    <row r="115">
      <c r="A115" s="88" t="s">
        <v>111</v>
      </c>
      <c r="B115" s="11"/>
      <c r="C115" s="11"/>
      <c r="D115" s="11"/>
      <c r="E115" s="12"/>
      <c r="F115" s="16"/>
      <c r="G115" s="77"/>
    </row>
    <row r="116">
      <c r="A116" s="92" t="s">
        <v>81</v>
      </c>
      <c r="C116" s="68"/>
      <c r="D116" s="68"/>
      <c r="E116" s="68"/>
      <c r="F116" s="16"/>
      <c r="G116" s="77"/>
    </row>
    <row r="117">
      <c r="A117" s="69">
        <v>13.0</v>
      </c>
      <c r="B117" s="70"/>
      <c r="E117" s="9"/>
      <c r="F117" s="16"/>
      <c r="G117" s="77"/>
    </row>
    <row r="118">
      <c r="A118" s="94" t="s">
        <v>112</v>
      </c>
      <c r="E118" s="9"/>
      <c r="F118" s="16"/>
      <c r="G118" s="77"/>
    </row>
    <row r="119">
      <c r="A119" s="65"/>
      <c r="B119" s="32"/>
      <c r="C119" s="32"/>
      <c r="D119" s="32"/>
      <c r="E119" s="33"/>
      <c r="F119" s="16"/>
      <c r="G119" s="77"/>
    </row>
    <row r="120">
      <c r="A120" s="95" t="s">
        <v>52</v>
      </c>
      <c r="C120" s="96">
        <f t="shared" ref="C120:D120" si="1">SUM(C11:C119)</f>
        <v>160</v>
      </c>
      <c r="D120" s="96">
        <f t="shared" si="1"/>
        <v>81</v>
      </c>
      <c r="E120" s="97"/>
      <c r="F120" s="5"/>
      <c r="G120" s="5"/>
    </row>
    <row r="121">
      <c r="A121" s="98" t="s">
        <v>53</v>
      </c>
      <c r="B121" s="11"/>
      <c r="C121" s="99" t="s">
        <v>54</v>
      </c>
      <c r="D121" s="11"/>
      <c r="E121" s="12"/>
      <c r="F121" s="100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8-12-1-0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7-11-1-0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484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394" t="s">
        <v>27</v>
      </c>
      <c r="B8" s="395">
        <v>5.0</v>
      </c>
      <c r="C8" s="396" t="s">
        <v>485</v>
      </c>
      <c r="D8" s="395" t="s">
        <v>438</v>
      </c>
      <c r="E8" s="396">
        <v>4.0</v>
      </c>
      <c r="F8" s="396">
        <v>6.0</v>
      </c>
      <c r="G8" s="397" t="s">
        <v>57</v>
      </c>
      <c r="H8" s="320"/>
      <c r="I8" s="286" t="s">
        <v>57</v>
      </c>
    </row>
    <row r="9">
      <c r="A9" s="367" t="s">
        <v>27</v>
      </c>
      <c r="B9" s="44">
        <v>9.0</v>
      </c>
      <c r="C9" s="368" t="s">
        <v>412</v>
      </c>
      <c r="D9" s="44" t="s">
        <v>366</v>
      </c>
      <c r="E9" s="368">
        <v>3.0</v>
      </c>
      <c r="F9" s="368">
        <v>3.0</v>
      </c>
      <c r="G9" s="369" t="s">
        <v>69</v>
      </c>
      <c r="H9" s="318"/>
      <c r="I9" s="317" t="s">
        <v>69</v>
      </c>
    </row>
    <row r="10">
      <c r="A10" s="367" t="s">
        <v>27</v>
      </c>
      <c r="B10" s="44">
        <v>13.0</v>
      </c>
      <c r="C10" s="368" t="s">
        <v>268</v>
      </c>
      <c r="D10" s="44" t="s">
        <v>366</v>
      </c>
      <c r="E10" s="368">
        <v>3.0</v>
      </c>
      <c r="F10" s="368">
        <v>9.0</v>
      </c>
      <c r="G10" s="369" t="s">
        <v>57</v>
      </c>
      <c r="H10" s="320"/>
      <c r="I10" s="286" t="s">
        <v>57</v>
      </c>
    </row>
    <row r="11">
      <c r="A11" s="283" t="s">
        <v>329</v>
      </c>
      <c r="B11" s="286">
        <v>19.0</v>
      </c>
      <c r="C11" s="285" t="s">
        <v>426</v>
      </c>
      <c r="D11" s="286" t="s">
        <v>438</v>
      </c>
      <c r="E11" s="285">
        <v>3.0</v>
      </c>
      <c r="F11" s="285">
        <v>13.0</v>
      </c>
      <c r="G11" s="287" t="s">
        <v>62</v>
      </c>
      <c r="H11" s="320"/>
      <c r="I11" s="286" t="s">
        <v>62</v>
      </c>
    </row>
    <row r="12">
      <c r="A12" s="283" t="s">
        <v>27</v>
      </c>
      <c r="B12" s="286">
        <v>28.0</v>
      </c>
      <c r="C12" s="145" t="s">
        <v>486</v>
      </c>
      <c r="D12" s="286" t="s">
        <v>366</v>
      </c>
      <c r="E12" s="285">
        <v>7.0</v>
      </c>
      <c r="F12" s="285">
        <v>5.0</v>
      </c>
      <c r="G12" s="287" t="s">
        <v>62</v>
      </c>
      <c r="H12" s="320"/>
      <c r="I12" s="286" t="s">
        <v>62</v>
      </c>
    </row>
    <row r="13">
      <c r="A13" s="408" t="s">
        <v>227</v>
      </c>
      <c r="B13" s="409">
        <v>2.0</v>
      </c>
      <c r="C13" s="410" t="s">
        <v>487</v>
      </c>
      <c r="D13" s="409" t="s">
        <v>366</v>
      </c>
      <c r="E13" s="410">
        <v>2.0</v>
      </c>
      <c r="F13" s="410">
        <v>17.0</v>
      </c>
      <c r="G13" s="411" t="s">
        <v>57</v>
      </c>
      <c r="H13" s="320"/>
      <c r="I13" s="13"/>
    </row>
    <row r="14">
      <c r="A14" s="408" t="s">
        <v>227</v>
      </c>
      <c r="B14" s="409">
        <v>4.0</v>
      </c>
      <c r="C14" s="410" t="s">
        <v>435</v>
      </c>
      <c r="D14" s="409" t="s">
        <v>366</v>
      </c>
      <c r="E14" s="410">
        <v>8.0</v>
      </c>
      <c r="F14" s="410">
        <v>7.0</v>
      </c>
      <c r="G14" s="411" t="s">
        <v>62</v>
      </c>
      <c r="H14" s="320"/>
      <c r="I14" s="13"/>
    </row>
    <row r="15">
      <c r="A15" s="367" t="s">
        <v>419</v>
      </c>
      <c r="B15" s="44">
        <v>10.0</v>
      </c>
      <c r="C15" s="266" t="s">
        <v>488</v>
      </c>
      <c r="D15" s="44" t="s">
        <v>438</v>
      </c>
      <c r="E15" s="368">
        <v>5.0</v>
      </c>
      <c r="F15" s="368">
        <v>9.0</v>
      </c>
      <c r="G15" s="369" t="s">
        <v>62</v>
      </c>
      <c r="H15" s="320"/>
      <c r="I15" s="286" t="s">
        <v>62</v>
      </c>
    </row>
    <row r="16">
      <c r="A16" s="283" t="s">
        <v>35</v>
      </c>
      <c r="B16" s="286">
        <v>11.0</v>
      </c>
      <c r="C16" s="285" t="s">
        <v>402</v>
      </c>
      <c r="D16" s="286" t="s">
        <v>366</v>
      </c>
      <c r="E16" s="285">
        <v>3.0</v>
      </c>
      <c r="F16" s="285">
        <v>5.0</v>
      </c>
      <c r="G16" s="287" t="s">
        <v>57</v>
      </c>
      <c r="H16" s="320"/>
      <c r="I16" s="286" t="s">
        <v>57</v>
      </c>
    </row>
    <row r="17">
      <c r="A17" s="367" t="s">
        <v>38</v>
      </c>
      <c r="B17" s="44">
        <v>14.0</v>
      </c>
      <c r="C17" s="368" t="s">
        <v>401</v>
      </c>
      <c r="D17" s="44" t="s">
        <v>438</v>
      </c>
      <c r="E17" s="368">
        <v>3.0</v>
      </c>
      <c r="F17" s="368">
        <v>7.0</v>
      </c>
      <c r="G17" s="369" t="s">
        <v>57</v>
      </c>
      <c r="H17" s="320"/>
      <c r="I17" s="286" t="s">
        <v>57</v>
      </c>
    </row>
    <row r="18">
      <c r="A18" s="367" t="s">
        <v>38</v>
      </c>
      <c r="B18" s="44">
        <v>17.0</v>
      </c>
      <c r="C18" s="368" t="s">
        <v>149</v>
      </c>
      <c r="D18" s="44" t="s">
        <v>366</v>
      </c>
      <c r="E18" s="368">
        <v>3.0</v>
      </c>
      <c r="F18" s="368">
        <v>4.0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21.0</v>
      </c>
      <c r="C19" s="368" t="s">
        <v>272</v>
      </c>
      <c r="D19" s="44" t="s">
        <v>438</v>
      </c>
      <c r="E19" s="368">
        <v>1.0</v>
      </c>
      <c r="F19" s="368">
        <v>9.0</v>
      </c>
      <c r="G19" s="369" t="s">
        <v>57</v>
      </c>
      <c r="H19" s="320"/>
      <c r="I19" s="286" t="s">
        <v>57</v>
      </c>
    </row>
    <row r="20">
      <c r="A20" s="367" t="s">
        <v>38</v>
      </c>
      <c r="B20" s="44">
        <v>28.0</v>
      </c>
      <c r="C20" s="368" t="s">
        <v>489</v>
      </c>
      <c r="D20" s="44" t="s">
        <v>438</v>
      </c>
      <c r="E20" s="368">
        <v>4.0</v>
      </c>
      <c r="F20" s="368">
        <v>8.0</v>
      </c>
      <c r="G20" s="369" t="s">
        <v>57</v>
      </c>
      <c r="H20" s="320"/>
      <c r="I20" s="286" t="s">
        <v>57</v>
      </c>
    </row>
    <row r="21">
      <c r="A21" s="367" t="s">
        <v>39</v>
      </c>
      <c r="B21" s="44">
        <v>4.0</v>
      </c>
      <c r="C21" s="368" t="s">
        <v>244</v>
      </c>
      <c r="D21" s="44" t="s">
        <v>438</v>
      </c>
      <c r="E21" s="368">
        <v>7.0</v>
      </c>
      <c r="F21" s="368">
        <v>5.0</v>
      </c>
      <c r="G21" s="369" t="s">
        <v>62</v>
      </c>
      <c r="H21" s="320"/>
      <c r="I21" s="286" t="s">
        <v>62</v>
      </c>
    </row>
    <row r="22">
      <c r="A22" s="367" t="s">
        <v>39</v>
      </c>
      <c r="B22" s="377">
        <v>5.0</v>
      </c>
      <c r="C22" s="266" t="s">
        <v>454</v>
      </c>
      <c r="D22" s="44" t="s">
        <v>366</v>
      </c>
      <c r="E22" s="368">
        <v>2.0</v>
      </c>
      <c r="F22" s="368">
        <v>12.0</v>
      </c>
      <c r="G22" s="369" t="s">
        <v>57</v>
      </c>
      <c r="H22" s="320"/>
      <c r="I22" s="286" t="s">
        <v>57</v>
      </c>
    </row>
    <row r="23">
      <c r="A23" s="367" t="s">
        <v>39</v>
      </c>
      <c r="B23" s="377">
        <v>11.0</v>
      </c>
      <c r="C23" s="368" t="s">
        <v>199</v>
      </c>
      <c r="D23" s="44" t="s">
        <v>366</v>
      </c>
      <c r="E23" s="368">
        <v>10.0</v>
      </c>
      <c r="F23" s="368">
        <v>3.0</v>
      </c>
      <c r="G23" s="369" t="s">
        <v>62</v>
      </c>
      <c r="H23" s="320"/>
      <c r="I23" s="286" t="s">
        <v>62</v>
      </c>
    </row>
    <row r="24">
      <c r="A24" s="367" t="s">
        <v>39</v>
      </c>
      <c r="B24" s="377">
        <v>15.0</v>
      </c>
      <c r="C24" s="368" t="s">
        <v>425</v>
      </c>
      <c r="D24" s="44" t="s">
        <v>366</v>
      </c>
      <c r="E24" s="368">
        <v>10.0</v>
      </c>
      <c r="F24" s="368">
        <v>4.0</v>
      </c>
      <c r="G24" s="369" t="s">
        <v>62</v>
      </c>
      <c r="H24" s="320"/>
      <c r="I24" s="286" t="s">
        <v>62</v>
      </c>
    </row>
    <row r="25">
      <c r="A25" s="283" t="s">
        <v>39</v>
      </c>
      <c r="B25" s="339">
        <v>18.0</v>
      </c>
      <c r="C25" s="285" t="s">
        <v>490</v>
      </c>
      <c r="D25" s="286" t="s">
        <v>366</v>
      </c>
      <c r="E25" s="285">
        <v>9.0</v>
      </c>
      <c r="F25" s="285">
        <v>7.0</v>
      </c>
      <c r="G25" s="287" t="s">
        <v>62</v>
      </c>
      <c r="H25" s="320"/>
      <c r="I25" s="286" t="s">
        <v>62</v>
      </c>
    </row>
    <row r="26">
      <c r="A26" s="283" t="s">
        <v>39</v>
      </c>
      <c r="B26" s="339">
        <v>19.0</v>
      </c>
      <c r="C26" s="285" t="s">
        <v>448</v>
      </c>
      <c r="D26" s="286" t="s">
        <v>366</v>
      </c>
      <c r="E26" s="285">
        <v>3.0</v>
      </c>
      <c r="F26" s="285">
        <v>13.0</v>
      </c>
      <c r="G26" s="287" t="s">
        <v>57</v>
      </c>
      <c r="H26" s="320"/>
      <c r="I26" s="286" t="s">
        <v>57</v>
      </c>
    </row>
    <row r="27">
      <c r="A27" s="326" t="s">
        <v>39</v>
      </c>
      <c r="B27" s="345">
        <v>25.0</v>
      </c>
      <c r="C27" s="299" t="s">
        <v>236</v>
      </c>
      <c r="D27" s="298" t="s">
        <v>438</v>
      </c>
      <c r="E27" s="299">
        <v>2.0</v>
      </c>
      <c r="F27" s="299">
        <v>4.0</v>
      </c>
      <c r="G27" s="300" t="s">
        <v>57</v>
      </c>
      <c r="H27" s="320"/>
      <c r="I27" s="286" t="s">
        <v>57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491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81</v>
      </c>
      <c r="B30" s="356">
        <v>4.0</v>
      </c>
      <c r="C30" s="211" t="s">
        <v>145</v>
      </c>
      <c r="D30" s="330" t="s">
        <v>388</v>
      </c>
      <c r="E30" s="211">
        <v>1.0</v>
      </c>
      <c r="F30" s="211">
        <v>7.0</v>
      </c>
      <c r="G30" s="331" t="s">
        <v>57</v>
      </c>
      <c r="H30" s="412"/>
      <c r="I30" s="286" t="s">
        <v>57</v>
      </c>
    </row>
    <row r="31">
      <c r="A31" s="255" t="s">
        <v>193</v>
      </c>
      <c r="B31" s="52"/>
      <c r="C31" s="52"/>
      <c r="D31" s="256" t="s">
        <v>194</v>
      </c>
      <c r="E31" s="257">
        <f t="shared" ref="E31:F31" si="1">SUM(E7:E30)</f>
        <v>93</v>
      </c>
      <c r="F31" s="257">
        <f t="shared" si="1"/>
        <v>157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COUNTIF(G5:G30,"W")&amp;"-"&amp;COUNTIF(G5:G30,"L")&amp;"-"&amp;COUNTIF(G5:G30,"T")&amp;"-"&amp;COUNTIF(G5:G30,"OTL")</f>
        <v>6-14-0-0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5-13-0-0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492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23.0</v>
      </c>
      <c r="C8" s="406" t="s">
        <v>248</v>
      </c>
      <c r="D8" s="405" t="s">
        <v>438</v>
      </c>
      <c r="E8" s="406">
        <v>6.0</v>
      </c>
      <c r="F8" s="406">
        <v>8.0</v>
      </c>
      <c r="G8" s="407" t="s">
        <v>57</v>
      </c>
      <c r="H8" s="320"/>
      <c r="I8" s="13"/>
    </row>
    <row r="9">
      <c r="A9" s="367" t="s">
        <v>27</v>
      </c>
      <c r="B9" s="44">
        <v>6.0</v>
      </c>
      <c r="C9" s="368" t="s">
        <v>465</v>
      </c>
      <c r="D9" s="44" t="s">
        <v>366</v>
      </c>
      <c r="E9" s="368">
        <v>2.0</v>
      </c>
      <c r="F9" s="368">
        <v>3.0</v>
      </c>
      <c r="G9" s="369" t="s">
        <v>57</v>
      </c>
      <c r="H9" s="318"/>
      <c r="I9" s="317" t="s">
        <v>57</v>
      </c>
    </row>
    <row r="10">
      <c r="A10" s="367" t="s">
        <v>27</v>
      </c>
      <c r="B10" s="44">
        <v>8.0</v>
      </c>
      <c r="C10" s="368" t="s">
        <v>251</v>
      </c>
      <c r="D10" s="44" t="s">
        <v>438</v>
      </c>
      <c r="E10" s="368">
        <v>7.0</v>
      </c>
      <c r="F10" s="368">
        <v>5.0</v>
      </c>
      <c r="G10" s="369" t="s">
        <v>62</v>
      </c>
      <c r="H10" s="320"/>
      <c r="I10" s="286" t="s">
        <v>62</v>
      </c>
    </row>
    <row r="11">
      <c r="A11" s="283" t="s">
        <v>27</v>
      </c>
      <c r="B11" s="286">
        <v>13.0</v>
      </c>
      <c r="C11" s="285" t="s">
        <v>392</v>
      </c>
      <c r="D11" s="286" t="s">
        <v>438</v>
      </c>
      <c r="E11" s="285">
        <v>5.0</v>
      </c>
      <c r="F11" s="285">
        <v>7.0</v>
      </c>
      <c r="G11" s="287" t="s">
        <v>57</v>
      </c>
      <c r="H11" s="320"/>
      <c r="I11" s="286" t="s">
        <v>57</v>
      </c>
    </row>
    <row r="12">
      <c r="A12" s="283" t="s">
        <v>27</v>
      </c>
      <c r="B12" s="286">
        <v>14.0</v>
      </c>
      <c r="C12" s="285" t="s">
        <v>244</v>
      </c>
      <c r="D12" s="286" t="s">
        <v>438</v>
      </c>
      <c r="E12" s="285">
        <v>6.0</v>
      </c>
      <c r="F12" s="285">
        <v>7.0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22.0</v>
      </c>
      <c r="C13" s="145" t="s">
        <v>486</v>
      </c>
      <c r="D13" s="286" t="s">
        <v>366</v>
      </c>
      <c r="E13" s="285">
        <v>3.0</v>
      </c>
      <c r="F13" s="285">
        <v>4.0</v>
      </c>
      <c r="G13" s="287" t="s">
        <v>57</v>
      </c>
      <c r="H13" s="320"/>
      <c r="I13" s="286" t="s">
        <v>57</v>
      </c>
    </row>
    <row r="14">
      <c r="A14" s="283" t="s">
        <v>329</v>
      </c>
      <c r="B14" s="286">
        <v>28.0</v>
      </c>
      <c r="C14" s="285" t="s">
        <v>248</v>
      </c>
      <c r="D14" s="286" t="s">
        <v>438</v>
      </c>
      <c r="E14" s="285">
        <v>3.0</v>
      </c>
      <c r="F14" s="285">
        <v>6.0</v>
      </c>
      <c r="G14" s="287" t="s">
        <v>62</v>
      </c>
      <c r="H14" s="320"/>
      <c r="I14" s="286" t="s">
        <v>62</v>
      </c>
    </row>
    <row r="15">
      <c r="A15" s="367" t="s">
        <v>35</v>
      </c>
      <c r="B15" s="44">
        <v>1.0</v>
      </c>
      <c r="C15" s="368" t="s">
        <v>425</v>
      </c>
      <c r="D15" s="44" t="s">
        <v>366</v>
      </c>
      <c r="E15" s="368">
        <v>7.0</v>
      </c>
      <c r="F15" s="368">
        <v>14.0</v>
      </c>
      <c r="G15" s="369" t="s">
        <v>57</v>
      </c>
      <c r="H15" s="320"/>
      <c r="I15" s="286" t="s">
        <v>57</v>
      </c>
    </row>
    <row r="16">
      <c r="A16" s="283" t="s">
        <v>35</v>
      </c>
      <c r="B16" s="286">
        <v>8.0</v>
      </c>
      <c r="C16" s="285" t="s">
        <v>420</v>
      </c>
      <c r="D16" s="286" t="s">
        <v>438</v>
      </c>
      <c r="E16" s="285">
        <v>5.0</v>
      </c>
      <c r="F16" s="285">
        <v>7.0</v>
      </c>
      <c r="G16" s="287" t="s">
        <v>57</v>
      </c>
      <c r="H16" s="320"/>
      <c r="I16" s="286" t="s">
        <v>57</v>
      </c>
    </row>
    <row r="17">
      <c r="A17" s="367" t="s">
        <v>35</v>
      </c>
      <c r="B17" s="44">
        <v>20.0</v>
      </c>
      <c r="C17" s="368" t="s">
        <v>417</v>
      </c>
      <c r="D17" s="44" t="s">
        <v>366</v>
      </c>
      <c r="E17" s="368">
        <v>5.0</v>
      </c>
      <c r="F17" s="368">
        <v>1.0</v>
      </c>
      <c r="G17" s="369" t="s">
        <v>62</v>
      </c>
      <c r="H17" s="320"/>
      <c r="I17" s="286" t="s">
        <v>62</v>
      </c>
    </row>
    <row r="18">
      <c r="A18" s="408" t="s">
        <v>184</v>
      </c>
      <c r="B18" s="409">
        <v>5.0</v>
      </c>
      <c r="C18" s="410" t="s">
        <v>481</v>
      </c>
      <c r="D18" s="409" t="s">
        <v>366</v>
      </c>
      <c r="E18" s="410">
        <v>8.0</v>
      </c>
      <c r="F18" s="410">
        <v>4.0</v>
      </c>
      <c r="G18" s="411" t="s">
        <v>62</v>
      </c>
      <c r="H18" s="320"/>
      <c r="I18" s="13"/>
    </row>
    <row r="19">
      <c r="A19" s="367" t="s">
        <v>38</v>
      </c>
      <c r="B19" s="44">
        <v>9.0</v>
      </c>
      <c r="C19" s="368" t="s">
        <v>402</v>
      </c>
      <c r="D19" s="44" t="s">
        <v>366</v>
      </c>
      <c r="E19" s="368">
        <v>4.0</v>
      </c>
      <c r="F19" s="368">
        <v>14.0</v>
      </c>
      <c r="G19" s="369" t="s">
        <v>57</v>
      </c>
      <c r="H19" s="320"/>
      <c r="I19" s="286" t="s">
        <v>57</v>
      </c>
    </row>
    <row r="20">
      <c r="A20" s="367" t="s">
        <v>38</v>
      </c>
      <c r="B20" s="44">
        <v>10.0</v>
      </c>
      <c r="C20" s="368" t="s">
        <v>442</v>
      </c>
      <c r="D20" s="44" t="s">
        <v>438</v>
      </c>
      <c r="E20" s="368">
        <v>1.0</v>
      </c>
      <c r="F20" s="368">
        <v>9.0</v>
      </c>
      <c r="G20" s="369" t="s">
        <v>57</v>
      </c>
      <c r="H20" s="320"/>
      <c r="I20" s="286" t="s">
        <v>57</v>
      </c>
    </row>
    <row r="21">
      <c r="A21" s="367" t="s">
        <v>38</v>
      </c>
      <c r="B21" s="44">
        <v>16.0</v>
      </c>
      <c r="C21" s="368" t="s">
        <v>268</v>
      </c>
      <c r="D21" s="44" t="s">
        <v>366</v>
      </c>
      <c r="E21" s="368">
        <v>3.0</v>
      </c>
      <c r="F21" s="368">
        <v>19.0</v>
      </c>
      <c r="G21" s="369" t="s">
        <v>57</v>
      </c>
      <c r="H21" s="320"/>
      <c r="I21" s="286" t="s">
        <v>57</v>
      </c>
    </row>
    <row r="22">
      <c r="A22" s="367" t="s">
        <v>38</v>
      </c>
      <c r="B22" s="377">
        <v>24.0</v>
      </c>
      <c r="C22" s="368" t="s">
        <v>140</v>
      </c>
      <c r="D22" s="44" t="s">
        <v>366</v>
      </c>
      <c r="E22" s="368">
        <v>8.0</v>
      </c>
      <c r="F22" s="368">
        <v>1.0</v>
      </c>
      <c r="G22" s="369" t="s">
        <v>62</v>
      </c>
      <c r="H22" s="320"/>
      <c r="I22" s="286" t="s">
        <v>62</v>
      </c>
    </row>
    <row r="23">
      <c r="A23" s="367" t="s">
        <v>38</v>
      </c>
      <c r="B23" s="377">
        <v>31.0</v>
      </c>
      <c r="C23" s="368" t="s">
        <v>426</v>
      </c>
      <c r="D23" s="44" t="s">
        <v>438</v>
      </c>
      <c r="E23" s="368">
        <v>6.0</v>
      </c>
      <c r="F23" s="368">
        <v>7.0</v>
      </c>
      <c r="G23" s="369" t="s">
        <v>57</v>
      </c>
      <c r="H23" s="320"/>
      <c r="I23" s="286" t="s">
        <v>57</v>
      </c>
    </row>
    <row r="24">
      <c r="A24" s="367" t="s">
        <v>39</v>
      </c>
      <c r="B24" s="377">
        <v>9.0</v>
      </c>
      <c r="C24" s="368" t="s">
        <v>149</v>
      </c>
      <c r="D24" s="44" t="s">
        <v>366</v>
      </c>
      <c r="E24" s="368">
        <v>1.0</v>
      </c>
      <c r="F24" s="368">
        <v>8.0</v>
      </c>
      <c r="G24" s="369" t="s">
        <v>57</v>
      </c>
      <c r="H24" s="320"/>
      <c r="I24" s="286" t="s">
        <v>57</v>
      </c>
    </row>
    <row r="25">
      <c r="A25" s="283" t="s">
        <v>39</v>
      </c>
      <c r="B25" s="339">
        <v>17.0</v>
      </c>
      <c r="C25" s="285" t="s">
        <v>211</v>
      </c>
      <c r="D25" s="286" t="s">
        <v>366</v>
      </c>
      <c r="E25" s="285">
        <v>7.0</v>
      </c>
      <c r="F25" s="285">
        <v>5.0</v>
      </c>
      <c r="G25" s="287" t="s">
        <v>62</v>
      </c>
      <c r="H25" s="320"/>
      <c r="I25" s="286" t="s">
        <v>62</v>
      </c>
    </row>
    <row r="26">
      <c r="A26" s="283" t="s">
        <v>39</v>
      </c>
      <c r="B26" s="339">
        <v>22.0</v>
      </c>
      <c r="C26" s="285" t="s">
        <v>493</v>
      </c>
      <c r="D26" s="286" t="s">
        <v>438</v>
      </c>
      <c r="E26" s="285">
        <v>3.0</v>
      </c>
      <c r="F26" s="285">
        <v>4.0</v>
      </c>
      <c r="G26" s="287" t="s">
        <v>57</v>
      </c>
      <c r="H26" s="320"/>
      <c r="I26" s="286" t="s">
        <v>57</v>
      </c>
    </row>
    <row r="27">
      <c r="A27" s="326" t="s">
        <v>81</v>
      </c>
      <c r="B27" s="345">
        <v>2.0</v>
      </c>
      <c r="C27" s="299" t="s">
        <v>271</v>
      </c>
      <c r="D27" s="298" t="s">
        <v>438</v>
      </c>
      <c r="E27" s="299">
        <v>2.0</v>
      </c>
      <c r="F27" s="299">
        <v>12.0</v>
      </c>
      <c r="G27" s="300" t="s">
        <v>57</v>
      </c>
      <c r="H27" s="320"/>
      <c r="I27" s="286" t="s">
        <v>57</v>
      </c>
    </row>
    <row r="28">
      <c r="A28" s="255" t="s">
        <v>193</v>
      </c>
      <c r="B28" s="52"/>
      <c r="C28" s="52"/>
      <c r="D28" s="256" t="s">
        <v>194</v>
      </c>
      <c r="E28" s="257">
        <f t="shared" ref="E28:F28" si="1">SUM(E5:E27)</f>
        <v>92</v>
      </c>
      <c r="F28" s="257">
        <f t="shared" si="1"/>
        <v>145</v>
      </c>
      <c r="G28" s="258"/>
      <c r="H28" s="318"/>
      <c r="I28" s="366"/>
    </row>
  </sheetData>
  <mergeCells count="2">
    <mergeCell ref="A5:G6"/>
    <mergeCell ref="A28:C28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5-13-2-0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4-12-2-0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494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21.0</v>
      </c>
      <c r="C8" s="406" t="s">
        <v>495</v>
      </c>
      <c r="D8" s="405" t="s">
        <v>366</v>
      </c>
      <c r="E8" s="406">
        <v>0.0</v>
      </c>
      <c r="F8" s="406">
        <v>16.0</v>
      </c>
      <c r="G8" s="407" t="s">
        <v>57</v>
      </c>
      <c r="H8" s="320"/>
      <c r="I8" s="13"/>
    </row>
    <row r="9">
      <c r="A9" s="367" t="s">
        <v>329</v>
      </c>
      <c r="B9" s="44">
        <v>2.0</v>
      </c>
      <c r="C9" s="368" t="s">
        <v>465</v>
      </c>
      <c r="D9" s="44" t="s">
        <v>366</v>
      </c>
      <c r="E9" s="368">
        <v>3.0</v>
      </c>
      <c r="F9" s="368">
        <v>6.0</v>
      </c>
      <c r="G9" s="369" t="s">
        <v>62</v>
      </c>
      <c r="H9" s="318"/>
      <c r="I9" s="317" t="s">
        <v>62</v>
      </c>
    </row>
    <row r="10">
      <c r="A10" s="367" t="s">
        <v>27</v>
      </c>
      <c r="B10" s="44">
        <v>3.0</v>
      </c>
      <c r="C10" s="368" t="s">
        <v>439</v>
      </c>
      <c r="D10" s="44" t="s">
        <v>438</v>
      </c>
      <c r="E10" s="368">
        <v>7.0</v>
      </c>
      <c r="F10" s="368">
        <v>5.0</v>
      </c>
      <c r="G10" s="369" t="s">
        <v>62</v>
      </c>
      <c r="H10" s="320"/>
      <c r="I10" s="286" t="s">
        <v>62</v>
      </c>
    </row>
    <row r="11">
      <c r="A11" s="283" t="s">
        <v>27</v>
      </c>
      <c r="B11" s="286">
        <v>8.0</v>
      </c>
      <c r="C11" s="285" t="s">
        <v>442</v>
      </c>
      <c r="D11" s="286" t="s">
        <v>438</v>
      </c>
      <c r="E11" s="285">
        <v>2.0</v>
      </c>
      <c r="F11" s="285">
        <v>12.0</v>
      </c>
      <c r="G11" s="287" t="s">
        <v>57</v>
      </c>
      <c r="H11" s="320"/>
      <c r="I11" s="286" t="s">
        <v>57</v>
      </c>
    </row>
    <row r="12">
      <c r="A12" s="283" t="s">
        <v>27</v>
      </c>
      <c r="B12" s="286">
        <v>15.0</v>
      </c>
      <c r="C12" s="285" t="s">
        <v>395</v>
      </c>
      <c r="D12" s="286" t="s">
        <v>438</v>
      </c>
      <c r="E12" s="285">
        <v>1.0</v>
      </c>
      <c r="F12" s="285">
        <v>8.0</v>
      </c>
      <c r="G12" s="287" t="s">
        <v>57</v>
      </c>
      <c r="H12" s="320"/>
      <c r="I12" s="286" t="s">
        <v>57</v>
      </c>
    </row>
    <row r="13">
      <c r="A13" s="283" t="s">
        <v>27</v>
      </c>
      <c r="B13" s="286">
        <v>23.0</v>
      </c>
      <c r="C13" s="285" t="s">
        <v>272</v>
      </c>
      <c r="D13" s="286" t="s">
        <v>438</v>
      </c>
      <c r="E13" s="285">
        <v>4.0</v>
      </c>
      <c r="F13" s="285">
        <v>4.0</v>
      </c>
      <c r="G13" s="287" t="s">
        <v>69</v>
      </c>
      <c r="H13" s="320"/>
      <c r="I13" s="286" t="s">
        <v>69</v>
      </c>
    </row>
    <row r="14">
      <c r="A14" s="283" t="s">
        <v>27</v>
      </c>
      <c r="B14" s="286">
        <v>25.0</v>
      </c>
      <c r="C14" s="285" t="s">
        <v>496</v>
      </c>
      <c r="D14" s="286" t="s">
        <v>438</v>
      </c>
      <c r="E14" s="285">
        <v>7.0</v>
      </c>
      <c r="F14" s="285">
        <v>9.0</v>
      </c>
      <c r="G14" s="287" t="s">
        <v>57</v>
      </c>
      <c r="H14" s="320"/>
      <c r="I14" s="286" t="s">
        <v>57</v>
      </c>
    </row>
    <row r="15">
      <c r="A15" s="367" t="s">
        <v>27</v>
      </c>
      <c r="B15" s="44">
        <v>29.0</v>
      </c>
      <c r="C15" s="368" t="s">
        <v>268</v>
      </c>
      <c r="D15" s="44" t="s">
        <v>366</v>
      </c>
      <c r="E15" s="368">
        <v>6.0</v>
      </c>
      <c r="F15" s="368">
        <v>6.0</v>
      </c>
      <c r="G15" s="369" t="s">
        <v>69</v>
      </c>
      <c r="H15" s="320"/>
      <c r="I15" s="286" t="s">
        <v>69</v>
      </c>
    </row>
    <row r="16">
      <c r="A16" s="283" t="s">
        <v>35</v>
      </c>
      <c r="B16" s="286">
        <v>20.0</v>
      </c>
      <c r="C16" s="145" t="s">
        <v>402</v>
      </c>
      <c r="D16" s="286" t="s">
        <v>366</v>
      </c>
      <c r="E16" s="285">
        <v>4.0</v>
      </c>
      <c r="F16" s="285">
        <v>8.0</v>
      </c>
      <c r="G16" s="287" t="s">
        <v>57</v>
      </c>
      <c r="H16" s="320"/>
      <c r="I16" s="286" t="s">
        <v>57</v>
      </c>
    </row>
    <row r="17">
      <c r="A17" s="367" t="s">
        <v>287</v>
      </c>
      <c r="B17" s="44">
        <v>11.0</v>
      </c>
      <c r="C17" s="368" t="s">
        <v>373</v>
      </c>
      <c r="D17" s="44" t="s">
        <v>438</v>
      </c>
      <c r="E17" s="368">
        <v>5.0</v>
      </c>
      <c r="F17" s="368">
        <v>6.0</v>
      </c>
      <c r="G17" s="369" t="s">
        <v>62</v>
      </c>
      <c r="H17" s="320"/>
      <c r="I17" s="286" t="s">
        <v>62</v>
      </c>
    </row>
    <row r="18">
      <c r="A18" s="367" t="s">
        <v>38</v>
      </c>
      <c r="B18" s="44">
        <v>16.0</v>
      </c>
      <c r="C18" s="368" t="s">
        <v>466</v>
      </c>
      <c r="D18" s="44" t="s">
        <v>366</v>
      </c>
      <c r="E18" s="368">
        <v>0.0</v>
      </c>
      <c r="F18" s="368">
        <v>15.0</v>
      </c>
      <c r="G18" s="369" t="s">
        <v>57</v>
      </c>
      <c r="H18" s="320"/>
      <c r="I18" s="286" t="s">
        <v>57</v>
      </c>
    </row>
    <row r="19">
      <c r="A19" s="367" t="s">
        <v>38</v>
      </c>
      <c r="B19" s="44">
        <v>20.0</v>
      </c>
      <c r="C19" s="266" t="s">
        <v>447</v>
      </c>
      <c r="D19" s="44" t="s">
        <v>438</v>
      </c>
      <c r="E19" s="368">
        <v>4.0</v>
      </c>
      <c r="F19" s="368">
        <v>10.0</v>
      </c>
      <c r="G19" s="369" t="s">
        <v>57</v>
      </c>
      <c r="H19" s="320"/>
      <c r="I19" s="286" t="s">
        <v>57</v>
      </c>
    </row>
    <row r="20">
      <c r="A20" s="367" t="s">
        <v>38</v>
      </c>
      <c r="B20" s="44">
        <v>21.0</v>
      </c>
      <c r="C20" s="266" t="s">
        <v>497</v>
      </c>
      <c r="D20" s="44" t="s">
        <v>366</v>
      </c>
      <c r="E20" s="368">
        <v>0.0</v>
      </c>
      <c r="F20" s="368">
        <v>11.0</v>
      </c>
      <c r="G20" s="369" t="s">
        <v>57</v>
      </c>
      <c r="H20" s="320"/>
      <c r="I20" s="286" t="s">
        <v>57</v>
      </c>
    </row>
    <row r="21">
      <c r="A21" s="367" t="s">
        <v>38</v>
      </c>
      <c r="B21" s="44">
        <v>25.0</v>
      </c>
      <c r="C21" s="368" t="s">
        <v>243</v>
      </c>
      <c r="D21" s="44" t="s">
        <v>438</v>
      </c>
      <c r="E21" s="368">
        <v>4.0</v>
      </c>
      <c r="F21" s="368">
        <v>6.0</v>
      </c>
      <c r="G21" s="369" t="s">
        <v>57</v>
      </c>
      <c r="H21" s="320"/>
      <c r="I21" s="286" t="s">
        <v>57</v>
      </c>
    </row>
    <row r="22">
      <c r="A22" s="367" t="s">
        <v>39</v>
      </c>
      <c r="B22" s="377">
        <v>7.0</v>
      </c>
      <c r="C22" s="368" t="s">
        <v>457</v>
      </c>
      <c r="D22" s="44" t="s">
        <v>366</v>
      </c>
      <c r="E22" s="368">
        <v>2.0</v>
      </c>
      <c r="F22" s="368">
        <v>9.0</v>
      </c>
      <c r="G22" s="369" t="s">
        <v>57</v>
      </c>
      <c r="H22" s="320"/>
      <c r="I22" s="286" t="s">
        <v>57</v>
      </c>
    </row>
    <row r="23">
      <c r="A23" s="367" t="s">
        <v>39</v>
      </c>
      <c r="B23" s="377">
        <v>10.0</v>
      </c>
      <c r="C23" s="368" t="s">
        <v>129</v>
      </c>
      <c r="D23" s="44" t="s">
        <v>366</v>
      </c>
      <c r="E23" s="368">
        <v>3.0</v>
      </c>
      <c r="F23" s="368">
        <v>5.0</v>
      </c>
      <c r="G23" s="369" t="s">
        <v>57</v>
      </c>
      <c r="H23" s="320"/>
      <c r="I23" s="286" t="s">
        <v>57</v>
      </c>
    </row>
    <row r="24">
      <c r="A24" s="367" t="s">
        <v>39</v>
      </c>
      <c r="B24" s="377">
        <v>15.0</v>
      </c>
      <c r="C24" s="266" t="s">
        <v>392</v>
      </c>
      <c r="D24" s="44" t="s">
        <v>438</v>
      </c>
      <c r="E24" s="368">
        <v>5.0</v>
      </c>
      <c r="F24" s="368">
        <v>1.0</v>
      </c>
      <c r="G24" s="369" t="s">
        <v>62</v>
      </c>
      <c r="H24" s="320"/>
      <c r="I24" s="286" t="s">
        <v>62</v>
      </c>
    </row>
    <row r="25">
      <c r="A25" s="283" t="s">
        <v>39</v>
      </c>
      <c r="B25" s="339">
        <v>21.0</v>
      </c>
      <c r="C25" s="285" t="s">
        <v>375</v>
      </c>
      <c r="D25" s="286" t="s">
        <v>366</v>
      </c>
      <c r="E25" s="285">
        <v>0.0</v>
      </c>
      <c r="F25" s="285">
        <v>9.0</v>
      </c>
      <c r="G25" s="287" t="s">
        <v>57</v>
      </c>
      <c r="H25" s="320"/>
      <c r="I25" s="286" t="s">
        <v>57</v>
      </c>
    </row>
    <row r="26">
      <c r="A26" s="408" t="s">
        <v>258</v>
      </c>
      <c r="B26" s="420">
        <v>24.0</v>
      </c>
      <c r="C26" s="410" t="s">
        <v>368</v>
      </c>
      <c r="D26" s="409" t="s">
        <v>366</v>
      </c>
      <c r="E26" s="410">
        <v>2.0</v>
      </c>
      <c r="F26" s="410">
        <v>1.0</v>
      </c>
      <c r="G26" s="411" t="s">
        <v>62</v>
      </c>
      <c r="H26" s="320"/>
      <c r="I26" s="13"/>
    </row>
    <row r="27">
      <c r="A27" s="326" t="s">
        <v>39</v>
      </c>
      <c r="B27" s="345">
        <v>28.0</v>
      </c>
      <c r="C27" s="299" t="s">
        <v>77</v>
      </c>
      <c r="D27" s="298" t="s">
        <v>366</v>
      </c>
      <c r="E27" s="299">
        <v>1.0</v>
      </c>
      <c r="F27" s="299">
        <v>5.0</v>
      </c>
      <c r="G27" s="300" t="s">
        <v>57</v>
      </c>
      <c r="H27" s="320"/>
      <c r="I27" s="286" t="s">
        <v>57</v>
      </c>
    </row>
    <row r="28">
      <c r="A28" s="255" t="s">
        <v>193</v>
      </c>
      <c r="B28" s="52"/>
      <c r="C28" s="52"/>
      <c r="D28" s="256" t="s">
        <v>194</v>
      </c>
      <c r="E28" s="257">
        <f t="shared" ref="E28:F28" si="1">SUM(E11:E27)</f>
        <v>50</v>
      </c>
      <c r="F28" s="257">
        <f t="shared" si="1"/>
        <v>125</v>
      </c>
      <c r="G28" s="258"/>
      <c r="H28" s="318"/>
      <c r="I28" s="366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COUNTIF(G5:G33,"W")&amp;"-"&amp;COUNTIF(G5:G33,"L")&amp;"-"&amp;COUNTIF(G5:G33,"T")&amp;"-"&amp;COUNTIF(G5:G33,"OTL")</f>
        <v>10-13-2-0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COUNTIF(I5:I33,"W")&amp;"-"&amp;COUNTIF(I5:I33,"L")&amp;"-"&amp;COUNTIF(I5:I33,"T")&amp;"-"&amp;COUNTIF(I5:I33,"OTL")</f>
        <v>6-10-2-0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498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318"/>
      <c r="I7" s="366"/>
    </row>
    <row r="8">
      <c r="A8" s="404" t="s">
        <v>175</v>
      </c>
      <c r="B8" s="405">
        <v>20.0</v>
      </c>
      <c r="C8" s="406" t="s">
        <v>395</v>
      </c>
      <c r="D8" s="405" t="s">
        <v>438</v>
      </c>
      <c r="E8" s="406">
        <v>5.0</v>
      </c>
      <c r="F8" s="406">
        <v>2.0</v>
      </c>
      <c r="G8" s="407" t="s">
        <v>62</v>
      </c>
      <c r="H8" s="320"/>
      <c r="I8" s="13"/>
    </row>
    <row r="9">
      <c r="A9" s="408" t="s">
        <v>175</v>
      </c>
      <c r="B9" s="409">
        <v>22.0</v>
      </c>
      <c r="C9" s="410" t="s">
        <v>367</v>
      </c>
      <c r="D9" s="409" t="s">
        <v>438</v>
      </c>
      <c r="E9" s="410">
        <v>6.0</v>
      </c>
      <c r="F9" s="410">
        <v>0.0</v>
      </c>
      <c r="G9" s="411" t="s">
        <v>62</v>
      </c>
      <c r="H9" s="318"/>
      <c r="I9" s="366"/>
    </row>
    <row r="10">
      <c r="A10" s="408" t="s">
        <v>175</v>
      </c>
      <c r="B10" s="409">
        <v>25.0</v>
      </c>
      <c r="C10" s="410" t="s">
        <v>248</v>
      </c>
      <c r="D10" s="409" t="s">
        <v>438</v>
      </c>
      <c r="E10" s="410">
        <v>5.0</v>
      </c>
      <c r="F10" s="410">
        <v>2.0</v>
      </c>
      <c r="G10" s="411" t="s">
        <v>62</v>
      </c>
      <c r="H10" s="320"/>
      <c r="I10" s="13"/>
    </row>
    <row r="11">
      <c r="A11" s="283" t="s">
        <v>27</v>
      </c>
      <c r="B11" s="286">
        <v>1.0</v>
      </c>
      <c r="C11" s="285" t="s">
        <v>465</v>
      </c>
      <c r="D11" s="286" t="s">
        <v>366</v>
      </c>
      <c r="E11" s="285">
        <v>6.0</v>
      </c>
      <c r="F11" s="285">
        <v>2.0</v>
      </c>
      <c r="G11" s="287" t="s">
        <v>62</v>
      </c>
      <c r="H11" s="320"/>
      <c r="I11" s="286" t="s">
        <v>62</v>
      </c>
    </row>
    <row r="12">
      <c r="A12" s="408" t="s">
        <v>179</v>
      </c>
      <c r="B12" s="409">
        <v>4.0</v>
      </c>
      <c r="C12" s="410" t="s">
        <v>77</v>
      </c>
      <c r="D12" s="409" t="s">
        <v>366</v>
      </c>
      <c r="E12" s="410">
        <v>7.0</v>
      </c>
      <c r="F12" s="410">
        <v>5.0</v>
      </c>
      <c r="G12" s="411" t="s">
        <v>62</v>
      </c>
      <c r="H12" s="320"/>
      <c r="I12" s="13"/>
    </row>
    <row r="13">
      <c r="A13" s="408" t="s">
        <v>179</v>
      </c>
      <c r="B13" s="409">
        <v>5.0</v>
      </c>
      <c r="C13" s="410" t="s">
        <v>499</v>
      </c>
      <c r="D13" s="409" t="s">
        <v>366</v>
      </c>
      <c r="E13" s="410">
        <v>0.0</v>
      </c>
      <c r="F13" s="410">
        <v>14.0</v>
      </c>
      <c r="G13" s="411" t="s">
        <v>57</v>
      </c>
      <c r="H13" s="320"/>
      <c r="I13" s="13"/>
    </row>
    <row r="14">
      <c r="A14" s="283" t="s">
        <v>27</v>
      </c>
      <c r="B14" s="286">
        <v>10.0</v>
      </c>
      <c r="C14" s="285" t="s">
        <v>496</v>
      </c>
      <c r="D14" s="286" t="s">
        <v>438</v>
      </c>
      <c r="E14" s="285">
        <v>4.0</v>
      </c>
      <c r="F14" s="285">
        <v>7.0</v>
      </c>
      <c r="G14" s="287" t="s">
        <v>57</v>
      </c>
      <c r="H14" s="320"/>
      <c r="I14" s="286" t="s">
        <v>57</v>
      </c>
    </row>
    <row r="15">
      <c r="A15" s="367" t="s">
        <v>27</v>
      </c>
      <c r="B15" s="44">
        <v>15.0</v>
      </c>
      <c r="C15" s="368" t="s">
        <v>448</v>
      </c>
      <c r="D15" s="44" t="s">
        <v>366</v>
      </c>
      <c r="E15" s="368">
        <v>3.0</v>
      </c>
      <c r="F15" s="368">
        <v>3.0</v>
      </c>
      <c r="G15" s="369" t="s">
        <v>69</v>
      </c>
      <c r="H15" s="320"/>
      <c r="I15" s="286" t="s">
        <v>69</v>
      </c>
    </row>
    <row r="16">
      <c r="A16" s="283" t="s">
        <v>27</v>
      </c>
      <c r="B16" s="286">
        <v>18.0</v>
      </c>
      <c r="C16" s="285" t="s">
        <v>271</v>
      </c>
      <c r="D16" s="286" t="s">
        <v>438</v>
      </c>
      <c r="E16" s="285">
        <v>1.0</v>
      </c>
      <c r="F16" s="285">
        <v>2.0</v>
      </c>
      <c r="G16" s="287" t="s">
        <v>57</v>
      </c>
      <c r="H16" s="320"/>
      <c r="I16" s="286" t="s">
        <v>57</v>
      </c>
    </row>
    <row r="17">
      <c r="A17" s="367" t="s">
        <v>27</v>
      </c>
      <c r="B17" s="44">
        <v>26.0</v>
      </c>
      <c r="C17" s="368" t="s">
        <v>467</v>
      </c>
      <c r="D17" s="44" t="s">
        <v>438</v>
      </c>
      <c r="E17" s="368">
        <v>2.0</v>
      </c>
      <c r="F17" s="368">
        <v>8.0</v>
      </c>
      <c r="G17" s="369" t="s">
        <v>57</v>
      </c>
      <c r="H17" s="320"/>
      <c r="I17" s="286" t="s">
        <v>57</v>
      </c>
    </row>
    <row r="18">
      <c r="A18" s="367" t="s">
        <v>35</v>
      </c>
      <c r="B18" s="44">
        <v>8.0</v>
      </c>
      <c r="C18" s="266" t="s">
        <v>454</v>
      </c>
      <c r="D18" s="44" t="s">
        <v>366</v>
      </c>
      <c r="E18" s="368">
        <v>6.0</v>
      </c>
      <c r="F18" s="368">
        <v>8.0</v>
      </c>
      <c r="G18" s="369" t="s">
        <v>57</v>
      </c>
      <c r="H18" s="320"/>
      <c r="I18" s="286" t="s">
        <v>57</v>
      </c>
    </row>
    <row r="19">
      <c r="A19" s="367" t="s">
        <v>35</v>
      </c>
      <c r="B19" s="44">
        <v>9.0</v>
      </c>
      <c r="C19" s="266" t="s">
        <v>488</v>
      </c>
      <c r="D19" s="44" t="s">
        <v>438</v>
      </c>
      <c r="E19" s="368">
        <v>9.0</v>
      </c>
      <c r="F19" s="368">
        <v>4.0</v>
      </c>
      <c r="G19" s="369" t="s">
        <v>62</v>
      </c>
      <c r="H19" s="320"/>
      <c r="I19" s="286" t="s">
        <v>62</v>
      </c>
    </row>
    <row r="20">
      <c r="A20" s="367" t="s">
        <v>38</v>
      </c>
      <c r="B20" s="44">
        <v>7.0</v>
      </c>
      <c r="C20" s="368" t="s">
        <v>272</v>
      </c>
      <c r="D20" s="44" t="s">
        <v>438</v>
      </c>
      <c r="E20" s="368">
        <v>6.0</v>
      </c>
      <c r="F20" s="368">
        <v>5.0</v>
      </c>
      <c r="G20" s="369" t="s">
        <v>62</v>
      </c>
      <c r="H20" s="320"/>
      <c r="I20" s="286" t="s">
        <v>62</v>
      </c>
    </row>
    <row r="21">
      <c r="A21" s="367" t="s">
        <v>38</v>
      </c>
      <c r="B21" s="44">
        <v>11.0</v>
      </c>
      <c r="C21" s="368" t="s">
        <v>466</v>
      </c>
      <c r="D21" s="44" t="s">
        <v>366</v>
      </c>
      <c r="E21" s="368">
        <v>4.0</v>
      </c>
      <c r="F21" s="368">
        <v>10.0</v>
      </c>
      <c r="G21" s="369" t="s">
        <v>57</v>
      </c>
      <c r="H21" s="320"/>
      <c r="I21" s="286" t="s">
        <v>57</v>
      </c>
    </row>
    <row r="22">
      <c r="A22" s="367" t="s">
        <v>38</v>
      </c>
      <c r="B22" s="377">
        <v>12.0</v>
      </c>
      <c r="C22" s="368" t="s">
        <v>500</v>
      </c>
      <c r="D22" s="44" t="s">
        <v>438</v>
      </c>
      <c r="E22" s="368">
        <v>6.0</v>
      </c>
      <c r="F22" s="368">
        <v>1.0</v>
      </c>
      <c r="G22" s="369" t="s">
        <v>62</v>
      </c>
      <c r="H22" s="320"/>
      <c r="I22" s="286" t="s">
        <v>62</v>
      </c>
    </row>
    <row r="23">
      <c r="A23" s="367" t="s">
        <v>38</v>
      </c>
      <c r="B23" s="377">
        <v>20.0</v>
      </c>
      <c r="C23" s="368" t="s">
        <v>501</v>
      </c>
      <c r="D23" s="44" t="s">
        <v>366</v>
      </c>
      <c r="E23" s="368">
        <v>4.0</v>
      </c>
      <c r="F23" s="368">
        <v>7.0</v>
      </c>
      <c r="G23" s="369" t="s">
        <v>57</v>
      </c>
      <c r="H23" s="320"/>
      <c r="I23" s="286" t="s">
        <v>57</v>
      </c>
    </row>
    <row r="24">
      <c r="A24" s="367" t="s">
        <v>38</v>
      </c>
      <c r="B24" s="377">
        <v>27.0</v>
      </c>
      <c r="C24" s="368" t="s">
        <v>442</v>
      </c>
      <c r="D24" s="44" t="s">
        <v>438</v>
      </c>
      <c r="E24" s="368">
        <v>3.0</v>
      </c>
      <c r="F24" s="368">
        <v>3.0</v>
      </c>
      <c r="G24" s="369" t="s">
        <v>69</v>
      </c>
      <c r="H24" s="320"/>
      <c r="I24" s="286" t="s">
        <v>69</v>
      </c>
    </row>
    <row r="25">
      <c r="A25" s="283" t="s">
        <v>39</v>
      </c>
      <c r="B25" s="339">
        <v>4.0</v>
      </c>
      <c r="C25" s="285" t="s">
        <v>457</v>
      </c>
      <c r="D25" s="286" t="s">
        <v>366</v>
      </c>
      <c r="E25" s="285">
        <v>7.0</v>
      </c>
      <c r="F25" s="285">
        <v>1.0</v>
      </c>
      <c r="G25" s="287" t="s">
        <v>62</v>
      </c>
      <c r="H25" s="320"/>
      <c r="I25" s="286" t="s">
        <v>62</v>
      </c>
    </row>
    <row r="26">
      <c r="A26" s="408" t="s">
        <v>258</v>
      </c>
      <c r="B26" s="420">
        <v>6.0</v>
      </c>
      <c r="C26" s="410" t="s">
        <v>502</v>
      </c>
      <c r="D26" s="409" t="s">
        <v>366</v>
      </c>
      <c r="E26" s="410">
        <v>1.0</v>
      </c>
      <c r="F26" s="410">
        <v>6.0</v>
      </c>
      <c r="G26" s="411" t="s">
        <v>57</v>
      </c>
      <c r="H26" s="320"/>
      <c r="I26" s="13"/>
    </row>
    <row r="27">
      <c r="A27" s="283" t="s">
        <v>39</v>
      </c>
      <c r="B27" s="339">
        <v>8.0</v>
      </c>
      <c r="C27" s="285" t="s">
        <v>268</v>
      </c>
      <c r="D27" s="286" t="s">
        <v>366</v>
      </c>
      <c r="E27" s="285">
        <v>7.0</v>
      </c>
      <c r="F27" s="285">
        <v>0.0</v>
      </c>
      <c r="G27" s="287" t="s">
        <v>62</v>
      </c>
      <c r="H27" s="320"/>
      <c r="I27" s="286" t="s">
        <v>62</v>
      </c>
    </row>
    <row r="28">
      <c r="A28" s="283" t="s">
        <v>39</v>
      </c>
      <c r="B28" s="339">
        <v>12.0</v>
      </c>
      <c r="C28" s="145" t="s">
        <v>497</v>
      </c>
      <c r="D28" s="286" t="s">
        <v>366</v>
      </c>
      <c r="E28" s="285">
        <v>7.0</v>
      </c>
      <c r="F28" s="285">
        <v>12.0</v>
      </c>
      <c r="G28" s="287" t="s">
        <v>57</v>
      </c>
      <c r="H28" s="320"/>
      <c r="I28" s="286" t="s">
        <v>57</v>
      </c>
    </row>
    <row r="29">
      <c r="A29" s="283" t="s">
        <v>39</v>
      </c>
      <c r="B29" s="339">
        <v>16.0</v>
      </c>
      <c r="C29" s="285" t="s">
        <v>373</v>
      </c>
      <c r="D29" s="286" t="s">
        <v>438</v>
      </c>
      <c r="E29" s="285">
        <v>4.0</v>
      </c>
      <c r="F29" s="285">
        <v>5.0</v>
      </c>
      <c r="G29" s="287" t="s">
        <v>57</v>
      </c>
      <c r="H29" s="320"/>
      <c r="I29" s="286" t="s">
        <v>57</v>
      </c>
    </row>
    <row r="30">
      <c r="A30" s="408" t="s">
        <v>258</v>
      </c>
      <c r="B30" s="420">
        <v>17.0</v>
      </c>
      <c r="C30" s="410" t="s">
        <v>473</v>
      </c>
      <c r="D30" s="409" t="s">
        <v>366</v>
      </c>
      <c r="E30" s="410">
        <v>3.0</v>
      </c>
      <c r="F30" s="410">
        <v>16.0</v>
      </c>
      <c r="G30" s="411" t="s">
        <v>57</v>
      </c>
      <c r="H30" s="320"/>
      <c r="I30" s="13"/>
    </row>
    <row r="31">
      <c r="A31" s="283" t="s">
        <v>39</v>
      </c>
      <c r="B31" s="339">
        <v>24.0</v>
      </c>
      <c r="C31" s="145" t="s">
        <v>503</v>
      </c>
      <c r="D31" s="286" t="s">
        <v>438</v>
      </c>
      <c r="E31" s="285">
        <v>4.0</v>
      </c>
      <c r="F31" s="285">
        <v>9.0</v>
      </c>
      <c r="G31" s="287" t="s">
        <v>57</v>
      </c>
      <c r="H31" s="320"/>
      <c r="I31" s="286" t="s">
        <v>57</v>
      </c>
    </row>
    <row r="32">
      <c r="A32" s="326" t="s">
        <v>81</v>
      </c>
      <c r="B32" s="345">
        <v>1.0</v>
      </c>
      <c r="C32" s="299" t="s">
        <v>375</v>
      </c>
      <c r="D32" s="298" t="s">
        <v>366</v>
      </c>
      <c r="E32" s="299">
        <v>6.0</v>
      </c>
      <c r="F32" s="299">
        <v>7.0</v>
      </c>
      <c r="G32" s="300" t="s">
        <v>57</v>
      </c>
      <c r="H32" s="320"/>
      <c r="I32" s="286" t="s">
        <v>57</v>
      </c>
    </row>
    <row r="33">
      <c r="A33" s="255" t="s">
        <v>304</v>
      </c>
      <c r="B33" s="52"/>
      <c r="C33" s="52"/>
      <c r="D33" s="256" t="s">
        <v>194</v>
      </c>
      <c r="E33" s="257">
        <f t="shared" ref="E33:F33" si="1">SUM(E7:E32)</f>
        <v>116</v>
      </c>
      <c r="F33" s="257">
        <f t="shared" si="1"/>
        <v>139</v>
      </c>
      <c r="G33" s="258"/>
      <c r="H33" s="318"/>
      <c r="I33" s="366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37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37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38" t="s">
        <v>2</v>
      </c>
      <c r="F3" s="5"/>
      <c r="G3" s="5"/>
    </row>
    <row r="4">
      <c r="A4" s="139"/>
      <c r="B4" s="14"/>
      <c r="C4" s="13"/>
      <c r="D4" s="13"/>
      <c r="E4" s="13"/>
      <c r="F4" s="16" t="s">
        <v>3</v>
      </c>
      <c r="G4" s="17" t="s">
        <v>4</v>
      </c>
    </row>
    <row r="5">
      <c r="A5" s="140" t="s">
        <v>113</v>
      </c>
      <c r="F5" s="21"/>
      <c r="G5" s="5"/>
    </row>
    <row r="6">
      <c r="F6" s="21"/>
      <c r="G6" s="5"/>
    </row>
    <row r="7">
      <c r="A7" s="141" t="s">
        <v>114</v>
      </c>
      <c r="B7" s="2"/>
      <c r="C7" s="142" t="s">
        <v>7</v>
      </c>
      <c r="D7" s="142" t="s">
        <v>8</v>
      </c>
      <c r="E7" s="143" t="s">
        <v>115</v>
      </c>
      <c r="F7" s="5"/>
      <c r="G7" s="5"/>
    </row>
    <row r="8">
      <c r="A8" s="144" t="s">
        <v>11</v>
      </c>
      <c r="B8" s="11"/>
      <c r="C8" s="11"/>
      <c r="D8" s="11"/>
      <c r="E8" s="12"/>
      <c r="F8" s="29"/>
      <c r="G8" s="29"/>
    </row>
    <row r="9">
      <c r="A9" s="145"/>
      <c r="F9" s="29"/>
      <c r="G9" s="29"/>
    </row>
    <row r="10">
      <c r="A10" s="146" t="s">
        <v>116</v>
      </c>
      <c r="F10" s="29"/>
      <c r="G10" s="29"/>
    </row>
    <row r="11">
      <c r="A11" s="51" t="s">
        <v>86</v>
      </c>
      <c r="B11" s="52"/>
      <c r="C11" s="52"/>
      <c r="D11" s="52"/>
      <c r="E11" s="53"/>
      <c r="F11" s="29"/>
      <c r="G11" s="29"/>
    </row>
    <row r="12">
      <c r="A12" s="147">
        <v>14.0</v>
      </c>
      <c r="B12" s="148" t="s">
        <v>117</v>
      </c>
      <c r="C12" s="148">
        <v>2.0</v>
      </c>
      <c r="D12" s="148">
        <v>4.0</v>
      </c>
      <c r="E12" s="149" t="s">
        <v>57</v>
      </c>
      <c r="F12" s="5"/>
      <c r="G12" s="5"/>
    </row>
    <row r="13">
      <c r="A13" s="150" t="s">
        <v>31</v>
      </c>
      <c r="E13" s="9"/>
      <c r="F13" s="29"/>
      <c r="G13" s="29"/>
    </row>
    <row r="14">
      <c r="A14" s="151">
        <v>15.0</v>
      </c>
      <c r="B14" s="152" t="s">
        <v>118</v>
      </c>
      <c r="C14" s="152">
        <v>4.0</v>
      </c>
      <c r="D14" s="152">
        <v>1.0</v>
      </c>
      <c r="E14" s="153" t="s">
        <v>62</v>
      </c>
      <c r="F14" s="29"/>
      <c r="G14" s="29"/>
    </row>
    <row r="15">
      <c r="A15" s="150" t="s">
        <v>31</v>
      </c>
      <c r="E15" s="9"/>
      <c r="F15" s="29"/>
      <c r="G15" s="29"/>
    </row>
    <row r="16">
      <c r="A16" s="151">
        <v>15.0</v>
      </c>
      <c r="B16" s="152" t="s">
        <v>119</v>
      </c>
      <c r="C16" s="152">
        <v>2.0</v>
      </c>
      <c r="D16" s="152">
        <v>2.0</v>
      </c>
      <c r="E16" s="153" t="s">
        <v>69</v>
      </c>
      <c r="F16" s="29"/>
      <c r="G16" s="29"/>
    </row>
    <row r="17">
      <c r="A17" s="150" t="s">
        <v>31</v>
      </c>
      <c r="E17" s="9"/>
      <c r="F17" s="29"/>
      <c r="G17" s="29"/>
    </row>
    <row r="18">
      <c r="A18" s="151">
        <v>16.0</v>
      </c>
      <c r="B18" s="152" t="s">
        <v>120</v>
      </c>
      <c r="C18" s="152">
        <v>6.0</v>
      </c>
      <c r="D18" s="152">
        <v>0.0</v>
      </c>
      <c r="E18" s="153" t="s">
        <v>62</v>
      </c>
      <c r="F18" s="29"/>
      <c r="G18" s="29"/>
    </row>
    <row r="19">
      <c r="A19" s="154" t="s">
        <v>31</v>
      </c>
      <c r="B19" s="11"/>
      <c r="C19" s="11"/>
      <c r="D19" s="11"/>
      <c r="E19" s="12"/>
      <c r="F19" s="29"/>
      <c r="G19" s="29"/>
    </row>
    <row r="20">
      <c r="A20" s="155"/>
      <c r="F20" s="29"/>
      <c r="G20" s="29"/>
    </row>
    <row r="21">
      <c r="A21" s="156">
        <v>30.0</v>
      </c>
      <c r="B21" s="157" t="s">
        <v>121</v>
      </c>
      <c r="C21" s="157">
        <v>5.0</v>
      </c>
      <c r="D21" s="157">
        <v>6.0</v>
      </c>
      <c r="E21" s="158" t="s">
        <v>57</v>
      </c>
      <c r="F21" s="29"/>
      <c r="G21" s="37"/>
    </row>
    <row r="22">
      <c r="A22" s="159" t="s">
        <v>37</v>
      </c>
      <c r="B22" s="11"/>
      <c r="C22" s="11"/>
      <c r="D22" s="11"/>
      <c r="E22" s="12"/>
      <c r="F22" s="29"/>
      <c r="G22" s="37"/>
    </row>
    <row r="23">
      <c r="A23" s="146" t="s">
        <v>122</v>
      </c>
      <c r="F23" s="37"/>
      <c r="G23" s="37"/>
    </row>
    <row r="24">
      <c r="A24" s="156">
        <v>6.0</v>
      </c>
      <c r="B24" s="157" t="s">
        <v>123</v>
      </c>
      <c r="C24" s="157">
        <v>8.0</v>
      </c>
      <c r="D24" s="157">
        <v>2.0</v>
      </c>
      <c r="E24" s="158" t="s">
        <v>62</v>
      </c>
      <c r="F24" s="37"/>
      <c r="G24" s="37"/>
    </row>
    <row r="25">
      <c r="A25" s="160" t="s">
        <v>102</v>
      </c>
      <c r="E25" s="9"/>
      <c r="F25" s="37"/>
      <c r="G25" s="37"/>
    </row>
    <row r="26">
      <c r="A26" s="161">
        <v>7.0</v>
      </c>
      <c r="B26" s="145" t="s">
        <v>124</v>
      </c>
      <c r="C26" s="145">
        <v>10.0</v>
      </c>
      <c r="D26" s="145">
        <v>3.0</v>
      </c>
      <c r="E26" s="162" t="s">
        <v>62</v>
      </c>
      <c r="F26" s="29"/>
      <c r="G26" s="37" t="s">
        <v>62</v>
      </c>
    </row>
    <row r="27">
      <c r="A27" s="163" t="s">
        <v>14</v>
      </c>
      <c r="E27" s="9"/>
      <c r="F27" s="29"/>
      <c r="G27" s="37"/>
    </row>
    <row r="28">
      <c r="A28" s="164">
        <v>14.0</v>
      </c>
      <c r="B28" s="145" t="s">
        <v>125</v>
      </c>
      <c r="C28" s="145">
        <v>7.0</v>
      </c>
      <c r="D28" s="145">
        <v>0.0</v>
      </c>
      <c r="E28" s="162" t="s">
        <v>62</v>
      </c>
      <c r="F28" s="29"/>
      <c r="G28" s="37" t="s">
        <v>62</v>
      </c>
    </row>
    <row r="29">
      <c r="A29" s="163" t="s">
        <v>14</v>
      </c>
      <c r="E29" s="9"/>
      <c r="F29" s="29"/>
      <c r="G29" s="37"/>
    </row>
    <row r="30">
      <c r="A30" s="164">
        <v>26.0</v>
      </c>
      <c r="B30" s="145" t="s">
        <v>126</v>
      </c>
      <c r="C30" s="145">
        <v>4.0</v>
      </c>
      <c r="D30" s="145">
        <v>1.0</v>
      </c>
      <c r="E30" s="162" t="s">
        <v>62</v>
      </c>
      <c r="F30" s="29"/>
      <c r="G30" s="37" t="s">
        <v>62</v>
      </c>
    </row>
    <row r="31">
      <c r="A31" s="163" t="s">
        <v>127</v>
      </c>
      <c r="E31" s="9"/>
      <c r="F31" s="44"/>
      <c r="G31" s="37"/>
    </row>
    <row r="32">
      <c r="A32" s="164">
        <v>28.0</v>
      </c>
      <c r="B32" s="145" t="s">
        <v>13</v>
      </c>
      <c r="C32" s="145">
        <v>4.0</v>
      </c>
      <c r="D32" s="145">
        <v>2.0</v>
      </c>
      <c r="E32" s="162" t="s">
        <v>62</v>
      </c>
      <c r="F32" s="44"/>
      <c r="G32" s="37" t="s">
        <v>62</v>
      </c>
    </row>
    <row r="33">
      <c r="A33" s="144" t="s">
        <v>14</v>
      </c>
      <c r="B33" s="11"/>
      <c r="C33" s="11"/>
      <c r="D33" s="11"/>
      <c r="E33" s="12"/>
      <c r="F33" s="44"/>
      <c r="G33" s="37"/>
    </row>
    <row r="34">
      <c r="A34" s="146" t="s">
        <v>128</v>
      </c>
      <c r="F34" s="37"/>
      <c r="G34" s="37"/>
    </row>
    <row r="35">
      <c r="A35" s="165">
        <v>3.0</v>
      </c>
      <c r="B35" s="166" t="s">
        <v>129</v>
      </c>
      <c r="C35" s="166">
        <v>10.0</v>
      </c>
      <c r="D35" s="166">
        <v>3.0</v>
      </c>
      <c r="E35" s="167" t="s">
        <v>62</v>
      </c>
      <c r="F35" s="37"/>
      <c r="G35" s="37" t="s">
        <v>62</v>
      </c>
    </row>
    <row r="36">
      <c r="A36" s="163" t="s">
        <v>130</v>
      </c>
      <c r="E36" s="9"/>
      <c r="F36" s="44"/>
      <c r="G36" s="37"/>
    </row>
    <row r="37">
      <c r="A37" s="164">
        <v>4.0</v>
      </c>
      <c r="B37" s="145" t="s">
        <v>131</v>
      </c>
      <c r="C37" s="145">
        <v>10.0</v>
      </c>
      <c r="D37" s="145">
        <v>3.0</v>
      </c>
      <c r="E37" s="162" t="s">
        <v>62</v>
      </c>
      <c r="F37" s="44"/>
      <c r="G37" s="37" t="s">
        <v>62</v>
      </c>
    </row>
    <row r="38">
      <c r="A38" s="163" t="s">
        <v>14</v>
      </c>
      <c r="E38" s="9"/>
      <c r="F38" s="37"/>
      <c r="G38" s="37"/>
    </row>
    <row r="39">
      <c r="A39" s="164">
        <v>9.0</v>
      </c>
      <c r="B39" s="145" t="s">
        <v>132</v>
      </c>
      <c r="C39" s="145">
        <v>15.0</v>
      </c>
      <c r="D39" s="145">
        <v>3.0</v>
      </c>
      <c r="E39" s="162" t="s">
        <v>62</v>
      </c>
      <c r="F39" s="37"/>
      <c r="G39" s="37" t="s">
        <v>62</v>
      </c>
    </row>
    <row r="40">
      <c r="A40" s="163" t="s">
        <v>14</v>
      </c>
      <c r="E40" s="9"/>
      <c r="F40" s="37"/>
      <c r="G40" s="37"/>
    </row>
    <row r="41">
      <c r="A41" s="168">
        <v>11.0</v>
      </c>
      <c r="B41" s="169" t="s">
        <v>133</v>
      </c>
      <c r="C41" s="169">
        <v>4.0</v>
      </c>
      <c r="D41" s="169">
        <v>4.0</v>
      </c>
      <c r="E41" s="170" t="s">
        <v>69</v>
      </c>
      <c r="F41" s="29"/>
      <c r="G41" s="37"/>
    </row>
    <row r="42">
      <c r="A42" s="159" t="s">
        <v>134</v>
      </c>
      <c r="B42" s="11"/>
      <c r="C42" s="11"/>
      <c r="D42" s="11"/>
      <c r="E42" s="12"/>
      <c r="F42" s="29"/>
      <c r="G42" s="37"/>
    </row>
    <row r="43">
      <c r="A43" s="145"/>
      <c r="F43" s="29"/>
      <c r="G43" s="37"/>
    </row>
    <row r="44">
      <c r="A44" s="51" t="s">
        <v>93</v>
      </c>
      <c r="B44" s="52"/>
      <c r="C44" s="52"/>
      <c r="D44" s="52"/>
      <c r="E44" s="53"/>
      <c r="F44" s="29"/>
      <c r="G44" s="37"/>
    </row>
    <row r="45">
      <c r="A45" s="171">
        <v>16.0</v>
      </c>
      <c r="B45" s="157" t="s">
        <v>135</v>
      </c>
      <c r="C45" s="157">
        <v>1.0</v>
      </c>
      <c r="D45" s="157">
        <v>7.0</v>
      </c>
      <c r="E45" s="158" t="s">
        <v>57</v>
      </c>
      <c r="F45" s="29"/>
      <c r="G45" s="37"/>
    </row>
    <row r="46">
      <c r="A46" s="160" t="s">
        <v>94</v>
      </c>
      <c r="E46" s="9"/>
      <c r="F46" s="29"/>
      <c r="G46" s="37"/>
    </row>
    <row r="47">
      <c r="A47" s="168">
        <v>17.0</v>
      </c>
      <c r="B47" s="169" t="s">
        <v>136</v>
      </c>
      <c r="C47" s="169">
        <v>4.0</v>
      </c>
      <c r="D47" s="169">
        <v>2.0</v>
      </c>
      <c r="E47" s="170" t="s">
        <v>62</v>
      </c>
      <c r="F47" s="29"/>
      <c r="G47" s="37"/>
    </row>
    <row r="48">
      <c r="A48" s="160" t="s">
        <v>94</v>
      </c>
      <c r="E48" s="9"/>
      <c r="F48" s="29"/>
      <c r="G48" s="37"/>
    </row>
    <row r="49">
      <c r="A49" s="168">
        <v>18.0</v>
      </c>
      <c r="B49" s="169" t="s">
        <v>137</v>
      </c>
      <c r="C49" s="169">
        <v>4.0</v>
      </c>
      <c r="D49" s="169">
        <v>1.0</v>
      </c>
      <c r="E49" s="170" t="s">
        <v>62</v>
      </c>
      <c r="F49" s="29"/>
      <c r="G49" s="37"/>
    </row>
    <row r="50">
      <c r="A50" s="159" t="s">
        <v>94</v>
      </c>
      <c r="B50" s="11"/>
      <c r="C50" s="11"/>
      <c r="D50" s="11"/>
      <c r="E50" s="12"/>
      <c r="F50" s="29"/>
      <c r="G50" s="37"/>
    </row>
    <row r="51">
      <c r="A51" s="172"/>
      <c r="F51" s="29"/>
      <c r="G51" s="37"/>
    </row>
    <row r="52">
      <c r="A52" s="146" t="s">
        <v>138</v>
      </c>
      <c r="F52" s="29"/>
      <c r="G52" s="37"/>
    </row>
    <row r="53">
      <c r="A53" s="173">
        <v>1.0</v>
      </c>
      <c r="B53" s="166" t="s">
        <v>75</v>
      </c>
      <c r="C53" s="166">
        <v>6.0</v>
      </c>
      <c r="D53" s="166">
        <v>5.0</v>
      </c>
      <c r="E53" s="167" t="s">
        <v>62</v>
      </c>
      <c r="F53" s="29"/>
      <c r="G53" s="37" t="s">
        <v>62</v>
      </c>
    </row>
    <row r="54">
      <c r="A54" s="163" t="s">
        <v>60</v>
      </c>
      <c r="E54" s="9"/>
      <c r="F54" s="29"/>
      <c r="G54" s="37"/>
    </row>
    <row r="55">
      <c r="A55" s="174">
        <v>7.0</v>
      </c>
      <c r="B55" s="169" t="s">
        <v>139</v>
      </c>
      <c r="C55" s="169">
        <v>5.0</v>
      </c>
      <c r="D55" s="169">
        <v>4.0</v>
      </c>
      <c r="E55" s="170" t="s">
        <v>62</v>
      </c>
      <c r="F55" s="29"/>
      <c r="G55" s="37"/>
    </row>
    <row r="56">
      <c r="A56" s="160" t="s">
        <v>14</v>
      </c>
      <c r="E56" s="9"/>
      <c r="F56" s="29"/>
      <c r="G56" s="37"/>
    </row>
    <row r="57">
      <c r="A57" s="161">
        <v>8.0</v>
      </c>
      <c r="B57" s="145" t="s">
        <v>140</v>
      </c>
      <c r="C57" s="145">
        <v>15.0</v>
      </c>
      <c r="D57" s="145">
        <v>8.0</v>
      </c>
      <c r="E57" s="162" t="s">
        <v>62</v>
      </c>
      <c r="F57" s="29"/>
      <c r="G57" s="37" t="s">
        <v>62</v>
      </c>
    </row>
    <row r="58">
      <c r="A58" s="144" t="s">
        <v>14</v>
      </c>
      <c r="B58" s="11"/>
      <c r="C58" s="11"/>
      <c r="D58" s="11"/>
      <c r="E58" s="12"/>
      <c r="F58" s="29"/>
      <c r="G58" s="37"/>
    </row>
    <row r="59">
      <c r="A59" s="146" t="s">
        <v>141</v>
      </c>
      <c r="F59" s="29"/>
      <c r="G59" s="37"/>
    </row>
    <row r="60">
      <c r="A60" s="173">
        <v>26.0</v>
      </c>
      <c r="B60" s="166" t="s">
        <v>142</v>
      </c>
      <c r="C60" s="166">
        <v>10.0</v>
      </c>
      <c r="D60" s="166">
        <v>3.0</v>
      </c>
      <c r="E60" s="167" t="s">
        <v>62</v>
      </c>
      <c r="F60" s="29"/>
      <c r="G60" s="37" t="s">
        <v>62</v>
      </c>
    </row>
    <row r="61">
      <c r="A61" s="144" t="s">
        <v>143</v>
      </c>
      <c r="B61" s="11"/>
      <c r="C61" s="11"/>
      <c r="D61" s="11"/>
      <c r="E61" s="12"/>
      <c r="F61" s="29"/>
      <c r="G61" s="37"/>
    </row>
    <row r="62">
      <c r="A62" s="146" t="s">
        <v>144</v>
      </c>
      <c r="F62" s="37"/>
      <c r="G62" s="37"/>
    </row>
    <row r="63">
      <c r="A63" s="173">
        <v>1.0</v>
      </c>
      <c r="B63" s="166" t="s">
        <v>145</v>
      </c>
      <c r="C63" s="166">
        <v>13.0</v>
      </c>
      <c r="D63" s="166">
        <v>2.0</v>
      </c>
      <c r="E63" s="167" t="s">
        <v>62</v>
      </c>
      <c r="F63" s="37"/>
      <c r="G63" s="37" t="s">
        <v>62</v>
      </c>
    </row>
    <row r="64">
      <c r="A64" s="163" t="s">
        <v>14</v>
      </c>
      <c r="E64" s="9"/>
      <c r="F64" s="37"/>
      <c r="G64" s="37"/>
    </row>
    <row r="65">
      <c r="A65" s="161">
        <v>2.0</v>
      </c>
      <c r="B65" s="145" t="s">
        <v>146</v>
      </c>
      <c r="C65" s="145">
        <v>14.0</v>
      </c>
      <c r="D65" s="145">
        <v>2.0</v>
      </c>
      <c r="E65" s="162" t="s">
        <v>62</v>
      </c>
      <c r="F65" s="29"/>
      <c r="G65" s="37" t="s">
        <v>62</v>
      </c>
    </row>
    <row r="66">
      <c r="A66" s="163" t="s">
        <v>147</v>
      </c>
      <c r="E66" s="9"/>
      <c r="F66" s="29"/>
      <c r="G66" s="37"/>
    </row>
    <row r="67">
      <c r="A67" s="174">
        <v>8.0</v>
      </c>
      <c r="B67" s="169" t="s">
        <v>148</v>
      </c>
      <c r="C67" s="169">
        <v>3.0</v>
      </c>
      <c r="D67" s="169">
        <v>1.0</v>
      </c>
      <c r="E67" s="170" t="s">
        <v>62</v>
      </c>
      <c r="F67" s="29"/>
      <c r="G67" s="37"/>
    </row>
    <row r="68">
      <c r="A68" s="160" t="s">
        <v>14</v>
      </c>
      <c r="E68" s="9"/>
      <c r="F68" s="29"/>
      <c r="G68" s="37"/>
    </row>
    <row r="69">
      <c r="A69" s="174">
        <v>10.0</v>
      </c>
      <c r="B69" s="169" t="s">
        <v>135</v>
      </c>
      <c r="C69" s="169">
        <v>3.0</v>
      </c>
      <c r="D69" s="169">
        <v>4.0</v>
      </c>
      <c r="E69" s="170" t="s">
        <v>57</v>
      </c>
      <c r="F69" s="29"/>
      <c r="G69" s="37"/>
    </row>
    <row r="70">
      <c r="A70" s="160" t="s">
        <v>76</v>
      </c>
      <c r="E70" s="9"/>
      <c r="F70" s="29"/>
      <c r="G70" s="37"/>
    </row>
    <row r="71">
      <c r="A71" s="161">
        <v>16.0</v>
      </c>
      <c r="B71" s="145" t="s">
        <v>149</v>
      </c>
      <c r="C71" s="145">
        <v>10.0</v>
      </c>
      <c r="D71" s="145">
        <v>4.0</v>
      </c>
      <c r="E71" s="162" t="s">
        <v>62</v>
      </c>
      <c r="F71" s="29"/>
      <c r="G71" s="37" t="s">
        <v>62</v>
      </c>
    </row>
    <row r="72">
      <c r="A72" s="163" t="s">
        <v>150</v>
      </c>
      <c r="E72" s="9"/>
      <c r="F72" s="29"/>
      <c r="G72" s="37"/>
    </row>
    <row r="73">
      <c r="A73" s="161">
        <v>17.0</v>
      </c>
      <c r="B73" s="145" t="s">
        <v>151</v>
      </c>
      <c r="C73" s="145">
        <v>4.0</v>
      </c>
      <c r="D73" s="145">
        <v>1.0</v>
      </c>
      <c r="E73" s="162" t="s">
        <v>62</v>
      </c>
      <c r="F73" s="5"/>
      <c r="G73" s="77" t="s">
        <v>62</v>
      </c>
    </row>
    <row r="74">
      <c r="A74" s="144" t="s">
        <v>14</v>
      </c>
      <c r="B74" s="11"/>
      <c r="C74" s="11"/>
      <c r="D74" s="11"/>
      <c r="E74" s="12"/>
      <c r="F74" s="5"/>
      <c r="G74" s="77"/>
    </row>
    <row r="75">
      <c r="A75" s="175"/>
      <c r="F75" s="5"/>
      <c r="G75" s="5"/>
    </row>
    <row r="76">
      <c r="A76" s="140" t="s">
        <v>152</v>
      </c>
      <c r="F76" s="83"/>
      <c r="G76" s="29"/>
    </row>
    <row r="77">
      <c r="A77" s="176">
        <v>23.0</v>
      </c>
      <c r="B77" s="166" t="s">
        <v>153</v>
      </c>
      <c r="C77" s="166">
        <v>5.0</v>
      </c>
      <c r="D77" s="166">
        <v>2.0</v>
      </c>
      <c r="E77" s="167" t="s">
        <v>62</v>
      </c>
      <c r="F77" s="37"/>
      <c r="G77" s="37" t="s">
        <v>62</v>
      </c>
    </row>
    <row r="78">
      <c r="A78" s="163" t="s">
        <v>147</v>
      </c>
      <c r="E78" s="9"/>
      <c r="F78" s="77"/>
      <c r="G78" s="77"/>
    </row>
    <row r="79">
      <c r="A79" s="69">
        <v>24.0</v>
      </c>
      <c r="B79" s="145" t="s">
        <v>154</v>
      </c>
      <c r="C79" s="145">
        <v>4.0</v>
      </c>
      <c r="D79" s="145">
        <v>3.0</v>
      </c>
      <c r="E79" s="162" t="s">
        <v>62</v>
      </c>
      <c r="F79" s="77" t="s">
        <v>155</v>
      </c>
      <c r="G79" s="77" t="s">
        <v>62</v>
      </c>
    </row>
    <row r="80">
      <c r="A80" s="144" t="s">
        <v>147</v>
      </c>
      <c r="B80" s="11"/>
      <c r="C80" s="11"/>
      <c r="D80" s="11"/>
      <c r="E80" s="12"/>
      <c r="F80" s="77"/>
      <c r="G80" s="77"/>
    </row>
    <row r="81">
      <c r="A81" s="175"/>
      <c r="F81" s="16"/>
      <c r="G81" s="77"/>
    </row>
    <row r="82">
      <c r="A82" s="146" t="s">
        <v>156</v>
      </c>
      <c r="F82" s="16"/>
      <c r="G82" s="77"/>
    </row>
    <row r="83">
      <c r="A83" s="140" t="s">
        <v>157</v>
      </c>
      <c r="F83" s="16"/>
      <c r="G83" s="77"/>
    </row>
    <row r="84">
      <c r="A84" s="177">
        <v>9.0</v>
      </c>
      <c r="B84" s="166" t="s">
        <v>158</v>
      </c>
      <c r="C84" s="166">
        <v>6.0</v>
      </c>
      <c r="D84" s="166">
        <v>3.0</v>
      </c>
      <c r="E84" s="167" t="s">
        <v>62</v>
      </c>
      <c r="F84" s="16"/>
      <c r="G84" s="77"/>
    </row>
    <row r="85">
      <c r="A85" s="163" t="s">
        <v>159</v>
      </c>
      <c r="E85" s="9"/>
      <c r="F85" s="16"/>
      <c r="G85" s="77"/>
    </row>
    <row r="86">
      <c r="A86" s="178">
        <v>10.0</v>
      </c>
      <c r="B86" s="145" t="s">
        <v>160</v>
      </c>
      <c r="C86" s="145">
        <v>7.0</v>
      </c>
      <c r="D86" s="145">
        <v>1.0</v>
      </c>
      <c r="E86" s="162" t="s">
        <v>62</v>
      </c>
      <c r="F86" s="16"/>
      <c r="G86" s="77"/>
    </row>
    <row r="87">
      <c r="A87" s="144" t="s">
        <v>159</v>
      </c>
      <c r="B87" s="11"/>
      <c r="C87" s="11"/>
      <c r="D87" s="11"/>
      <c r="E87" s="12"/>
      <c r="F87" s="16"/>
      <c r="G87" s="77"/>
    </row>
    <row r="88">
      <c r="A88" s="179"/>
      <c r="F88" s="16"/>
      <c r="G88" s="77"/>
    </row>
    <row r="89">
      <c r="A89" s="140" t="s">
        <v>161</v>
      </c>
      <c r="F89" s="16"/>
      <c r="G89" s="77"/>
    </row>
    <row r="90">
      <c r="A90" s="177">
        <v>26.0</v>
      </c>
      <c r="B90" s="166" t="s">
        <v>162</v>
      </c>
      <c r="C90" s="166">
        <v>3.0</v>
      </c>
      <c r="D90" s="166">
        <v>2.0</v>
      </c>
      <c r="E90" s="167" t="s">
        <v>62</v>
      </c>
      <c r="F90" s="16"/>
      <c r="G90" s="77"/>
    </row>
    <row r="91">
      <c r="A91" s="163" t="s">
        <v>163</v>
      </c>
      <c r="E91" s="9"/>
      <c r="F91" s="16"/>
      <c r="G91" s="77"/>
    </row>
    <row r="92">
      <c r="A92" s="178">
        <v>27.0</v>
      </c>
      <c r="B92" s="145" t="s">
        <v>164</v>
      </c>
      <c r="C92" s="145">
        <v>1.0</v>
      </c>
      <c r="D92" s="145">
        <v>2.0</v>
      </c>
      <c r="E92" s="162" t="s">
        <v>57</v>
      </c>
      <c r="F92" s="16"/>
      <c r="G92" s="77"/>
    </row>
    <row r="93">
      <c r="A93" s="163" t="s">
        <v>163</v>
      </c>
      <c r="E93" s="9"/>
      <c r="F93" s="16"/>
      <c r="G93" s="77"/>
    </row>
    <row r="94">
      <c r="A94" s="178">
        <v>28.0</v>
      </c>
      <c r="B94" s="145" t="s">
        <v>165</v>
      </c>
      <c r="C94" s="145">
        <v>8.0</v>
      </c>
      <c r="D94" s="145">
        <v>4.0</v>
      </c>
      <c r="E94" s="162" t="s">
        <v>62</v>
      </c>
      <c r="F94" s="16"/>
      <c r="G94" s="77"/>
    </row>
    <row r="95">
      <c r="A95" s="144" t="s">
        <v>163</v>
      </c>
      <c r="B95" s="11"/>
      <c r="C95" s="11"/>
      <c r="D95" s="11"/>
      <c r="E95" s="12"/>
      <c r="F95" s="16"/>
      <c r="G95" s="77"/>
    </row>
    <row r="96">
      <c r="A96" s="179"/>
      <c r="F96" s="16"/>
      <c r="G96" s="77"/>
    </row>
    <row r="97">
      <c r="A97" s="180" t="s">
        <v>166</v>
      </c>
      <c r="C97" s="96">
        <f t="shared" ref="C97:D97" si="1">SUM(C11:C96)</f>
        <v>217</v>
      </c>
      <c r="D97" s="96">
        <f t="shared" si="1"/>
        <v>95</v>
      </c>
      <c r="E97" s="181"/>
      <c r="F97" s="5"/>
      <c r="G97" s="5"/>
    </row>
    <row r="98">
      <c r="A98" s="182" t="s">
        <v>53</v>
      </c>
      <c r="C98" s="183" t="s">
        <v>54</v>
      </c>
      <c r="F98" s="100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184"/>
      <c r="B1" s="185"/>
      <c r="C1" s="186" t="s">
        <v>0</v>
      </c>
      <c r="D1" s="3" t="str">
        <f>COUNTIF(G8:G47,"W")&amp;"-"&amp;COUNTIF(G8:G47,"L")&amp;"-"&amp;COUNTIF(G8:G47,"T")&amp;"-"&amp;COUNTIF(G8:G47,"OTL")</f>
        <v>25-4-0-1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COUNTIF(I8:I47,"W")&amp;"-"&amp;COUNTIF(I8:I47,"L")&amp;"-"&amp;COUNTIF(I8:I47,"T")&amp;"-"&amp;COUNTIF(I8:I47,"OTL")</f>
        <v>17-0-0-1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07" t="s">
        <v>167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189"/>
      <c r="I7" s="5"/>
    </row>
    <row r="8">
      <c r="A8" s="213" t="s">
        <v>86</v>
      </c>
      <c r="B8" s="52"/>
      <c r="C8" s="52"/>
      <c r="D8" s="52"/>
      <c r="E8" s="52"/>
      <c r="F8" s="52"/>
      <c r="G8" s="53"/>
      <c r="H8" s="214"/>
      <c r="I8" s="29"/>
    </row>
    <row r="9">
      <c r="A9" s="215" t="s">
        <v>171</v>
      </c>
      <c r="B9" s="216">
        <v>15.0</v>
      </c>
      <c r="C9" s="148" t="s">
        <v>172</v>
      </c>
      <c r="D9" s="217" t="s">
        <v>31</v>
      </c>
      <c r="E9" s="148">
        <v>8.0</v>
      </c>
      <c r="F9" s="148">
        <v>5.0</v>
      </c>
      <c r="G9" s="149" t="s">
        <v>62</v>
      </c>
      <c r="H9" s="189"/>
      <c r="I9" s="5"/>
    </row>
    <row r="10">
      <c r="A10" s="218" t="s">
        <v>171</v>
      </c>
      <c r="B10" s="219">
        <v>16.0</v>
      </c>
      <c r="C10" s="152" t="s">
        <v>173</v>
      </c>
      <c r="D10" s="220" t="s">
        <v>31</v>
      </c>
      <c r="E10" s="152">
        <v>15.0</v>
      </c>
      <c r="F10" s="152">
        <v>0.0</v>
      </c>
      <c r="G10" s="153" t="s">
        <v>62</v>
      </c>
      <c r="H10" s="214"/>
      <c r="I10" s="29"/>
    </row>
    <row r="11">
      <c r="A11" s="218" t="s">
        <v>171</v>
      </c>
      <c r="B11" s="219">
        <v>16.0</v>
      </c>
      <c r="C11" s="152" t="s">
        <v>67</v>
      </c>
      <c r="D11" s="220" t="s">
        <v>31</v>
      </c>
      <c r="E11" s="152">
        <v>12.0</v>
      </c>
      <c r="F11" s="152">
        <v>1.0</v>
      </c>
      <c r="G11" s="153" t="s">
        <v>62</v>
      </c>
      <c r="H11" s="214"/>
      <c r="I11" s="29"/>
    </row>
    <row r="12">
      <c r="A12" s="221" t="s">
        <v>171</v>
      </c>
      <c r="B12" s="222">
        <v>17.0</v>
      </c>
      <c r="C12" s="223" t="s">
        <v>174</v>
      </c>
      <c r="D12" s="224" t="s">
        <v>31</v>
      </c>
      <c r="E12" s="223">
        <v>8.0</v>
      </c>
      <c r="F12" s="223">
        <v>0.0</v>
      </c>
      <c r="G12" s="225" t="s">
        <v>62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92" t="s">
        <v>12</v>
      </c>
      <c r="B14" s="227">
        <v>29.0</v>
      </c>
      <c r="C14" s="145" t="s">
        <v>58</v>
      </c>
      <c r="D14" s="86" t="s">
        <v>127</v>
      </c>
      <c r="E14" s="145">
        <v>4.0</v>
      </c>
      <c r="F14" s="145">
        <v>3.0</v>
      </c>
      <c r="G14" s="162" t="s">
        <v>62</v>
      </c>
      <c r="H14" s="214"/>
      <c r="I14" s="37" t="s">
        <v>62</v>
      </c>
    </row>
    <row r="15">
      <c r="A15" s="228" t="s">
        <v>175</v>
      </c>
      <c r="B15" s="229">
        <v>1.0</v>
      </c>
      <c r="C15" s="169" t="s">
        <v>176</v>
      </c>
      <c r="D15" s="230" t="s">
        <v>14</v>
      </c>
      <c r="E15" s="169">
        <v>1.0</v>
      </c>
      <c r="F15" s="169">
        <v>5.0</v>
      </c>
      <c r="G15" s="170" t="s">
        <v>62</v>
      </c>
      <c r="H15" s="38" t="s">
        <v>177</v>
      </c>
      <c r="I15" s="37"/>
    </row>
    <row r="16">
      <c r="A16" s="92" t="s">
        <v>19</v>
      </c>
      <c r="B16" s="227">
        <v>7.0</v>
      </c>
      <c r="C16" s="145" t="s">
        <v>140</v>
      </c>
      <c r="D16" s="86" t="s">
        <v>14</v>
      </c>
      <c r="E16" s="145">
        <v>19.0</v>
      </c>
      <c r="F16" s="145">
        <v>2.0</v>
      </c>
      <c r="G16" s="162" t="s">
        <v>62</v>
      </c>
      <c r="H16" s="214"/>
      <c r="I16" s="37" t="s">
        <v>62</v>
      </c>
    </row>
    <row r="17">
      <c r="A17" s="92" t="s">
        <v>19</v>
      </c>
      <c r="B17" s="231">
        <v>8.0</v>
      </c>
      <c r="C17" s="145" t="s">
        <v>125</v>
      </c>
      <c r="D17" s="86" t="s">
        <v>14</v>
      </c>
      <c r="E17" s="145">
        <v>6.0</v>
      </c>
      <c r="F17" s="145">
        <v>2.0</v>
      </c>
      <c r="G17" s="162" t="s">
        <v>62</v>
      </c>
      <c r="H17" s="214"/>
      <c r="I17" s="37" t="s">
        <v>62</v>
      </c>
    </row>
    <row r="18">
      <c r="A18" s="92" t="s">
        <v>19</v>
      </c>
      <c r="B18" s="231">
        <v>13.0</v>
      </c>
      <c r="C18" s="145" t="s">
        <v>75</v>
      </c>
      <c r="D18" s="86" t="s">
        <v>60</v>
      </c>
      <c r="E18" s="145">
        <v>7.0</v>
      </c>
      <c r="F18" s="145">
        <v>1.0</v>
      </c>
      <c r="G18" s="162" t="s">
        <v>62</v>
      </c>
      <c r="H18" s="214"/>
      <c r="I18" s="37" t="s">
        <v>62</v>
      </c>
    </row>
    <row r="19">
      <c r="A19" s="92" t="s">
        <v>19</v>
      </c>
      <c r="B19" s="231">
        <v>15.0</v>
      </c>
      <c r="C19" s="145" t="s">
        <v>132</v>
      </c>
      <c r="D19" s="86" t="s">
        <v>14</v>
      </c>
      <c r="E19" s="145">
        <v>13.0</v>
      </c>
      <c r="F19" s="145">
        <v>1.0</v>
      </c>
      <c r="G19" s="162" t="s">
        <v>62</v>
      </c>
      <c r="H19" s="232"/>
      <c r="I19" s="37" t="s">
        <v>62</v>
      </c>
    </row>
    <row r="20">
      <c r="A20" s="92" t="s">
        <v>19</v>
      </c>
      <c r="B20" s="231">
        <v>22.0</v>
      </c>
      <c r="C20" s="145" t="s">
        <v>131</v>
      </c>
      <c r="D20" s="86" t="s">
        <v>14</v>
      </c>
      <c r="E20" s="145">
        <v>6.0</v>
      </c>
      <c r="F20" s="145">
        <v>4.0</v>
      </c>
      <c r="G20" s="162" t="s">
        <v>62</v>
      </c>
      <c r="H20" s="38"/>
      <c r="I20" s="37" t="s">
        <v>62</v>
      </c>
    </row>
    <row r="21">
      <c r="A21" s="228" t="s">
        <v>175</v>
      </c>
      <c r="B21" s="233">
        <v>29.0</v>
      </c>
      <c r="C21" s="169" t="s">
        <v>28</v>
      </c>
      <c r="D21" s="230" t="s">
        <v>14</v>
      </c>
      <c r="E21" s="169">
        <v>0.0</v>
      </c>
      <c r="F21" s="169">
        <v>6.0</v>
      </c>
      <c r="G21" s="170" t="s">
        <v>57</v>
      </c>
      <c r="H21" s="232"/>
      <c r="I21" s="37"/>
    </row>
    <row r="22">
      <c r="A22" s="92" t="s">
        <v>27</v>
      </c>
      <c r="B22" s="231">
        <v>3.0</v>
      </c>
      <c r="C22" s="145" t="s">
        <v>178</v>
      </c>
      <c r="D22" s="86" t="s">
        <v>127</v>
      </c>
      <c r="E22" s="145">
        <v>6.0</v>
      </c>
      <c r="F22" s="145">
        <v>1.0</v>
      </c>
      <c r="G22" s="162" t="s">
        <v>62</v>
      </c>
      <c r="H22" s="38"/>
      <c r="I22" s="37" t="s">
        <v>62</v>
      </c>
    </row>
    <row r="23">
      <c r="A23" s="92" t="s">
        <v>27</v>
      </c>
      <c r="B23" s="231">
        <v>10.0</v>
      </c>
      <c r="C23" s="145" t="s">
        <v>151</v>
      </c>
      <c r="D23" s="86" t="s">
        <v>14</v>
      </c>
      <c r="E23" s="145">
        <v>5.0</v>
      </c>
      <c r="F23" s="145">
        <v>0.0</v>
      </c>
      <c r="G23" s="162" t="s">
        <v>62</v>
      </c>
      <c r="H23" s="214"/>
      <c r="I23" s="37" t="s">
        <v>62</v>
      </c>
    </row>
    <row r="24">
      <c r="A24" s="92" t="s">
        <v>27</v>
      </c>
      <c r="B24" s="231">
        <v>11.0</v>
      </c>
      <c r="C24" s="145" t="s">
        <v>149</v>
      </c>
      <c r="D24" s="86" t="s">
        <v>150</v>
      </c>
      <c r="E24" s="145">
        <v>14.0</v>
      </c>
      <c r="F24" s="145">
        <v>0.0</v>
      </c>
      <c r="G24" s="162" t="s">
        <v>62</v>
      </c>
      <c r="H24" s="214"/>
      <c r="I24" s="37" t="s">
        <v>62</v>
      </c>
    </row>
    <row r="25">
      <c r="A25" s="234"/>
      <c r="H25" s="214"/>
      <c r="I25" s="37"/>
    </row>
    <row r="26">
      <c r="A26" s="234" t="s">
        <v>93</v>
      </c>
      <c r="H26" s="214"/>
      <c r="I26" s="37"/>
    </row>
    <row r="27">
      <c r="A27" s="235" t="s">
        <v>179</v>
      </c>
      <c r="B27" s="236">
        <v>17.0</v>
      </c>
      <c r="C27" s="157" t="s">
        <v>66</v>
      </c>
      <c r="D27" s="237" t="s">
        <v>180</v>
      </c>
      <c r="E27" s="157">
        <v>1.0</v>
      </c>
      <c r="F27" s="157">
        <v>4.0</v>
      </c>
      <c r="G27" s="158" t="s">
        <v>57</v>
      </c>
      <c r="H27" s="214"/>
      <c r="I27" s="37"/>
    </row>
    <row r="28">
      <c r="A28" s="228" t="s">
        <v>179</v>
      </c>
      <c r="B28" s="233">
        <v>18.0</v>
      </c>
      <c r="C28" s="169" t="s">
        <v>181</v>
      </c>
      <c r="D28" s="230" t="s">
        <v>180</v>
      </c>
      <c r="E28" s="169">
        <v>4.0</v>
      </c>
      <c r="F28" s="169">
        <v>3.0</v>
      </c>
      <c r="G28" s="170" t="s">
        <v>62</v>
      </c>
      <c r="H28" s="214"/>
      <c r="I28" s="37"/>
    </row>
    <row r="29">
      <c r="A29" s="238" t="s">
        <v>179</v>
      </c>
      <c r="B29" s="239">
        <v>19.0</v>
      </c>
      <c r="C29" s="240" t="s">
        <v>182</v>
      </c>
      <c r="D29" s="241" t="s">
        <v>180</v>
      </c>
      <c r="E29" s="240">
        <v>8.0</v>
      </c>
      <c r="F29" s="240">
        <v>3.0</v>
      </c>
      <c r="G29" s="242" t="s">
        <v>62</v>
      </c>
      <c r="H29" s="214"/>
      <c r="I29" s="37"/>
    </row>
    <row r="30">
      <c r="A30" s="92"/>
      <c r="H30" s="214"/>
      <c r="I30" s="37"/>
    </row>
    <row r="31">
      <c r="A31" s="92" t="s">
        <v>35</v>
      </c>
      <c r="B31" s="227">
        <v>2.0</v>
      </c>
      <c r="C31" s="145" t="s">
        <v>13</v>
      </c>
      <c r="D31" s="86" t="s">
        <v>14</v>
      </c>
      <c r="E31" s="145">
        <v>6.0</v>
      </c>
      <c r="F31" s="145">
        <v>2.0</v>
      </c>
      <c r="G31" s="162" t="s">
        <v>62</v>
      </c>
      <c r="H31" s="214"/>
      <c r="I31" s="37" t="s">
        <v>62</v>
      </c>
    </row>
    <row r="32">
      <c r="A32" s="92" t="s">
        <v>35</v>
      </c>
      <c r="B32" s="227">
        <v>8.0</v>
      </c>
      <c r="C32" s="145" t="s">
        <v>183</v>
      </c>
      <c r="D32" s="86" t="s">
        <v>14</v>
      </c>
      <c r="E32" s="145">
        <v>10.0</v>
      </c>
      <c r="F32" s="145">
        <v>2.0</v>
      </c>
      <c r="G32" s="162" t="s">
        <v>62</v>
      </c>
      <c r="H32" s="214"/>
      <c r="I32" s="37" t="s">
        <v>62</v>
      </c>
    </row>
    <row r="33">
      <c r="A33" s="92" t="s">
        <v>38</v>
      </c>
      <c r="B33" s="227">
        <v>21.0</v>
      </c>
      <c r="C33" s="145" t="s">
        <v>142</v>
      </c>
      <c r="D33" s="86" t="s">
        <v>143</v>
      </c>
      <c r="E33" s="145">
        <v>11.0</v>
      </c>
      <c r="F33" s="145">
        <v>1.0</v>
      </c>
      <c r="G33" s="162" t="s">
        <v>62</v>
      </c>
      <c r="H33" s="214"/>
      <c r="I33" s="37" t="s">
        <v>62</v>
      </c>
    </row>
    <row r="34">
      <c r="A34" s="228" t="s">
        <v>184</v>
      </c>
      <c r="B34" s="229">
        <v>28.0</v>
      </c>
      <c r="C34" s="169" t="s">
        <v>66</v>
      </c>
      <c r="D34" s="230" t="s">
        <v>134</v>
      </c>
      <c r="E34" s="169">
        <v>2.0</v>
      </c>
      <c r="F34" s="169">
        <v>4.0</v>
      </c>
      <c r="G34" s="170" t="s">
        <v>57</v>
      </c>
      <c r="H34" s="38"/>
      <c r="I34" s="37"/>
    </row>
    <row r="35">
      <c r="A35" s="92" t="s">
        <v>39</v>
      </c>
      <c r="B35" s="227">
        <v>1.0</v>
      </c>
      <c r="C35" s="145" t="s">
        <v>145</v>
      </c>
      <c r="D35" s="86" t="s">
        <v>14</v>
      </c>
      <c r="E35" s="145">
        <v>6.0</v>
      </c>
      <c r="F35" s="145">
        <v>3.0</v>
      </c>
      <c r="G35" s="162" t="s">
        <v>62</v>
      </c>
      <c r="H35" s="214"/>
      <c r="I35" s="37" t="s">
        <v>62</v>
      </c>
    </row>
    <row r="36">
      <c r="A36" s="92" t="s">
        <v>39</v>
      </c>
      <c r="B36" s="227">
        <v>3.0</v>
      </c>
      <c r="C36" s="145" t="s">
        <v>146</v>
      </c>
      <c r="D36" s="86" t="s">
        <v>147</v>
      </c>
      <c r="E36" s="145">
        <v>6.0</v>
      </c>
      <c r="F36" s="145">
        <v>5.0</v>
      </c>
      <c r="G36" s="162" t="s">
        <v>62</v>
      </c>
      <c r="H36" s="38" t="s">
        <v>185</v>
      </c>
      <c r="I36" s="37" t="s">
        <v>62</v>
      </c>
    </row>
    <row r="37">
      <c r="A37" s="92" t="s">
        <v>39</v>
      </c>
      <c r="B37" s="227">
        <v>9.0</v>
      </c>
      <c r="C37" s="145" t="s">
        <v>26</v>
      </c>
      <c r="D37" s="86" t="s">
        <v>14</v>
      </c>
      <c r="E37" s="145">
        <v>2.0</v>
      </c>
      <c r="F37" s="145">
        <v>3.0</v>
      </c>
      <c r="G37" s="162" t="s">
        <v>72</v>
      </c>
      <c r="H37" s="214"/>
      <c r="I37" s="37" t="s">
        <v>72</v>
      </c>
    </row>
    <row r="38">
      <c r="A38" s="243" t="s">
        <v>39</v>
      </c>
      <c r="B38" s="244">
        <v>10.0</v>
      </c>
      <c r="C38" s="245" t="s">
        <v>129</v>
      </c>
      <c r="D38" s="246" t="s">
        <v>186</v>
      </c>
      <c r="E38" s="245">
        <v>7.0</v>
      </c>
      <c r="F38" s="245">
        <v>3.0</v>
      </c>
      <c r="G38" s="247" t="s">
        <v>62</v>
      </c>
      <c r="H38" s="214"/>
      <c r="I38" s="37" t="s">
        <v>62</v>
      </c>
    </row>
    <row r="39">
      <c r="A39" s="248"/>
      <c r="B39" s="2"/>
      <c r="C39" s="2"/>
      <c r="D39" s="2"/>
      <c r="E39" s="2"/>
      <c r="F39" s="2"/>
      <c r="G39" s="2"/>
      <c r="H39" s="189"/>
      <c r="I39" s="5"/>
    </row>
    <row r="40">
      <c r="A40" s="249" t="s">
        <v>187</v>
      </c>
      <c r="B40" s="11"/>
      <c r="C40" s="11"/>
      <c r="D40" s="11"/>
      <c r="E40" s="11"/>
      <c r="F40" s="11"/>
      <c r="G40" s="12"/>
      <c r="H40" s="250"/>
      <c r="I40" s="29"/>
    </row>
    <row r="41">
      <c r="A41" s="66" t="s">
        <v>39</v>
      </c>
      <c r="B41" s="251">
        <v>17.0</v>
      </c>
      <c r="C41" s="166" t="s">
        <v>188</v>
      </c>
      <c r="D41" s="251" t="s">
        <v>147</v>
      </c>
      <c r="E41" s="166">
        <v>3.0</v>
      </c>
      <c r="F41" s="166">
        <v>0.0</v>
      </c>
      <c r="G41" s="167" t="s">
        <v>62</v>
      </c>
      <c r="H41" s="38"/>
      <c r="I41" s="37" t="s">
        <v>62</v>
      </c>
    </row>
    <row r="42">
      <c r="A42" s="252" t="s">
        <v>39</v>
      </c>
      <c r="B42" s="246">
        <v>18.0</v>
      </c>
      <c r="C42" s="245" t="s">
        <v>189</v>
      </c>
      <c r="D42" s="246" t="s">
        <v>147</v>
      </c>
      <c r="E42" s="245">
        <v>4.0</v>
      </c>
      <c r="F42" s="245">
        <v>1.0</v>
      </c>
      <c r="G42" s="247" t="s">
        <v>62</v>
      </c>
      <c r="H42" s="206"/>
      <c r="I42" s="77" t="s">
        <v>62</v>
      </c>
    </row>
    <row r="43">
      <c r="A43" s="178"/>
      <c r="H43" s="206"/>
      <c r="I43" s="77"/>
    </row>
    <row r="44">
      <c r="A44" s="253" t="s">
        <v>190</v>
      </c>
      <c r="G44" s="9"/>
      <c r="H44" s="206"/>
      <c r="I44" s="77"/>
    </row>
    <row r="45">
      <c r="A45" s="177" t="s">
        <v>39</v>
      </c>
      <c r="B45" s="251">
        <v>23.0</v>
      </c>
      <c r="C45" s="166" t="s">
        <v>191</v>
      </c>
      <c r="D45" s="251" t="s">
        <v>31</v>
      </c>
      <c r="E45" s="166">
        <v>4.0</v>
      </c>
      <c r="F45" s="166">
        <v>1.0</v>
      </c>
      <c r="G45" s="167" t="s">
        <v>62</v>
      </c>
      <c r="H45" s="16"/>
      <c r="I45" s="77"/>
    </row>
    <row r="46">
      <c r="A46" s="252" t="s">
        <v>39</v>
      </c>
      <c r="B46" s="254">
        <v>24.0</v>
      </c>
      <c r="C46" s="245" t="s">
        <v>192</v>
      </c>
      <c r="D46" s="246" t="s">
        <v>31</v>
      </c>
      <c r="E46" s="245">
        <v>2.0</v>
      </c>
      <c r="F46" s="245">
        <v>3.0</v>
      </c>
      <c r="G46" s="247" t="s">
        <v>57</v>
      </c>
      <c r="H46" s="16"/>
      <c r="I46" s="77"/>
    </row>
    <row r="47">
      <c r="A47" s="252"/>
      <c r="B47" s="11"/>
      <c r="C47" s="11"/>
      <c r="D47" s="11"/>
      <c r="E47" s="11"/>
      <c r="F47" s="11"/>
      <c r="G47" s="11"/>
      <c r="H47" s="206"/>
      <c r="I47" s="77"/>
    </row>
    <row r="48">
      <c r="A48" s="255" t="s">
        <v>193</v>
      </c>
      <c r="B48" s="52"/>
      <c r="C48" s="52"/>
      <c r="D48" s="256" t="s">
        <v>194</v>
      </c>
      <c r="E48" s="257">
        <f t="shared" ref="E48:F48" si="1">SUM(E8:E47)</f>
        <v>200</v>
      </c>
      <c r="F48" s="257">
        <f t="shared" si="1"/>
        <v>69</v>
      </c>
      <c r="G48" s="258"/>
      <c r="H48" s="189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4"/>
      <c r="B1" s="185"/>
      <c r="C1" s="186" t="s">
        <v>0</v>
      </c>
      <c r="D1" s="3" t="str">
        <f>COUNTIF(G8:G36,"W")&amp;"-"&amp;COUNTIF(G8:G36,"L")&amp;"-"&amp;COUNTIF(G8:G36,"T")&amp;"-"&amp;COUNTIF(G8:G36,"OTL")</f>
        <v>18-6-0-1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COUNTIF(I8:I36,"W")&amp;"-"&amp;COUNTIF(I8:I36,"L")&amp;"-"&amp;COUNTIF(I8:I36,"T")&amp;"-"&amp;COUNTIF(I8:I36,"OTL")</f>
        <v>13-1-0-1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07" t="s">
        <v>195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189"/>
      <c r="I7" s="5"/>
    </row>
    <row r="8">
      <c r="A8" s="213" t="s">
        <v>86</v>
      </c>
      <c r="B8" s="52"/>
      <c r="C8" s="52"/>
      <c r="D8" s="52"/>
      <c r="E8" s="52"/>
      <c r="F8" s="52"/>
      <c r="G8" s="53"/>
      <c r="H8" s="214"/>
      <c r="I8" s="29"/>
    </row>
    <row r="9">
      <c r="A9" s="215" t="s">
        <v>171</v>
      </c>
      <c r="B9" s="216">
        <v>16.0</v>
      </c>
      <c r="C9" s="148" t="s">
        <v>196</v>
      </c>
      <c r="D9" s="217" t="s">
        <v>31</v>
      </c>
      <c r="E9" s="148">
        <v>1.0</v>
      </c>
      <c r="F9" s="148">
        <v>6.0</v>
      </c>
      <c r="G9" s="149" t="s">
        <v>57</v>
      </c>
      <c r="H9" s="189"/>
      <c r="I9" s="5"/>
    </row>
    <row r="10">
      <c r="A10" s="218" t="s">
        <v>171</v>
      </c>
      <c r="B10" s="219">
        <v>17.0</v>
      </c>
      <c r="C10" s="152" t="s">
        <v>197</v>
      </c>
      <c r="D10" s="220" t="s">
        <v>31</v>
      </c>
      <c r="E10" s="152">
        <v>2.0</v>
      </c>
      <c r="F10" s="152">
        <v>3.0</v>
      </c>
      <c r="G10" s="153" t="s">
        <v>57</v>
      </c>
      <c r="H10" s="214"/>
      <c r="I10" s="29"/>
    </row>
    <row r="11">
      <c r="A11" s="218" t="s">
        <v>171</v>
      </c>
      <c r="B11" s="219">
        <v>17.0</v>
      </c>
      <c r="C11" s="152" t="s">
        <v>198</v>
      </c>
      <c r="D11" s="220" t="s">
        <v>31</v>
      </c>
      <c r="E11" s="152">
        <v>8.0</v>
      </c>
      <c r="F11" s="152">
        <v>1.0</v>
      </c>
      <c r="G11" s="153" t="s">
        <v>62</v>
      </c>
      <c r="H11" s="214"/>
      <c r="I11" s="29"/>
    </row>
    <row r="12">
      <c r="A12" s="221" t="s">
        <v>171</v>
      </c>
      <c r="B12" s="222">
        <v>18.0</v>
      </c>
      <c r="C12" s="223" t="s">
        <v>67</v>
      </c>
      <c r="D12" s="224" t="s">
        <v>31</v>
      </c>
      <c r="E12" s="223">
        <v>3.0</v>
      </c>
      <c r="F12" s="223">
        <v>5.0</v>
      </c>
      <c r="G12" s="225" t="s">
        <v>57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235" t="s">
        <v>171</v>
      </c>
      <c r="B14" s="259">
        <v>24.0</v>
      </c>
      <c r="C14" s="157" t="s">
        <v>199</v>
      </c>
      <c r="D14" s="237" t="s">
        <v>143</v>
      </c>
      <c r="E14" s="157">
        <v>1.0</v>
      </c>
      <c r="F14" s="157">
        <v>3.0</v>
      </c>
      <c r="G14" s="158" t="s">
        <v>57</v>
      </c>
      <c r="H14" s="214"/>
      <c r="I14" s="37"/>
    </row>
    <row r="15">
      <c r="A15" s="228" t="s">
        <v>171</v>
      </c>
      <c r="B15" s="229">
        <v>25.0</v>
      </c>
      <c r="C15" s="169" t="s">
        <v>200</v>
      </c>
      <c r="D15" s="230" t="s">
        <v>14</v>
      </c>
      <c r="E15" s="169">
        <v>2.0</v>
      </c>
      <c r="F15" s="169">
        <v>3.0</v>
      </c>
      <c r="G15" s="170" t="s">
        <v>57</v>
      </c>
      <c r="H15" s="214"/>
      <c r="I15" s="37"/>
    </row>
    <row r="16">
      <c r="A16" s="92" t="s">
        <v>19</v>
      </c>
      <c r="B16" s="227">
        <v>2.0</v>
      </c>
      <c r="C16" s="145" t="s">
        <v>201</v>
      </c>
      <c r="D16" s="86" t="s">
        <v>14</v>
      </c>
      <c r="E16" s="145">
        <v>8.0</v>
      </c>
      <c r="F16" s="145">
        <v>1.0</v>
      </c>
      <c r="G16" s="162" t="s">
        <v>62</v>
      </c>
      <c r="H16" s="214"/>
      <c r="I16" s="37" t="s">
        <v>62</v>
      </c>
    </row>
    <row r="17">
      <c r="A17" s="92" t="s">
        <v>19</v>
      </c>
      <c r="B17" s="227">
        <v>9.0</v>
      </c>
      <c r="C17" s="145" t="s">
        <v>13</v>
      </c>
      <c r="D17" s="86" t="s">
        <v>14</v>
      </c>
      <c r="E17" s="145">
        <v>8.0</v>
      </c>
      <c r="F17" s="145">
        <v>1.0</v>
      </c>
      <c r="G17" s="162" t="s">
        <v>62</v>
      </c>
      <c r="H17" s="214"/>
      <c r="I17" s="37" t="s">
        <v>62</v>
      </c>
    </row>
    <row r="18">
      <c r="A18" s="92" t="s">
        <v>19</v>
      </c>
      <c r="B18" s="227">
        <v>15.0</v>
      </c>
      <c r="C18" s="145" t="s">
        <v>202</v>
      </c>
      <c r="D18" s="86" t="s">
        <v>203</v>
      </c>
      <c r="E18" s="145">
        <v>9.0</v>
      </c>
      <c r="F18" s="145">
        <v>0.0</v>
      </c>
      <c r="G18" s="162" t="s">
        <v>62</v>
      </c>
      <c r="H18" s="214"/>
      <c r="I18" s="37" t="s">
        <v>62</v>
      </c>
    </row>
    <row r="19">
      <c r="A19" s="92" t="s">
        <v>19</v>
      </c>
      <c r="B19" s="227">
        <v>16.0</v>
      </c>
      <c r="C19" s="145" t="s">
        <v>131</v>
      </c>
      <c r="D19" s="86" t="s">
        <v>14</v>
      </c>
      <c r="E19" s="145">
        <v>4.0</v>
      </c>
      <c r="F19" s="145">
        <v>2.0</v>
      </c>
      <c r="G19" s="162" t="s">
        <v>62</v>
      </c>
      <c r="H19" s="214"/>
      <c r="I19" s="37" t="s">
        <v>62</v>
      </c>
    </row>
    <row r="20">
      <c r="A20" s="218" t="s">
        <v>175</v>
      </c>
      <c r="B20" s="260">
        <v>23.0</v>
      </c>
      <c r="C20" s="152" t="s">
        <v>125</v>
      </c>
      <c r="D20" s="219" t="s">
        <v>14</v>
      </c>
      <c r="E20" s="152">
        <v>7.0</v>
      </c>
      <c r="F20" s="152">
        <v>3.0</v>
      </c>
      <c r="G20" s="153" t="s">
        <v>62</v>
      </c>
      <c r="H20" s="232"/>
      <c r="I20" s="44"/>
    </row>
    <row r="21">
      <c r="A21" s="92" t="s">
        <v>19</v>
      </c>
      <c r="B21" s="227">
        <v>28.0</v>
      </c>
      <c r="C21" s="145" t="s">
        <v>142</v>
      </c>
      <c r="D21" s="86" t="s">
        <v>143</v>
      </c>
      <c r="E21" s="145">
        <v>7.0</v>
      </c>
      <c r="F21" s="145">
        <v>3.0</v>
      </c>
      <c r="G21" s="162" t="s">
        <v>62</v>
      </c>
      <c r="H21" s="38"/>
      <c r="I21" s="37" t="s">
        <v>62</v>
      </c>
    </row>
    <row r="22">
      <c r="A22" s="92" t="s">
        <v>19</v>
      </c>
      <c r="B22" s="227">
        <v>30.0</v>
      </c>
      <c r="C22" s="145" t="s">
        <v>132</v>
      </c>
      <c r="D22" s="86" t="s">
        <v>14</v>
      </c>
      <c r="E22" s="145">
        <v>8.0</v>
      </c>
      <c r="F22" s="145">
        <v>2.0</v>
      </c>
      <c r="G22" s="162" t="s">
        <v>62</v>
      </c>
      <c r="H22" s="232"/>
      <c r="I22" s="37" t="s">
        <v>62</v>
      </c>
    </row>
    <row r="23">
      <c r="A23" s="92" t="s">
        <v>27</v>
      </c>
      <c r="B23" s="227">
        <v>5.0</v>
      </c>
      <c r="C23" s="145" t="s">
        <v>151</v>
      </c>
      <c r="D23" s="86" t="s">
        <v>14</v>
      </c>
      <c r="E23" s="145">
        <v>8.0</v>
      </c>
      <c r="F23" s="145">
        <v>1.0</v>
      </c>
      <c r="G23" s="162" t="s">
        <v>62</v>
      </c>
      <c r="H23" s="38"/>
      <c r="I23" s="37" t="s">
        <v>62</v>
      </c>
    </row>
    <row r="24">
      <c r="A24" s="92" t="s">
        <v>27</v>
      </c>
      <c r="B24" s="227">
        <v>12.0</v>
      </c>
      <c r="C24" s="145" t="s">
        <v>140</v>
      </c>
      <c r="D24" s="86" t="s">
        <v>14</v>
      </c>
      <c r="E24" s="145">
        <v>13.0</v>
      </c>
      <c r="F24" s="145">
        <v>0.0</v>
      </c>
      <c r="G24" s="162" t="s">
        <v>62</v>
      </c>
      <c r="H24" s="214"/>
      <c r="I24" s="37" t="s">
        <v>62</v>
      </c>
    </row>
    <row r="25">
      <c r="A25" s="218" t="s">
        <v>179</v>
      </c>
      <c r="B25" s="260">
        <v>13.0</v>
      </c>
      <c r="C25" s="152" t="s">
        <v>178</v>
      </c>
      <c r="D25" s="219" t="s">
        <v>127</v>
      </c>
      <c r="E25" s="152">
        <v>11.0</v>
      </c>
      <c r="F25" s="152">
        <v>3.0</v>
      </c>
      <c r="G25" s="153" t="s">
        <v>62</v>
      </c>
      <c r="H25" s="214"/>
      <c r="I25" s="44"/>
    </row>
    <row r="26">
      <c r="A26" s="92" t="s">
        <v>27</v>
      </c>
      <c r="B26" s="227">
        <v>18.0</v>
      </c>
      <c r="C26" s="145" t="s">
        <v>145</v>
      </c>
      <c r="D26" s="86" t="s">
        <v>14</v>
      </c>
      <c r="E26" s="145">
        <v>8.0</v>
      </c>
      <c r="F26" s="145">
        <v>1.0</v>
      </c>
      <c r="G26" s="162" t="s">
        <v>62</v>
      </c>
      <c r="H26" s="214"/>
      <c r="I26" s="37" t="s">
        <v>62</v>
      </c>
    </row>
    <row r="27">
      <c r="A27" s="92" t="s">
        <v>27</v>
      </c>
      <c r="B27" s="227">
        <v>20.0</v>
      </c>
      <c r="C27" s="145" t="s">
        <v>58</v>
      </c>
      <c r="D27" s="86" t="s">
        <v>127</v>
      </c>
      <c r="E27" s="145">
        <v>4.0</v>
      </c>
      <c r="F27" s="145">
        <v>3.0</v>
      </c>
      <c r="G27" s="162" t="s">
        <v>62</v>
      </c>
      <c r="H27" s="214"/>
      <c r="I27" s="37" t="s">
        <v>62</v>
      </c>
    </row>
    <row r="28">
      <c r="A28" s="228" t="s">
        <v>184</v>
      </c>
      <c r="B28" s="229">
        <v>21.0</v>
      </c>
      <c r="C28" s="169" t="s">
        <v>125</v>
      </c>
      <c r="D28" s="230" t="s">
        <v>204</v>
      </c>
      <c r="E28" s="169">
        <v>6.0</v>
      </c>
      <c r="F28" s="169">
        <v>5.0</v>
      </c>
      <c r="G28" s="170" t="s">
        <v>62</v>
      </c>
      <c r="H28" s="214"/>
      <c r="I28" s="37"/>
    </row>
    <row r="29">
      <c r="A29" s="228" t="s">
        <v>184</v>
      </c>
      <c r="B29" s="229">
        <v>27.0</v>
      </c>
      <c r="C29" s="169" t="s">
        <v>183</v>
      </c>
      <c r="D29" s="230" t="s">
        <v>14</v>
      </c>
      <c r="E29" s="169">
        <v>10.0</v>
      </c>
      <c r="F29" s="169">
        <v>1.0</v>
      </c>
      <c r="G29" s="170" t="s">
        <v>62</v>
      </c>
      <c r="H29" s="214"/>
      <c r="I29" s="37"/>
    </row>
    <row r="30">
      <c r="A30" s="92" t="s">
        <v>38</v>
      </c>
      <c r="B30" s="227">
        <v>28.0</v>
      </c>
      <c r="C30" s="145" t="s">
        <v>149</v>
      </c>
      <c r="D30" s="86" t="s">
        <v>150</v>
      </c>
      <c r="E30" s="145">
        <v>1.0</v>
      </c>
      <c r="F30" s="145">
        <v>0.0</v>
      </c>
      <c r="G30" s="162" t="s">
        <v>62</v>
      </c>
      <c r="H30" s="38" t="s">
        <v>177</v>
      </c>
      <c r="I30" s="37" t="s">
        <v>62</v>
      </c>
    </row>
    <row r="31">
      <c r="A31" s="92" t="s">
        <v>39</v>
      </c>
      <c r="B31" s="227">
        <v>3.0</v>
      </c>
      <c r="C31" s="145" t="s">
        <v>146</v>
      </c>
      <c r="D31" s="86" t="s">
        <v>147</v>
      </c>
      <c r="E31" s="145">
        <v>5.0</v>
      </c>
      <c r="F31" s="145">
        <v>4.0</v>
      </c>
      <c r="G31" s="162" t="s">
        <v>62</v>
      </c>
      <c r="H31" s="214"/>
      <c r="I31" s="37" t="s">
        <v>62</v>
      </c>
    </row>
    <row r="32">
      <c r="A32" s="92" t="s">
        <v>39</v>
      </c>
      <c r="B32" s="227">
        <v>4.0</v>
      </c>
      <c r="C32" s="145" t="s">
        <v>75</v>
      </c>
      <c r="D32" s="86" t="s">
        <v>60</v>
      </c>
      <c r="E32" s="145">
        <v>7.0</v>
      </c>
      <c r="F32" s="145">
        <v>3.0</v>
      </c>
      <c r="G32" s="162" t="s">
        <v>62</v>
      </c>
      <c r="H32" s="214"/>
      <c r="I32" s="37" t="s">
        <v>62</v>
      </c>
    </row>
    <row r="33">
      <c r="A33" s="243" t="s">
        <v>39</v>
      </c>
      <c r="B33" s="244">
        <v>11.0</v>
      </c>
      <c r="C33" s="245" t="s">
        <v>26</v>
      </c>
      <c r="D33" s="246" t="s">
        <v>14</v>
      </c>
      <c r="E33" s="245">
        <v>1.0</v>
      </c>
      <c r="F33" s="245">
        <v>5.0</v>
      </c>
      <c r="G33" s="247" t="s">
        <v>57</v>
      </c>
      <c r="H33" s="214"/>
      <c r="I33" s="37" t="s">
        <v>57</v>
      </c>
    </row>
    <row r="34">
      <c r="A34" s="248"/>
      <c r="B34" s="261"/>
      <c r="C34" s="262"/>
      <c r="D34" s="261"/>
      <c r="E34" s="262"/>
      <c r="F34" s="262"/>
      <c r="G34" s="263"/>
      <c r="H34" s="189"/>
      <c r="I34" s="5"/>
    </row>
    <row r="35">
      <c r="A35" s="249" t="s">
        <v>205</v>
      </c>
      <c r="B35" s="11"/>
      <c r="C35" s="11"/>
      <c r="D35" s="11"/>
      <c r="E35" s="11"/>
      <c r="F35" s="11"/>
      <c r="G35" s="12"/>
      <c r="H35" s="250"/>
      <c r="I35" s="29"/>
    </row>
    <row r="36">
      <c r="A36" s="66" t="s">
        <v>39</v>
      </c>
      <c r="B36" s="251">
        <v>18.0</v>
      </c>
      <c r="C36" s="166" t="s">
        <v>206</v>
      </c>
      <c r="D36" s="86" t="s">
        <v>147</v>
      </c>
      <c r="E36" s="166">
        <v>6.0</v>
      </c>
      <c r="F36" s="166">
        <v>7.0</v>
      </c>
      <c r="G36" s="167" t="s">
        <v>72</v>
      </c>
      <c r="H36" s="38" t="s">
        <v>155</v>
      </c>
      <c r="I36" s="37" t="s">
        <v>72</v>
      </c>
    </row>
    <row r="37">
      <c r="A37" s="255" t="s">
        <v>193</v>
      </c>
      <c r="B37" s="52"/>
      <c r="C37" s="52"/>
      <c r="D37" s="256" t="s">
        <v>194</v>
      </c>
      <c r="E37" s="257">
        <f t="shared" ref="E37:F37" si="1">SUM(E8:E36)</f>
        <v>148</v>
      </c>
      <c r="F37" s="257">
        <f t="shared" si="1"/>
        <v>66</v>
      </c>
      <c r="G37" s="258"/>
      <c r="H37" s="189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4"/>
      <c r="B1" s="185"/>
      <c r="C1" s="186" t="s">
        <v>0</v>
      </c>
      <c r="D1" s="3" t="str">
        <f>COUNTIF(G8:G35,"W")&amp;"-"&amp;COUNTIF(G8:G35,"L")&amp;"-"&amp;COUNTIF(G8:G35,"T")&amp;"-"&amp;COUNTIF(G8:G35,"OTL")</f>
        <v>14-8-0-1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COUNTIF(I8:I35,"W")&amp;"-"&amp;COUNTIF(I8:I35,"L")&amp;"-"&amp;COUNTIF(I8:I35,"T")&amp;"-"&amp;COUNTIF(I8:I35,"OTL")</f>
        <v>10-5-0-1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07" t="s">
        <v>207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189"/>
      <c r="I7" s="5"/>
    </row>
    <row r="8">
      <c r="A8" s="213" t="s">
        <v>86</v>
      </c>
      <c r="B8" s="52"/>
      <c r="C8" s="52"/>
      <c r="D8" s="52"/>
      <c r="E8" s="52"/>
      <c r="F8" s="52"/>
      <c r="G8" s="53"/>
      <c r="H8" s="214"/>
      <c r="I8" s="29"/>
    </row>
    <row r="9">
      <c r="A9" s="215" t="s">
        <v>171</v>
      </c>
      <c r="B9" s="216">
        <v>18.0</v>
      </c>
      <c r="C9" s="148" t="s">
        <v>208</v>
      </c>
      <c r="D9" s="217" t="s">
        <v>31</v>
      </c>
      <c r="E9" s="148">
        <v>1.0</v>
      </c>
      <c r="F9" s="148">
        <v>2.0</v>
      </c>
      <c r="G9" s="149" t="s">
        <v>57</v>
      </c>
      <c r="H9" s="189"/>
      <c r="I9" s="5"/>
    </row>
    <row r="10">
      <c r="A10" s="218" t="s">
        <v>171</v>
      </c>
      <c r="B10" s="219">
        <v>19.0</v>
      </c>
      <c r="C10" s="152" t="s">
        <v>67</v>
      </c>
      <c r="D10" s="220" t="s">
        <v>31</v>
      </c>
      <c r="E10" s="152">
        <v>5.0</v>
      </c>
      <c r="F10" s="152">
        <v>1.0</v>
      </c>
      <c r="G10" s="153" t="s">
        <v>62</v>
      </c>
      <c r="H10" s="214"/>
      <c r="I10" s="29"/>
    </row>
    <row r="11">
      <c r="A11" s="218" t="s">
        <v>171</v>
      </c>
      <c r="B11" s="219">
        <v>19.0</v>
      </c>
      <c r="C11" s="152" t="s">
        <v>209</v>
      </c>
      <c r="D11" s="220" t="s">
        <v>31</v>
      </c>
      <c r="E11" s="152">
        <v>0.0</v>
      </c>
      <c r="F11" s="152">
        <v>12.0</v>
      </c>
      <c r="G11" s="153" t="s">
        <v>57</v>
      </c>
      <c r="H11" s="214"/>
      <c r="I11" s="29"/>
    </row>
    <row r="12">
      <c r="A12" s="221" t="s">
        <v>171</v>
      </c>
      <c r="B12" s="222">
        <v>20.0</v>
      </c>
      <c r="C12" s="223" t="s">
        <v>198</v>
      </c>
      <c r="D12" s="224" t="s">
        <v>31</v>
      </c>
      <c r="E12" s="223">
        <v>2.0</v>
      </c>
      <c r="F12" s="223">
        <v>1.0</v>
      </c>
      <c r="G12" s="225" t="s">
        <v>62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66" t="s">
        <v>19</v>
      </c>
      <c r="B14" s="264">
        <v>4.0</v>
      </c>
      <c r="C14" s="166" t="s">
        <v>13</v>
      </c>
      <c r="D14" s="251" t="s">
        <v>14</v>
      </c>
      <c r="E14" s="166">
        <v>11.0</v>
      </c>
      <c r="F14" s="166">
        <v>1.0</v>
      </c>
      <c r="G14" s="167" t="s">
        <v>62</v>
      </c>
      <c r="H14" s="214"/>
      <c r="I14" s="37" t="s">
        <v>62</v>
      </c>
    </row>
    <row r="15">
      <c r="A15" s="92" t="s">
        <v>19</v>
      </c>
      <c r="B15" s="227">
        <v>9.0</v>
      </c>
      <c r="C15" s="145" t="s">
        <v>142</v>
      </c>
      <c r="D15" s="86" t="s">
        <v>143</v>
      </c>
      <c r="E15" s="145">
        <v>3.0</v>
      </c>
      <c r="F15" s="145">
        <v>2.0</v>
      </c>
      <c r="G15" s="162" t="s">
        <v>62</v>
      </c>
      <c r="H15" s="214"/>
      <c r="I15" s="37" t="s">
        <v>62</v>
      </c>
    </row>
    <row r="16">
      <c r="A16" s="92" t="s">
        <v>19</v>
      </c>
      <c r="B16" s="227">
        <v>11.0</v>
      </c>
      <c r="C16" s="145" t="s">
        <v>201</v>
      </c>
      <c r="D16" s="86" t="s">
        <v>14</v>
      </c>
      <c r="E16" s="145">
        <v>2.0</v>
      </c>
      <c r="F16" s="145">
        <v>3.0</v>
      </c>
      <c r="G16" s="162" t="s">
        <v>57</v>
      </c>
      <c r="H16" s="214"/>
      <c r="I16" s="37" t="s">
        <v>57</v>
      </c>
    </row>
    <row r="17">
      <c r="A17" s="218" t="s">
        <v>175</v>
      </c>
      <c r="B17" s="260">
        <v>18.0</v>
      </c>
      <c r="C17" s="152" t="s">
        <v>210</v>
      </c>
      <c r="D17" s="219" t="s">
        <v>14</v>
      </c>
      <c r="E17" s="152">
        <v>4.0</v>
      </c>
      <c r="F17" s="152">
        <v>1.0</v>
      </c>
      <c r="G17" s="153" t="s">
        <v>62</v>
      </c>
      <c r="H17" s="232"/>
      <c r="I17" s="44"/>
    </row>
    <row r="18">
      <c r="A18" s="92" t="s">
        <v>19</v>
      </c>
      <c r="B18" s="227">
        <v>25.0</v>
      </c>
      <c r="C18" s="145" t="s">
        <v>26</v>
      </c>
      <c r="D18" s="86" t="s">
        <v>14</v>
      </c>
      <c r="E18" s="145">
        <v>2.0</v>
      </c>
      <c r="F18" s="145">
        <v>3.0</v>
      </c>
      <c r="G18" s="162" t="s">
        <v>72</v>
      </c>
      <c r="H18" s="38" t="s">
        <v>185</v>
      </c>
      <c r="I18" s="37" t="s">
        <v>72</v>
      </c>
    </row>
    <row r="19">
      <c r="A19" s="92" t="s">
        <v>19</v>
      </c>
      <c r="B19" s="227">
        <v>30.0</v>
      </c>
      <c r="C19" s="145" t="s">
        <v>75</v>
      </c>
      <c r="D19" s="86" t="s">
        <v>60</v>
      </c>
      <c r="E19" s="145">
        <v>10.0</v>
      </c>
      <c r="F19" s="145">
        <v>3.0</v>
      </c>
      <c r="G19" s="162" t="s">
        <v>62</v>
      </c>
      <c r="H19" s="232"/>
      <c r="I19" s="37" t="s">
        <v>62</v>
      </c>
    </row>
    <row r="20">
      <c r="A20" s="92" t="s">
        <v>27</v>
      </c>
      <c r="B20" s="227">
        <v>1.0</v>
      </c>
      <c r="C20" s="145" t="s">
        <v>151</v>
      </c>
      <c r="D20" s="86" t="s">
        <v>14</v>
      </c>
      <c r="E20" s="145">
        <v>2.0</v>
      </c>
      <c r="F20" s="145">
        <v>1.0</v>
      </c>
      <c r="G20" s="162" t="s">
        <v>62</v>
      </c>
      <c r="H20" s="38" t="s">
        <v>155</v>
      </c>
      <c r="I20" s="37" t="s">
        <v>62</v>
      </c>
    </row>
    <row r="21">
      <c r="A21" s="92" t="s">
        <v>27</v>
      </c>
      <c r="B21" s="227">
        <v>6.0</v>
      </c>
      <c r="C21" s="145" t="s">
        <v>140</v>
      </c>
      <c r="D21" s="86" t="s">
        <v>14</v>
      </c>
      <c r="E21" s="145">
        <v>16.0</v>
      </c>
      <c r="F21" s="145">
        <v>0.0</v>
      </c>
      <c r="G21" s="162" t="s">
        <v>62</v>
      </c>
      <c r="H21" s="214"/>
      <c r="I21" s="37" t="s">
        <v>62</v>
      </c>
    </row>
    <row r="22">
      <c r="A22" s="218" t="s">
        <v>179</v>
      </c>
      <c r="B22" s="260">
        <v>20.0</v>
      </c>
      <c r="C22" s="152" t="s">
        <v>200</v>
      </c>
      <c r="D22" s="219" t="s">
        <v>14</v>
      </c>
      <c r="E22" s="152">
        <v>4.0</v>
      </c>
      <c r="F22" s="152">
        <v>5.0</v>
      </c>
      <c r="G22" s="153" t="s">
        <v>57</v>
      </c>
      <c r="H22" s="214"/>
      <c r="I22" s="44"/>
    </row>
    <row r="23">
      <c r="A23" s="218" t="s">
        <v>179</v>
      </c>
      <c r="B23" s="260">
        <v>21.0</v>
      </c>
      <c r="C23" s="152" t="s">
        <v>211</v>
      </c>
      <c r="D23" s="219" t="s">
        <v>150</v>
      </c>
      <c r="E23" s="152">
        <v>3.0</v>
      </c>
      <c r="F23" s="152">
        <v>2.0</v>
      </c>
      <c r="G23" s="153" t="s">
        <v>62</v>
      </c>
      <c r="H23" s="214"/>
      <c r="I23" s="44"/>
    </row>
    <row r="24">
      <c r="A24" s="92" t="s">
        <v>35</v>
      </c>
      <c r="B24" s="227">
        <v>5.0</v>
      </c>
      <c r="C24" s="145" t="s">
        <v>132</v>
      </c>
      <c r="D24" s="86" t="s">
        <v>14</v>
      </c>
      <c r="E24" s="145">
        <v>11.0</v>
      </c>
      <c r="F24" s="145">
        <v>0.0</v>
      </c>
      <c r="G24" s="162" t="s">
        <v>62</v>
      </c>
      <c r="H24" s="214"/>
      <c r="I24" s="37" t="s">
        <v>62</v>
      </c>
    </row>
    <row r="25">
      <c r="A25" s="25" t="s">
        <v>38</v>
      </c>
      <c r="B25" s="265">
        <v>22.0</v>
      </c>
      <c r="C25" s="266" t="s">
        <v>131</v>
      </c>
      <c r="D25" s="86" t="s">
        <v>14</v>
      </c>
      <c r="E25" s="266">
        <v>1.0</v>
      </c>
      <c r="F25" s="266">
        <v>5.0</v>
      </c>
      <c r="G25" s="267" t="s">
        <v>57</v>
      </c>
      <c r="H25" s="214"/>
      <c r="I25" s="37" t="s">
        <v>57</v>
      </c>
    </row>
    <row r="26">
      <c r="A26" s="218" t="s">
        <v>184</v>
      </c>
      <c r="B26" s="260">
        <v>23.0</v>
      </c>
      <c r="C26" s="152" t="s">
        <v>212</v>
      </c>
      <c r="D26" s="219" t="s">
        <v>143</v>
      </c>
      <c r="E26" s="268"/>
      <c r="F26" s="268"/>
      <c r="G26" s="153" t="s">
        <v>213</v>
      </c>
      <c r="H26" s="214"/>
      <c r="I26" s="29"/>
    </row>
    <row r="27">
      <c r="A27" s="92" t="s">
        <v>38</v>
      </c>
      <c r="B27" s="227">
        <v>29.0</v>
      </c>
      <c r="C27" s="145" t="s">
        <v>202</v>
      </c>
      <c r="D27" s="86" t="s">
        <v>37</v>
      </c>
      <c r="E27" s="145">
        <v>1.0</v>
      </c>
      <c r="F27" s="145">
        <v>3.0</v>
      </c>
      <c r="G27" s="162" t="s">
        <v>57</v>
      </c>
      <c r="H27" s="214"/>
      <c r="I27" s="37" t="s">
        <v>57</v>
      </c>
    </row>
    <row r="28">
      <c r="A28" s="92" t="s">
        <v>38</v>
      </c>
      <c r="B28" s="227">
        <v>30.0</v>
      </c>
      <c r="C28" s="145" t="s">
        <v>149</v>
      </c>
      <c r="D28" s="86" t="s">
        <v>150</v>
      </c>
      <c r="E28" s="145">
        <v>7.0</v>
      </c>
      <c r="F28" s="145">
        <v>2.0</v>
      </c>
      <c r="G28" s="162" t="s">
        <v>62</v>
      </c>
      <c r="H28" s="214"/>
      <c r="I28" s="37" t="s">
        <v>62</v>
      </c>
    </row>
    <row r="29">
      <c r="A29" s="92" t="s">
        <v>38</v>
      </c>
      <c r="B29" s="227">
        <v>31.0</v>
      </c>
      <c r="C29" s="145" t="s">
        <v>58</v>
      </c>
      <c r="D29" s="86" t="s">
        <v>127</v>
      </c>
      <c r="E29" s="145">
        <v>0.0</v>
      </c>
      <c r="F29" s="145">
        <v>2.0</v>
      </c>
      <c r="G29" s="162" t="s">
        <v>57</v>
      </c>
      <c r="H29" s="214"/>
      <c r="I29" s="37" t="s">
        <v>57</v>
      </c>
    </row>
    <row r="30">
      <c r="A30" s="92" t="s">
        <v>39</v>
      </c>
      <c r="B30" s="227">
        <v>5.0</v>
      </c>
      <c r="C30" s="145" t="s">
        <v>146</v>
      </c>
      <c r="D30" s="86" t="s">
        <v>147</v>
      </c>
      <c r="E30" s="145">
        <v>4.0</v>
      </c>
      <c r="F30" s="145">
        <v>3.0</v>
      </c>
      <c r="G30" s="162" t="s">
        <v>62</v>
      </c>
      <c r="H30" s="214"/>
      <c r="I30" s="37" t="s">
        <v>62</v>
      </c>
    </row>
    <row r="31">
      <c r="A31" s="243" t="s">
        <v>39</v>
      </c>
      <c r="B31" s="244">
        <v>6.0</v>
      </c>
      <c r="C31" s="245" t="s">
        <v>145</v>
      </c>
      <c r="D31" s="246" t="s">
        <v>14</v>
      </c>
      <c r="E31" s="245">
        <v>8.0</v>
      </c>
      <c r="F31" s="245">
        <v>1.0</v>
      </c>
      <c r="G31" s="247" t="s">
        <v>62</v>
      </c>
      <c r="H31" s="214"/>
      <c r="I31" s="37" t="s">
        <v>62</v>
      </c>
    </row>
    <row r="32">
      <c r="A32" s="248"/>
      <c r="B32" s="261"/>
      <c r="C32" s="262"/>
      <c r="D32" s="261"/>
      <c r="E32" s="262"/>
      <c r="F32" s="262"/>
      <c r="G32" s="263"/>
      <c r="H32" s="189"/>
      <c r="I32" s="5"/>
    </row>
    <row r="33">
      <c r="A33" s="249" t="s">
        <v>214</v>
      </c>
      <c r="B33" s="11"/>
      <c r="C33" s="11"/>
      <c r="D33" s="11"/>
      <c r="E33" s="11"/>
      <c r="F33" s="11"/>
      <c r="G33" s="12"/>
      <c r="H33" s="250"/>
      <c r="I33" s="29"/>
    </row>
    <row r="34">
      <c r="A34" s="66" t="s">
        <v>39</v>
      </c>
      <c r="B34" s="251">
        <v>13.0</v>
      </c>
      <c r="C34" s="166" t="s">
        <v>215</v>
      </c>
      <c r="D34" s="86" t="s">
        <v>147</v>
      </c>
      <c r="E34" s="166">
        <v>3.0</v>
      </c>
      <c r="F34" s="166">
        <v>2.0</v>
      </c>
      <c r="G34" s="167" t="s">
        <v>62</v>
      </c>
      <c r="H34" s="38" t="s">
        <v>155</v>
      </c>
      <c r="I34" s="37" t="s">
        <v>62</v>
      </c>
    </row>
    <row r="35">
      <c r="A35" s="252" t="s">
        <v>39</v>
      </c>
      <c r="B35" s="246">
        <v>14.0</v>
      </c>
      <c r="C35" s="245" t="s">
        <v>216</v>
      </c>
      <c r="D35" s="86" t="s">
        <v>147</v>
      </c>
      <c r="E35" s="245">
        <v>4.0</v>
      </c>
      <c r="F35" s="245">
        <v>5.0</v>
      </c>
      <c r="G35" s="247" t="s">
        <v>57</v>
      </c>
      <c r="H35" s="206"/>
      <c r="I35" s="77" t="s">
        <v>57</v>
      </c>
    </row>
    <row r="36">
      <c r="A36" s="255" t="s">
        <v>193</v>
      </c>
      <c r="B36" s="52"/>
      <c r="C36" s="52"/>
      <c r="D36" s="256" t="s">
        <v>194</v>
      </c>
      <c r="E36" s="257">
        <f t="shared" ref="E36:F36" si="1">SUM(E8:E35)</f>
        <v>104</v>
      </c>
      <c r="F36" s="257">
        <f t="shared" si="1"/>
        <v>60</v>
      </c>
      <c r="G36" s="258"/>
      <c r="H36" s="189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4"/>
      <c r="B1" s="185"/>
      <c r="C1" s="186" t="s">
        <v>0</v>
      </c>
      <c r="D1" s="3" t="str">
        <f>COUNTIF(G8:G36,"W")&amp;"-"&amp;COUNTIF(G8:G36,"L")&amp;"-"&amp;COUNTIF(G8:G36,"T")&amp;"-"&amp;COUNTIF(G8:G36,"OTL")</f>
        <v>15-6-2-2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COUNTIF(I8:I36,"W")&amp;"-"&amp;COUNTIF(I8:I36,"L")&amp;"-"&amp;COUNTIF(I8:I36,"T")&amp;"-"&amp;COUNTIF(I8:I36,"OTL")</f>
        <v>10-2-0-2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69" t="s">
        <v>217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168</v>
      </c>
      <c r="B7" s="201"/>
      <c r="C7" s="211" t="s">
        <v>169</v>
      </c>
      <c r="D7" s="211" t="s">
        <v>170</v>
      </c>
      <c r="E7" s="211" t="s">
        <v>7</v>
      </c>
      <c r="F7" s="211" t="s">
        <v>8</v>
      </c>
      <c r="G7" s="212" t="s">
        <v>115</v>
      </c>
      <c r="H7" s="189"/>
      <c r="I7" s="5"/>
    </row>
    <row r="8">
      <c r="A8" s="213" t="s">
        <v>86</v>
      </c>
      <c r="B8" s="52"/>
      <c r="C8" s="52"/>
      <c r="D8" s="52"/>
      <c r="E8" s="52"/>
      <c r="F8" s="52"/>
      <c r="G8" s="53"/>
      <c r="H8" s="214"/>
      <c r="I8" s="29"/>
    </row>
    <row r="9">
      <c r="A9" s="270" t="s">
        <v>171</v>
      </c>
      <c r="B9" s="217">
        <v>19.0</v>
      </c>
      <c r="C9" s="271" t="s">
        <v>197</v>
      </c>
      <c r="D9" s="217" t="s">
        <v>31</v>
      </c>
      <c r="E9" s="271">
        <v>0.0</v>
      </c>
      <c r="F9" s="271">
        <v>4.0</v>
      </c>
      <c r="G9" s="272" t="s">
        <v>57</v>
      </c>
      <c r="H9" s="189"/>
      <c r="I9" s="5"/>
    </row>
    <row r="10">
      <c r="A10" s="273" t="s">
        <v>171</v>
      </c>
      <c r="B10" s="220">
        <v>20.0</v>
      </c>
      <c r="C10" s="268" t="s">
        <v>198</v>
      </c>
      <c r="D10" s="220" t="s">
        <v>31</v>
      </c>
      <c r="E10" s="268">
        <v>3.0</v>
      </c>
      <c r="F10" s="268">
        <v>3.0</v>
      </c>
      <c r="G10" s="274" t="s">
        <v>69</v>
      </c>
      <c r="H10" s="214"/>
      <c r="I10" s="29"/>
    </row>
    <row r="11">
      <c r="A11" s="273" t="s">
        <v>171</v>
      </c>
      <c r="B11" s="220">
        <v>20.0</v>
      </c>
      <c r="C11" s="268" t="s">
        <v>209</v>
      </c>
      <c r="D11" s="220" t="s">
        <v>31</v>
      </c>
      <c r="E11" s="268">
        <v>6.0</v>
      </c>
      <c r="F11" s="268">
        <v>6.0</v>
      </c>
      <c r="G11" s="274" t="s">
        <v>69</v>
      </c>
      <c r="H11" s="214"/>
      <c r="I11" s="29"/>
    </row>
    <row r="12">
      <c r="A12" s="275" t="s">
        <v>171</v>
      </c>
      <c r="B12" s="224">
        <v>21.0</v>
      </c>
      <c r="C12" s="276" t="s">
        <v>208</v>
      </c>
      <c r="D12" s="224" t="s">
        <v>31</v>
      </c>
      <c r="E12" s="276">
        <v>2.0</v>
      </c>
      <c r="F12" s="276">
        <v>4.0</v>
      </c>
      <c r="G12" s="277" t="s">
        <v>57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278" t="s">
        <v>171</v>
      </c>
      <c r="B14" s="279">
        <v>28.0</v>
      </c>
      <c r="C14" s="280" t="s">
        <v>218</v>
      </c>
      <c r="D14" s="281" t="s">
        <v>143</v>
      </c>
      <c r="E14" s="280">
        <v>6.0</v>
      </c>
      <c r="F14" s="280">
        <v>1.0</v>
      </c>
      <c r="G14" s="282" t="s">
        <v>62</v>
      </c>
      <c r="H14" s="214"/>
      <c r="I14" s="29"/>
    </row>
    <row r="15">
      <c r="A15" s="283" t="s">
        <v>19</v>
      </c>
      <c r="B15" s="284">
        <v>4.0</v>
      </c>
      <c r="C15" s="285" t="s">
        <v>40</v>
      </c>
      <c r="D15" s="286" t="s">
        <v>60</v>
      </c>
      <c r="E15" s="285">
        <v>5.0</v>
      </c>
      <c r="F15" s="285">
        <v>3.0</v>
      </c>
      <c r="G15" s="287" t="s">
        <v>62</v>
      </c>
      <c r="H15" s="214"/>
      <c r="I15" s="44" t="s">
        <v>62</v>
      </c>
    </row>
    <row r="16">
      <c r="A16" s="288" t="s">
        <v>19</v>
      </c>
      <c r="B16" s="289">
        <v>11.0</v>
      </c>
      <c r="C16" s="290" t="s">
        <v>219</v>
      </c>
      <c r="D16" s="291" t="s">
        <v>220</v>
      </c>
      <c r="E16" s="290">
        <v>5.0</v>
      </c>
      <c r="F16" s="290">
        <v>6.0</v>
      </c>
      <c r="G16" s="292" t="s">
        <v>57</v>
      </c>
      <c r="H16" s="214"/>
      <c r="I16" s="29"/>
    </row>
    <row r="17">
      <c r="A17" s="283" t="s">
        <v>19</v>
      </c>
      <c r="B17" s="284">
        <v>12.0</v>
      </c>
      <c r="C17" s="285" t="s">
        <v>151</v>
      </c>
      <c r="D17" s="286" t="s">
        <v>14</v>
      </c>
      <c r="E17" s="285">
        <v>3.0</v>
      </c>
      <c r="F17" s="285">
        <v>4.0</v>
      </c>
      <c r="G17" s="287" t="s">
        <v>72</v>
      </c>
      <c r="H17" s="232" t="s">
        <v>155</v>
      </c>
      <c r="I17" s="44" t="s">
        <v>72</v>
      </c>
    </row>
    <row r="18">
      <c r="A18" s="283" t="s">
        <v>19</v>
      </c>
      <c r="B18" s="284">
        <v>17.0</v>
      </c>
      <c r="C18" s="285" t="s">
        <v>221</v>
      </c>
      <c r="D18" s="286" t="s">
        <v>222</v>
      </c>
      <c r="E18" s="285">
        <v>6.0</v>
      </c>
      <c r="F18" s="285">
        <v>1.0</v>
      </c>
      <c r="G18" s="287" t="s">
        <v>62</v>
      </c>
      <c r="H18" s="214"/>
      <c r="I18" s="44" t="s">
        <v>62</v>
      </c>
    </row>
    <row r="19">
      <c r="A19" s="283" t="s">
        <v>19</v>
      </c>
      <c r="B19" s="284">
        <v>19.0</v>
      </c>
      <c r="C19" s="285" t="s">
        <v>132</v>
      </c>
      <c r="D19" s="286" t="s">
        <v>14</v>
      </c>
      <c r="E19" s="285">
        <v>10.0</v>
      </c>
      <c r="F19" s="285">
        <v>4.0</v>
      </c>
      <c r="G19" s="287" t="s">
        <v>62</v>
      </c>
      <c r="H19" s="214"/>
      <c r="I19" s="44" t="s">
        <v>62</v>
      </c>
    </row>
    <row r="20">
      <c r="A20" s="288" t="s">
        <v>175</v>
      </c>
      <c r="B20" s="289">
        <v>25.0</v>
      </c>
      <c r="C20" s="290" t="s">
        <v>223</v>
      </c>
      <c r="D20" s="291" t="s">
        <v>150</v>
      </c>
      <c r="E20" s="290">
        <v>5.0</v>
      </c>
      <c r="F20" s="290">
        <v>4.0</v>
      </c>
      <c r="G20" s="292" t="s">
        <v>62</v>
      </c>
      <c r="H20" s="232" t="s">
        <v>155</v>
      </c>
      <c r="I20" s="29"/>
    </row>
    <row r="21">
      <c r="A21" s="288" t="s">
        <v>175</v>
      </c>
      <c r="B21" s="289">
        <v>26.0</v>
      </c>
      <c r="C21" s="290" t="s">
        <v>125</v>
      </c>
      <c r="D21" s="291" t="s">
        <v>14</v>
      </c>
      <c r="E21" s="290">
        <v>0.0</v>
      </c>
      <c r="F21" s="290">
        <v>2.0</v>
      </c>
      <c r="G21" s="292" t="s">
        <v>57</v>
      </c>
      <c r="H21" s="214"/>
      <c r="I21" s="29"/>
    </row>
    <row r="22">
      <c r="A22" s="283" t="s">
        <v>19</v>
      </c>
      <c r="B22" s="284">
        <v>31.0</v>
      </c>
      <c r="C22" s="285" t="s">
        <v>224</v>
      </c>
      <c r="D22" s="286" t="s">
        <v>225</v>
      </c>
      <c r="E22" s="285">
        <v>2.0</v>
      </c>
      <c r="F22" s="285">
        <v>5.0</v>
      </c>
      <c r="G22" s="287" t="s">
        <v>57</v>
      </c>
      <c r="H22" s="214"/>
      <c r="I22" s="44" t="s">
        <v>57</v>
      </c>
    </row>
    <row r="23">
      <c r="A23" s="283" t="s">
        <v>27</v>
      </c>
      <c r="B23" s="284">
        <v>2.0</v>
      </c>
      <c r="C23" s="285" t="s">
        <v>131</v>
      </c>
      <c r="D23" s="286" t="s">
        <v>14</v>
      </c>
      <c r="E23" s="285">
        <v>6.0</v>
      </c>
      <c r="F23" s="285">
        <v>3.0</v>
      </c>
      <c r="G23" s="287" t="s">
        <v>62</v>
      </c>
      <c r="H23" s="214"/>
      <c r="I23" s="44" t="s">
        <v>62</v>
      </c>
    </row>
    <row r="24">
      <c r="A24" s="288" t="s">
        <v>27</v>
      </c>
      <c r="B24" s="289">
        <v>8.0</v>
      </c>
      <c r="C24" s="290" t="s">
        <v>226</v>
      </c>
      <c r="D24" s="291" t="s">
        <v>14</v>
      </c>
      <c r="E24" s="290">
        <v>17.0</v>
      </c>
      <c r="F24" s="290">
        <v>1.0</v>
      </c>
      <c r="G24" s="292" t="s">
        <v>62</v>
      </c>
      <c r="H24" s="214"/>
      <c r="I24" s="29"/>
    </row>
    <row r="25">
      <c r="A25" s="283" t="s">
        <v>27</v>
      </c>
      <c r="B25" s="284">
        <v>14.0</v>
      </c>
      <c r="C25" s="285" t="s">
        <v>13</v>
      </c>
      <c r="D25" s="286" t="s">
        <v>14</v>
      </c>
      <c r="E25" s="285">
        <v>12.0</v>
      </c>
      <c r="F25" s="285">
        <v>2.0</v>
      </c>
      <c r="G25" s="287" t="s">
        <v>62</v>
      </c>
      <c r="H25" s="214"/>
      <c r="I25" s="44" t="s">
        <v>62</v>
      </c>
    </row>
    <row r="26">
      <c r="A26" s="283" t="s">
        <v>27</v>
      </c>
      <c r="B26" s="284">
        <v>22.0</v>
      </c>
      <c r="C26" s="285" t="s">
        <v>29</v>
      </c>
      <c r="D26" s="286" t="s">
        <v>14</v>
      </c>
      <c r="E26" s="285">
        <v>8.0</v>
      </c>
      <c r="F26" s="285">
        <v>6.0</v>
      </c>
      <c r="G26" s="287" t="s">
        <v>62</v>
      </c>
      <c r="H26" s="214"/>
      <c r="I26" s="44" t="s">
        <v>62</v>
      </c>
    </row>
    <row r="27">
      <c r="A27" s="288" t="s">
        <v>227</v>
      </c>
      <c r="B27" s="289">
        <v>6.0</v>
      </c>
      <c r="C27" s="290" t="s">
        <v>210</v>
      </c>
      <c r="D27" s="291" t="s">
        <v>14</v>
      </c>
      <c r="E27" s="290">
        <v>10.0</v>
      </c>
      <c r="F27" s="290">
        <v>3.0</v>
      </c>
      <c r="G27" s="292" t="s">
        <v>62</v>
      </c>
      <c r="H27" s="214"/>
      <c r="I27" s="29"/>
    </row>
    <row r="28">
      <c r="A28" s="288" t="s">
        <v>184</v>
      </c>
      <c r="B28" s="289">
        <v>17.0</v>
      </c>
      <c r="C28" s="290" t="s">
        <v>200</v>
      </c>
      <c r="D28" s="291" t="s">
        <v>14</v>
      </c>
      <c r="E28" s="290">
        <v>5.0</v>
      </c>
      <c r="F28" s="290">
        <v>4.0</v>
      </c>
      <c r="G28" s="292" t="s">
        <v>62</v>
      </c>
      <c r="H28" s="214"/>
      <c r="I28" s="29"/>
    </row>
    <row r="29">
      <c r="A29" s="283" t="s">
        <v>38</v>
      </c>
      <c r="B29" s="284">
        <v>23.0</v>
      </c>
      <c r="C29" s="285" t="s">
        <v>228</v>
      </c>
      <c r="D29" s="286" t="s">
        <v>150</v>
      </c>
      <c r="E29" s="285">
        <v>9.0</v>
      </c>
      <c r="F29" s="285">
        <v>7.0</v>
      </c>
      <c r="G29" s="287" t="s">
        <v>62</v>
      </c>
      <c r="H29" s="214"/>
      <c r="I29" s="44" t="s">
        <v>62</v>
      </c>
    </row>
    <row r="30">
      <c r="A30" s="283" t="s">
        <v>38</v>
      </c>
      <c r="B30" s="284">
        <v>30.0</v>
      </c>
      <c r="C30" s="285" t="s">
        <v>145</v>
      </c>
      <c r="D30" s="286" t="s">
        <v>14</v>
      </c>
      <c r="E30" s="285">
        <v>6.0</v>
      </c>
      <c r="F30" s="285">
        <v>1.0</v>
      </c>
      <c r="G30" s="287" t="s">
        <v>62</v>
      </c>
      <c r="H30" s="214"/>
      <c r="I30" s="44" t="s">
        <v>62</v>
      </c>
    </row>
    <row r="31">
      <c r="A31" s="283" t="s">
        <v>38</v>
      </c>
      <c r="B31" s="284">
        <v>31.0</v>
      </c>
      <c r="C31" s="285" t="s">
        <v>229</v>
      </c>
      <c r="D31" s="286" t="s">
        <v>230</v>
      </c>
      <c r="E31" s="285">
        <v>3.0</v>
      </c>
      <c r="F31" s="285">
        <v>6.0</v>
      </c>
      <c r="G31" s="287" t="s">
        <v>57</v>
      </c>
      <c r="H31" s="214"/>
      <c r="I31" s="44" t="s">
        <v>57</v>
      </c>
    </row>
    <row r="32">
      <c r="A32" s="283" t="s">
        <v>39</v>
      </c>
      <c r="B32" s="284">
        <v>7.0</v>
      </c>
      <c r="C32" s="285" t="s">
        <v>231</v>
      </c>
      <c r="D32" s="286" t="s">
        <v>14</v>
      </c>
      <c r="E32" s="285">
        <v>5.0</v>
      </c>
      <c r="F32" s="285">
        <v>2.0</v>
      </c>
      <c r="G32" s="287" t="s">
        <v>62</v>
      </c>
      <c r="H32" s="214"/>
      <c r="I32" s="44" t="s">
        <v>62</v>
      </c>
    </row>
    <row r="33">
      <c r="A33" s="248"/>
      <c r="B33" s="261"/>
      <c r="C33" s="262"/>
      <c r="D33" s="261"/>
      <c r="E33" s="262"/>
      <c r="F33" s="262"/>
      <c r="G33" s="263"/>
      <c r="H33" s="189"/>
      <c r="I33" s="5"/>
    </row>
    <row r="34">
      <c r="A34" s="293" t="s">
        <v>232</v>
      </c>
      <c r="B34" s="11"/>
      <c r="C34" s="11"/>
      <c r="D34" s="11"/>
      <c r="E34" s="11"/>
      <c r="F34" s="11"/>
      <c r="G34" s="12"/>
      <c r="H34" s="250"/>
      <c r="I34" s="29"/>
    </row>
    <row r="35">
      <c r="A35" s="294" t="s">
        <v>39</v>
      </c>
      <c r="B35" s="295">
        <v>14.0</v>
      </c>
      <c r="C35" s="142" t="s">
        <v>233</v>
      </c>
      <c r="D35" s="295" t="s">
        <v>143</v>
      </c>
      <c r="E35" s="142">
        <v>7.0</v>
      </c>
      <c r="F35" s="142">
        <v>4.0</v>
      </c>
      <c r="G35" s="296" t="s">
        <v>62</v>
      </c>
      <c r="H35" s="214"/>
      <c r="I35" s="44" t="s">
        <v>62</v>
      </c>
    </row>
    <row r="36">
      <c r="A36" s="297" t="s">
        <v>39</v>
      </c>
      <c r="B36" s="298">
        <v>15.0</v>
      </c>
      <c r="C36" s="299" t="s">
        <v>234</v>
      </c>
      <c r="D36" s="298" t="s">
        <v>143</v>
      </c>
      <c r="E36" s="299">
        <v>2.0</v>
      </c>
      <c r="F36" s="299">
        <v>3.0</v>
      </c>
      <c r="G36" s="300" t="s">
        <v>72</v>
      </c>
      <c r="H36" s="206" t="s">
        <v>155</v>
      </c>
      <c r="I36" s="16" t="s">
        <v>72</v>
      </c>
    </row>
    <row r="37">
      <c r="A37" s="255" t="s">
        <v>193</v>
      </c>
      <c r="B37" s="52"/>
      <c r="C37" s="52"/>
      <c r="D37" s="256" t="s">
        <v>194</v>
      </c>
      <c r="E37" s="257">
        <f t="shared" ref="E37:F37" si="1">SUM(E8:E36)</f>
        <v>143</v>
      </c>
      <c r="F37" s="257">
        <f t="shared" si="1"/>
        <v>89</v>
      </c>
      <c r="G37" s="258"/>
      <c r="H37" s="189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