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3"/>
    <sheet state="visible" name="21" sheetId="2" r:id="rId4"/>
    <sheet state="visible" name="20" sheetId="3" r:id="rId5"/>
    <sheet state="visible" name="19" sheetId="4" r:id="rId6"/>
    <sheet state="visible" name="18" sheetId="5" r:id="rId7"/>
    <sheet state="visible" name="17" sheetId="6" r:id="rId8"/>
    <sheet state="visible" name="16" sheetId="7" r:id="rId9"/>
    <sheet state="visible" name="15" sheetId="8" r:id="rId10"/>
    <sheet state="visible" name="14" sheetId="9" r:id="rId11"/>
    <sheet state="visible" name="13" sheetId="10" r:id="rId12"/>
    <sheet state="visible" name="12" sheetId="11" r:id="rId13"/>
    <sheet state="visible" name="11" sheetId="12" r:id="rId14"/>
    <sheet state="visible" name="10" sheetId="13" r:id="rId15"/>
    <sheet state="visible" name="09" sheetId="14" r:id="rId16"/>
    <sheet state="visible" name="08" sheetId="15" r:id="rId17"/>
    <sheet state="visible" name="07" sheetId="16" r:id="rId18"/>
    <sheet state="visible" name="06" sheetId="17" r:id="rId19"/>
    <sheet state="visible" name="05" sheetId="18" r:id="rId20"/>
    <sheet state="visible" name="04" sheetId="19" r:id="rId21"/>
    <sheet state="visible" name="03" sheetId="20" r:id="rId22"/>
    <sheet state="visible" name="02" sheetId="21" r:id="rId23"/>
    <sheet state="visible" name="01" sheetId="22" r:id="rId24"/>
    <sheet state="visible" name="2000" sheetId="23" r:id="rId25"/>
    <sheet state="visible" name="1999" sheetId="24" r:id="rId26"/>
    <sheet state="visible" name="98" sheetId="25" r:id="rId27"/>
    <sheet state="visible" name="97" sheetId="26" r:id="rId28"/>
    <sheet state="visible" name="96" sheetId="27" r:id="rId29"/>
    <sheet state="visible" name="95" sheetId="28" r:id="rId30"/>
    <sheet state="visible" name="94" sheetId="29" r:id="rId31"/>
    <sheet state="visible" name="93" sheetId="30" r:id="rId32"/>
    <sheet state="visible" name="92" sheetId="31" r:id="rId33"/>
    <sheet state="visible" name="91" sheetId="32" r:id="rId34"/>
    <sheet state="visible" name="90" sheetId="33" r:id="rId35"/>
    <sheet state="visible" name="89" sheetId="34" r:id="rId36"/>
    <sheet state="visible" name="88" sheetId="35" r:id="rId37"/>
    <sheet state="visible" name="87" sheetId="36" r:id="rId38"/>
    <sheet state="visible" name="86" sheetId="37" r:id="rId39"/>
    <sheet state="visible" name="85" sheetId="38" r:id="rId40"/>
    <sheet state="visible" name="84" sheetId="39" r:id="rId41"/>
    <sheet state="visible" name="83" sheetId="40" r:id="rId42"/>
    <sheet state="visible" name="82" sheetId="41" r:id="rId43"/>
    <sheet state="visible" name="81" sheetId="42" r:id="rId44"/>
  </sheets>
  <definedNames/>
  <calcPr/>
</workbook>
</file>

<file path=xl/sharedStrings.xml><?xml version="1.0" encoding="utf-8"?>
<sst xmlns="http://schemas.openxmlformats.org/spreadsheetml/2006/main" count="5108" uniqueCount="487">
  <si>
    <t>Overall Record:</t>
  </si>
  <si>
    <t>League Record:</t>
  </si>
  <si>
    <t>Wins-Losses-Ties-Overtime Losses</t>
  </si>
  <si>
    <t>Notes</t>
  </si>
  <si>
    <t>League</t>
  </si>
  <si>
    <t>2021-22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</si>
  <si>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</si>
  <si>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</si>
  <si>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</si>
  <si>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</si>
  <si>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</si>
  <si>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</si>
  <si>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</si>
  <si>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</si>
  <si>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L</t>
  </si>
  <si>
    <t>@ Ramapo</t>
  </si>
  <si>
    <t>Ice Vault / Wayne, NJ</t>
  </si>
  <si>
    <t>OCT</t>
  </si>
  <si>
    <t>@ Farmingdale</t>
  </si>
  <si>
    <t>Eisenhower Park / East Meadow, NY</t>
  </si>
  <si>
    <t>Quinnipiac</t>
  </si>
  <si>
    <t>Ice Hutch / Mt Vernon, NY</t>
  </si>
  <si>
    <t>Fairfield</t>
  </si>
  <si>
    <t>W</t>
  </si>
  <si>
    <t>@ Southern CT</t>
  </si>
  <si>
    <t>Wonderland of Ice / Bridgeport, CT</t>
  </si>
  <si>
    <t>NOV</t>
  </si>
  <si>
    <t>Hofstra</t>
  </si>
  <si>
    <t>Southern CT</t>
  </si>
  <si>
    <t>@ Fairfield</t>
  </si>
  <si>
    <t>Rinks at Shelton / Shelton, CT</t>
  </si>
  <si>
    <t>East Coast Showdown</t>
  </si>
  <si>
    <t>Ice Works / Aston, PA</t>
  </si>
  <si>
    <t>@ Kutztown</t>
  </si>
  <si>
    <t>@ Mass Maritime</t>
  </si>
  <si>
    <t>T</t>
  </si>
  <si>
    <t>@ Penn - Harrisburg</t>
  </si>
  <si>
    <t>DEC</t>
  </si>
  <si>
    <t>Columbia*</t>
  </si>
  <si>
    <t>JAN</t>
  </si>
  <si>
    <t>OTL</t>
  </si>
  <si>
    <t>@ Quinnipiac</t>
  </si>
  <si>
    <t>People's United Center / Hamden, CT</t>
  </si>
  <si>
    <t>FEB</t>
  </si>
  <si>
    <t>Farmingdale</t>
  </si>
  <si>
    <t>@ Hofstra</t>
  </si>
  <si>
    <t>Freeport Arena / Freeport, NY</t>
  </si>
  <si>
    <t>@ Stony Brook</t>
  </si>
  <si>
    <t>Ramapo</t>
  </si>
  <si>
    <t>Stony Brook</t>
  </si>
  <si>
    <t>2021 EMPIRE PLAYOFFS</t>
  </si>
  <si>
    <t>TBD</t>
  </si>
  <si>
    <t>Quarter-Finals</t>
  </si>
  <si>
    <t>Semi-Finals</t>
  </si>
  <si>
    <t>Finals</t>
  </si>
  <si>
    <t>2021 CHF NATIONALS</t>
  </si>
  <si>
    <t>MARCH 18 - 23, 2022</t>
  </si>
  <si>
    <t>Ice Line / West Chester, PA</t>
  </si>
  <si>
    <t>GF/GA - Season Totals:</t>
  </si>
  <si>
    <t xml:space="preserve">* Non League Games / </t>
  </si>
  <si>
    <t>** Forfeit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</si>
  <si>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</si>
  <si>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</si>
  <si>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</si>
  <si>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</si>
  <si>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</si>
  <si>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</si>
  <si>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</si>
  <si>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</si>
  <si>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</si>
  <si>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</si>
  <si>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</si>
  <si>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</si>
  <si>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</si>
  <si>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</si>
  <si>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</si>
  <si>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</si>
  <si>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</si>
  <si>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</si>
  <si>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</si>
  <si>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Northford Pavilion / Northford, CT</t>
  </si>
  <si>
    <t>2020 EMPIRE PLAYOFFS</t>
  </si>
  <si>
    <t>MAR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</si>
  <si>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</si>
  <si>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</si>
  <si>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</si>
  <si>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</si>
  <si>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</si>
  <si>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</si>
  <si>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</si>
  <si>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</si>
  <si>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</si>
  <si>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</si>
  <si>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</si>
  <si>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</si>
  <si>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</si>
  <si>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</si>
  <si>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</si>
  <si>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</si>
  <si>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</si>
  <si>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</si>
  <si>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</si>
  <si>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</si>
  <si>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</si>
  <si>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Ice Hutch / Mount Vernon, NY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</si>
  <si>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</si>
  <si>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</si>
  <si>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</si>
  <si>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</si>
  <si>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</si>
  <si>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</si>
  <si>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</si>
  <si>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</si>
  <si>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</si>
  <si>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</si>
  <si>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</si>
  <si>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</si>
  <si>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</si>
  <si>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</si>
  <si>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</si>
  <si>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</si>
  <si>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</si>
  <si>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</si>
  <si>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</si>
  <si>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</si>
  <si>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</si>
  <si>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</si>
  <si>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</si>
  <si>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</si>
  <si>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</si>
  <si>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</si>
  <si>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</si>
  <si>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</si>
  <si>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</si>
  <si>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</si>
  <si>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</si>
  <si>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</si>
  <si>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</si>
  <si>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</si>
  <si>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</si>
  <si>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</si>
  <si>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</si>
  <si>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</si>
  <si>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</si>
  <si>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</si>
  <si>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</si>
  <si>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</si>
  <si>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</si>
  <si>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</si>
  <si>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</si>
  <si>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</si>
  <si>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</si>
  <si>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</si>
  <si>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</si>
  <si>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</si>
  <si>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</si>
  <si>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</si>
  <si>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</si>
  <si>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</si>
  <si>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</si>
  <si>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</si>
  <si>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</si>
  <si>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</si>
  <si>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</si>
  <si>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</si>
  <si>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</si>
  <si>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</si>
  <si>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</si>
  <si>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</si>
  <si>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</si>
  <si>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</si>
  <si>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</si>
  <si>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</si>
  <si>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</si>
  <si>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</si>
  <si>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</si>
  <si>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</si>
  <si>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</si>
  <si>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</si>
  <si>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</si>
  <si>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</si>
  <si>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</si>
  <si>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</si>
  <si>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</si>
  <si>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</si>
  <si>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</si>
  <si>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</si>
  <si>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</si>
  <si>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</si>
  <si>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</si>
  <si>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</si>
  <si>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</si>
  <si>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</si>
  <si>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</si>
  <si>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</si>
  <si>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</si>
  <si>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</si>
  <si>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</si>
  <si>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</si>
  <si>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</si>
  <si>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</si>
  <si>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</si>
  <si>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</si>
  <si>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</si>
  <si>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</si>
  <si>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</si>
  <si>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</si>
  <si>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</si>
  <si>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</si>
  <si>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</si>
  <si>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</si>
  <si>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</si>
  <si>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</si>
  <si>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</si>
  <si>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</si>
  <si>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</si>
  <si>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</si>
  <si>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</si>
  <si>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</si>
  <si>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</si>
  <si>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</si>
  <si>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</si>
  <si>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</si>
  <si>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</si>
  <si>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</si>
  <si>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</si>
  <si>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</si>
  <si>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</si>
  <si>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</si>
  <si>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</si>
  <si>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</si>
  <si>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</si>
  <si>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</si>
  <si>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</si>
  <si>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</si>
  <si>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</si>
  <si>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</si>
  <si>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</si>
  <si>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</si>
  <si>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</si>
  <si>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</si>
  <si>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</si>
  <si>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</si>
  <si>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</si>
  <si>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</si>
  <si>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</si>
  <si>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</si>
  <si>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</si>
  <si>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</si>
  <si>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</si>
  <si>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</si>
  <si>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</si>
  <si>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</si>
  <si>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</si>
  <si>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</si>
  <si>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</si>
  <si>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</si>
  <si>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</si>
  <si>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</si>
  <si>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</si>
  <si>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</si>
  <si>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</si>
  <si>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</si>
  <si>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</si>
  <si>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</si>
  <si>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</si>
  <si>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</si>
  <si>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</si>
  <si>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</si>
  <si>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</si>
  <si>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</si>
  <si>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</si>
  <si>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</si>
  <si>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</si>
  <si>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</si>
  <si>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</si>
  <si>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</si>
  <si>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</si>
  <si>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</si>
  <si>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</si>
  <si>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</si>
  <si>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</si>
  <si>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</si>
  <si>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</si>
  <si>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</si>
  <si>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</si>
  <si>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</si>
  <si>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</si>
  <si>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</si>
  <si>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</si>
  <si>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</si>
  <si>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</si>
  <si>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</si>
  <si>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</si>
  <si>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</si>
  <si>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</si>
  <si>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</si>
  <si>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</si>
  <si>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</si>
  <si>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</si>
  <si>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</si>
  <si>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</si>
  <si>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</si>
  <si>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</si>
  <si>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</si>
  <si>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</si>
  <si>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</si>
  <si>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</si>
  <si>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</si>
  <si>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</si>
  <si>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</si>
  <si>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</si>
  <si>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</si>
  <si>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</si>
  <si>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</si>
  <si>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</si>
  <si>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</si>
  <si>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</si>
  <si>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</si>
  <si>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</si>
  <si>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</si>
  <si>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</si>
  <si>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</si>
  <si>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</si>
  <si>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</si>
  <si>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</si>
  <si>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</si>
  <si>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</si>
  <si>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</si>
  <si>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</si>
  <si>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</si>
  <si>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</si>
  <si>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</si>
  <si>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</si>
  <si>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</si>
  <si>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</si>
  <si>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</si>
  <si>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</si>
  <si>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</si>
  <si>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</si>
  <si>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</si>
  <si>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</si>
  <si>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</si>
  <si>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</si>
  <si>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</si>
  <si>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</si>
  <si>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</si>
  <si>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</si>
  <si>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</si>
  <si>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</si>
  <si>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</si>
  <si>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</si>
  <si>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</si>
  <si>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</si>
  <si>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</si>
  <si>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</si>
  <si>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</si>
  <si>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</si>
  <si>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</si>
  <si>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</si>
  <si>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</si>
  <si>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</si>
  <si>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</si>
  <si>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</si>
  <si>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</si>
  <si>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</si>
  <si>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</si>
  <si>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</si>
  <si>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</si>
  <si>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</si>
  <si>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</si>
  <si>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</si>
  <si>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</si>
  <si>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</si>
  <si>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</si>
  <si>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</si>
  <si>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</si>
  <si>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</si>
  <si>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</si>
  <si>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</si>
  <si>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</si>
  <si>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</si>
  <si>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</si>
  <si>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</si>
  <si>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</si>
  <si>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</si>
  <si>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</si>
  <si>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</si>
  <si>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</si>
  <si>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</si>
  <si>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</si>
  <si>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</si>
  <si>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</si>
  <si>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</si>
  <si>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</si>
  <si>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</si>
  <si>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</si>
  <si>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</si>
  <si>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</si>
  <si>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</si>
  <si>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</si>
  <si>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</si>
  <si>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</si>
  <si>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</si>
  <si>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</si>
  <si>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</si>
  <si>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</si>
  <si>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</si>
  <si>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</si>
  <si>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</si>
  <si>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</si>
  <si>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@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</si>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</sst>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4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u/>
      <sz val="8.0"/>
      <color rgb="FF0000FF"/>
      <name val="Verdana"/>
    </font>
    <font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horizontal="center" readingOrder="0" shrinkToFit="0" vertical="center" wrapText="0"/>
    </xf>
    <xf borderId="0" fillId="3" fontId="2" numFmtId="0" xfId="0" applyAlignment="1" applyFont="1">
      <alignment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horizontal="center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5" numFmtId="0" xfId="0" applyAlignment="1" applyBorder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19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2" fillId="5" fontId="20" numFmtId="0" xfId="0" applyAlignment="1" applyBorder="1" applyFont="1">
      <alignment horizontal="right" readingOrder="0" shrinkToFit="0" vertical="bottom" wrapText="0"/>
    </xf>
    <xf borderId="2" fillId="0" fontId="2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2" fillId="0" fontId="21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center" wrapText="0"/>
    </xf>
    <xf borderId="6" fillId="0" fontId="16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0" fontId="1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6" fillId="0" fontId="22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3" numFmtId="0" xfId="0" applyAlignment="1" applyBorder="1" applyFont="1">
      <alignment horizontal="center" shrinkToFit="0" vertical="center" wrapText="0"/>
    </xf>
    <xf borderId="3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wrapText="1"/>
    </xf>
    <xf borderId="4" fillId="5" fontId="6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3" numFmtId="0" xfId="0" applyAlignment="1" applyFont="1">
      <alignment horizontal="right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2" fillId="0" fontId="24" numFmtId="0" xfId="0" applyAlignment="1" applyBorder="1" applyFont="1">
      <alignment horizontal="right" readingOrder="0" shrinkToFit="0" vertical="bottom" wrapText="0"/>
    </xf>
    <xf borderId="0" fillId="5" fontId="25" numFmtId="0" xfId="0" applyAlignment="1" applyFont="1">
      <alignment horizontal="right" readingOrder="0" shrinkToFit="0" vertical="bottom" wrapText="0"/>
    </xf>
    <xf borderId="2" fillId="5" fontId="21" numFmtId="0" xfId="0" applyAlignment="1" applyBorder="1" applyFont="1">
      <alignment horizontal="right" readingOrder="0" shrinkToFit="0" vertical="bottom" wrapText="0"/>
    </xf>
    <xf borderId="6" fillId="5" fontId="6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6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27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28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horizontal="center" readingOrder="0" shrinkToFit="0" vertical="bottom" wrapText="0"/>
    </xf>
    <xf borderId="0" fillId="0" fontId="28" numFmtId="0" xfId="0" applyAlignment="1" applyFont="1">
      <alignment horizontal="center" readingOrder="0" shrinkToFit="0" vertical="bottom" wrapText="0"/>
    </xf>
    <xf borderId="0" fillId="0" fontId="29" numFmtId="0" xfId="0" applyAlignment="1" applyFont="1">
      <alignment horizontal="center" shrinkToFit="0" vertical="bottom" wrapText="0"/>
    </xf>
    <xf borderId="5" fillId="0" fontId="28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0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1" numFmtId="0" xfId="0" applyAlignment="1" applyBorder="1" applyFont="1">
      <alignment readingOrder="0" shrinkToFit="0" vertical="bottom" wrapText="0"/>
    </xf>
    <xf borderId="2" fillId="0" fontId="31" numFmtId="0" xfId="0" applyAlignment="1" applyBorder="1" applyFont="1">
      <alignment readingOrder="0" shrinkToFit="0" vertical="bottom" wrapText="0"/>
    </xf>
    <xf borderId="2" fillId="0" fontId="32" numFmtId="0" xfId="0" applyAlignment="1" applyBorder="1" applyFont="1">
      <alignment horizontal="center" readingOrder="0" shrinkToFit="0" vertical="bottom" wrapText="0"/>
    </xf>
    <xf borderId="2" fillId="0" fontId="31" numFmtId="0" xfId="0" applyAlignment="1" applyBorder="1" applyFont="1">
      <alignment horizontal="center" readingOrder="0" shrinkToFit="0" vertical="bottom" wrapText="0"/>
    </xf>
    <xf borderId="3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2" numFmtId="0" xfId="0" applyAlignment="1" applyBorder="1" applyFont="1">
      <alignment horizontal="center" readingOrder="0" shrinkToFit="0" vertical="bottom" wrapText="0"/>
    </xf>
    <xf borderId="10" fillId="0" fontId="31" numFmtId="0" xfId="0" applyAlignment="1" applyBorder="1" applyFont="1">
      <alignment readingOrder="0" shrinkToFit="0" vertical="bottom" wrapText="0"/>
    </xf>
    <xf borderId="11" fillId="0" fontId="31" numFmtId="0" xfId="0" applyAlignment="1" applyBorder="1" applyFont="1">
      <alignment readingOrder="0" shrinkToFit="0" vertical="bottom" wrapText="0"/>
    </xf>
    <xf borderId="11" fillId="0" fontId="32" numFmtId="0" xfId="0" applyAlignment="1" applyBorder="1" applyFont="1">
      <alignment horizontal="center" readingOrder="0" shrinkToFit="0" vertical="bottom" wrapText="0"/>
    </xf>
    <xf borderId="11" fillId="0" fontId="31" numFmtId="0" xfId="0" applyAlignment="1" applyBorder="1" applyFont="1">
      <alignment horizontal="center" readingOrder="0" shrinkToFit="0" vertical="bottom" wrapText="0"/>
    </xf>
    <xf borderId="12" fillId="0" fontId="31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1" numFmtId="0" xfId="0" applyAlignment="1" applyBorder="1" applyFont="1">
      <alignment readingOrder="0" shrinkToFit="0" vertical="bottom" wrapText="0"/>
    </xf>
    <xf borderId="7" fillId="0" fontId="31" numFmtId="0" xfId="0" applyAlignment="1" applyBorder="1" applyFont="1">
      <alignment readingOrder="0" shrinkToFit="0" vertical="bottom" wrapText="0"/>
    </xf>
    <xf borderId="7" fillId="0" fontId="32" numFmtId="0" xfId="0" applyAlignment="1" applyBorder="1" applyFont="1">
      <alignment horizontal="center" readingOrder="0" shrinkToFit="0" vertical="bottom" wrapText="0"/>
    </xf>
    <xf borderId="7" fillId="0" fontId="31" numFmtId="0" xfId="0" applyAlignment="1" applyBorder="1" applyFont="1">
      <alignment horizontal="center" readingOrder="0" shrinkToFit="0" vertical="bottom" wrapText="0"/>
    </xf>
    <xf borderId="8" fillId="0" fontId="3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3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1" numFmtId="0" xfId="0" applyAlignment="1" applyBorder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horizontal="center" readingOrder="0" shrinkToFit="0" vertical="bottom" wrapText="0"/>
    </xf>
    <xf borderId="5" fillId="0" fontId="3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jpg"/><Relationship Id="rId10" Type="http://schemas.openxmlformats.org/officeDocument/2006/relationships/image" Target="../media/image14.png"/><Relationship Id="rId13" Type="http://schemas.openxmlformats.org/officeDocument/2006/relationships/image" Target="../media/image6.jpg"/><Relationship Id="rId12" Type="http://schemas.openxmlformats.org/officeDocument/2006/relationships/image" Target="../media/image11.jpg"/><Relationship Id="rId1" Type="http://schemas.openxmlformats.org/officeDocument/2006/relationships/image" Target="../media/image12.png"/><Relationship Id="rId2" Type="http://schemas.openxmlformats.org/officeDocument/2006/relationships/image" Target="../media/image1.jpg"/><Relationship Id="rId3" Type="http://schemas.openxmlformats.org/officeDocument/2006/relationships/image" Target="../media/image8.png"/><Relationship Id="rId4" Type="http://schemas.openxmlformats.org/officeDocument/2006/relationships/image" Target="../media/image10.png"/><Relationship Id="rId9" Type="http://schemas.openxmlformats.org/officeDocument/2006/relationships/image" Target="../media/image3.png"/><Relationship Id="rId14" Type="http://schemas.openxmlformats.org/officeDocument/2006/relationships/image" Target="../media/image13.jpg"/><Relationship Id="rId5" Type="http://schemas.openxmlformats.org/officeDocument/2006/relationships/image" Target="../media/image9.png"/><Relationship Id="rId6" Type="http://schemas.openxmlformats.org/officeDocument/2006/relationships/image" Target="../media/image5.jpg"/><Relationship Id="rId7" Type="http://schemas.openxmlformats.org/officeDocument/2006/relationships/image" Target="../media/image4.png"/><Relationship Id="rId8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image25.jpg"/><Relationship Id="rId22" Type="http://schemas.openxmlformats.org/officeDocument/2006/relationships/image" Target="../media/image2.jpg"/><Relationship Id="rId21" Type="http://schemas.openxmlformats.org/officeDocument/2006/relationships/image" Target="../media/image23.png"/><Relationship Id="rId24" Type="http://schemas.openxmlformats.org/officeDocument/2006/relationships/image" Target="../media/image26.png"/><Relationship Id="rId23" Type="http://schemas.openxmlformats.org/officeDocument/2006/relationships/image" Target="../media/image3.png"/><Relationship Id="rId1" Type="http://schemas.openxmlformats.org/officeDocument/2006/relationships/image" Target="../media/image24.png"/><Relationship Id="rId2" Type="http://schemas.openxmlformats.org/officeDocument/2006/relationships/image" Target="../media/image21.png"/><Relationship Id="rId3" Type="http://schemas.openxmlformats.org/officeDocument/2006/relationships/image" Target="../media/image19.jpg"/><Relationship Id="rId4" Type="http://schemas.openxmlformats.org/officeDocument/2006/relationships/image" Target="../media/image22.png"/><Relationship Id="rId9" Type="http://schemas.openxmlformats.org/officeDocument/2006/relationships/image" Target="../media/image10.png"/><Relationship Id="rId26" Type="http://schemas.openxmlformats.org/officeDocument/2006/relationships/image" Target="../media/image32.jpg"/><Relationship Id="rId25" Type="http://schemas.openxmlformats.org/officeDocument/2006/relationships/image" Target="../media/image28.png"/><Relationship Id="rId27" Type="http://schemas.openxmlformats.org/officeDocument/2006/relationships/image" Target="../media/image30.jpg"/><Relationship Id="rId5" Type="http://schemas.openxmlformats.org/officeDocument/2006/relationships/image" Target="../media/image12.png"/><Relationship Id="rId6" Type="http://schemas.openxmlformats.org/officeDocument/2006/relationships/image" Target="../media/image15.png"/><Relationship Id="rId7" Type="http://schemas.openxmlformats.org/officeDocument/2006/relationships/image" Target="../media/image1.jpg"/><Relationship Id="rId8" Type="http://schemas.openxmlformats.org/officeDocument/2006/relationships/image" Target="../media/image8.png"/><Relationship Id="rId11" Type="http://schemas.openxmlformats.org/officeDocument/2006/relationships/image" Target="../media/image18.png"/><Relationship Id="rId10" Type="http://schemas.openxmlformats.org/officeDocument/2006/relationships/image" Target="../media/image9.png"/><Relationship Id="rId13" Type="http://schemas.openxmlformats.org/officeDocument/2006/relationships/image" Target="../media/image4.png"/><Relationship Id="rId12" Type="http://schemas.openxmlformats.org/officeDocument/2006/relationships/image" Target="../media/image5.jpg"/><Relationship Id="rId15" Type="http://schemas.openxmlformats.org/officeDocument/2006/relationships/image" Target="../media/image20.jpg"/><Relationship Id="rId14" Type="http://schemas.openxmlformats.org/officeDocument/2006/relationships/image" Target="../media/image27.png"/><Relationship Id="rId17" Type="http://schemas.openxmlformats.org/officeDocument/2006/relationships/image" Target="../media/image16.jpg"/><Relationship Id="rId16" Type="http://schemas.openxmlformats.org/officeDocument/2006/relationships/image" Target="../media/image29.png"/><Relationship Id="rId19" Type="http://schemas.openxmlformats.org/officeDocument/2006/relationships/image" Target="../media/image31.jpg"/><Relationship Id="rId18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28575</xdr:rowOff>
    </xdr:from>
    <xdr:ext cx="533400" cy="381000"/>
    <xdr:pic>
      <xdr:nvPicPr>
        <xdr:cNvPr id="0" name="image2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53</xdr:row>
      <xdr:rowOff>9525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59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1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6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50</xdr:row>
      <xdr:rowOff>19050</xdr:rowOff>
    </xdr:from>
    <xdr:ext cx="476250" cy="457200"/>
    <xdr:pic>
      <xdr:nvPicPr>
        <xdr:cNvPr id="0" name="image13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27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.jp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28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57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4-8-1-1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3-5-0-1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F5" s="19"/>
      <c r="G5" s="5"/>
    </row>
    <row r="6">
      <c r="F6" s="19"/>
      <c r="G6" s="5"/>
    </row>
    <row r="7">
      <c r="A7" s="20" t="s">
        <v>6</v>
      </c>
      <c r="B7" s="2"/>
      <c r="C7" s="21" t="s">
        <v>7</v>
      </c>
      <c r="D7" s="21" t="s">
        <v>8</v>
      </c>
      <c r="E7" s="22" t="s">
        <v>9</v>
      </c>
      <c r="F7" s="5"/>
      <c r="G7" s="5"/>
    </row>
    <row r="8">
      <c r="A8" s="23" t="s">
        <v>10</v>
      </c>
      <c r="E8" s="9"/>
      <c r="F8" s="24"/>
      <c r="G8" s="24"/>
    </row>
    <row r="9">
      <c r="A9" s="25" t="s">
        <v>11</v>
      </c>
      <c r="B9" s="11"/>
      <c r="C9" s="11"/>
      <c r="D9" s="11"/>
      <c r="E9" s="12"/>
      <c r="F9" s="24"/>
      <c r="G9" s="24"/>
    </row>
    <row r="10">
      <c r="A10" s="26"/>
      <c r="F10" s="24"/>
      <c r="G10" s="24"/>
    </row>
    <row r="11">
      <c r="A11" s="20" t="s">
        <v>12</v>
      </c>
      <c r="B11" s="27" t="s">
        <v>13</v>
      </c>
      <c r="C11" s="22">
        <v>5.0</v>
      </c>
      <c r="D11" s="22">
        <v>7.0</v>
      </c>
      <c r="E11" s="22" t="s">
        <v>14</v>
      </c>
      <c r="F11" s="24"/>
      <c r="G11" s="28" t="s">
        <v>14</v>
      </c>
    </row>
    <row r="12">
      <c r="A12" s="29">
        <v>25.0</v>
      </c>
      <c r="B12" s="30" t="s">
        <v>15</v>
      </c>
      <c r="E12" s="9"/>
      <c r="F12" s="24"/>
      <c r="G12" s="28"/>
    </row>
    <row r="13">
      <c r="A13" s="31"/>
      <c r="B13" s="32" t="s">
        <v>16</v>
      </c>
      <c r="C13" s="11"/>
      <c r="D13" s="11"/>
      <c r="E13" s="12"/>
      <c r="F13" s="24"/>
      <c r="G13" s="28"/>
    </row>
    <row r="14">
      <c r="A14" s="20" t="s">
        <v>17</v>
      </c>
      <c r="B14" s="27" t="s">
        <v>13</v>
      </c>
      <c r="C14" s="22">
        <v>1.0</v>
      </c>
      <c r="D14" s="22">
        <v>2.0</v>
      </c>
      <c r="E14" s="22" t="s">
        <v>14</v>
      </c>
      <c r="F14" s="24"/>
      <c r="G14" s="28" t="s">
        <v>14</v>
      </c>
    </row>
    <row r="15">
      <c r="A15" s="29">
        <v>2.0</v>
      </c>
      <c r="B15" s="33" t="s">
        <v>18</v>
      </c>
      <c r="E15" s="9"/>
      <c r="F15" s="24"/>
      <c r="G15" s="28"/>
    </row>
    <row r="16">
      <c r="A16" s="31"/>
      <c r="B16" s="32" t="s">
        <v>19</v>
      </c>
      <c r="C16" s="11"/>
      <c r="D16" s="11"/>
      <c r="E16" s="12"/>
      <c r="F16" s="24"/>
      <c r="G16" s="28"/>
    </row>
    <row r="17">
      <c r="A17" s="34" t="s">
        <v>17</v>
      </c>
      <c r="B17" s="35" t="s">
        <v>13</v>
      </c>
      <c r="C17" s="22">
        <v>2.0</v>
      </c>
      <c r="D17" s="22">
        <v>5.0</v>
      </c>
      <c r="E17" s="22" t="s">
        <v>14</v>
      </c>
      <c r="F17" s="24"/>
      <c r="G17" s="28" t="s">
        <v>14</v>
      </c>
    </row>
    <row r="18">
      <c r="A18" s="29">
        <v>17.0</v>
      </c>
      <c r="B18" s="33" t="s">
        <v>20</v>
      </c>
      <c r="E18" s="9"/>
      <c r="F18" s="36"/>
      <c r="G18" s="28"/>
    </row>
    <row r="19">
      <c r="A19" s="37"/>
      <c r="B19" s="32" t="s">
        <v>21</v>
      </c>
      <c r="C19" s="11"/>
      <c r="D19" s="11"/>
      <c r="E19" s="12"/>
      <c r="F19" s="36"/>
      <c r="G19" s="28"/>
    </row>
    <row r="20">
      <c r="A20" s="34" t="s">
        <v>17</v>
      </c>
      <c r="B20" s="38" t="str">
        <f>HYPERLINK("https://gamesheet.app/seasons/723/stats/games/126878/box-score?utm_source=post_game&amp;utm_medium=email&amp;utm_campaign=post_game_report&amp;utm_content=view_box_score", "Box Score")</f>
        <v>Box Score</v>
      </c>
      <c r="C20" s="22">
        <v>4.0</v>
      </c>
      <c r="D20" s="22">
        <v>5.0</v>
      </c>
      <c r="E20" s="22" t="s">
        <v>14</v>
      </c>
      <c r="F20" s="36"/>
      <c r="G20" s="28" t="s">
        <v>14</v>
      </c>
    </row>
    <row r="21">
      <c r="A21" s="39">
        <v>24.0</v>
      </c>
      <c r="B21" s="33" t="s">
        <v>22</v>
      </c>
      <c r="E21" s="9"/>
      <c r="F21" s="36"/>
      <c r="G21" s="28"/>
    </row>
    <row r="22">
      <c r="A22" s="37"/>
      <c r="B22" s="32" t="s">
        <v>21</v>
      </c>
      <c r="C22" s="11"/>
      <c r="D22" s="11"/>
      <c r="E22" s="12"/>
      <c r="F22" s="36"/>
      <c r="G22" s="28"/>
    </row>
    <row r="23">
      <c r="A23" s="34" t="s">
        <v>17</v>
      </c>
      <c r="B23" s="38" t="str">
        <f>HYPERLINK("https://gamesheet.app/seasons/723/stats/games/128233/box-score?utm_source=post_game&amp;utm_medium=email&amp;utm_campaign=post_game_report&amp;utm_content=view_box_score", "Box Score")</f>
        <v>Box Score</v>
      </c>
      <c r="C23" s="22">
        <v>4.0</v>
      </c>
      <c r="D23" s="22">
        <v>1.0</v>
      </c>
      <c r="E23" s="22" t="s">
        <v>23</v>
      </c>
      <c r="F23" s="36"/>
      <c r="G23" s="28" t="s">
        <v>23</v>
      </c>
    </row>
    <row r="24">
      <c r="A24" s="40">
        <v>29.0</v>
      </c>
      <c r="B24" s="33" t="s">
        <v>24</v>
      </c>
      <c r="E24" s="9"/>
      <c r="F24" s="36"/>
      <c r="G24" s="28"/>
    </row>
    <row r="25">
      <c r="A25" s="37"/>
      <c r="B25" s="32" t="s">
        <v>25</v>
      </c>
      <c r="C25" s="11"/>
      <c r="D25" s="11"/>
      <c r="E25" s="12"/>
      <c r="F25" s="36"/>
      <c r="G25" s="28"/>
    </row>
    <row r="26">
      <c r="A26" s="34" t="s">
        <v>26</v>
      </c>
      <c r="B26" s="35" t="s">
        <v>13</v>
      </c>
      <c r="C26" s="22">
        <v>6.0</v>
      </c>
      <c r="D26" s="22">
        <v>3.0</v>
      </c>
      <c r="E26" s="22" t="s">
        <v>23</v>
      </c>
      <c r="F26" s="36"/>
      <c r="G26" s="28" t="s">
        <v>23</v>
      </c>
    </row>
    <row r="27">
      <c r="A27" s="40">
        <v>7.0</v>
      </c>
      <c r="B27" s="41" t="s">
        <v>27</v>
      </c>
      <c r="E27" s="9"/>
      <c r="F27" s="36"/>
      <c r="G27" s="28"/>
    </row>
    <row r="28">
      <c r="A28" s="37"/>
      <c r="B28" s="42" t="s">
        <v>21</v>
      </c>
      <c r="C28" s="11"/>
      <c r="D28" s="11"/>
      <c r="E28" s="12"/>
      <c r="F28" s="36"/>
      <c r="G28" s="28"/>
    </row>
    <row r="29">
      <c r="A29" s="34" t="s">
        <v>26</v>
      </c>
      <c r="B29" s="38" t="str">
        <f>HYPERLINK("https://gamesheet.app/seasons/723/stats/games/137310/box-score?utm_source=post_game&amp;utm_medium=email&amp;utm_campaign=post_game_report&amp;utm_content=view_box_score", "Box Score")</f>
        <v>Box Score</v>
      </c>
      <c r="C29" s="22">
        <v>6.0</v>
      </c>
      <c r="D29" s="22">
        <v>3.0</v>
      </c>
      <c r="E29" s="22" t="s">
        <v>23</v>
      </c>
      <c r="F29" s="36"/>
      <c r="G29" s="28" t="s">
        <v>23</v>
      </c>
    </row>
    <row r="30">
      <c r="A30" s="40">
        <v>12.0</v>
      </c>
      <c r="B30" s="41" t="s">
        <v>28</v>
      </c>
      <c r="E30" s="9"/>
      <c r="F30" s="36"/>
      <c r="G30" s="28"/>
    </row>
    <row r="31">
      <c r="A31" s="37"/>
      <c r="B31" s="42" t="s">
        <v>21</v>
      </c>
      <c r="C31" s="11"/>
      <c r="D31" s="11"/>
      <c r="E31" s="12"/>
      <c r="F31" s="36"/>
      <c r="G31" s="28"/>
    </row>
    <row r="32">
      <c r="A32" s="34" t="s">
        <v>26</v>
      </c>
      <c r="B32" s="35" t="s">
        <v>13</v>
      </c>
      <c r="C32" s="22">
        <v>1.0</v>
      </c>
      <c r="D32" s="22">
        <v>3.0</v>
      </c>
      <c r="E32" s="22" t="s">
        <v>14</v>
      </c>
      <c r="F32" s="36"/>
      <c r="G32" s="28" t="s">
        <v>14</v>
      </c>
    </row>
    <row r="33">
      <c r="A33" s="40">
        <v>14.0</v>
      </c>
      <c r="B33" s="41" t="s">
        <v>29</v>
      </c>
      <c r="E33" s="9"/>
      <c r="F33" s="36"/>
      <c r="G33" s="28"/>
    </row>
    <row r="34">
      <c r="A34" s="37"/>
      <c r="B34" s="42" t="s">
        <v>30</v>
      </c>
      <c r="C34" s="11"/>
      <c r="D34" s="11"/>
      <c r="E34" s="12"/>
      <c r="F34" s="36"/>
      <c r="G34" s="28"/>
    </row>
    <row r="35">
      <c r="A35" s="43"/>
      <c r="E35" s="9"/>
      <c r="F35" s="36"/>
      <c r="G35" s="28"/>
    </row>
    <row r="36">
      <c r="A36" s="44" t="s">
        <v>31</v>
      </c>
      <c r="B36" s="45"/>
      <c r="C36" s="45"/>
      <c r="D36" s="45"/>
      <c r="E36" s="46"/>
      <c r="F36" s="36"/>
      <c r="G36" s="28"/>
    </row>
    <row r="37">
      <c r="A37" s="47" t="s">
        <v>32</v>
      </c>
      <c r="E37" s="9"/>
      <c r="F37" s="36"/>
      <c r="G37" s="28"/>
    </row>
    <row r="38">
      <c r="A38" s="48" t="s">
        <v>26</v>
      </c>
      <c r="B38" s="49" t="str">
        <f>HYPERLINK("https://gamesheet.app/seasons/723/stats/games/168289/box-score?utm_source=post_game&amp;utm_medium=email&amp;utm_campaign=post_game_report&amp;utm_content=view_box_score", "Box Score")</f>
        <v>Box Score</v>
      </c>
      <c r="C38" s="50">
        <v>4.0</v>
      </c>
      <c r="D38" s="50">
        <v>5.0</v>
      </c>
      <c r="E38" s="50" t="s">
        <v>14</v>
      </c>
      <c r="F38" s="36"/>
      <c r="G38" s="28"/>
    </row>
    <row r="39">
      <c r="A39" s="51">
        <v>19.0</v>
      </c>
      <c r="B39" s="52" t="s">
        <v>33</v>
      </c>
      <c r="E39" s="9"/>
      <c r="F39" s="28"/>
      <c r="G39" s="28"/>
    </row>
    <row r="40">
      <c r="A40" s="53"/>
      <c r="B40" s="11"/>
      <c r="C40" s="11"/>
      <c r="D40" s="11"/>
      <c r="E40" s="12"/>
      <c r="F40" s="28"/>
      <c r="G40" s="28"/>
    </row>
    <row r="41">
      <c r="A41" s="48" t="s">
        <v>26</v>
      </c>
      <c r="B41" s="54" t="str">
        <f>HYPERLINK("https://gamesheet.app/seasons/723/stats/games/146571/box-score?utm_source=post_game&amp;utm_medium=email&amp;utm_campaign=post_game_report&amp;utm_content=view_box_score", "Box Score")</f>
        <v>Box Score</v>
      </c>
      <c r="C41" s="50">
        <v>3.0</v>
      </c>
      <c r="D41" s="50">
        <v>5.0</v>
      </c>
      <c r="E41" s="50" t="s">
        <v>14</v>
      </c>
      <c r="F41" s="28"/>
      <c r="G41" s="28"/>
    </row>
    <row r="42">
      <c r="A42" s="51">
        <v>20.0</v>
      </c>
      <c r="B42" s="52" t="s">
        <v>34</v>
      </c>
      <c r="E42" s="9"/>
      <c r="F42" s="28"/>
      <c r="G42" s="28"/>
    </row>
    <row r="43">
      <c r="A43" s="53"/>
      <c r="B43" s="11"/>
      <c r="C43" s="11"/>
      <c r="D43" s="11"/>
      <c r="E43" s="12"/>
      <c r="F43" s="28"/>
      <c r="G43" s="28"/>
    </row>
    <row r="44">
      <c r="A44" s="55" t="s">
        <v>26</v>
      </c>
      <c r="B44" s="56" t="s">
        <v>13</v>
      </c>
      <c r="C44" s="50">
        <v>3.0</v>
      </c>
      <c r="D44" s="50">
        <v>3.0</v>
      </c>
      <c r="E44" s="50" t="s">
        <v>35</v>
      </c>
      <c r="F44" s="24"/>
      <c r="G44" s="28"/>
    </row>
    <row r="45">
      <c r="A45" s="51">
        <v>21.0</v>
      </c>
      <c r="B45" s="52" t="s">
        <v>36</v>
      </c>
      <c r="E45" s="9"/>
      <c r="F45" s="24"/>
      <c r="G45" s="28"/>
    </row>
    <row r="46">
      <c r="A46" s="53"/>
      <c r="B46" s="11"/>
      <c r="C46" s="11"/>
      <c r="D46" s="11"/>
      <c r="E46" s="12"/>
      <c r="F46" s="24"/>
      <c r="G46" s="28"/>
    </row>
    <row r="47">
      <c r="A47" s="26"/>
      <c r="F47" s="24"/>
      <c r="G47" s="28"/>
    </row>
    <row r="48">
      <c r="A48" s="57" t="s">
        <v>37</v>
      </c>
      <c r="B48" s="58" t="str">
        <f>HYPERLINK("https://gamesheet.app/seasons/723/stats/games/155182/box-score?utm_source=post_game&amp;utm_medium=email&amp;utm_campaign=post_game_report&amp;utm_content=view_box_score", "Box Score")</f>
        <v>Box Score</v>
      </c>
      <c r="C48" s="50">
        <v>11.0</v>
      </c>
      <c r="D48" s="50">
        <v>8.0</v>
      </c>
      <c r="E48" s="50" t="s">
        <v>23</v>
      </c>
      <c r="F48" s="24"/>
      <c r="G48" s="28"/>
    </row>
    <row r="49">
      <c r="A49" s="59">
        <v>3.0</v>
      </c>
      <c r="B49" s="52" t="s">
        <v>38</v>
      </c>
      <c r="E49" s="9"/>
      <c r="F49" s="24"/>
      <c r="G49" s="28"/>
    </row>
    <row r="50">
      <c r="A50" s="60"/>
      <c r="B50" s="61" t="s">
        <v>21</v>
      </c>
      <c r="C50" s="11"/>
      <c r="D50" s="11"/>
      <c r="E50" s="12"/>
      <c r="F50" s="24"/>
      <c r="G50" s="28"/>
    </row>
    <row r="51">
      <c r="A51" s="57" t="s">
        <v>39</v>
      </c>
      <c r="B51" s="62" t="s">
        <v>13</v>
      </c>
      <c r="C51" s="50">
        <v>6.0</v>
      </c>
      <c r="D51" s="50">
        <v>10.0</v>
      </c>
      <c r="E51" s="50" t="s">
        <v>14</v>
      </c>
      <c r="F51" s="24"/>
      <c r="G51" s="28"/>
    </row>
    <row r="52">
      <c r="A52" s="59">
        <v>22.0</v>
      </c>
      <c r="B52" s="52" t="s">
        <v>38</v>
      </c>
      <c r="E52" s="9"/>
      <c r="F52" s="24"/>
      <c r="G52" s="28"/>
    </row>
    <row r="53">
      <c r="A53" s="60"/>
      <c r="B53" s="61" t="s">
        <v>21</v>
      </c>
      <c r="C53" s="11"/>
      <c r="D53" s="11"/>
      <c r="E53" s="12"/>
      <c r="F53" s="24"/>
      <c r="G53" s="28"/>
    </row>
    <row r="54">
      <c r="A54" s="20" t="s">
        <v>39</v>
      </c>
      <c r="B54" s="27" t="s">
        <v>13</v>
      </c>
      <c r="C54" s="22">
        <v>4.0</v>
      </c>
      <c r="D54" s="22">
        <v>5.0</v>
      </c>
      <c r="E54" s="22" t="s">
        <v>40</v>
      </c>
      <c r="F54" s="24"/>
      <c r="G54" s="28" t="s">
        <v>40</v>
      </c>
    </row>
    <row r="55">
      <c r="A55" s="29">
        <v>30.0</v>
      </c>
      <c r="B55" s="33" t="s">
        <v>41</v>
      </c>
      <c r="E55" s="9"/>
      <c r="F55" s="24"/>
      <c r="G55" s="28"/>
    </row>
    <row r="56">
      <c r="A56" s="37"/>
      <c r="B56" s="32" t="s">
        <v>42</v>
      </c>
      <c r="C56" s="11"/>
      <c r="D56" s="11"/>
      <c r="E56" s="12"/>
      <c r="F56" s="24"/>
      <c r="G56" s="28"/>
    </row>
    <row r="57">
      <c r="A57" s="20" t="s">
        <v>43</v>
      </c>
      <c r="B57" s="63"/>
      <c r="C57" s="22"/>
      <c r="D57" s="22"/>
      <c r="E57" s="22"/>
      <c r="F57" s="28"/>
      <c r="G57" s="28"/>
    </row>
    <row r="58">
      <c r="A58" s="64">
        <v>4.0</v>
      </c>
      <c r="B58" s="41" t="s">
        <v>44</v>
      </c>
      <c r="E58" s="9"/>
      <c r="F58" s="28"/>
      <c r="G58" s="28"/>
    </row>
    <row r="59">
      <c r="A59" s="37"/>
      <c r="B59" s="32" t="s">
        <v>21</v>
      </c>
      <c r="C59" s="11"/>
      <c r="D59" s="11"/>
      <c r="E59" s="12"/>
      <c r="F59" s="28"/>
      <c r="G59" s="28"/>
    </row>
    <row r="60">
      <c r="A60" s="20" t="s">
        <v>43</v>
      </c>
      <c r="B60" s="63"/>
      <c r="C60" s="22"/>
      <c r="D60" s="22"/>
      <c r="E60" s="22"/>
      <c r="F60" s="24"/>
      <c r="G60" s="28"/>
    </row>
    <row r="61">
      <c r="A61" s="29">
        <v>6.0</v>
      </c>
      <c r="B61" s="33" t="s">
        <v>45</v>
      </c>
      <c r="E61" s="9"/>
      <c r="F61" s="24"/>
      <c r="G61" s="28"/>
    </row>
    <row r="62">
      <c r="A62" s="37"/>
      <c r="B62" s="32" t="s">
        <v>46</v>
      </c>
      <c r="C62" s="11"/>
      <c r="D62" s="11"/>
      <c r="E62" s="12"/>
      <c r="F62" s="24"/>
      <c r="G62" s="28"/>
    </row>
    <row r="63">
      <c r="A63" s="20" t="s">
        <v>43</v>
      </c>
      <c r="B63" s="63"/>
      <c r="C63" s="22"/>
      <c r="D63" s="22"/>
      <c r="E63" s="22"/>
      <c r="F63" s="24"/>
      <c r="G63" s="28"/>
    </row>
    <row r="64">
      <c r="A64" s="29">
        <v>11.0</v>
      </c>
      <c r="B64" s="33" t="s">
        <v>47</v>
      </c>
      <c r="E64" s="9"/>
      <c r="F64" s="24"/>
      <c r="G64" s="28"/>
    </row>
    <row r="65">
      <c r="A65" s="37"/>
      <c r="B65" s="32" t="s">
        <v>21</v>
      </c>
      <c r="C65" s="11"/>
      <c r="D65" s="11"/>
      <c r="E65" s="12"/>
      <c r="F65" s="24"/>
      <c r="G65" s="28"/>
    </row>
    <row r="66">
      <c r="A66" s="34" t="s">
        <v>43</v>
      </c>
      <c r="B66" s="65"/>
      <c r="C66" s="22"/>
      <c r="D66" s="22"/>
      <c r="E66" s="22"/>
      <c r="F66" s="5"/>
      <c r="G66" s="66"/>
    </row>
    <row r="67">
      <c r="A67" s="29">
        <v>18.0</v>
      </c>
      <c r="B67" s="33" t="s">
        <v>48</v>
      </c>
      <c r="E67" s="9"/>
      <c r="F67" s="5"/>
      <c r="G67" s="66"/>
    </row>
    <row r="68">
      <c r="A68" s="31"/>
      <c r="B68" s="32" t="s">
        <v>21</v>
      </c>
      <c r="C68" s="11"/>
      <c r="D68" s="11"/>
      <c r="E68" s="12"/>
      <c r="F68" s="5"/>
      <c r="G68" s="66"/>
    </row>
    <row r="69">
      <c r="A69" s="20" t="s">
        <v>43</v>
      </c>
      <c r="B69" s="63"/>
      <c r="C69" s="22"/>
      <c r="D69" s="22"/>
      <c r="E69" s="22"/>
      <c r="F69" s="5"/>
      <c r="G69" s="66"/>
    </row>
    <row r="70">
      <c r="A70" s="64">
        <v>19.0</v>
      </c>
      <c r="B70" s="41" t="s">
        <v>49</v>
      </c>
      <c r="E70" s="9"/>
      <c r="F70" s="5"/>
      <c r="G70" s="66"/>
    </row>
    <row r="71">
      <c r="A71" s="37"/>
      <c r="B71" s="32" t="s">
        <v>21</v>
      </c>
      <c r="C71" s="11"/>
      <c r="D71" s="11"/>
      <c r="E71" s="12"/>
      <c r="F71" s="5"/>
      <c r="G71" s="66"/>
    </row>
    <row r="72">
      <c r="A72" s="13"/>
      <c r="F72" s="5"/>
      <c r="G72" s="5"/>
    </row>
    <row r="73">
      <c r="A73" s="18" t="s">
        <v>50</v>
      </c>
      <c r="F73" s="67"/>
      <c r="G73" s="24"/>
    </row>
    <row r="74">
      <c r="A74" s="68" t="s">
        <v>30</v>
      </c>
      <c r="B74" s="2"/>
      <c r="C74" s="2"/>
      <c r="D74" s="2"/>
      <c r="E74" s="4"/>
      <c r="F74" s="28"/>
      <c r="G74" s="28"/>
    </row>
    <row r="75">
      <c r="A75" s="20" t="s">
        <v>43</v>
      </c>
      <c r="B75" s="63"/>
      <c r="C75" s="22"/>
      <c r="D75" s="22"/>
      <c r="E75" s="22"/>
      <c r="F75" s="28"/>
      <c r="G75" s="28"/>
    </row>
    <row r="76">
      <c r="A76" s="29">
        <v>25.0</v>
      </c>
      <c r="B76" s="33" t="s">
        <v>51</v>
      </c>
      <c r="E76" s="9"/>
      <c r="F76" s="66"/>
      <c r="G76" s="66"/>
    </row>
    <row r="77">
      <c r="A77" s="69" t="s">
        <v>52</v>
      </c>
      <c r="B77" s="11"/>
      <c r="C77" s="11"/>
      <c r="D77" s="11"/>
      <c r="E77" s="12"/>
      <c r="F77" s="66"/>
      <c r="G77" s="66"/>
    </row>
    <row r="78">
      <c r="A78" s="20" t="s">
        <v>43</v>
      </c>
      <c r="B78" s="63"/>
      <c r="C78" s="22"/>
      <c r="D78" s="22"/>
      <c r="E78" s="22"/>
      <c r="F78" s="66"/>
      <c r="G78" s="66"/>
    </row>
    <row r="79">
      <c r="A79" s="29">
        <v>26.0</v>
      </c>
      <c r="B79" s="33" t="s">
        <v>51</v>
      </c>
      <c r="E79" s="9"/>
      <c r="F79" s="66"/>
      <c r="G79" s="66"/>
    </row>
    <row r="80">
      <c r="A80" s="69" t="s">
        <v>53</v>
      </c>
      <c r="B80" s="11"/>
      <c r="C80" s="11"/>
      <c r="D80" s="11"/>
      <c r="E80" s="12"/>
      <c r="F80" s="66"/>
      <c r="G80" s="66"/>
    </row>
    <row r="81">
      <c r="A81" s="20" t="s">
        <v>43</v>
      </c>
      <c r="B81" s="63"/>
      <c r="C81" s="22"/>
      <c r="D81" s="22"/>
      <c r="E81" s="22"/>
      <c r="F81" s="66"/>
      <c r="G81" s="66"/>
    </row>
    <row r="82">
      <c r="A82" s="29">
        <v>27.0</v>
      </c>
      <c r="B82" s="33" t="s">
        <v>51</v>
      </c>
      <c r="E82" s="9"/>
      <c r="F82" s="66"/>
      <c r="G82" s="66"/>
    </row>
    <row r="83">
      <c r="A83" s="69" t="s">
        <v>54</v>
      </c>
      <c r="B83" s="11"/>
      <c r="C83" s="11"/>
      <c r="D83" s="11"/>
      <c r="E83" s="12"/>
      <c r="F83" s="66"/>
      <c r="G83" s="66"/>
    </row>
    <row r="84">
      <c r="A84" s="70"/>
      <c r="B84" s="70"/>
      <c r="C84" s="70"/>
      <c r="D84" s="70"/>
      <c r="E84" s="70"/>
      <c r="F84" s="66"/>
      <c r="G84" s="66"/>
    </row>
    <row r="85">
      <c r="A85" s="18" t="s">
        <v>55</v>
      </c>
      <c r="F85" s="16"/>
      <c r="G85" s="66"/>
    </row>
    <row r="86">
      <c r="A86" s="71" t="s">
        <v>56</v>
      </c>
      <c r="B86" s="2"/>
      <c r="C86" s="2"/>
      <c r="D86" s="2"/>
      <c r="E86" s="4"/>
      <c r="F86" s="16"/>
      <c r="G86" s="66"/>
    </row>
    <row r="87">
      <c r="A87" s="31" t="s">
        <v>57</v>
      </c>
      <c r="B87" s="11"/>
      <c r="C87" s="11"/>
      <c r="D87" s="11"/>
      <c r="E87" s="12"/>
      <c r="F87" s="16"/>
      <c r="G87" s="66"/>
    </row>
    <row r="88" hidden="1">
      <c r="A88" s="20"/>
      <c r="B88" s="63"/>
      <c r="C88" s="22"/>
      <c r="D88" s="22"/>
      <c r="E88" s="22"/>
      <c r="F88" s="16"/>
      <c r="G88" s="66"/>
    </row>
    <row r="89" hidden="1">
      <c r="A89" s="29"/>
      <c r="B89" s="33" t="s">
        <v>51</v>
      </c>
      <c r="E89" s="9"/>
      <c r="F89" s="16"/>
      <c r="G89" s="66"/>
    </row>
    <row r="90" hidden="1">
      <c r="A90" s="69"/>
      <c r="B90" s="11"/>
      <c r="C90" s="11"/>
      <c r="D90" s="11"/>
      <c r="E90" s="12"/>
      <c r="F90" s="16"/>
      <c r="G90" s="66"/>
    </row>
    <row r="91" hidden="1">
      <c r="A91" s="72"/>
      <c r="B91" s="73"/>
      <c r="C91" s="22"/>
      <c r="D91" s="22"/>
      <c r="E91" s="22"/>
      <c r="F91" s="16"/>
      <c r="G91" s="66"/>
    </row>
    <row r="92" hidden="1">
      <c r="A92" s="29"/>
      <c r="B92" s="33" t="s">
        <v>51</v>
      </c>
      <c r="E92" s="9"/>
      <c r="F92" s="16"/>
      <c r="G92" s="66"/>
    </row>
    <row r="93" hidden="1">
      <c r="A93" s="69"/>
      <c r="B93" s="11"/>
      <c r="C93" s="11"/>
      <c r="D93" s="11"/>
      <c r="E93" s="12"/>
      <c r="F93" s="16"/>
      <c r="G93" s="66"/>
    </row>
    <row r="94" hidden="1">
      <c r="A94" s="72"/>
      <c r="B94" s="73"/>
      <c r="C94" s="22"/>
      <c r="D94" s="22"/>
      <c r="E94" s="22"/>
      <c r="F94" s="16"/>
      <c r="G94" s="66"/>
    </row>
    <row r="95" hidden="1">
      <c r="A95" s="29"/>
      <c r="B95" s="33" t="s">
        <v>51</v>
      </c>
      <c r="E95" s="9"/>
      <c r="F95" s="16"/>
      <c r="G95" s="66"/>
    </row>
    <row r="96" hidden="1">
      <c r="A96" s="69"/>
      <c r="B96" s="11"/>
      <c r="C96" s="11"/>
      <c r="D96" s="11"/>
      <c r="E96" s="12"/>
      <c r="F96" s="16"/>
      <c r="G96" s="66"/>
    </row>
    <row r="97" hidden="1">
      <c r="A97" s="72"/>
      <c r="C97" s="22"/>
      <c r="D97" s="22"/>
      <c r="E97" s="22"/>
      <c r="F97" s="16"/>
      <c r="G97" s="66"/>
    </row>
    <row r="98" hidden="1">
      <c r="A98" s="29"/>
      <c r="B98" s="33" t="s">
        <v>51</v>
      </c>
      <c r="E98" s="9"/>
      <c r="F98" s="16"/>
      <c r="G98" s="66"/>
    </row>
    <row r="99" hidden="1">
      <c r="A99" s="74"/>
      <c r="B99" s="11"/>
      <c r="C99" s="11"/>
      <c r="D99" s="11"/>
      <c r="E99" s="12"/>
      <c r="F99" s="16"/>
      <c r="G99" s="66"/>
    </row>
    <row r="100">
      <c r="A100" s="26"/>
      <c r="F100" s="16"/>
      <c r="G100" s="66"/>
    </row>
    <row r="101">
      <c r="A101" s="75" t="s">
        <v>58</v>
      </c>
      <c r="B101" s="2"/>
      <c r="C101" s="76">
        <f t="shared" ref="C101:D101" si="1">SUM(C11:C100)</f>
        <v>60</v>
      </c>
      <c r="D101" s="76">
        <f t="shared" si="1"/>
        <v>65</v>
      </c>
      <c r="E101" s="77"/>
      <c r="F101" s="5"/>
      <c r="G101" s="5"/>
    </row>
    <row r="102">
      <c r="A102" s="78" t="s">
        <v>59</v>
      </c>
      <c r="B102" s="11"/>
      <c r="C102" s="79" t="s">
        <v>60</v>
      </c>
      <c r="D102" s="11"/>
      <c r="E102" s="12"/>
      <c r="F102" s="80"/>
      <c r="G102" s="5"/>
    </row>
  </sheetData>
  <mergeCells count="77">
    <mergeCell ref="A77:E77"/>
    <mergeCell ref="B79:E79"/>
    <mergeCell ref="A80:E80"/>
    <mergeCell ref="B82:E82"/>
    <mergeCell ref="A83:E83"/>
    <mergeCell ref="A85:E85"/>
    <mergeCell ref="A86:E86"/>
    <mergeCell ref="A97:B97"/>
    <mergeCell ref="B98:E98"/>
    <mergeCell ref="A99:E99"/>
    <mergeCell ref="A100:E100"/>
    <mergeCell ref="A101:B101"/>
    <mergeCell ref="A102:B102"/>
    <mergeCell ref="C102:E102"/>
    <mergeCell ref="A87:E87"/>
    <mergeCell ref="B89:E89"/>
    <mergeCell ref="A90:E90"/>
    <mergeCell ref="B92:E92"/>
    <mergeCell ref="A93:E93"/>
    <mergeCell ref="B95:E95"/>
    <mergeCell ref="A96:E96"/>
    <mergeCell ref="B67:E67"/>
    <mergeCell ref="B68:E68"/>
    <mergeCell ref="B65:E65"/>
    <mergeCell ref="B70:E70"/>
    <mergeCell ref="B71:E71"/>
    <mergeCell ref="A72:E72"/>
    <mergeCell ref="A73:E73"/>
    <mergeCell ref="A74:E74"/>
    <mergeCell ref="B76:E76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43"/>
    <col customWidth="1" min="2" max="2" width="4.14"/>
    <col customWidth="1" min="3" max="3" width="31.29"/>
    <col customWidth="1" min="4" max="4" width="45.14"/>
    <col customWidth="1" min="5" max="5" width="6.29"/>
    <col customWidth="1" min="6" max="6" width="4.43"/>
    <col customWidth="1" min="7" max="7" width="9.29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COUNTIF(G5:G39,"W")&amp;"-"&amp;COUNTIF(G5:G39,"L")&amp;"-"&amp;COUNTIF(G5:G39,"T")&amp;"-"&amp;COUNTIF(G5:G39,"OTL")</f>
        <v>14-11-0-0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COUNTIF(I5:I39,"W")&amp;"-"&amp;COUNTIF(I5:I39,"L")&amp;"-"&amp;COUNTIF(I5:I39,"T")&amp;"-"&amp;COUNTIF(I5:I39,"OTL")</f>
        <v>12-5-0-0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243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170" t="s">
        <v>63</v>
      </c>
      <c r="B8" s="45"/>
      <c r="C8" s="45"/>
      <c r="D8" s="45"/>
      <c r="E8" s="45"/>
      <c r="F8" s="45"/>
      <c r="G8" s="46"/>
      <c r="H8" s="279"/>
      <c r="I8" s="13"/>
    </row>
    <row r="9">
      <c r="A9" s="229" t="s">
        <v>151</v>
      </c>
      <c r="B9" s="174">
        <v>21.0</v>
      </c>
      <c r="C9" s="230" t="s">
        <v>244</v>
      </c>
      <c r="D9" s="174" t="s">
        <v>32</v>
      </c>
      <c r="E9" s="230">
        <v>7.0</v>
      </c>
      <c r="F9" s="230">
        <v>0.0</v>
      </c>
      <c r="G9" s="231" t="s">
        <v>23</v>
      </c>
      <c r="H9" s="277"/>
      <c r="I9" s="261"/>
    </row>
    <row r="10">
      <c r="A10" s="232" t="s">
        <v>151</v>
      </c>
      <c r="B10" s="177">
        <v>22.0</v>
      </c>
      <c r="C10" s="227" t="s">
        <v>153</v>
      </c>
      <c r="D10" s="177" t="s">
        <v>32</v>
      </c>
      <c r="E10" s="227">
        <v>10.0</v>
      </c>
      <c r="F10" s="227">
        <v>0.0</v>
      </c>
      <c r="G10" s="233" t="s">
        <v>23</v>
      </c>
      <c r="H10" s="279"/>
      <c r="I10" s="13"/>
    </row>
    <row r="11">
      <c r="A11" s="232" t="s">
        <v>151</v>
      </c>
      <c r="B11" s="177">
        <v>22.0</v>
      </c>
      <c r="C11" s="227" t="s">
        <v>189</v>
      </c>
      <c r="D11" s="177" t="s">
        <v>32</v>
      </c>
      <c r="E11" s="227">
        <v>2.0</v>
      </c>
      <c r="F11" s="227">
        <v>8.0</v>
      </c>
      <c r="G11" s="233" t="s">
        <v>14</v>
      </c>
      <c r="H11" s="279"/>
      <c r="I11" s="13"/>
    </row>
    <row r="12">
      <c r="A12" s="234" t="s">
        <v>151</v>
      </c>
      <c r="B12" s="181">
        <v>23.0</v>
      </c>
      <c r="C12" s="235" t="s">
        <v>178</v>
      </c>
      <c r="D12" s="181" t="s">
        <v>32</v>
      </c>
      <c r="E12" s="235">
        <v>1.0</v>
      </c>
      <c r="F12" s="235">
        <v>6.0</v>
      </c>
      <c r="G12" s="236" t="s">
        <v>14</v>
      </c>
      <c r="H12" s="279"/>
      <c r="I12" s="13"/>
    </row>
    <row r="13">
      <c r="A13" s="183"/>
      <c r="B13" s="45"/>
      <c r="C13" s="45"/>
      <c r="D13" s="45"/>
      <c r="E13" s="45"/>
      <c r="F13" s="45"/>
      <c r="G13" s="46"/>
      <c r="H13" s="279"/>
      <c r="I13" s="13"/>
    </row>
    <row r="14">
      <c r="A14" s="229" t="s">
        <v>151</v>
      </c>
      <c r="B14" s="280">
        <v>28.0</v>
      </c>
      <c r="C14" s="230" t="s">
        <v>245</v>
      </c>
      <c r="D14" s="174" t="s">
        <v>104</v>
      </c>
      <c r="E14" s="230" t="s">
        <v>75</v>
      </c>
      <c r="F14" s="281"/>
      <c r="G14" s="282"/>
      <c r="H14" s="279"/>
      <c r="I14" s="13"/>
    </row>
    <row r="15">
      <c r="A15" s="242" t="s">
        <v>17</v>
      </c>
      <c r="B15" s="243">
        <v>6.0</v>
      </c>
      <c r="C15" s="244" t="s">
        <v>109</v>
      </c>
      <c r="D15" s="245" t="s">
        <v>246</v>
      </c>
      <c r="E15" s="244">
        <v>3.0</v>
      </c>
      <c r="F15" s="244">
        <v>6.0</v>
      </c>
      <c r="G15" s="246" t="s">
        <v>14</v>
      </c>
      <c r="H15" s="279"/>
      <c r="I15" s="245" t="s">
        <v>14</v>
      </c>
    </row>
    <row r="16">
      <c r="A16" s="232" t="s">
        <v>155</v>
      </c>
      <c r="B16" s="274">
        <v>7.0</v>
      </c>
      <c r="C16" s="227" t="s">
        <v>245</v>
      </c>
      <c r="D16" s="177" t="s">
        <v>104</v>
      </c>
      <c r="E16" s="227">
        <v>1.0</v>
      </c>
      <c r="F16" s="227">
        <v>3.0</v>
      </c>
      <c r="G16" s="233" t="s">
        <v>14</v>
      </c>
      <c r="H16" s="279"/>
      <c r="I16" s="13"/>
    </row>
    <row r="17">
      <c r="A17" s="232" t="s">
        <v>155</v>
      </c>
      <c r="B17" s="274">
        <v>13.0</v>
      </c>
      <c r="C17" s="227" t="s">
        <v>247</v>
      </c>
      <c r="D17" s="177" t="s">
        <v>79</v>
      </c>
      <c r="E17" s="227">
        <v>1.0</v>
      </c>
      <c r="F17" s="227">
        <v>6.0</v>
      </c>
      <c r="G17" s="233" t="s">
        <v>14</v>
      </c>
      <c r="H17" s="279"/>
      <c r="I17" s="13"/>
    </row>
    <row r="18">
      <c r="A18" s="242" t="s">
        <v>17</v>
      </c>
      <c r="B18" s="243">
        <v>14.0</v>
      </c>
      <c r="C18" s="244" t="s">
        <v>230</v>
      </c>
      <c r="D18" s="245" t="s">
        <v>104</v>
      </c>
      <c r="E18" s="244">
        <v>7.0</v>
      </c>
      <c r="F18" s="244">
        <v>4.0</v>
      </c>
      <c r="G18" s="246" t="s">
        <v>23</v>
      </c>
      <c r="H18" s="279"/>
      <c r="I18" s="245" t="s">
        <v>23</v>
      </c>
    </row>
    <row r="19">
      <c r="A19" s="242" t="s">
        <v>17</v>
      </c>
      <c r="B19" s="243">
        <v>19.0</v>
      </c>
      <c r="C19" s="244" t="s">
        <v>223</v>
      </c>
      <c r="D19" s="245" t="s">
        <v>104</v>
      </c>
      <c r="E19" s="244">
        <v>13.0</v>
      </c>
      <c r="F19" s="244">
        <v>2.0</v>
      </c>
      <c r="G19" s="246" t="s">
        <v>23</v>
      </c>
      <c r="H19" s="279"/>
      <c r="I19" s="245" t="s">
        <v>23</v>
      </c>
    </row>
    <row r="20">
      <c r="A20" s="232" t="s">
        <v>155</v>
      </c>
      <c r="B20" s="274">
        <v>21.0</v>
      </c>
      <c r="C20" s="227" t="s">
        <v>248</v>
      </c>
      <c r="D20" s="177" t="s">
        <v>104</v>
      </c>
      <c r="E20" s="227" t="s">
        <v>75</v>
      </c>
      <c r="F20" s="283"/>
      <c r="G20" s="284"/>
      <c r="H20" s="279"/>
      <c r="I20" s="13"/>
    </row>
    <row r="21">
      <c r="A21" s="232" t="s">
        <v>159</v>
      </c>
      <c r="B21" s="274">
        <v>3.0</v>
      </c>
      <c r="C21" s="227" t="s">
        <v>18</v>
      </c>
      <c r="D21" s="177" t="s">
        <v>249</v>
      </c>
      <c r="E21" s="227" t="s">
        <v>75</v>
      </c>
      <c r="F21" s="283"/>
      <c r="G21" s="284"/>
      <c r="H21" s="279"/>
      <c r="I21" s="13"/>
    </row>
    <row r="22">
      <c r="A22" s="242" t="s">
        <v>26</v>
      </c>
      <c r="B22" s="243">
        <v>9.0</v>
      </c>
      <c r="C22" s="101" t="s">
        <v>232</v>
      </c>
      <c r="D22" s="245" t="s">
        <v>104</v>
      </c>
      <c r="E22" s="244">
        <v>12.0</v>
      </c>
      <c r="F22" s="244">
        <v>1.0</v>
      </c>
      <c r="G22" s="246" t="s">
        <v>23</v>
      </c>
      <c r="H22" s="279"/>
      <c r="I22" s="245" t="s">
        <v>23</v>
      </c>
    </row>
    <row r="23">
      <c r="A23" s="242" t="s">
        <v>26</v>
      </c>
      <c r="B23" s="243">
        <v>10.0</v>
      </c>
      <c r="C23" s="244" t="s">
        <v>250</v>
      </c>
      <c r="D23" s="245" t="s">
        <v>235</v>
      </c>
      <c r="E23" s="244">
        <v>3.0</v>
      </c>
      <c r="F23" s="244">
        <v>5.0</v>
      </c>
      <c r="G23" s="246" t="s">
        <v>14</v>
      </c>
      <c r="H23" s="279"/>
      <c r="I23" s="245" t="s">
        <v>14</v>
      </c>
    </row>
    <row r="24">
      <c r="A24" s="242" t="s">
        <v>26</v>
      </c>
      <c r="B24" s="243">
        <v>16.0</v>
      </c>
      <c r="C24" s="244" t="s">
        <v>129</v>
      </c>
      <c r="D24" s="245" t="s">
        <v>246</v>
      </c>
      <c r="E24" s="244">
        <v>2.0</v>
      </c>
      <c r="F24" s="244">
        <v>3.0</v>
      </c>
      <c r="G24" s="246" t="s">
        <v>14</v>
      </c>
      <c r="H24" s="279"/>
      <c r="I24" s="245" t="s">
        <v>14</v>
      </c>
    </row>
    <row r="25">
      <c r="A25" s="242" t="s">
        <v>37</v>
      </c>
      <c r="B25" s="243">
        <v>1.0</v>
      </c>
      <c r="C25" s="244" t="s">
        <v>120</v>
      </c>
      <c r="D25" s="245" t="s">
        <v>251</v>
      </c>
      <c r="E25" s="244">
        <v>8.0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37</v>
      </c>
      <c r="B26" s="243">
        <v>5.0</v>
      </c>
      <c r="C26" s="244" t="s">
        <v>229</v>
      </c>
      <c r="D26" s="245" t="s">
        <v>104</v>
      </c>
      <c r="E26" s="244">
        <v>15.0</v>
      </c>
      <c r="F26" s="244">
        <v>2.0</v>
      </c>
      <c r="G26" s="246" t="s">
        <v>23</v>
      </c>
      <c r="H26" s="279"/>
      <c r="I26" s="245" t="s">
        <v>23</v>
      </c>
    </row>
    <row r="27">
      <c r="A27" s="242" t="s">
        <v>37</v>
      </c>
      <c r="B27" s="243">
        <v>7.0</v>
      </c>
      <c r="C27" s="244" t="s">
        <v>158</v>
      </c>
      <c r="D27" s="245" t="s">
        <v>252</v>
      </c>
      <c r="E27" s="244">
        <v>12.0</v>
      </c>
      <c r="F27" s="244">
        <v>3.0</v>
      </c>
      <c r="G27" s="246" t="s">
        <v>23</v>
      </c>
      <c r="H27" s="279"/>
      <c r="I27" s="245" t="s">
        <v>23</v>
      </c>
    </row>
    <row r="28">
      <c r="A28" s="242" t="s">
        <v>37</v>
      </c>
      <c r="B28" s="243">
        <v>8.0</v>
      </c>
      <c r="C28" s="244" t="s">
        <v>236</v>
      </c>
      <c r="D28" s="245" t="s">
        <v>237</v>
      </c>
      <c r="E28" s="244">
        <v>17.0</v>
      </c>
      <c r="F28" s="244">
        <v>0.0</v>
      </c>
      <c r="G28" s="246" t="s">
        <v>23</v>
      </c>
      <c r="H28" s="279"/>
      <c r="I28" s="245" t="s">
        <v>23</v>
      </c>
    </row>
    <row r="29">
      <c r="A29" s="232" t="s">
        <v>164</v>
      </c>
      <c r="B29" s="274">
        <v>19.0</v>
      </c>
      <c r="C29" s="227" t="s">
        <v>253</v>
      </c>
      <c r="D29" s="177" t="s">
        <v>104</v>
      </c>
      <c r="E29" s="227">
        <v>6.0</v>
      </c>
      <c r="F29" s="227">
        <v>7.0</v>
      </c>
      <c r="G29" s="233" t="s">
        <v>14</v>
      </c>
      <c r="H29" s="279"/>
      <c r="I29" s="13"/>
    </row>
    <row r="30">
      <c r="A30" s="242" t="s">
        <v>39</v>
      </c>
      <c r="B30" s="243">
        <v>25.0</v>
      </c>
      <c r="C30" s="244" t="s">
        <v>254</v>
      </c>
      <c r="D30" s="245" t="s">
        <v>104</v>
      </c>
      <c r="E30" s="244">
        <v>5.0</v>
      </c>
      <c r="F30" s="244">
        <v>2.0</v>
      </c>
      <c r="G30" s="246" t="s">
        <v>23</v>
      </c>
      <c r="H30" s="279"/>
      <c r="I30" s="245" t="s">
        <v>23</v>
      </c>
    </row>
    <row r="31">
      <c r="A31" s="232" t="s">
        <v>164</v>
      </c>
      <c r="B31" s="274">
        <v>26.0</v>
      </c>
      <c r="C31" s="227" t="s">
        <v>29</v>
      </c>
      <c r="D31" s="177" t="s">
        <v>231</v>
      </c>
      <c r="E31" s="227">
        <v>1.0</v>
      </c>
      <c r="F31" s="227">
        <v>5.0</v>
      </c>
      <c r="G31" s="233" t="s">
        <v>14</v>
      </c>
      <c r="H31" s="279"/>
      <c r="I31" s="13"/>
    </row>
    <row r="32">
      <c r="A32" s="242" t="s">
        <v>39</v>
      </c>
      <c r="B32" s="243">
        <v>30.0</v>
      </c>
      <c r="C32" s="244" t="s">
        <v>233</v>
      </c>
      <c r="D32" s="245" t="s">
        <v>104</v>
      </c>
      <c r="E32" s="244">
        <v>9.0</v>
      </c>
      <c r="F32" s="244">
        <v>1.0</v>
      </c>
      <c r="G32" s="246" t="s">
        <v>23</v>
      </c>
      <c r="H32" s="279"/>
      <c r="I32" s="245" t="s">
        <v>23</v>
      </c>
    </row>
    <row r="33">
      <c r="A33" s="242" t="s">
        <v>43</v>
      </c>
      <c r="B33" s="243">
        <v>1.0</v>
      </c>
      <c r="C33" s="244" t="s">
        <v>225</v>
      </c>
      <c r="D33" s="245" t="s">
        <v>104</v>
      </c>
      <c r="E33" s="244">
        <v>1.0</v>
      </c>
      <c r="F33" s="244">
        <v>4.0</v>
      </c>
      <c r="G33" s="246" t="s">
        <v>14</v>
      </c>
      <c r="H33" s="279"/>
      <c r="I33" s="245" t="s">
        <v>14</v>
      </c>
    </row>
    <row r="34">
      <c r="A34" s="242" t="s">
        <v>255</v>
      </c>
      <c r="B34" s="243">
        <v>2.0</v>
      </c>
      <c r="C34" s="244" t="s">
        <v>45</v>
      </c>
      <c r="D34" s="245" t="s">
        <v>256</v>
      </c>
      <c r="E34" s="244">
        <v>1.0</v>
      </c>
      <c r="F34" s="244">
        <v>0.0</v>
      </c>
      <c r="G34" s="246" t="s">
        <v>23</v>
      </c>
      <c r="H34" s="279"/>
      <c r="I34" s="245" t="s">
        <v>23</v>
      </c>
    </row>
    <row r="35">
      <c r="A35" s="242" t="s">
        <v>43</v>
      </c>
      <c r="B35" s="243">
        <v>13.0</v>
      </c>
      <c r="C35" s="244" t="s">
        <v>236</v>
      </c>
      <c r="D35" s="245" t="s">
        <v>237</v>
      </c>
      <c r="E35" s="244">
        <v>16.0</v>
      </c>
      <c r="F35" s="244">
        <v>3.0</v>
      </c>
      <c r="G35" s="246" t="s">
        <v>23</v>
      </c>
      <c r="H35" s="279"/>
      <c r="I35" s="245" t="s">
        <v>23</v>
      </c>
    </row>
    <row r="36">
      <c r="A36" s="285" t="s">
        <v>43</v>
      </c>
      <c r="B36" s="286">
        <v>15.0</v>
      </c>
      <c r="C36" s="203" t="s">
        <v>126</v>
      </c>
      <c r="D36" s="257" t="s">
        <v>257</v>
      </c>
      <c r="E36" s="258">
        <v>7.0</v>
      </c>
      <c r="F36" s="258">
        <v>5.0</v>
      </c>
      <c r="G36" s="259" t="s">
        <v>23</v>
      </c>
      <c r="H36" s="279"/>
      <c r="I36" s="245" t="s">
        <v>23</v>
      </c>
    </row>
    <row r="37">
      <c r="A37" s="206"/>
      <c r="B37" s="219"/>
      <c r="C37" s="220"/>
      <c r="D37" s="219"/>
      <c r="E37" s="220"/>
      <c r="F37" s="220"/>
      <c r="G37" s="221"/>
      <c r="H37" s="277"/>
      <c r="I37" s="261"/>
    </row>
    <row r="38" ht="15.75" customHeight="1">
      <c r="A38" s="252" t="s">
        <v>258</v>
      </c>
      <c r="B38" s="11"/>
      <c r="C38" s="11"/>
      <c r="D38" s="11"/>
      <c r="E38" s="11"/>
      <c r="F38" s="11"/>
      <c r="G38" s="12"/>
      <c r="H38" s="287"/>
      <c r="I38" s="13"/>
    </row>
    <row r="39">
      <c r="A39" s="288" t="s">
        <v>43</v>
      </c>
      <c r="B39" s="289">
        <v>17.0</v>
      </c>
      <c r="C39" s="168" t="s">
        <v>109</v>
      </c>
      <c r="D39" s="289" t="s">
        <v>123</v>
      </c>
      <c r="E39" s="168">
        <v>1.0</v>
      </c>
      <c r="F39" s="168">
        <v>8.0</v>
      </c>
      <c r="G39" s="290" t="s">
        <v>14</v>
      </c>
      <c r="H39" s="279"/>
      <c r="I39" s="245" t="s">
        <v>14</v>
      </c>
    </row>
    <row r="40">
      <c r="A40" s="213" t="s">
        <v>173</v>
      </c>
      <c r="B40" s="45"/>
      <c r="C40" s="45"/>
      <c r="D40" s="214" t="s">
        <v>174</v>
      </c>
      <c r="E40" s="215">
        <f t="shared" ref="E40:F40" si="1">SUM(E9:E39)</f>
        <v>161</v>
      </c>
      <c r="F40" s="215">
        <f t="shared" si="1"/>
        <v>86</v>
      </c>
      <c r="G40" s="216"/>
      <c r="H40" s="277"/>
      <c r="I40" s="261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7.57"/>
    <col customWidth="1" min="4" max="4" width="47.86"/>
    <col customWidth="1" min="5" max="5" width="6.14"/>
    <col customWidth="1" min="6" max="6" width="5.0"/>
    <col customWidth="1" min="7" max="7" width="8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COUNTIF(G5:G38,"W")&amp;"-"&amp;COUNTIF(G5:G38,"L")&amp;"-"&amp;COUNTIF(G5:G38,"T")&amp;"-"&amp;COUNTIF(G5:G38,"OTL")</f>
        <v>19-5-1-0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COUNTIF(I5:I38,"W")&amp;"-"&amp;COUNTIF(I5:I38,"L")&amp;"-"&amp;COUNTIF(I5:I38,"T")&amp;"-"&amp;COUNTIF(I5:I38,"OTL")</f>
        <v>13-4-0-0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259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170" t="s">
        <v>260</v>
      </c>
      <c r="B8" s="45"/>
      <c r="C8" s="45"/>
      <c r="D8" s="45"/>
      <c r="E8" s="45"/>
      <c r="F8" s="45"/>
      <c r="G8" s="46"/>
      <c r="H8" s="279"/>
      <c r="I8" s="13"/>
    </row>
    <row r="9">
      <c r="A9" s="229" t="s">
        <v>151</v>
      </c>
      <c r="B9" s="174">
        <v>23.0</v>
      </c>
      <c r="C9" s="230" t="s">
        <v>153</v>
      </c>
      <c r="D9" s="174" t="s">
        <v>32</v>
      </c>
      <c r="E9" s="230">
        <v>6.0</v>
      </c>
      <c r="F9" s="230">
        <v>3.0</v>
      </c>
      <c r="G9" s="231" t="s">
        <v>23</v>
      </c>
      <c r="H9" s="277"/>
      <c r="I9" s="261"/>
    </row>
    <row r="10">
      <c r="A10" s="232" t="s">
        <v>151</v>
      </c>
      <c r="B10" s="177">
        <v>24.0</v>
      </c>
      <c r="C10" s="227" t="s">
        <v>189</v>
      </c>
      <c r="D10" s="177" t="s">
        <v>32</v>
      </c>
      <c r="E10" s="227">
        <v>3.0</v>
      </c>
      <c r="F10" s="227">
        <v>3.0</v>
      </c>
      <c r="G10" s="233" t="s">
        <v>35</v>
      </c>
      <c r="H10" s="279"/>
      <c r="I10" s="13"/>
    </row>
    <row r="11">
      <c r="A11" s="232" t="s">
        <v>151</v>
      </c>
      <c r="B11" s="177">
        <v>24.0</v>
      </c>
      <c r="C11" s="227" t="s">
        <v>178</v>
      </c>
      <c r="D11" s="177" t="s">
        <v>32</v>
      </c>
      <c r="E11" s="227">
        <v>0.0</v>
      </c>
      <c r="F11" s="227">
        <v>6.0</v>
      </c>
      <c r="G11" s="233" t="s">
        <v>14</v>
      </c>
      <c r="H11" s="279"/>
      <c r="I11" s="13"/>
    </row>
    <row r="12">
      <c r="A12" s="234" t="s">
        <v>151</v>
      </c>
      <c r="B12" s="181">
        <v>25.0</v>
      </c>
      <c r="C12" s="235" t="s">
        <v>261</v>
      </c>
      <c r="D12" s="181" t="s">
        <v>32</v>
      </c>
      <c r="E12" s="235">
        <v>9.0</v>
      </c>
      <c r="F12" s="235">
        <v>1.0</v>
      </c>
      <c r="G12" s="236" t="s">
        <v>23</v>
      </c>
      <c r="H12" s="279"/>
      <c r="I12" s="13"/>
    </row>
    <row r="13">
      <c r="A13" s="291" t="s">
        <v>262</v>
      </c>
      <c r="B13" s="45"/>
      <c r="C13" s="45"/>
      <c r="D13" s="45"/>
      <c r="E13" s="45"/>
      <c r="F13" s="45"/>
      <c r="G13" s="46"/>
      <c r="H13" s="279"/>
      <c r="I13" s="13"/>
    </row>
    <row r="14">
      <c r="A14" s="292" t="s">
        <v>151</v>
      </c>
      <c r="B14" s="293">
        <v>25.0</v>
      </c>
      <c r="C14" s="294" t="s">
        <v>263</v>
      </c>
      <c r="D14" s="293" t="s">
        <v>32</v>
      </c>
      <c r="E14" s="294">
        <v>6.0</v>
      </c>
      <c r="F14" s="294">
        <v>4.0</v>
      </c>
      <c r="G14" s="295" t="s">
        <v>23</v>
      </c>
      <c r="H14" s="279"/>
      <c r="I14" s="13"/>
    </row>
    <row r="15">
      <c r="A15" s="157"/>
      <c r="B15" s="161"/>
      <c r="C15" s="296"/>
      <c r="D15" s="161"/>
      <c r="E15" s="296"/>
      <c r="F15" s="296"/>
      <c r="G15" s="162"/>
      <c r="H15" s="279"/>
      <c r="I15" s="13"/>
    </row>
    <row r="16">
      <c r="A16" s="253" t="s">
        <v>17</v>
      </c>
      <c r="B16" s="254">
        <v>7.0</v>
      </c>
      <c r="C16" s="98" t="s">
        <v>225</v>
      </c>
      <c r="D16" s="254" t="s">
        <v>104</v>
      </c>
      <c r="E16" s="98">
        <v>5.0</v>
      </c>
      <c r="F16" s="98">
        <v>1.0</v>
      </c>
      <c r="G16" s="255" t="s">
        <v>23</v>
      </c>
      <c r="H16" s="279"/>
      <c r="I16" s="245" t="s">
        <v>23</v>
      </c>
    </row>
    <row r="17">
      <c r="A17" s="242" t="s">
        <v>17</v>
      </c>
      <c r="B17" s="245">
        <v>14.0</v>
      </c>
      <c r="C17" s="244" t="s">
        <v>230</v>
      </c>
      <c r="D17" s="245" t="s">
        <v>104</v>
      </c>
      <c r="E17" s="244">
        <v>10.0</v>
      </c>
      <c r="F17" s="244">
        <v>2.0</v>
      </c>
      <c r="G17" s="246" t="s">
        <v>23</v>
      </c>
      <c r="H17" s="279"/>
      <c r="I17" s="245" t="s">
        <v>23</v>
      </c>
    </row>
    <row r="18">
      <c r="A18" s="242" t="s">
        <v>17</v>
      </c>
      <c r="B18" s="245">
        <v>15.0</v>
      </c>
      <c r="C18" s="244" t="s">
        <v>122</v>
      </c>
      <c r="D18" s="245" t="s">
        <v>264</v>
      </c>
      <c r="E18" s="244">
        <v>6.0</v>
      </c>
      <c r="F18" s="244">
        <v>1.0</v>
      </c>
      <c r="G18" s="246" t="s">
        <v>23</v>
      </c>
      <c r="H18" s="279"/>
      <c r="I18" s="245" t="s">
        <v>23</v>
      </c>
    </row>
    <row r="19">
      <c r="A19" s="242" t="s">
        <v>17</v>
      </c>
      <c r="B19" s="245">
        <v>21.0</v>
      </c>
      <c r="C19" s="244" t="s">
        <v>236</v>
      </c>
      <c r="D19" s="245" t="s">
        <v>237</v>
      </c>
      <c r="E19" s="244">
        <v>9.0</v>
      </c>
      <c r="F19" s="244">
        <v>1.0</v>
      </c>
      <c r="G19" s="246" t="s">
        <v>23</v>
      </c>
      <c r="H19" s="279"/>
      <c r="I19" s="245" t="s">
        <v>23</v>
      </c>
    </row>
    <row r="20">
      <c r="A20" s="242" t="s">
        <v>17</v>
      </c>
      <c r="B20" s="245">
        <v>23.0</v>
      </c>
      <c r="C20" s="244" t="s">
        <v>229</v>
      </c>
      <c r="D20" s="245" t="s">
        <v>265</v>
      </c>
      <c r="E20" s="244">
        <v>3.0</v>
      </c>
      <c r="F20" s="244">
        <v>7.0</v>
      </c>
      <c r="G20" s="246" t="s">
        <v>14</v>
      </c>
      <c r="H20" s="279"/>
      <c r="I20" s="245" t="s">
        <v>14</v>
      </c>
    </row>
    <row r="21">
      <c r="A21" s="242" t="s">
        <v>17</v>
      </c>
      <c r="B21" s="245">
        <v>29.0</v>
      </c>
      <c r="C21" s="244" t="s">
        <v>109</v>
      </c>
      <c r="D21" s="245" t="s">
        <v>246</v>
      </c>
      <c r="E21" s="244" t="s">
        <v>75</v>
      </c>
      <c r="F21" s="15"/>
      <c r="G21" s="297"/>
      <c r="H21" s="279"/>
      <c r="I21" s="13"/>
    </row>
    <row r="22">
      <c r="A22" s="242" t="s">
        <v>26</v>
      </c>
      <c r="B22" s="245">
        <v>4.0</v>
      </c>
      <c r="C22" s="244" t="s">
        <v>225</v>
      </c>
      <c r="D22" s="245" t="s">
        <v>104</v>
      </c>
      <c r="E22" s="244">
        <v>6.0</v>
      </c>
      <c r="F22" s="244">
        <v>4.0</v>
      </c>
      <c r="G22" s="246" t="s">
        <v>23</v>
      </c>
      <c r="H22" s="279"/>
      <c r="I22" s="245" t="s">
        <v>23</v>
      </c>
    </row>
    <row r="23">
      <c r="A23" s="232" t="s">
        <v>159</v>
      </c>
      <c r="B23" s="177">
        <v>11.0</v>
      </c>
      <c r="C23" s="227" t="s">
        <v>29</v>
      </c>
      <c r="D23" s="177" t="s">
        <v>266</v>
      </c>
      <c r="E23" s="227">
        <v>4.0</v>
      </c>
      <c r="F23" s="227">
        <v>3.0</v>
      </c>
      <c r="G23" s="233" t="s">
        <v>23</v>
      </c>
      <c r="H23" s="279"/>
      <c r="I23" s="13"/>
    </row>
    <row r="24">
      <c r="A24" s="242" t="s">
        <v>26</v>
      </c>
      <c r="B24" s="245">
        <v>18.0</v>
      </c>
      <c r="C24" s="244" t="s">
        <v>254</v>
      </c>
      <c r="D24" s="245" t="s">
        <v>104</v>
      </c>
      <c r="E24" s="244">
        <v>2.0</v>
      </c>
      <c r="F24" s="244">
        <v>3.0</v>
      </c>
      <c r="G24" s="246" t="s">
        <v>14</v>
      </c>
      <c r="H24" s="279"/>
      <c r="I24" s="245" t="s">
        <v>14</v>
      </c>
    </row>
    <row r="25">
      <c r="A25" s="242" t="s">
        <v>37</v>
      </c>
      <c r="B25" s="298">
        <v>2.0</v>
      </c>
      <c r="C25" s="244" t="s">
        <v>45</v>
      </c>
      <c r="D25" s="245" t="s">
        <v>267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37</v>
      </c>
      <c r="B26" s="298">
        <v>4.0</v>
      </c>
      <c r="C26" s="244" t="s">
        <v>268</v>
      </c>
      <c r="D26" s="245" t="s">
        <v>265</v>
      </c>
      <c r="E26" s="244">
        <v>14.0</v>
      </c>
      <c r="F26" s="244">
        <v>5.0</v>
      </c>
      <c r="G26" s="246" t="s">
        <v>23</v>
      </c>
      <c r="H26" s="279"/>
      <c r="I26" s="245" t="s">
        <v>23</v>
      </c>
    </row>
    <row r="27">
      <c r="A27" s="242" t="s">
        <v>37</v>
      </c>
      <c r="B27" s="245">
        <v>9.0</v>
      </c>
      <c r="C27" s="244" t="s">
        <v>233</v>
      </c>
      <c r="D27" s="245" t="s">
        <v>104</v>
      </c>
      <c r="E27" s="244">
        <v>9.0</v>
      </c>
      <c r="F27" s="244">
        <v>1.0</v>
      </c>
      <c r="G27" s="246" t="s">
        <v>23</v>
      </c>
      <c r="H27" s="279"/>
      <c r="I27" s="245" t="s">
        <v>23</v>
      </c>
    </row>
    <row r="28">
      <c r="A28" s="242" t="s">
        <v>37</v>
      </c>
      <c r="B28" s="245">
        <v>11.0</v>
      </c>
      <c r="C28" s="244" t="s">
        <v>250</v>
      </c>
      <c r="D28" s="245" t="s">
        <v>235</v>
      </c>
      <c r="E28" s="244">
        <v>1.0</v>
      </c>
      <c r="F28" s="244">
        <v>6.0</v>
      </c>
      <c r="G28" s="246" t="s">
        <v>14</v>
      </c>
      <c r="H28" s="279"/>
      <c r="I28" s="245" t="s">
        <v>14</v>
      </c>
    </row>
    <row r="29">
      <c r="A29" s="232" t="s">
        <v>164</v>
      </c>
      <c r="B29" s="177">
        <v>22.0</v>
      </c>
      <c r="C29" s="227" t="s">
        <v>224</v>
      </c>
      <c r="D29" s="177" t="s">
        <v>265</v>
      </c>
      <c r="E29" s="227">
        <v>4.0</v>
      </c>
      <c r="F29" s="227">
        <v>1.0</v>
      </c>
      <c r="G29" s="233" t="s">
        <v>23</v>
      </c>
      <c r="H29" s="279"/>
      <c r="I29" s="13"/>
    </row>
    <row r="30">
      <c r="A30" s="242" t="s">
        <v>269</v>
      </c>
      <c r="B30" s="245">
        <v>27.0</v>
      </c>
      <c r="C30" s="244" t="s">
        <v>239</v>
      </c>
      <c r="D30" s="245" t="s">
        <v>104</v>
      </c>
      <c r="E30" s="244">
        <v>1.0</v>
      </c>
      <c r="F30" s="244">
        <v>0.0</v>
      </c>
      <c r="G30" s="246" t="s">
        <v>23</v>
      </c>
      <c r="H30" s="279"/>
      <c r="I30" s="245" t="s">
        <v>23</v>
      </c>
    </row>
    <row r="31">
      <c r="A31" s="232" t="s">
        <v>164</v>
      </c>
      <c r="B31" s="177">
        <v>27.0</v>
      </c>
      <c r="C31" s="108" t="s">
        <v>232</v>
      </c>
      <c r="D31" s="177" t="s">
        <v>104</v>
      </c>
      <c r="E31" s="227">
        <v>6.0</v>
      </c>
      <c r="F31" s="227">
        <v>0.0</v>
      </c>
      <c r="G31" s="233" t="s">
        <v>23</v>
      </c>
      <c r="H31" s="279"/>
      <c r="I31" s="13"/>
    </row>
    <row r="32">
      <c r="A32" s="242" t="s">
        <v>43</v>
      </c>
      <c r="B32" s="245">
        <v>3.0</v>
      </c>
      <c r="C32" s="244" t="s">
        <v>158</v>
      </c>
      <c r="D32" s="245" t="s">
        <v>270</v>
      </c>
      <c r="E32" s="244">
        <v>12.0</v>
      </c>
      <c r="F32" s="244">
        <v>0.0</v>
      </c>
      <c r="G32" s="246" t="s">
        <v>23</v>
      </c>
      <c r="H32" s="279"/>
      <c r="I32" s="245" t="s">
        <v>23</v>
      </c>
    </row>
    <row r="33">
      <c r="A33" s="242" t="s">
        <v>43</v>
      </c>
      <c r="B33" s="245">
        <v>4.0</v>
      </c>
      <c r="C33" s="244" t="s">
        <v>271</v>
      </c>
      <c r="D33" s="245" t="s">
        <v>272</v>
      </c>
      <c r="E33" s="244">
        <v>10.0</v>
      </c>
      <c r="F33" s="244">
        <v>1.0</v>
      </c>
      <c r="G33" s="246" t="s">
        <v>23</v>
      </c>
      <c r="H33" s="279"/>
      <c r="I33" s="245" t="s">
        <v>23</v>
      </c>
    </row>
    <row r="34">
      <c r="A34" s="242" t="s">
        <v>43</v>
      </c>
      <c r="B34" s="245">
        <v>10.0</v>
      </c>
      <c r="C34" s="244" t="s">
        <v>223</v>
      </c>
      <c r="D34" s="245" t="s">
        <v>104</v>
      </c>
      <c r="E34" s="244">
        <v>11.0</v>
      </c>
      <c r="F34" s="244">
        <v>2.0</v>
      </c>
      <c r="G34" s="246" t="s">
        <v>23</v>
      </c>
      <c r="H34" s="279"/>
      <c r="I34" s="245" t="s">
        <v>23</v>
      </c>
    </row>
    <row r="35">
      <c r="A35" s="285" t="s">
        <v>43</v>
      </c>
      <c r="B35" s="257">
        <v>11.0</v>
      </c>
      <c r="C35" s="258" t="s">
        <v>120</v>
      </c>
      <c r="D35" s="257" t="s">
        <v>251</v>
      </c>
      <c r="E35" s="258">
        <v>7.0</v>
      </c>
      <c r="F35" s="258">
        <v>4.0</v>
      </c>
      <c r="G35" s="259" t="s">
        <v>23</v>
      </c>
      <c r="H35" s="279"/>
      <c r="I35" s="245" t="s">
        <v>23</v>
      </c>
    </row>
    <row r="36">
      <c r="A36" s="206"/>
      <c r="B36" s="219"/>
      <c r="C36" s="220"/>
      <c r="D36" s="219"/>
      <c r="E36" s="220"/>
      <c r="F36" s="220"/>
      <c r="G36" s="221"/>
      <c r="H36" s="277"/>
      <c r="I36" s="261"/>
    </row>
    <row r="37" ht="15.75" customHeight="1">
      <c r="A37" s="252" t="s">
        <v>273</v>
      </c>
      <c r="B37" s="11"/>
      <c r="C37" s="11"/>
      <c r="D37" s="11"/>
      <c r="E37" s="11"/>
      <c r="F37" s="11"/>
      <c r="G37" s="12"/>
      <c r="H37" s="287"/>
      <c r="I37" s="13"/>
    </row>
    <row r="38">
      <c r="A38" s="288" t="s">
        <v>43</v>
      </c>
      <c r="B38" s="289">
        <v>18.0</v>
      </c>
      <c r="C38" s="168" t="s">
        <v>105</v>
      </c>
      <c r="D38" s="289" t="s">
        <v>123</v>
      </c>
      <c r="E38" s="168">
        <v>2.0</v>
      </c>
      <c r="F38" s="168">
        <v>5.0</v>
      </c>
      <c r="G38" s="290" t="s">
        <v>14</v>
      </c>
      <c r="H38" s="279"/>
      <c r="I38" s="245" t="s">
        <v>14</v>
      </c>
    </row>
    <row r="39">
      <c r="A39" s="213" t="s">
        <v>173</v>
      </c>
      <c r="B39" s="45"/>
      <c r="C39" s="45"/>
      <c r="D39" s="214" t="s">
        <v>174</v>
      </c>
      <c r="E39" s="215">
        <f t="shared" ref="E39:F39" si="1">SUM(E9:E38)</f>
        <v>151</v>
      </c>
      <c r="F39" s="215">
        <f t="shared" si="1"/>
        <v>67</v>
      </c>
      <c r="G39" s="216"/>
      <c r="H39" s="277"/>
      <c r="I39" s="261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8.0"/>
    <col customWidth="1" min="4" max="4" width="47.43"/>
    <col customWidth="1" min="5" max="5" width="6.29"/>
    <col customWidth="1" min="6" max="6" width="5.0"/>
    <col customWidth="1" min="7" max="7" width="8.43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COUNTIF(G5:G38,"W")&amp;"-"&amp;COUNTIF(G5:G38,"L")&amp;"-"&amp;COUNTIF(G5:G38,"T")&amp;"-"&amp;COUNTIF(G5:G38,"OTL")</f>
        <v>19-4-0-2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COUNTIF(I5:I38,"W")&amp;"-"&amp;COUNTIF(I5:I38,"L")&amp;"-"&amp;COUNTIF(I5:I38,"T")&amp;"-"&amp;COUNTIF(I5:I38,"OTL")</f>
        <v>14-3-0-1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274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170" t="s">
        <v>260</v>
      </c>
      <c r="B8" s="45"/>
      <c r="C8" s="45"/>
      <c r="D8" s="45"/>
      <c r="E8" s="45"/>
      <c r="F8" s="45"/>
      <c r="G8" s="46"/>
      <c r="H8" s="279"/>
      <c r="I8" s="13"/>
    </row>
    <row r="9">
      <c r="A9" s="229" t="s">
        <v>151</v>
      </c>
      <c r="B9" s="174">
        <v>10.0</v>
      </c>
      <c r="C9" s="230" t="s">
        <v>275</v>
      </c>
      <c r="D9" s="174" t="s">
        <v>32</v>
      </c>
      <c r="E9" s="230">
        <v>6.0</v>
      </c>
      <c r="F9" s="230">
        <v>2.0</v>
      </c>
      <c r="G9" s="231" t="s">
        <v>23</v>
      </c>
      <c r="H9" s="277"/>
      <c r="I9" s="261"/>
    </row>
    <row r="10">
      <c r="A10" s="232" t="s">
        <v>151</v>
      </c>
      <c r="B10" s="177">
        <v>11.0</v>
      </c>
      <c r="C10" s="227" t="s">
        <v>189</v>
      </c>
      <c r="D10" s="177" t="s">
        <v>32</v>
      </c>
      <c r="E10" s="227">
        <v>5.0</v>
      </c>
      <c r="F10" s="227">
        <v>4.0</v>
      </c>
      <c r="G10" s="233" t="s">
        <v>23</v>
      </c>
      <c r="H10" s="279"/>
      <c r="I10" s="13"/>
    </row>
    <row r="11">
      <c r="A11" s="234" t="s">
        <v>151</v>
      </c>
      <c r="B11" s="181">
        <v>11.0</v>
      </c>
      <c r="C11" s="235" t="s">
        <v>276</v>
      </c>
      <c r="D11" s="181" t="s">
        <v>32</v>
      </c>
      <c r="E11" s="235">
        <v>4.0</v>
      </c>
      <c r="F11" s="235">
        <v>2.0</v>
      </c>
      <c r="G11" s="236" t="s">
        <v>23</v>
      </c>
      <c r="H11" s="279"/>
      <c r="I11" s="13"/>
    </row>
    <row r="12">
      <c r="A12" s="291" t="s">
        <v>262</v>
      </c>
      <c r="B12" s="45"/>
      <c r="C12" s="45"/>
      <c r="D12" s="45"/>
      <c r="E12" s="45"/>
      <c r="F12" s="45"/>
      <c r="G12" s="46"/>
      <c r="H12" s="279"/>
      <c r="I12" s="13"/>
    </row>
    <row r="13">
      <c r="A13" s="292" t="s">
        <v>151</v>
      </c>
      <c r="B13" s="293">
        <v>12.0</v>
      </c>
      <c r="C13" s="294" t="s">
        <v>152</v>
      </c>
      <c r="D13" s="293" t="s">
        <v>32</v>
      </c>
      <c r="E13" s="294">
        <v>1.0</v>
      </c>
      <c r="F13" s="294">
        <v>4.0</v>
      </c>
      <c r="G13" s="295" t="s">
        <v>14</v>
      </c>
      <c r="H13" s="279"/>
      <c r="I13" s="13"/>
    </row>
    <row r="14">
      <c r="A14" s="299"/>
      <c r="B14" s="300"/>
      <c r="C14" s="301"/>
      <c r="D14" s="300"/>
      <c r="E14" s="301"/>
      <c r="F14" s="301"/>
      <c r="G14" s="302"/>
      <c r="H14" s="279"/>
      <c r="I14" s="13"/>
    </row>
    <row r="15">
      <c r="A15" s="229" t="s">
        <v>155</v>
      </c>
      <c r="B15" s="174">
        <v>1.0</v>
      </c>
      <c r="C15" s="230" t="s">
        <v>253</v>
      </c>
      <c r="D15" s="174" t="s">
        <v>104</v>
      </c>
      <c r="E15" s="230">
        <v>3.0</v>
      </c>
      <c r="F15" s="230">
        <v>2.0</v>
      </c>
      <c r="G15" s="231" t="s">
        <v>23</v>
      </c>
      <c r="H15" s="279"/>
      <c r="I15" s="13"/>
    </row>
    <row r="16">
      <c r="A16" s="242" t="s">
        <v>17</v>
      </c>
      <c r="B16" s="245">
        <v>8.0</v>
      </c>
      <c r="C16" s="244" t="s">
        <v>230</v>
      </c>
      <c r="D16" s="245" t="s">
        <v>104</v>
      </c>
      <c r="E16" s="244">
        <v>5.0</v>
      </c>
      <c r="F16" s="244">
        <v>8.0</v>
      </c>
      <c r="G16" s="246" t="s">
        <v>14</v>
      </c>
      <c r="H16" s="279"/>
      <c r="I16" s="245" t="s">
        <v>14</v>
      </c>
    </row>
    <row r="17">
      <c r="A17" s="242" t="s">
        <v>17</v>
      </c>
      <c r="B17" s="245">
        <v>15.0</v>
      </c>
      <c r="C17" s="101" t="s">
        <v>223</v>
      </c>
      <c r="D17" s="245" t="s">
        <v>104</v>
      </c>
      <c r="E17" s="244">
        <v>8.0</v>
      </c>
      <c r="F17" s="244">
        <v>5.0</v>
      </c>
      <c r="G17" s="246" t="s">
        <v>23</v>
      </c>
      <c r="H17" s="279"/>
      <c r="I17" s="245" t="s">
        <v>23</v>
      </c>
    </row>
    <row r="18">
      <c r="A18" s="242" t="s">
        <v>17</v>
      </c>
      <c r="B18" s="245">
        <v>16.0</v>
      </c>
      <c r="C18" s="244" t="s">
        <v>109</v>
      </c>
      <c r="D18" s="245" t="s">
        <v>277</v>
      </c>
      <c r="E18" s="244">
        <v>1.0</v>
      </c>
      <c r="F18" s="244">
        <v>3.0</v>
      </c>
      <c r="G18" s="246" t="s">
        <v>14</v>
      </c>
      <c r="H18" s="279"/>
      <c r="I18" s="245" t="s">
        <v>14</v>
      </c>
    </row>
    <row r="19">
      <c r="A19" s="232" t="s">
        <v>155</v>
      </c>
      <c r="B19" s="177">
        <v>23.0</v>
      </c>
      <c r="C19" s="227" t="s">
        <v>45</v>
      </c>
      <c r="D19" s="177" t="s">
        <v>256</v>
      </c>
      <c r="E19" s="227">
        <v>6.0</v>
      </c>
      <c r="F19" s="227">
        <v>2.0</v>
      </c>
      <c r="G19" s="233" t="s">
        <v>23</v>
      </c>
      <c r="H19" s="279"/>
      <c r="I19" s="13"/>
    </row>
    <row r="20">
      <c r="A20" s="242" t="s">
        <v>17</v>
      </c>
      <c r="B20" s="245">
        <v>31.0</v>
      </c>
      <c r="C20" s="244" t="s">
        <v>250</v>
      </c>
      <c r="D20" s="245" t="s">
        <v>278</v>
      </c>
      <c r="E20" s="244">
        <v>5.0</v>
      </c>
      <c r="F20" s="244">
        <v>4.0</v>
      </c>
      <c r="G20" s="246" t="s">
        <v>23</v>
      </c>
      <c r="H20" s="279"/>
      <c r="I20" s="245" t="s">
        <v>23</v>
      </c>
    </row>
    <row r="21">
      <c r="A21" s="242" t="s">
        <v>26</v>
      </c>
      <c r="B21" s="245">
        <v>5.0</v>
      </c>
      <c r="C21" s="244" t="s">
        <v>225</v>
      </c>
      <c r="D21" s="245" t="s">
        <v>104</v>
      </c>
      <c r="E21" s="244">
        <v>3.0</v>
      </c>
      <c r="F21" s="244">
        <v>1.0</v>
      </c>
      <c r="G21" s="246" t="s">
        <v>23</v>
      </c>
      <c r="H21" s="279"/>
      <c r="I21" s="245" t="s">
        <v>23</v>
      </c>
    </row>
    <row r="22">
      <c r="A22" s="232" t="s">
        <v>159</v>
      </c>
      <c r="B22" s="177">
        <v>12.0</v>
      </c>
      <c r="C22" s="227" t="s">
        <v>229</v>
      </c>
      <c r="D22" s="177" t="s">
        <v>104</v>
      </c>
      <c r="E22" s="227" t="s">
        <v>279</v>
      </c>
      <c r="G22" s="9"/>
      <c r="H22" s="279"/>
      <c r="I22" s="13"/>
    </row>
    <row r="23">
      <c r="A23" s="242" t="s">
        <v>26</v>
      </c>
      <c r="B23" s="245">
        <v>13.0</v>
      </c>
      <c r="C23" s="101" t="s">
        <v>122</v>
      </c>
      <c r="D23" s="245" t="s">
        <v>264</v>
      </c>
      <c r="E23" s="244">
        <v>14.0</v>
      </c>
      <c r="F23" s="244">
        <v>3.0</v>
      </c>
      <c r="G23" s="246" t="s">
        <v>23</v>
      </c>
      <c r="H23" s="279"/>
      <c r="I23" s="245" t="s">
        <v>23</v>
      </c>
    </row>
    <row r="24">
      <c r="A24" s="242" t="s">
        <v>26</v>
      </c>
      <c r="B24" s="298">
        <v>19.0</v>
      </c>
      <c r="C24" s="244" t="s">
        <v>158</v>
      </c>
      <c r="D24" s="245" t="s">
        <v>280</v>
      </c>
      <c r="E24" s="244">
        <v>9.0</v>
      </c>
      <c r="F24" s="244">
        <v>2.0</v>
      </c>
      <c r="G24" s="246" t="s">
        <v>23</v>
      </c>
      <c r="H24" s="279"/>
      <c r="I24" s="245" t="s">
        <v>23</v>
      </c>
    </row>
    <row r="25">
      <c r="A25" s="242" t="s">
        <v>26</v>
      </c>
      <c r="B25" s="298">
        <v>21.0</v>
      </c>
      <c r="C25" s="244" t="s">
        <v>268</v>
      </c>
      <c r="D25" s="245" t="s">
        <v>281</v>
      </c>
      <c r="E25" s="244">
        <v>14.0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37</v>
      </c>
      <c r="B26" s="245">
        <v>3.0</v>
      </c>
      <c r="C26" s="244" t="s">
        <v>254</v>
      </c>
      <c r="D26" s="245" t="s">
        <v>104</v>
      </c>
      <c r="E26" s="244">
        <v>7.0</v>
      </c>
      <c r="F26" s="244">
        <v>8.0</v>
      </c>
      <c r="G26" s="246" t="s">
        <v>40</v>
      </c>
      <c r="H26" s="279"/>
      <c r="I26" s="245" t="s">
        <v>40</v>
      </c>
    </row>
    <row r="27">
      <c r="A27" s="242" t="s">
        <v>37</v>
      </c>
      <c r="B27" s="245">
        <v>11.0</v>
      </c>
      <c r="C27" s="244" t="s">
        <v>236</v>
      </c>
      <c r="D27" s="245" t="s">
        <v>282</v>
      </c>
      <c r="E27" s="244">
        <v>3.0</v>
      </c>
      <c r="F27" s="244">
        <v>1.0</v>
      </c>
      <c r="G27" s="246" t="s">
        <v>23</v>
      </c>
      <c r="H27" s="279"/>
      <c r="I27" s="245" t="s">
        <v>23</v>
      </c>
    </row>
    <row r="28">
      <c r="A28" s="232" t="s">
        <v>164</v>
      </c>
      <c r="B28" s="177">
        <v>21.0</v>
      </c>
      <c r="C28" s="227" t="s">
        <v>283</v>
      </c>
      <c r="D28" s="177" t="s">
        <v>104</v>
      </c>
      <c r="E28" s="227">
        <v>5.0</v>
      </c>
      <c r="F28" s="227">
        <v>6.0</v>
      </c>
      <c r="G28" s="233" t="s">
        <v>40</v>
      </c>
      <c r="H28" s="279"/>
      <c r="I28" s="13"/>
    </row>
    <row r="29">
      <c r="A29" s="242" t="s">
        <v>39</v>
      </c>
      <c r="B29" s="245">
        <v>23.0</v>
      </c>
      <c r="C29" s="244" t="s">
        <v>233</v>
      </c>
      <c r="D29" s="245" t="s">
        <v>281</v>
      </c>
      <c r="E29" s="244">
        <v>7.0</v>
      </c>
      <c r="F29" s="244">
        <v>3.0</v>
      </c>
      <c r="G29" s="246" t="s">
        <v>23</v>
      </c>
      <c r="H29" s="279"/>
      <c r="I29" s="245" t="s">
        <v>23</v>
      </c>
    </row>
    <row r="30">
      <c r="A30" s="242" t="s">
        <v>39</v>
      </c>
      <c r="B30" s="245">
        <v>28.0</v>
      </c>
      <c r="C30" s="244" t="s">
        <v>253</v>
      </c>
      <c r="D30" s="245" t="s">
        <v>104</v>
      </c>
      <c r="E30" s="244">
        <v>2.0</v>
      </c>
      <c r="F30" s="244">
        <v>1.0</v>
      </c>
      <c r="G30" s="246" t="s">
        <v>23</v>
      </c>
      <c r="H30" s="279"/>
      <c r="I30" s="245" t="s">
        <v>23</v>
      </c>
    </row>
    <row r="31">
      <c r="A31" s="242" t="s">
        <v>43</v>
      </c>
      <c r="B31" s="245">
        <v>4.0</v>
      </c>
      <c r="C31" s="244" t="s">
        <v>129</v>
      </c>
      <c r="D31" s="245" t="s">
        <v>246</v>
      </c>
      <c r="E31" s="244">
        <v>14.0</v>
      </c>
      <c r="F31" s="244">
        <v>1.0</v>
      </c>
      <c r="G31" s="246" t="s">
        <v>23</v>
      </c>
      <c r="H31" s="279"/>
      <c r="I31" s="245" t="s">
        <v>23</v>
      </c>
    </row>
    <row r="32">
      <c r="A32" s="242" t="s">
        <v>43</v>
      </c>
      <c r="B32" s="245">
        <v>5.0</v>
      </c>
      <c r="C32" s="101" t="s">
        <v>126</v>
      </c>
      <c r="D32" s="245" t="s">
        <v>284</v>
      </c>
      <c r="E32" s="244">
        <v>6.0</v>
      </c>
      <c r="F32" s="244">
        <v>3.0</v>
      </c>
      <c r="G32" s="246" t="s">
        <v>23</v>
      </c>
      <c r="H32" s="279"/>
      <c r="I32" s="245" t="s">
        <v>23</v>
      </c>
    </row>
    <row r="33">
      <c r="A33" s="242" t="s">
        <v>43</v>
      </c>
      <c r="B33" s="245">
        <v>11.0</v>
      </c>
      <c r="C33" s="101" t="s">
        <v>232</v>
      </c>
      <c r="D33" s="245" t="s">
        <v>104</v>
      </c>
      <c r="E33" s="244">
        <v>12.0</v>
      </c>
      <c r="F33" s="244">
        <v>2.0</v>
      </c>
      <c r="G33" s="246" t="s">
        <v>23</v>
      </c>
      <c r="H33" s="279"/>
      <c r="I33" s="245" t="s">
        <v>23</v>
      </c>
    </row>
    <row r="34">
      <c r="A34" s="285" t="s">
        <v>43</v>
      </c>
      <c r="B34" s="257">
        <v>12.0</v>
      </c>
      <c r="C34" s="258" t="s">
        <v>120</v>
      </c>
      <c r="D34" s="257" t="s">
        <v>251</v>
      </c>
      <c r="E34" s="258">
        <v>8.0</v>
      </c>
      <c r="F34" s="258">
        <v>3.0</v>
      </c>
      <c r="G34" s="259" t="s">
        <v>23</v>
      </c>
      <c r="H34" s="279"/>
      <c r="I34" s="245" t="s">
        <v>23</v>
      </c>
    </row>
    <row r="35">
      <c r="A35" s="206"/>
      <c r="B35" s="219"/>
      <c r="C35" s="220"/>
      <c r="D35" s="219"/>
      <c r="E35" s="220"/>
      <c r="F35" s="220"/>
      <c r="G35" s="221"/>
      <c r="H35" s="277"/>
      <c r="I35" s="261"/>
    </row>
    <row r="36" ht="15.75" customHeight="1">
      <c r="A36" s="252" t="s">
        <v>285</v>
      </c>
      <c r="B36" s="11"/>
      <c r="C36" s="11"/>
      <c r="D36" s="11"/>
      <c r="E36" s="11"/>
      <c r="F36" s="11"/>
      <c r="G36" s="12"/>
      <c r="H36" s="278"/>
      <c r="I36" s="261"/>
    </row>
    <row r="37">
      <c r="A37" s="253" t="s">
        <v>43</v>
      </c>
      <c r="B37" s="254">
        <v>19.0</v>
      </c>
      <c r="C37" s="98" t="s">
        <v>254</v>
      </c>
      <c r="D37" s="254" t="s">
        <v>264</v>
      </c>
      <c r="E37" s="98">
        <v>4.0</v>
      </c>
      <c r="F37" s="98">
        <v>1.0</v>
      </c>
      <c r="G37" s="255" t="s">
        <v>23</v>
      </c>
      <c r="H37" s="279"/>
      <c r="I37" s="245" t="s">
        <v>23</v>
      </c>
    </row>
    <row r="38">
      <c r="A38" s="285" t="s">
        <v>43</v>
      </c>
      <c r="B38" s="257">
        <v>20.0</v>
      </c>
      <c r="C38" s="258" t="s">
        <v>253</v>
      </c>
      <c r="D38" s="257" t="s">
        <v>264</v>
      </c>
      <c r="E38" s="258">
        <v>3.0</v>
      </c>
      <c r="F38" s="258">
        <v>6.0</v>
      </c>
      <c r="G38" s="259" t="s">
        <v>14</v>
      </c>
      <c r="H38" s="279"/>
      <c r="I38" s="245" t="s">
        <v>14</v>
      </c>
    </row>
    <row r="39">
      <c r="A39" s="213" t="s">
        <v>286</v>
      </c>
      <c r="B39" s="45"/>
      <c r="C39" s="45"/>
      <c r="D39" s="214" t="s">
        <v>174</v>
      </c>
      <c r="E39" s="215">
        <f t="shared" ref="E39:F39" si="1">SUM(E9:E38)</f>
        <v>155</v>
      </c>
      <c r="F39" s="215">
        <f t="shared" si="1"/>
        <v>79</v>
      </c>
      <c r="G39" s="216"/>
      <c r="H39" s="277"/>
      <c r="I39" s="261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2.43"/>
    <col customWidth="1" min="4" max="4" width="45.57"/>
    <col customWidth="1" min="5" max="5" width="6.0"/>
    <col customWidth="1" min="6" max="6" width="4.43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COUNTIF(G5:G34,"W")&amp;"-"&amp;COUNTIF(G5:G34,"L")&amp;"-"&amp;COUNTIF(G5:G34,"T")&amp;"-"&amp;COUNTIF(G5:G34,"OTL")</f>
        <v>18-4-0-1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COUNTIF(I5:I34,"W")&amp;"-"&amp;COUNTIF(I5:I34,"L")&amp;"-"&amp;COUNTIF(I5:I34,"T")&amp;"-"&amp;COUNTIF(I5:I34,"OTL")</f>
        <v>16-2-0-1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287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229" t="s">
        <v>151</v>
      </c>
      <c r="B8" s="174">
        <v>26.0</v>
      </c>
      <c r="C8" s="230" t="s">
        <v>288</v>
      </c>
      <c r="D8" s="174" t="s">
        <v>289</v>
      </c>
      <c r="E8" s="230">
        <v>2.0</v>
      </c>
      <c r="F8" s="230">
        <v>3.0</v>
      </c>
      <c r="G8" s="231" t="s">
        <v>14</v>
      </c>
      <c r="H8" s="279"/>
      <c r="I8" s="13"/>
    </row>
    <row r="9">
      <c r="A9" s="232" t="s">
        <v>151</v>
      </c>
      <c r="B9" s="177">
        <v>27.0</v>
      </c>
      <c r="C9" s="227" t="s">
        <v>290</v>
      </c>
      <c r="D9" s="177" t="s">
        <v>291</v>
      </c>
      <c r="E9" s="227">
        <v>9.0</v>
      </c>
      <c r="F9" s="227">
        <v>2.0</v>
      </c>
      <c r="G9" s="233" t="s">
        <v>23</v>
      </c>
      <c r="H9" s="277"/>
      <c r="I9" s="261"/>
    </row>
    <row r="10">
      <c r="A10" s="232" t="s">
        <v>155</v>
      </c>
      <c r="B10" s="177">
        <v>3.0</v>
      </c>
      <c r="C10" s="227" t="s">
        <v>18</v>
      </c>
      <c r="D10" s="177" t="s">
        <v>292</v>
      </c>
      <c r="E10" s="227">
        <v>1.0</v>
      </c>
      <c r="F10" s="227">
        <v>5.0</v>
      </c>
      <c r="G10" s="233" t="s">
        <v>14</v>
      </c>
      <c r="H10" s="279"/>
      <c r="I10" s="13"/>
    </row>
    <row r="11">
      <c r="A11" s="242" t="s">
        <v>17</v>
      </c>
      <c r="B11" s="245">
        <v>9.0</v>
      </c>
      <c r="C11" s="244" t="s">
        <v>239</v>
      </c>
      <c r="D11" s="245" t="s">
        <v>104</v>
      </c>
      <c r="E11" s="244">
        <v>11.0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16.0</v>
      </c>
      <c r="C12" s="101" t="s">
        <v>232</v>
      </c>
      <c r="D12" s="245" t="s">
        <v>104</v>
      </c>
      <c r="E12" s="244">
        <v>8.0</v>
      </c>
      <c r="F12" s="244">
        <v>4.0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18.0</v>
      </c>
      <c r="C13" s="101" t="s">
        <v>122</v>
      </c>
      <c r="D13" s="245" t="s">
        <v>235</v>
      </c>
      <c r="E13" s="244">
        <v>10.0</v>
      </c>
      <c r="F13" s="244">
        <v>2.0</v>
      </c>
      <c r="G13" s="246" t="s">
        <v>23</v>
      </c>
      <c r="H13" s="279"/>
      <c r="I13" s="245" t="s">
        <v>23</v>
      </c>
    </row>
    <row r="14">
      <c r="A14" s="242" t="s">
        <v>17</v>
      </c>
      <c r="B14" s="245">
        <v>23.0</v>
      </c>
      <c r="C14" s="244" t="s">
        <v>230</v>
      </c>
      <c r="D14" s="245" t="s">
        <v>104</v>
      </c>
      <c r="E14" s="244">
        <v>10.0</v>
      </c>
      <c r="F14" s="244">
        <v>3.0</v>
      </c>
      <c r="G14" s="246" t="s">
        <v>23</v>
      </c>
      <c r="H14" s="279"/>
      <c r="I14" s="245" t="s">
        <v>23</v>
      </c>
    </row>
    <row r="15">
      <c r="A15" s="242" t="s">
        <v>17</v>
      </c>
      <c r="B15" s="245">
        <v>24.0</v>
      </c>
      <c r="C15" s="244" t="s">
        <v>109</v>
      </c>
      <c r="D15" s="245" t="s">
        <v>246</v>
      </c>
      <c r="E15" s="244">
        <v>8.0</v>
      </c>
      <c r="F15" s="244">
        <v>1.0</v>
      </c>
      <c r="G15" s="246" t="s">
        <v>23</v>
      </c>
      <c r="H15" s="279"/>
      <c r="I15" s="245" t="s">
        <v>23</v>
      </c>
    </row>
    <row r="16">
      <c r="A16" s="242" t="s">
        <v>17</v>
      </c>
      <c r="B16" s="245">
        <v>30.0</v>
      </c>
      <c r="C16" s="244" t="s">
        <v>236</v>
      </c>
      <c r="D16" s="245" t="s">
        <v>237</v>
      </c>
      <c r="E16" s="244">
        <v>9.0</v>
      </c>
      <c r="F16" s="244">
        <v>0.0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6.0</v>
      </c>
      <c r="C17" s="244" t="s">
        <v>254</v>
      </c>
      <c r="D17" s="245" t="s">
        <v>104</v>
      </c>
      <c r="E17" s="244">
        <v>13.0</v>
      </c>
      <c r="F17" s="244">
        <v>1.0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7.0</v>
      </c>
      <c r="C18" s="244" t="s">
        <v>120</v>
      </c>
      <c r="D18" s="245" t="s">
        <v>251</v>
      </c>
      <c r="E18" s="244">
        <v>7.0</v>
      </c>
      <c r="F18" s="244">
        <v>5.0</v>
      </c>
      <c r="G18" s="246" t="s">
        <v>23</v>
      </c>
      <c r="H18" s="279"/>
      <c r="I18" s="245" t="s">
        <v>23</v>
      </c>
    </row>
    <row r="19">
      <c r="A19" s="242" t="s">
        <v>26</v>
      </c>
      <c r="B19" s="245">
        <v>14.0</v>
      </c>
      <c r="C19" s="244" t="s">
        <v>126</v>
      </c>
      <c r="D19" s="245" t="s">
        <v>284</v>
      </c>
      <c r="E19" s="244">
        <v>3.0</v>
      </c>
      <c r="F19" s="244">
        <v>7.0</v>
      </c>
      <c r="G19" s="246" t="s">
        <v>14</v>
      </c>
      <c r="H19" s="279"/>
      <c r="I19" s="245" t="s">
        <v>14</v>
      </c>
    </row>
    <row r="20">
      <c r="A20" s="242" t="s">
        <v>26</v>
      </c>
      <c r="B20" s="245">
        <v>15.0</v>
      </c>
      <c r="C20" s="244" t="s">
        <v>268</v>
      </c>
      <c r="D20" s="245" t="s">
        <v>166</v>
      </c>
      <c r="E20" s="244" t="s">
        <v>75</v>
      </c>
      <c r="F20" s="15"/>
      <c r="G20" s="297"/>
      <c r="H20" s="279"/>
      <c r="I20" s="13"/>
    </row>
    <row r="21">
      <c r="A21" s="242" t="s">
        <v>26</v>
      </c>
      <c r="B21" s="298">
        <v>20.0</v>
      </c>
      <c r="C21" s="244" t="s">
        <v>239</v>
      </c>
      <c r="D21" s="245" t="s">
        <v>104</v>
      </c>
      <c r="E21" s="244">
        <v>8.0</v>
      </c>
      <c r="F21" s="244">
        <v>0.0</v>
      </c>
      <c r="G21" s="246" t="s">
        <v>23</v>
      </c>
      <c r="H21" s="279"/>
      <c r="I21" s="245" t="s">
        <v>23</v>
      </c>
    </row>
    <row r="22">
      <c r="A22" s="242" t="s">
        <v>26</v>
      </c>
      <c r="B22" s="298">
        <v>22.0</v>
      </c>
      <c r="C22" s="244" t="s">
        <v>250</v>
      </c>
      <c r="D22" s="245" t="s">
        <v>235</v>
      </c>
      <c r="E22" s="244">
        <v>4.0</v>
      </c>
      <c r="F22" s="244">
        <v>1.0</v>
      </c>
      <c r="G22" s="246" t="s">
        <v>23</v>
      </c>
      <c r="H22" s="279"/>
      <c r="I22" s="245" t="s">
        <v>23</v>
      </c>
    </row>
    <row r="23">
      <c r="A23" s="242" t="s">
        <v>37</v>
      </c>
      <c r="B23" s="245">
        <v>5.0</v>
      </c>
      <c r="C23" s="244" t="s">
        <v>126</v>
      </c>
      <c r="D23" s="245" t="s">
        <v>293</v>
      </c>
      <c r="E23" s="244">
        <v>1.0</v>
      </c>
      <c r="F23" s="244">
        <v>2.0</v>
      </c>
      <c r="G23" s="246" t="s">
        <v>40</v>
      </c>
      <c r="H23" s="279"/>
      <c r="I23" s="245" t="s">
        <v>40</v>
      </c>
    </row>
    <row r="24">
      <c r="A24" s="232" t="s">
        <v>209</v>
      </c>
      <c r="B24" s="177">
        <v>6.0</v>
      </c>
      <c r="C24" s="227" t="s">
        <v>245</v>
      </c>
      <c r="D24" s="177" t="s">
        <v>166</v>
      </c>
      <c r="E24" s="227" t="s">
        <v>75</v>
      </c>
      <c r="F24" s="283"/>
      <c r="G24" s="284"/>
      <c r="H24" s="279"/>
      <c r="I24" s="13"/>
    </row>
    <row r="25">
      <c r="A25" s="242" t="s">
        <v>37</v>
      </c>
      <c r="B25" s="245">
        <v>11.0</v>
      </c>
      <c r="C25" s="101" t="s">
        <v>223</v>
      </c>
      <c r="D25" s="245" t="s">
        <v>104</v>
      </c>
      <c r="E25" s="244">
        <v>11.0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39</v>
      </c>
      <c r="B26" s="245">
        <v>22.0</v>
      </c>
      <c r="C26" s="244" t="s">
        <v>158</v>
      </c>
      <c r="D26" s="245" t="s">
        <v>280</v>
      </c>
      <c r="E26" s="244">
        <v>6.0</v>
      </c>
      <c r="F26" s="244">
        <v>3.0</v>
      </c>
      <c r="G26" s="246" t="s">
        <v>23</v>
      </c>
      <c r="H26" s="279"/>
      <c r="I26" s="245" t="s">
        <v>23</v>
      </c>
    </row>
    <row r="27">
      <c r="A27" s="232" t="s">
        <v>164</v>
      </c>
      <c r="B27" s="177">
        <v>29.0</v>
      </c>
      <c r="C27" s="227" t="s">
        <v>45</v>
      </c>
      <c r="D27" s="177" t="s">
        <v>256</v>
      </c>
      <c r="E27" s="227">
        <v>8.0</v>
      </c>
      <c r="F27" s="227">
        <v>2.0</v>
      </c>
      <c r="G27" s="233" t="s">
        <v>23</v>
      </c>
      <c r="H27" s="279"/>
      <c r="I27" s="13"/>
    </row>
    <row r="28">
      <c r="A28" s="242" t="s">
        <v>43</v>
      </c>
      <c r="B28" s="245">
        <v>4.0</v>
      </c>
      <c r="C28" s="244" t="s">
        <v>158</v>
      </c>
      <c r="D28" s="245" t="s">
        <v>281</v>
      </c>
      <c r="E28" s="244">
        <v>7.0</v>
      </c>
      <c r="F28" s="244">
        <v>4.0</v>
      </c>
      <c r="G28" s="246" t="s">
        <v>23</v>
      </c>
      <c r="H28" s="279"/>
      <c r="I28" s="245" t="s">
        <v>23</v>
      </c>
    </row>
    <row r="29">
      <c r="A29" s="242" t="s">
        <v>43</v>
      </c>
      <c r="B29" s="245">
        <v>5.0</v>
      </c>
      <c r="C29" s="244" t="s">
        <v>225</v>
      </c>
      <c r="D29" s="245" t="s">
        <v>104</v>
      </c>
      <c r="E29" s="244">
        <v>5.0</v>
      </c>
      <c r="F29" s="244">
        <v>1.0</v>
      </c>
      <c r="G29" s="246" t="s">
        <v>23</v>
      </c>
      <c r="H29" s="279"/>
      <c r="I29" s="245" t="s">
        <v>23</v>
      </c>
    </row>
    <row r="30">
      <c r="A30" s="285" t="s">
        <v>43</v>
      </c>
      <c r="B30" s="257">
        <v>12.0</v>
      </c>
      <c r="C30" s="258" t="s">
        <v>245</v>
      </c>
      <c r="D30" s="257" t="s">
        <v>104</v>
      </c>
      <c r="E30" s="258">
        <v>1.0</v>
      </c>
      <c r="F30" s="258">
        <v>9.0</v>
      </c>
      <c r="G30" s="259" t="s">
        <v>14</v>
      </c>
      <c r="H30" s="279"/>
      <c r="I30" s="245" t="s">
        <v>14</v>
      </c>
    </row>
    <row r="31">
      <c r="A31" s="206"/>
      <c r="B31" s="219"/>
      <c r="C31" s="220"/>
      <c r="D31" s="219"/>
      <c r="E31" s="220"/>
      <c r="F31" s="220"/>
      <c r="G31" s="221"/>
      <c r="H31" s="279"/>
      <c r="I31" s="13"/>
    </row>
    <row r="32" ht="27.75" customHeight="1">
      <c r="A32" s="252" t="s">
        <v>294</v>
      </c>
      <c r="B32" s="11"/>
      <c r="C32" s="11"/>
      <c r="D32" s="11"/>
      <c r="E32" s="11"/>
      <c r="F32" s="11"/>
      <c r="G32" s="12"/>
      <c r="H32" s="287"/>
      <c r="I32" s="13"/>
    </row>
    <row r="33">
      <c r="A33" s="253" t="s">
        <v>43</v>
      </c>
      <c r="B33" s="303">
        <v>19.0</v>
      </c>
      <c r="C33" s="98" t="s">
        <v>111</v>
      </c>
      <c r="D33" s="254" t="s">
        <v>295</v>
      </c>
      <c r="E33" s="98">
        <v>7.0</v>
      </c>
      <c r="F33" s="98">
        <v>0.0</v>
      </c>
      <c r="G33" s="255" t="s">
        <v>23</v>
      </c>
      <c r="H33" s="279"/>
      <c r="I33" s="245" t="s">
        <v>23</v>
      </c>
    </row>
    <row r="34">
      <c r="A34" s="285" t="s">
        <v>43</v>
      </c>
      <c r="B34" s="304">
        <v>21.0</v>
      </c>
      <c r="C34" s="258" t="s">
        <v>112</v>
      </c>
      <c r="D34" s="257" t="s">
        <v>295</v>
      </c>
      <c r="E34" s="258">
        <v>6.0</v>
      </c>
      <c r="F34" s="258">
        <v>5.0</v>
      </c>
      <c r="G34" s="259" t="s">
        <v>23</v>
      </c>
      <c r="H34" s="279"/>
      <c r="I34" s="245" t="s">
        <v>23</v>
      </c>
    </row>
    <row r="35" ht="18.0" customHeight="1">
      <c r="A35" s="213" t="s">
        <v>286</v>
      </c>
      <c r="B35" s="45"/>
      <c r="C35" s="45"/>
      <c r="D35" s="214" t="s">
        <v>174</v>
      </c>
      <c r="E35" s="215">
        <f t="shared" ref="E35:F35" si="1">SUM(E8:E34)</f>
        <v>155</v>
      </c>
      <c r="F35" s="215">
        <f t="shared" si="1"/>
        <v>63</v>
      </c>
      <c r="G35" s="216"/>
      <c r="H35" s="277"/>
      <c r="I35" s="261"/>
    </row>
  </sheetData>
  <mergeCells count="3">
    <mergeCell ref="A5:G6"/>
    <mergeCell ref="A32:G32"/>
    <mergeCell ref="A35:C3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8.14"/>
    <col customWidth="1" min="5" max="5" width="3.43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COUNTIF(G5:G29,"W")&amp;"-"&amp;COUNTIF(G5:G29,"L")&amp;"-"&amp;COUNTIF(G5:G29,"T")&amp;"-"&amp;COUNTIF(G5:G29,"OTL")</f>
        <v>10-9-0-1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8-9-0-1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296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151</v>
      </c>
      <c r="B8" s="306">
        <v>26.0</v>
      </c>
      <c r="C8" s="307" t="s">
        <v>158</v>
      </c>
      <c r="D8" s="306" t="s">
        <v>280</v>
      </c>
      <c r="E8" s="307">
        <v>8.0</v>
      </c>
      <c r="F8" s="307">
        <v>5.0</v>
      </c>
      <c r="G8" s="308" t="s">
        <v>23</v>
      </c>
      <c r="H8" s="279"/>
      <c r="I8" s="13"/>
    </row>
    <row r="9">
      <c r="A9" s="309" t="s">
        <v>155</v>
      </c>
      <c r="B9" s="310">
        <v>3.0</v>
      </c>
      <c r="C9" s="311" t="s">
        <v>297</v>
      </c>
      <c r="D9" s="310" t="s">
        <v>251</v>
      </c>
      <c r="E9" s="311">
        <v>5.0</v>
      </c>
      <c r="F9" s="311">
        <v>3.0</v>
      </c>
      <c r="G9" s="312" t="s">
        <v>23</v>
      </c>
      <c r="H9" s="277"/>
      <c r="I9" s="261"/>
    </row>
    <row r="10">
      <c r="A10" s="242" t="s">
        <v>17</v>
      </c>
      <c r="B10" s="245">
        <v>10.0</v>
      </c>
      <c r="C10" s="244" t="s">
        <v>229</v>
      </c>
      <c r="D10" s="245" t="s">
        <v>104</v>
      </c>
      <c r="E10" s="244">
        <v>6.0</v>
      </c>
      <c r="F10" s="244">
        <v>3.0</v>
      </c>
      <c r="G10" s="246" t="s">
        <v>23</v>
      </c>
      <c r="H10" s="279"/>
      <c r="I10" s="245" t="s">
        <v>23</v>
      </c>
    </row>
    <row r="11">
      <c r="A11" s="242" t="s">
        <v>17</v>
      </c>
      <c r="B11" s="245">
        <v>17.0</v>
      </c>
      <c r="C11" s="244" t="s">
        <v>224</v>
      </c>
      <c r="D11" s="245" t="s">
        <v>104</v>
      </c>
      <c r="E11" s="244">
        <v>0.0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17</v>
      </c>
      <c r="B12" s="245">
        <v>19.0</v>
      </c>
      <c r="C12" s="244" t="s">
        <v>247</v>
      </c>
      <c r="D12" s="245" t="s">
        <v>80</v>
      </c>
      <c r="E12" s="244">
        <v>4.0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17</v>
      </c>
      <c r="B13" s="245">
        <v>24.0</v>
      </c>
      <c r="C13" s="244" t="s">
        <v>298</v>
      </c>
      <c r="D13" s="245" t="s">
        <v>104</v>
      </c>
      <c r="E13" s="244">
        <v>0.0</v>
      </c>
      <c r="F13" s="244">
        <v>7.0</v>
      </c>
      <c r="G13" s="246" t="s">
        <v>14</v>
      </c>
      <c r="H13" s="279"/>
      <c r="I13" s="245" t="s">
        <v>14</v>
      </c>
    </row>
    <row r="14">
      <c r="A14" s="242" t="s">
        <v>17</v>
      </c>
      <c r="B14" s="245">
        <v>28.0</v>
      </c>
      <c r="C14" s="244" t="s">
        <v>109</v>
      </c>
      <c r="D14" s="245" t="s">
        <v>299</v>
      </c>
      <c r="E14" s="244">
        <v>8.0</v>
      </c>
      <c r="F14" s="244">
        <v>3.0</v>
      </c>
      <c r="G14" s="246" t="s">
        <v>23</v>
      </c>
      <c r="H14" s="279"/>
      <c r="I14" s="245" t="s">
        <v>23</v>
      </c>
    </row>
    <row r="15">
      <c r="A15" s="242" t="s">
        <v>26</v>
      </c>
      <c r="B15" s="245">
        <v>1.0</v>
      </c>
      <c r="C15" s="244" t="s">
        <v>29</v>
      </c>
      <c r="D15" s="245" t="s">
        <v>25</v>
      </c>
      <c r="E15" s="244">
        <v>2.0</v>
      </c>
      <c r="F15" s="244">
        <v>9.0</v>
      </c>
      <c r="G15" s="246" t="s">
        <v>14</v>
      </c>
      <c r="H15" s="279"/>
      <c r="I15" s="245" t="s">
        <v>14</v>
      </c>
    </row>
    <row r="16">
      <c r="A16" s="242" t="s">
        <v>26</v>
      </c>
      <c r="B16" s="245">
        <v>8.0</v>
      </c>
      <c r="C16" s="244" t="s">
        <v>236</v>
      </c>
      <c r="D16" s="245" t="s">
        <v>282</v>
      </c>
      <c r="E16" s="244">
        <v>10.0</v>
      </c>
      <c r="F16" s="244">
        <v>5.0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14.0</v>
      </c>
      <c r="C17" s="244" t="s">
        <v>45</v>
      </c>
      <c r="D17" s="245" t="s">
        <v>256</v>
      </c>
      <c r="E17" s="244">
        <v>4.0</v>
      </c>
      <c r="F17" s="244">
        <v>0.0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15.0</v>
      </c>
      <c r="C18" s="244" t="s">
        <v>300</v>
      </c>
      <c r="D18" s="245" t="s">
        <v>301</v>
      </c>
      <c r="E18" s="244">
        <v>0.0</v>
      </c>
      <c r="F18" s="244">
        <v>6.0</v>
      </c>
      <c r="G18" s="246" t="s">
        <v>14</v>
      </c>
      <c r="H18" s="279"/>
      <c r="I18" s="245" t="s">
        <v>14</v>
      </c>
    </row>
    <row r="19">
      <c r="A19" s="242" t="s">
        <v>26</v>
      </c>
      <c r="B19" s="245">
        <v>21.0</v>
      </c>
      <c r="C19" s="244" t="s">
        <v>230</v>
      </c>
      <c r="D19" s="245" t="s">
        <v>104</v>
      </c>
      <c r="E19" s="244">
        <v>5.0</v>
      </c>
      <c r="F19" s="244">
        <v>2.0</v>
      </c>
      <c r="G19" s="246" t="s">
        <v>23</v>
      </c>
      <c r="H19" s="279"/>
      <c r="I19" s="245" t="s">
        <v>23</v>
      </c>
    </row>
    <row r="20">
      <c r="A20" s="242" t="s">
        <v>37</v>
      </c>
      <c r="B20" s="245">
        <v>12.0</v>
      </c>
      <c r="C20" s="244" t="s">
        <v>218</v>
      </c>
      <c r="D20" s="245" t="s">
        <v>104</v>
      </c>
      <c r="E20" s="244">
        <v>8.0</v>
      </c>
      <c r="F20" s="244">
        <v>2.0</v>
      </c>
      <c r="G20" s="246" t="s">
        <v>23</v>
      </c>
      <c r="H20" s="279"/>
      <c r="I20" s="245" t="s">
        <v>23</v>
      </c>
    </row>
    <row r="21">
      <c r="A21" s="242" t="s">
        <v>39</v>
      </c>
      <c r="B21" s="298">
        <v>23.0</v>
      </c>
      <c r="C21" s="244" t="s">
        <v>302</v>
      </c>
      <c r="D21" s="245" t="s">
        <v>104</v>
      </c>
      <c r="E21" s="244">
        <v>11.0</v>
      </c>
      <c r="F21" s="244">
        <v>3.0</v>
      </c>
      <c r="G21" s="246" t="s">
        <v>23</v>
      </c>
      <c r="H21" s="279"/>
      <c r="I21" s="245" t="s">
        <v>23</v>
      </c>
    </row>
    <row r="22">
      <c r="A22" s="242" t="s">
        <v>39</v>
      </c>
      <c r="B22" s="298">
        <v>24.0</v>
      </c>
      <c r="C22" s="244" t="s">
        <v>18</v>
      </c>
      <c r="D22" s="245" t="s">
        <v>292</v>
      </c>
      <c r="E22" s="244">
        <v>3.0</v>
      </c>
      <c r="F22" s="244">
        <v>4.0</v>
      </c>
      <c r="G22" s="246" t="s">
        <v>40</v>
      </c>
      <c r="H22" s="279"/>
      <c r="I22" s="245" t="s">
        <v>40</v>
      </c>
    </row>
    <row r="23">
      <c r="A23" s="242" t="s">
        <v>43</v>
      </c>
      <c r="B23" s="245">
        <v>6.0</v>
      </c>
      <c r="C23" s="244" t="s">
        <v>245</v>
      </c>
      <c r="D23" s="245" t="s">
        <v>104</v>
      </c>
      <c r="E23" s="244">
        <v>2.0</v>
      </c>
      <c r="F23" s="244">
        <v>8.0</v>
      </c>
      <c r="G23" s="246" t="s">
        <v>14</v>
      </c>
      <c r="H23" s="279"/>
      <c r="I23" s="245" t="s">
        <v>14</v>
      </c>
    </row>
    <row r="24">
      <c r="A24" s="242" t="s">
        <v>43</v>
      </c>
      <c r="B24" s="245">
        <v>8.0</v>
      </c>
      <c r="C24" s="244" t="s">
        <v>250</v>
      </c>
      <c r="D24" s="245" t="s">
        <v>235</v>
      </c>
      <c r="E24" s="244">
        <v>1.0</v>
      </c>
      <c r="F24" s="244">
        <v>4.0</v>
      </c>
      <c r="G24" s="246" t="s">
        <v>14</v>
      </c>
      <c r="H24" s="279"/>
      <c r="I24" s="245" t="s">
        <v>14</v>
      </c>
    </row>
    <row r="25">
      <c r="A25" s="285" t="s">
        <v>43</v>
      </c>
      <c r="B25" s="257">
        <v>13.0</v>
      </c>
      <c r="C25" s="258" t="s">
        <v>303</v>
      </c>
      <c r="D25" s="257" t="s">
        <v>104</v>
      </c>
      <c r="E25" s="258">
        <v>5.0</v>
      </c>
      <c r="F25" s="258">
        <v>6.0</v>
      </c>
      <c r="G25" s="259" t="s">
        <v>14</v>
      </c>
      <c r="H25" s="279"/>
      <c r="I25" s="245" t="s">
        <v>14</v>
      </c>
    </row>
    <row r="26">
      <c r="A26" s="206"/>
      <c r="B26" s="219"/>
      <c r="C26" s="220"/>
      <c r="D26" s="219"/>
      <c r="E26" s="220"/>
      <c r="F26" s="220"/>
      <c r="G26" s="221"/>
      <c r="H26" s="279"/>
      <c r="I26" s="13"/>
    </row>
    <row r="27" ht="27.75" customHeight="1">
      <c r="A27" s="252" t="s">
        <v>304</v>
      </c>
      <c r="B27" s="11"/>
      <c r="C27" s="11"/>
      <c r="D27" s="11"/>
      <c r="E27" s="11"/>
      <c r="F27" s="11"/>
      <c r="G27" s="12"/>
      <c r="H27" s="287"/>
      <c r="I27" s="13"/>
    </row>
    <row r="28">
      <c r="A28" s="253" t="s">
        <v>43</v>
      </c>
      <c r="B28" s="303">
        <v>20.0</v>
      </c>
      <c r="C28" s="98" t="s">
        <v>254</v>
      </c>
      <c r="D28" s="254" t="s">
        <v>305</v>
      </c>
      <c r="E28" s="254">
        <v>5.0</v>
      </c>
      <c r="F28" s="254">
        <v>0.0</v>
      </c>
      <c r="G28" s="255" t="s">
        <v>23</v>
      </c>
      <c r="H28" s="279"/>
      <c r="I28" s="245" t="s">
        <v>23</v>
      </c>
    </row>
    <row r="29">
      <c r="A29" s="285" t="s">
        <v>43</v>
      </c>
      <c r="B29" s="304">
        <v>22.0</v>
      </c>
      <c r="C29" s="258" t="s">
        <v>18</v>
      </c>
      <c r="D29" s="257" t="s">
        <v>292</v>
      </c>
      <c r="E29" s="257">
        <v>0.0</v>
      </c>
      <c r="F29" s="257">
        <v>1.0</v>
      </c>
      <c r="G29" s="259" t="s">
        <v>14</v>
      </c>
      <c r="H29" s="279"/>
      <c r="I29" s="245" t="s">
        <v>14</v>
      </c>
    </row>
    <row r="30" ht="18.0" customHeight="1">
      <c r="A30" s="213" t="s">
        <v>286</v>
      </c>
      <c r="B30" s="45"/>
      <c r="C30" s="45"/>
      <c r="D30" s="214" t="s">
        <v>174</v>
      </c>
      <c r="E30" s="215">
        <f t="shared" ref="E30:F30" si="1">SUM(E8:E29)</f>
        <v>87</v>
      </c>
      <c r="F30" s="215">
        <f t="shared" si="1"/>
        <v>88</v>
      </c>
      <c r="G30" s="216"/>
      <c r="H30" s="277"/>
      <c r="I30" s="261"/>
    </row>
  </sheetData>
  <mergeCells count="3">
    <mergeCell ref="A5:G6"/>
    <mergeCell ref="A27:G27"/>
    <mergeCell ref="A30:C3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0"/>
    <col customWidth="1" min="2" max="2" width="3.14"/>
    <col customWidth="1" min="3" max="3" width="32.14"/>
    <col customWidth="1" min="4" max="4" width="44.71"/>
    <col customWidth="1" min="5" max="5" width="6.0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COUNTIF(G5:G29,"W")&amp;"-"&amp;COUNTIF(G5:G29,"L")&amp;"-"&amp;COUNTIF(G5:G29,"T")&amp;"-"&amp;COUNTIF(G5:G29,"OTL")</f>
        <v>10-9-0-0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9-8-0-0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306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155</v>
      </c>
      <c r="B8" s="306">
        <v>5.0</v>
      </c>
      <c r="C8" s="307" t="s">
        <v>158</v>
      </c>
      <c r="D8" s="306" t="s">
        <v>280</v>
      </c>
      <c r="E8" s="307">
        <v>5.0</v>
      </c>
      <c r="F8" s="307">
        <v>3.0</v>
      </c>
      <c r="G8" s="308" t="s">
        <v>23</v>
      </c>
      <c r="H8" s="279"/>
      <c r="I8" s="13"/>
    </row>
    <row r="9">
      <c r="A9" s="309" t="s">
        <v>155</v>
      </c>
      <c r="B9" s="310">
        <v>6.0</v>
      </c>
      <c r="C9" s="311" t="s">
        <v>120</v>
      </c>
      <c r="D9" s="310" t="s">
        <v>251</v>
      </c>
      <c r="E9" s="311" t="s">
        <v>75</v>
      </c>
      <c r="F9" s="313"/>
      <c r="G9" s="314"/>
      <c r="H9" s="277"/>
      <c r="I9" s="261"/>
    </row>
    <row r="10">
      <c r="A10" s="309" t="s">
        <v>155</v>
      </c>
      <c r="B10" s="310">
        <v>12.0</v>
      </c>
      <c r="C10" s="311" t="s">
        <v>307</v>
      </c>
      <c r="D10" s="310" t="s">
        <v>104</v>
      </c>
      <c r="E10" s="311">
        <v>1.0</v>
      </c>
      <c r="F10" s="311">
        <v>6.0</v>
      </c>
      <c r="G10" s="312" t="s">
        <v>14</v>
      </c>
      <c r="H10" s="279"/>
      <c r="I10" s="13"/>
    </row>
    <row r="11">
      <c r="A11" s="242" t="s">
        <v>17</v>
      </c>
      <c r="B11" s="245">
        <v>13.0</v>
      </c>
      <c r="C11" s="244" t="s">
        <v>308</v>
      </c>
      <c r="D11" s="245" t="s">
        <v>212</v>
      </c>
      <c r="E11" s="244">
        <v>9.0</v>
      </c>
      <c r="F11" s="244">
        <v>3.0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19.0</v>
      </c>
      <c r="C12" s="244" t="s">
        <v>245</v>
      </c>
      <c r="D12" s="245" t="s">
        <v>104</v>
      </c>
      <c r="E12" s="244">
        <v>2.0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17</v>
      </c>
      <c r="B13" s="245">
        <v>26.0</v>
      </c>
      <c r="C13" s="244" t="s">
        <v>254</v>
      </c>
      <c r="D13" s="245" t="s">
        <v>104</v>
      </c>
      <c r="E13" s="244">
        <v>5.0</v>
      </c>
      <c r="F13" s="244">
        <v>4.0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3.0</v>
      </c>
      <c r="C14" s="244" t="s">
        <v>45</v>
      </c>
      <c r="D14" s="245" t="s">
        <v>309</v>
      </c>
      <c r="E14" s="244">
        <v>4.0</v>
      </c>
      <c r="F14" s="244">
        <v>6.0</v>
      </c>
      <c r="G14" s="246" t="s">
        <v>14</v>
      </c>
      <c r="H14" s="279"/>
      <c r="I14" s="245" t="s">
        <v>14</v>
      </c>
    </row>
    <row r="15">
      <c r="A15" s="242" t="s">
        <v>26</v>
      </c>
      <c r="B15" s="245">
        <v>9.0</v>
      </c>
      <c r="C15" s="244" t="s">
        <v>224</v>
      </c>
      <c r="D15" s="245" t="s">
        <v>104</v>
      </c>
      <c r="E15" s="244">
        <v>3.0</v>
      </c>
      <c r="F15" s="244">
        <v>6.0</v>
      </c>
      <c r="G15" s="246" t="s">
        <v>14</v>
      </c>
      <c r="H15" s="279"/>
      <c r="I15" s="245" t="s">
        <v>14</v>
      </c>
    </row>
    <row r="16">
      <c r="A16" s="242" t="s">
        <v>26</v>
      </c>
      <c r="B16" s="245">
        <v>16.0</v>
      </c>
      <c r="C16" s="244" t="s">
        <v>310</v>
      </c>
      <c r="D16" s="245" t="s">
        <v>104</v>
      </c>
      <c r="E16" s="244">
        <v>9.0</v>
      </c>
      <c r="F16" s="244">
        <v>2.0</v>
      </c>
      <c r="G16" s="246" t="s">
        <v>23</v>
      </c>
      <c r="H16" s="279"/>
      <c r="I16" s="245" t="s">
        <v>23</v>
      </c>
    </row>
    <row r="17">
      <c r="A17" s="242" t="s">
        <v>311</v>
      </c>
      <c r="B17" s="245">
        <v>17.0</v>
      </c>
      <c r="C17" s="244" t="s">
        <v>247</v>
      </c>
      <c r="D17" s="245" t="s">
        <v>80</v>
      </c>
      <c r="E17" s="244">
        <v>1.0</v>
      </c>
      <c r="F17" s="244">
        <v>0.0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30.0</v>
      </c>
      <c r="C18" s="244" t="s">
        <v>312</v>
      </c>
      <c r="D18" s="245" t="s">
        <v>280</v>
      </c>
      <c r="E18" s="244">
        <v>4.0</v>
      </c>
      <c r="F18" s="244">
        <v>3.0</v>
      </c>
      <c r="G18" s="246" t="s">
        <v>23</v>
      </c>
      <c r="H18" s="279"/>
      <c r="I18" s="245" t="s">
        <v>23</v>
      </c>
    </row>
    <row r="19">
      <c r="A19" s="242" t="s">
        <v>37</v>
      </c>
      <c r="B19" s="245">
        <v>1.0</v>
      </c>
      <c r="C19" s="244" t="s">
        <v>182</v>
      </c>
      <c r="D19" s="245" t="s">
        <v>183</v>
      </c>
      <c r="E19" s="244">
        <v>3.0</v>
      </c>
      <c r="F19" s="244">
        <v>7.0</v>
      </c>
      <c r="G19" s="246" t="s">
        <v>14</v>
      </c>
      <c r="H19" s="279"/>
      <c r="I19" s="245" t="s">
        <v>14</v>
      </c>
    </row>
    <row r="20">
      <c r="A20" s="242" t="s">
        <v>37</v>
      </c>
      <c r="B20" s="245">
        <v>7.0</v>
      </c>
      <c r="C20" s="244" t="s">
        <v>229</v>
      </c>
      <c r="D20" s="245" t="s">
        <v>104</v>
      </c>
      <c r="E20" s="244">
        <v>6.0</v>
      </c>
      <c r="F20" s="244">
        <v>9.0</v>
      </c>
      <c r="G20" s="246" t="s">
        <v>14</v>
      </c>
      <c r="H20" s="279"/>
      <c r="I20" s="245" t="s">
        <v>14</v>
      </c>
    </row>
    <row r="21">
      <c r="A21" s="242" t="s">
        <v>39</v>
      </c>
      <c r="B21" s="298">
        <v>19.0</v>
      </c>
      <c r="C21" s="244" t="s">
        <v>313</v>
      </c>
      <c r="D21" s="245" t="s">
        <v>314</v>
      </c>
      <c r="E21" s="244">
        <v>6.0</v>
      </c>
      <c r="F21" s="244">
        <v>4.0</v>
      </c>
      <c r="G21" s="246" t="s">
        <v>23</v>
      </c>
      <c r="H21" s="279"/>
      <c r="I21" s="245" t="s">
        <v>23</v>
      </c>
    </row>
    <row r="22">
      <c r="A22" s="242" t="s">
        <v>39</v>
      </c>
      <c r="B22" s="298">
        <v>25.0</v>
      </c>
      <c r="C22" s="244" t="s">
        <v>239</v>
      </c>
      <c r="D22" s="245" t="s">
        <v>104</v>
      </c>
      <c r="E22" s="244">
        <v>5.0</v>
      </c>
      <c r="F22" s="244">
        <v>0.0</v>
      </c>
      <c r="G22" s="246" t="s">
        <v>23</v>
      </c>
      <c r="H22" s="279"/>
      <c r="I22" s="245" t="s">
        <v>23</v>
      </c>
    </row>
    <row r="23">
      <c r="A23" s="242" t="s">
        <v>39</v>
      </c>
      <c r="B23" s="298">
        <v>27.0</v>
      </c>
      <c r="C23" s="244" t="s">
        <v>18</v>
      </c>
      <c r="D23" s="245" t="s">
        <v>315</v>
      </c>
      <c r="E23" s="244">
        <v>0.0</v>
      </c>
      <c r="F23" s="244">
        <v>7.0</v>
      </c>
      <c r="G23" s="246" t="s">
        <v>14</v>
      </c>
      <c r="H23" s="279"/>
      <c r="I23" s="245" t="s">
        <v>14</v>
      </c>
    </row>
    <row r="24">
      <c r="A24" s="242" t="s">
        <v>43</v>
      </c>
      <c r="B24" s="245">
        <v>1.0</v>
      </c>
      <c r="C24" s="244" t="s">
        <v>302</v>
      </c>
      <c r="D24" s="245" t="s">
        <v>104</v>
      </c>
      <c r="E24" s="244">
        <v>10.0</v>
      </c>
      <c r="F24" s="244">
        <v>1.0</v>
      </c>
      <c r="G24" s="246" t="s">
        <v>23</v>
      </c>
      <c r="H24" s="279"/>
      <c r="I24" s="245" t="s">
        <v>23</v>
      </c>
    </row>
    <row r="25">
      <c r="A25" s="242" t="s">
        <v>43</v>
      </c>
      <c r="B25" s="245">
        <v>2.0</v>
      </c>
      <c r="C25" s="244" t="s">
        <v>29</v>
      </c>
      <c r="D25" s="245" t="s">
        <v>316</v>
      </c>
      <c r="E25" s="244">
        <v>2.0</v>
      </c>
      <c r="F25" s="244">
        <v>6.0</v>
      </c>
      <c r="G25" s="246" t="s">
        <v>14</v>
      </c>
      <c r="H25" s="279"/>
      <c r="I25" s="245" t="s">
        <v>14</v>
      </c>
    </row>
    <row r="26">
      <c r="A26" s="285" t="s">
        <v>43</v>
      </c>
      <c r="B26" s="257">
        <v>15.0</v>
      </c>
      <c r="C26" s="258" t="s">
        <v>248</v>
      </c>
      <c r="D26" s="257" t="s">
        <v>104</v>
      </c>
      <c r="E26" s="258">
        <v>6.0</v>
      </c>
      <c r="F26" s="258">
        <v>4.0</v>
      </c>
      <c r="G26" s="259" t="s">
        <v>23</v>
      </c>
      <c r="H26" s="279"/>
      <c r="I26" s="245" t="s">
        <v>23</v>
      </c>
    </row>
    <row r="27">
      <c r="A27" s="206"/>
      <c r="B27" s="219"/>
      <c r="C27" s="220"/>
      <c r="D27" s="219"/>
      <c r="E27" s="220"/>
      <c r="F27" s="220"/>
      <c r="G27" s="221"/>
      <c r="H27" s="279"/>
      <c r="I27" s="13"/>
    </row>
    <row r="28" ht="27.75" customHeight="1">
      <c r="A28" s="252" t="s">
        <v>317</v>
      </c>
      <c r="B28" s="11"/>
      <c r="C28" s="11"/>
      <c r="D28" s="11"/>
      <c r="E28" s="11"/>
      <c r="F28" s="11"/>
      <c r="G28" s="12"/>
      <c r="H28" s="287"/>
      <c r="I28" s="13"/>
    </row>
    <row r="29">
      <c r="A29" s="288" t="s">
        <v>43</v>
      </c>
      <c r="B29" s="315">
        <v>23.0</v>
      </c>
      <c r="C29" s="168" t="s">
        <v>250</v>
      </c>
      <c r="D29" s="289" t="s">
        <v>235</v>
      </c>
      <c r="E29" s="289">
        <v>4.0</v>
      </c>
      <c r="F29" s="289">
        <v>5.0</v>
      </c>
      <c r="G29" s="290" t="s">
        <v>14</v>
      </c>
      <c r="H29" s="279"/>
      <c r="I29" s="245" t="s">
        <v>14</v>
      </c>
    </row>
    <row r="30" ht="18.0" customHeight="1">
      <c r="A30" s="213" t="s">
        <v>173</v>
      </c>
      <c r="B30" s="45"/>
      <c r="C30" s="45"/>
      <c r="D30" s="214" t="s">
        <v>174</v>
      </c>
      <c r="E30" s="215">
        <f t="shared" ref="E30:F30" si="1">SUM(E8:E29)</f>
        <v>85</v>
      </c>
      <c r="F30" s="215">
        <f t="shared" si="1"/>
        <v>84</v>
      </c>
      <c r="G30" s="216"/>
      <c r="H30" s="277"/>
      <c r="I30" s="261"/>
    </row>
  </sheetData>
  <mergeCells count="3">
    <mergeCell ref="A5:G6"/>
    <mergeCell ref="A28:G28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4.0"/>
    <col customWidth="1" min="5" max="5" width="6.0"/>
    <col customWidth="1" min="6" max="6" width="5.0"/>
    <col customWidth="1" min="7" max="7" width="9.0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COUNTIF(G5:G27,"W")&amp;"-"&amp;COUNTIF(G5:G27,"L")&amp;"-"&amp;COUNTIF(G5:G27,"T")&amp;"-"&amp;COUNTIF(G5:G27,"OTL")</f>
        <v>13-5-1-0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11-3-1-0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157"/>
      <c r="B4" s="158"/>
      <c r="C4" s="159"/>
      <c r="D4" s="160"/>
      <c r="E4" s="161"/>
      <c r="F4" s="161"/>
      <c r="G4" s="162"/>
      <c r="H4" s="277"/>
      <c r="I4" s="262" t="s">
        <v>4</v>
      </c>
    </row>
    <row r="5">
      <c r="A5" s="228" t="s">
        <v>318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151</v>
      </c>
      <c r="B8" s="306">
        <v>29.0</v>
      </c>
      <c r="C8" s="307" t="s">
        <v>268</v>
      </c>
      <c r="D8" s="306" t="s">
        <v>280</v>
      </c>
      <c r="E8" s="307">
        <v>4.0</v>
      </c>
      <c r="F8" s="307">
        <v>3.0</v>
      </c>
      <c r="G8" s="308" t="s">
        <v>23</v>
      </c>
      <c r="H8" s="279"/>
      <c r="I8" s="13"/>
    </row>
    <row r="9">
      <c r="A9" s="309" t="s">
        <v>155</v>
      </c>
      <c r="B9" s="310">
        <v>11.0</v>
      </c>
      <c r="C9" s="311" t="s">
        <v>226</v>
      </c>
      <c r="D9" s="310" t="s">
        <v>104</v>
      </c>
      <c r="E9" s="311">
        <v>5.0</v>
      </c>
      <c r="F9" s="311">
        <v>6.0</v>
      </c>
      <c r="G9" s="312" t="s">
        <v>14</v>
      </c>
      <c r="H9" s="277"/>
      <c r="I9" s="261"/>
    </row>
    <row r="10">
      <c r="A10" s="242" t="s">
        <v>17</v>
      </c>
      <c r="B10" s="245">
        <v>14.0</v>
      </c>
      <c r="C10" s="244" t="s">
        <v>319</v>
      </c>
      <c r="D10" s="245" t="s">
        <v>301</v>
      </c>
      <c r="E10" s="244">
        <v>6.0</v>
      </c>
      <c r="F10" s="244">
        <v>3.0</v>
      </c>
      <c r="G10" s="246" t="s">
        <v>23</v>
      </c>
      <c r="H10" s="279"/>
      <c r="I10" s="245" t="s">
        <v>23</v>
      </c>
    </row>
    <row r="11">
      <c r="A11" s="242" t="s">
        <v>17</v>
      </c>
      <c r="B11" s="245">
        <v>20.0</v>
      </c>
      <c r="C11" s="244" t="s">
        <v>254</v>
      </c>
      <c r="D11" s="245" t="s">
        <v>104</v>
      </c>
      <c r="E11" s="244">
        <v>2.0</v>
      </c>
      <c r="F11" s="244">
        <v>0.0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21.0</v>
      </c>
      <c r="C12" s="244" t="s">
        <v>120</v>
      </c>
      <c r="D12" s="245" t="s">
        <v>251</v>
      </c>
      <c r="E12" s="244">
        <v>8.0</v>
      </c>
      <c r="F12" s="244">
        <v>6.0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25.0</v>
      </c>
      <c r="C13" s="244" t="s">
        <v>268</v>
      </c>
      <c r="D13" s="245" t="s">
        <v>104</v>
      </c>
      <c r="E13" s="244">
        <v>4.0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17</v>
      </c>
      <c r="B14" s="245">
        <v>27.0</v>
      </c>
      <c r="C14" s="244" t="s">
        <v>298</v>
      </c>
      <c r="D14" s="245" t="s">
        <v>104</v>
      </c>
      <c r="E14" s="244" t="s">
        <v>75</v>
      </c>
      <c r="F14" s="15"/>
      <c r="G14" s="246" t="s">
        <v>35</v>
      </c>
      <c r="H14" s="279"/>
      <c r="I14" s="245" t="s">
        <v>35</v>
      </c>
    </row>
    <row r="15">
      <c r="A15" s="242" t="s">
        <v>26</v>
      </c>
      <c r="B15" s="245">
        <v>1.0</v>
      </c>
      <c r="C15" s="244" t="s">
        <v>236</v>
      </c>
      <c r="D15" s="245" t="s">
        <v>237</v>
      </c>
      <c r="E15" s="244">
        <v>7.0</v>
      </c>
      <c r="F15" s="244">
        <v>3.0</v>
      </c>
      <c r="G15" s="246" t="s">
        <v>23</v>
      </c>
      <c r="H15" s="279"/>
      <c r="I15" s="245" t="s">
        <v>23</v>
      </c>
    </row>
    <row r="16">
      <c r="A16" s="242" t="s">
        <v>26</v>
      </c>
      <c r="B16" s="245">
        <v>4.0</v>
      </c>
      <c r="C16" s="244" t="s">
        <v>308</v>
      </c>
      <c r="D16" s="245" t="s">
        <v>212</v>
      </c>
      <c r="E16" s="244">
        <v>5.0</v>
      </c>
      <c r="F16" s="244">
        <v>2.0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10.0</v>
      </c>
      <c r="C17" s="244" t="s">
        <v>239</v>
      </c>
      <c r="D17" s="245" t="s">
        <v>104</v>
      </c>
      <c r="E17" s="244">
        <v>8.0</v>
      </c>
      <c r="F17" s="244">
        <v>1.0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12.0</v>
      </c>
      <c r="C18" s="244" t="s">
        <v>250</v>
      </c>
      <c r="D18" s="245" t="s">
        <v>235</v>
      </c>
      <c r="E18" s="244">
        <v>5.0</v>
      </c>
      <c r="F18" s="244">
        <v>6.0</v>
      </c>
      <c r="G18" s="246" t="s">
        <v>14</v>
      </c>
      <c r="H18" s="279"/>
      <c r="I18" s="245" t="s">
        <v>14</v>
      </c>
    </row>
    <row r="19">
      <c r="A19" s="309" t="s">
        <v>159</v>
      </c>
      <c r="B19" s="310">
        <v>17.0</v>
      </c>
      <c r="C19" s="311" t="s">
        <v>320</v>
      </c>
      <c r="D19" s="310" t="s">
        <v>321</v>
      </c>
      <c r="E19" s="311">
        <v>3.0</v>
      </c>
      <c r="F19" s="311">
        <v>4.0</v>
      </c>
      <c r="G19" s="312" t="s">
        <v>14</v>
      </c>
      <c r="H19" s="279"/>
      <c r="I19" s="13"/>
    </row>
    <row r="20">
      <c r="A20" s="309" t="s">
        <v>159</v>
      </c>
      <c r="B20" s="310">
        <v>18.0</v>
      </c>
      <c r="C20" s="311" t="s">
        <v>322</v>
      </c>
      <c r="D20" s="310" t="s">
        <v>321</v>
      </c>
      <c r="E20" s="311">
        <v>7.0</v>
      </c>
      <c r="F20" s="311">
        <v>2.0</v>
      </c>
      <c r="G20" s="312" t="s">
        <v>23</v>
      </c>
      <c r="H20" s="279"/>
      <c r="I20" s="13"/>
    </row>
    <row r="21">
      <c r="A21" s="242" t="s">
        <v>37</v>
      </c>
      <c r="B21" s="245">
        <v>1.0</v>
      </c>
      <c r="C21" s="244" t="s">
        <v>323</v>
      </c>
      <c r="D21" s="245" t="s">
        <v>104</v>
      </c>
      <c r="E21" s="244">
        <v>6.0</v>
      </c>
      <c r="F21" s="244">
        <v>7.0</v>
      </c>
      <c r="G21" s="246" t="s">
        <v>14</v>
      </c>
      <c r="H21" s="279"/>
      <c r="I21" s="245" t="s">
        <v>14</v>
      </c>
    </row>
    <row r="22">
      <c r="A22" s="242" t="s">
        <v>39</v>
      </c>
      <c r="B22" s="298">
        <v>19.0</v>
      </c>
      <c r="C22" s="244" t="s">
        <v>230</v>
      </c>
      <c r="D22" s="245" t="s">
        <v>104</v>
      </c>
      <c r="E22" s="244">
        <v>8.0</v>
      </c>
      <c r="F22" s="244">
        <v>3.0</v>
      </c>
      <c r="G22" s="246" t="s">
        <v>23</v>
      </c>
      <c r="H22" s="279"/>
      <c r="I22" s="245" t="s">
        <v>23</v>
      </c>
    </row>
    <row r="23">
      <c r="A23" s="242" t="s">
        <v>39</v>
      </c>
      <c r="B23" s="298">
        <v>26.0</v>
      </c>
      <c r="C23" s="244" t="s">
        <v>245</v>
      </c>
      <c r="D23" s="245" t="s">
        <v>104</v>
      </c>
      <c r="E23" s="244">
        <v>4.0</v>
      </c>
      <c r="F23" s="244">
        <v>2.0</v>
      </c>
      <c r="G23" s="246" t="s">
        <v>23</v>
      </c>
      <c r="H23" s="279"/>
      <c r="I23" s="245" t="s">
        <v>23</v>
      </c>
    </row>
    <row r="24">
      <c r="A24" s="242" t="s">
        <v>39</v>
      </c>
      <c r="B24" s="298">
        <v>27.0</v>
      </c>
      <c r="C24" s="244" t="s">
        <v>300</v>
      </c>
      <c r="D24" s="245" t="s">
        <v>301</v>
      </c>
      <c r="E24" s="244">
        <v>3.0</v>
      </c>
      <c r="F24" s="244">
        <v>6.0</v>
      </c>
      <c r="G24" s="246" t="s">
        <v>14</v>
      </c>
      <c r="H24" s="279"/>
      <c r="I24" s="245" t="s">
        <v>14</v>
      </c>
    </row>
    <row r="25">
      <c r="A25" s="242" t="s">
        <v>43</v>
      </c>
      <c r="B25" s="245">
        <v>2.0</v>
      </c>
      <c r="C25" s="244" t="s">
        <v>158</v>
      </c>
      <c r="D25" s="245" t="s">
        <v>280</v>
      </c>
      <c r="E25" s="244">
        <v>4.0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43</v>
      </c>
      <c r="B26" s="245">
        <v>3.0</v>
      </c>
      <c r="C26" s="244" t="s">
        <v>45</v>
      </c>
      <c r="D26" s="245" t="s">
        <v>315</v>
      </c>
      <c r="E26" s="244">
        <v>4.0</v>
      </c>
      <c r="F26" s="244">
        <v>3.0</v>
      </c>
      <c r="G26" s="246" t="s">
        <v>23</v>
      </c>
      <c r="H26" s="279"/>
      <c r="I26" s="245" t="s">
        <v>23</v>
      </c>
    </row>
    <row r="27">
      <c r="A27" s="285" t="s">
        <v>43</v>
      </c>
      <c r="B27" s="257">
        <v>9.0</v>
      </c>
      <c r="C27" s="258" t="s">
        <v>224</v>
      </c>
      <c r="D27" s="257" t="s">
        <v>104</v>
      </c>
      <c r="E27" s="316"/>
      <c r="F27" s="316"/>
      <c r="G27" s="317"/>
      <c r="H27" s="277"/>
      <c r="I27" s="261"/>
    </row>
    <row r="28">
      <c r="A28" s="157"/>
      <c r="B28" s="158"/>
      <c r="C28" s="158"/>
      <c r="D28" s="161"/>
      <c r="E28" s="161"/>
      <c r="F28" s="161"/>
      <c r="G28" s="162"/>
      <c r="H28" s="277"/>
      <c r="I28" s="261"/>
    </row>
    <row r="29" ht="18.0" customHeight="1">
      <c r="A29" s="213" t="s">
        <v>286</v>
      </c>
      <c r="B29" s="45"/>
      <c r="C29" s="45"/>
      <c r="D29" s="214" t="s">
        <v>174</v>
      </c>
      <c r="E29" s="215">
        <f t="shared" ref="E29:F29" si="1">SUM(E8:E27)</f>
        <v>93</v>
      </c>
      <c r="F29" s="215">
        <f t="shared" si="1"/>
        <v>63</v>
      </c>
      <c r="G29" s="216"/>
      <c r="H29" s="277"/>
      <c r="I29" s="261"/>
    </row>
  </sheetData>
  <mergeCells count="2">
    <mergeCell ref="A5:G6"/>
    <mergeCell ref="A29:C29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33.14"/>
    <col customWidth="1" min="4" max="4" width="42.57"/>
    <col customWidth="1" min="5" max="5" width="6.29"/>
    <col customWidth="1" min="6" max="6" width="5.86"/>
    <col customWidth="1" min="7" max="7" width="7.57"/>
    <col customWidth="1" min="8" max="8" width="8.86"/>
    <col customWidth="1" min="9" max="9" width="7.57"/>
  </cols>
  <sheetData>
    <row r="1">
      <c r="A1" s="141"/>
      <c r="B1" s="142"/>
      <c r="C1" s="143" t="s">
        <v>0</v>
      </c>
      <c r="D1" s="3" t="str">
        <f>COUNTIF(G4:G37,"W")&amp;"-"&amp;COUNTIF(G4:G37,"L")&amp;"-"&amp;COUNTIF(G4:G37,"T")&amp;"-"&amp;COUNTIF(G4:G37,"OTL")</f>
        <v>21-4-0-0</v>
      </c>
      <c r="E1" s="144"/>
      <c r="F1" s="144"/>
      <c r="G1" s="145"/>
      <c r="H1" s="277"/>
      <c r="I1" s="260"/>
    </row>
    <row r="2">
      <c r="A2" s="147"/>
      <c r="B2" s="148"/>
      <c r="C2" s="94" t="s">
        <v>1</v>
      </c>
      <c r="D2" s="8" t="str">
        <f>COUNTIF(I4:I37,"W")&amp;"-"&amp;COUNTIF(I4:I37,"L")&amp;"-"&amp;COUNTIF(I4:I37,"T")&amp;"-"&amp;COUNTIF(I4:I37,"OTL")</f>
        <v>17-2-0-0</v>
      </c>
      <c r="E2" s="149"/>
      <c r="F2" s="149"/>
      <c r="G2" s="150"/>
      <c r="H2" s="277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261"/>
    </row>
    <row r="4">
      <c r="A4" s="318"/>
      <c r="B4" s="158"/>
      <c r="C4" s="159"/>
      <c r="D4" s="160"/>
      <c r="E4" s="161"/>
      <c r="F4" s="161"/>
      <c r="G4" s="162"/>
      <c r="H4" s="277"/>
      <c r="I4" s="261"/>
    </row>
    <row r="5">
      <c r="A5" s="228" t="s">
        <v>324</v>
      </c>
      <c r="B5" s="2"/>
      <c r="C5" s="2"/>
      <c r="D5" s="2"/>
      <c r="E5" s="2"/>
      <c r="F5" s="2"/>
      <c r="G5" s="4"/>
      <c r="H5" s="278"/>
      <c r="I5" s="261"/>
    </row>
    <row r="6">
      <c r="A6" s="166"/>
      <c r="B6" s="11"/>
      <c r="C6" s="11"/>
      <c r="D6" s="11"/>
      <c r="E6" s="11"/>
      <c r="F6" s="11"/>
      <c r="G6" s="12"/>
      <c r="H6" s="278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261"/>
    </row>
    <row r="8">
      <c r="A8" s="305" t="s">
        <v>155</v>
      </c>
      <c r="B8" s="306">
        <v>7.0</v>
      </c>
      <c r="C8" s="307" t="s">
        <v>310</v>
      </c>
      <c r="D8" s="306" t="s">
        <v>104</v>
      </c>
      <c r="E8" s="307">
        <v>11.0</v>
      </c>
      <c r="F8" s="307">
        <v>1.0</v>
      </c>
      <c r="G8" s="308" t="s">
        <v>23</v>
      </c>
      <c r="H8" s="277"/>
      <c r="I8" s="261"/>
    </row>
    <row r="9">
      <c r="A9" s="242" t="s">
        <v>17</v>
      </c>
      <c r="B9" s="245">
        <v>12.0</v>
      </c>
      <c r="C9" s="244" t="s">
        <v>230</v>
      </c>
      <c r="D9" s="245" t="s">
        <v>104</v>
      </c>
      <c r="E9" s="244">
        <v>4.0</v>
      </c>
      <c r="F9" s="244">
        <v>1.0</v>
      </c>
      <c r="G9" s="246" t="s">
        <v>23</v>
      </c>
      <c r="H9" s="319"/>
      <c r="I9" s="276" t="s">
        <v>23</v>
      </c>
    </row>
    <row r="10">
      <c r="A10" s="242" t="s">
        <v>17</v>
      </c>
      <c r="B10" s="245">
        <v>15.0</v>
      </c>
      <c r="C10" s="244" t="s">
        <v>325</v>
      </c>
      <c r="D10" s="245" t="s">
        <v>316</v>
      </c>
      <c r="E10" s="244">
        <v>5.0</v>
      </c>
      <c r="F10" s="244">
        <v>2.0</v>
      </c>
      <c r="G10" s="246" t="s">
        <v>23</v>
      </c>
      <c r="H10" s="319"/>
      <c r="I10" s="276" t="s">
        <v>23</v>
      </c>
    </row>
    <row r="11">
      <c r="A11" s="242" t="s">
        <v>17</v>
      </c>
      <c r="B11" s="245">
        <v>21.0</v>
      </c>
      <c r="C11" s="244" t="s">
        <v>248</v>
      </c>
      <c r="D11" s="245" t="s">
        <v>104</v>
      </c>
      <c r="E11" s="244">
        <v>10.0</v>
      </c>
      <c r="F11" s="244">
        <v>0.0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22.0</v>
      </c>
      <c r="C12" s="244" t="s">
        <v>326</v>
      </c>
      <c r="D12" s="245" t="s">
        <v>251</v>
      </c>
      <c r="E12" s="244">
        <v>1.0</v>
      </c>
      <c r="F12" s="244">
        <v>2.0</v>
      </c>
      <c r="G12" s="246" t="s">
        <v>14</v>
      </c>
      <c r="H12" s="279"/>
      <c r="I12" s="245" t="s">
        <v>14</v>
      </c>
    </row>
    <row r="13">
      <c r="A13" s="242" t="s">
        <v>17</v>
      </c>
      <c r="B13" s="245">
        <v>26.0</v>
      </c>
      <c r="C13" s="244" t="s">
        <v>327</v>
      </c>
      <c r="D13" s="245" t="s">
        <v>104</v>
      </c>
      <c r="E13" s="244">
        <v>4.0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17</v>
      </c>
      <c r="B14" s="245">
        <v>28.0</v>
      </c>
      <c r="C14" s="244" t="s">
        <v>310</v>
      </c>
      <c r="D14" s="245" t="s">
        <v>104</v>
      </c>
      <c r="E14" s="244">
        <v>10.0</v>
      </c>
      <c r="F14" s="244">
        <v>0.0</v>
      </c>
      <c r="G14" s="246" t="s">
        <v>23</v>
      </c>
      <c r="H14" s="279"/>
      <c r="I14" s="245" t="s">
        <v>23</v>
      </c>
    </row>
    <row r="15">
      <c r="A15" s="309" t="s">
        <v>159</v>
      </c>
      <c r="B15" s="310">
        <v>4.0</v>
      </c>
      <c r="C15" s="311" t="s">
        <v>328</v>
      </c>
      <c r="D15" s="310" t="s">
        <v>104</v>
      </c>
      <c r="E15" s="311">
        <v>8.0</v>
      </c>
      <c r="F15" s="311">
        <v>0.0</v>
      </c>
      <c r="G15" s="312" t="s">
        <v>23</v>
      </c>
      <c r="H15" s="277"/>
      <c r="I15" s="261"/>
    </row>
    <row r="16">
      <c r="A16" s="242" t="s">
        <v>26</v>
      </c>
      <c r="B16" s="245">
        <v>5.0</v>
      </c>
      <c r="C16" s="244" t="s">
        <v>329</v>
      </c>
      <c r="D16" s="245" t="s">
        <v>315</v>
      </c>
      <c r="E16" s="244">
        <v>5.0</v>
      </c>
      <c r="F16" s="244">
        <v>4.0</v>
      </c>
      <c r="G16" s="246" t="s">
        <v>23</v>
      </c>
      <c r="H16" s="279"/>
      <c r="I16" s="245" t="s">
        <v>23</v>
      </c>
    </row>
    <row r="17">
      <c r="A17" s="242" t="s">
        <v>26</v>
      </c>
      <c r="B17" s="245">
        <v>11.0</v>
      </c>
      <c r="C17" s="244" t="s">
        <v>330</v>
      </c>
      <c r="D17" s="245" t="s">
        <v>104</v>
      </c>
      <c r="E17" s="244">
        <v>8.0</v>
      </c>
      <c r="F17" s="244">
        <v>0.0</v>
      </c>
      <c r="G17" s="246" t="s">
        <v>23</v>
      </c>
      <c r="H17" s="279"/>
      <c r="I17" s="245" t="s">
        <v>23</v>
      </c>
    </row>
    <row r="18">
      <c r="A18" s="242" t="s">
        <v>26</v>
      </c>
      <c r="B18" s="245">
        <v>13.0</v>
      </c>
      <c r="C18" s="244" t="s">
        <v>250</v>
      </c>
      <c r="D18" s="245" t="s">
        <v>235</v>
      </c>
      <c r="E18" s="244">
        <v>3.0</v>
      </c>
      <c r="F18" s="244">
        <v>2.0</v>
      </c>
      <c r="G18" s="246" t="s">
        <v>23</v>
      </c>
      <c r="H18" s="279"/>
      <c r="I18" s="245" t="s">
        <v>23</v>
      </c>
    </row>
    <row r="19">
      <c r="A19" s="242" t="s">
        <v>26</v>
      </c>
      <c r="B19" s="245">
        <v>18.0</v>
      </c>
      <c r="C19" s="244" t="s">
        <v>331</v>
      </c>
      <c r="D19" s="245" t="s">
        <v>104</v>
      </c>
      <c r="E19" s="244">
        <v>6.0</v>
      </c>
      <c r="F19" s="244">
        <v>4.0</v>
      </c>
      <c r="G19" s="246" t="s">
        <v>23</v>
      </c>
      <c r="H19" s="279"/>
      <c r="I19" s="245" t="s">
        <v>23</v>
      </c>
    </row>
    <row r="20">
      <c r="A20" s="242" t="s">
        <v>26</v>
      </c>
      <c r="B20" s="245">
        <v>30.0</v>
      </c>
      <c r="C20" s="244" t="s">
        <v>236</v>
      </c>
      <c r="D20" s="245" t="s">
        <v>332</v>
      </c>
      <c r="E20" s="244">
        <v>7.0</v>
      </c>
      <c r="F20" s="244">
        <v>1.0</v>
      </c>
      <c r="G20" s="246" t="s">
        <v>23</v>
      </c>
      <c r="H20" s="279"/>
      <c r="I20" s="245" t="s">
        <v>23</v>
      </c>
    </row>
    <row r="21">
      <c r="A21" s="242" t="s">
        <v>37</v>
      </c>
      <c r="B21" s="245">
        <v>2.0</v>
      </c>
      <c r="C21" s="244" t="s">
        <v>158</v>
      </c>
      <c r="D21" s="245" t="s">
        <v>280</v>
      </c>
      <c r="E21" s="244">
        <v>10.0</v>
      </c>
      <c r="F21" s="244">
        <v>1.0</v>
      </c>
      <c r="G21" s="246" t="s">
        <v>23</v>
      </c>
      <c r="H21" s="279"/>
      <c r="I21" s="245" t="s">
        <v>23</v>
      </c>
    </row>
    <row r="22">
      <c r="A22" s="309" t="s">
        <v>209</v>
      </c>
      <c r="B22" s="310">
        <v>10.0</v>
      </c>
      <c r="C22" s="311" t="s">
        <v>333</v>
      </c>
      <c r="D22" s="310" t="s">
        <v>334</v>
      </c>
      <c r="E22" s="311">
        <v>1.0</v>
      </c>
      <c r="F22" s="311">
        <v>2.0</v>
      </c>
      <c r="G22" s="312" t="s">
        <v>14</v>
      </c>
      <c r="H22" s="277"/>
      <c r="I22" s="261"/>
    </row>
    <row r="23">
      <c r="A23" s="242" t="s">
        <v>37</v>
      </c>
      <c r="B23" s="245">
        <v>11.0</v>
      </c>
      <c r="C23" s="244" t="s">
        <v>247</v>
      </c>
      <c r="D23" s="245" t="s">
        <v>335</v>
      </c>
      <c r="E23" s="244">
        <v>5.0</v>
      </c>
      <c r="F23" s="244">
        <v>1.0</v>
      </c>
      <c r="G23" s="246" t="s">
        <v>23</v>
      </c>
      <c r="H23" s="279"/>
      <c r="I23" s="245" t="s">
        <v>23</v>
      </c>
    </row>
    <row r="24">
      <c r="A24" s="242" t="s">
        <v>39</v>
      </c>
      <c r="B24" s="245">
        <v>20.0</v>
      </c>
      <c r="C24" s="244" t="s">
        <v>336</v>
      </c>
      <c r="D24" s="245" t="s">
        <v>104</v>
      </c>
      <c r="E24" s="244">
        <v>7.0</v>
      </c>
      <c r="F24" s="244">
        <v>0.0</v>
      </c>
      <c r="G24" s="246" t="s">
        <v>23</v>
      </c>
      <c r="H24" s="279"/>
      <c r="I24" s="245" t="s">
        <v>23</v>
      </c>
    </row>
    <row r="25">
      <c r="A25" s="309" t="s">
        <v>164</v>
      </c>
      <c r="B25" s="310">
        <v>21.0</v>
      </c>
      <c r="C25" s="311" t="s">
        <v>337</v>
      </c>
      <c r="D25" s="310" t="s">
        <v>338</v>
      </c>
      <c r="E25" s="311">
        <v>4.0</v>
      </c>
      <c r="F25" s="311">
        <v>3.0</v>
      </c>
      <c r="G25" s="312" t="s">
        <v>23</v>
      </c>
      <c r="H25" s="277"/>
      <c r="I25" s="261"/>
    </row>
    <row r="26">
      <c r="A26" s="309" t="s">
        <v>164</v>
      </c>
      <c r="B26" s="310">
        <v>27.0</v>
      </c>
      <c r="C26" s="311" t="s">
        <v>339</v>
      </c>
      <c r="D26" s="310" t="s">
        <v>104</v>
      </c>
      <c r="E26" s="311">
        <v>9.0</v>
      </c>
      <c r="F26" s="311">
        <v>3.0</v>
      </c>
      <c r="G26" s="312" t="s">
        <v>23</v>
      </c>
      <c r="H26" s="277"/>
      <c r="I26" s="261"/>
    </row>
    <row r="27">
      <c r="A27" s="242" t="s">
        <v>43</v>
      </c>
      <c r="B27" s="245">
        <v>3.0</v>
      </c>
      <c r="C27" s="244" t="s">
        <v>224</v>
      </c>
      <c r="D27" s="245" t="s">
        <v>104</v>
      </c>
      <c r="E27" s="244">
        <v>5.0</v>
      </c>
      <c r="F27" s="244">
        <v>4.0</v>
      </c>
      <c r="G27" s="246" t="s">
        <v>23</v>
      </c>
      <c r="H27" s="279"/>
      <c r="I27" s="245" t="s">
        <v>23</v>
      </c>
    </row>
    <row r="28">
      <c r="A28" s="242" t="s">
        <v>43</v>
      </c>
      <c r="B28" s="245">
        <v>4.0</v>
      </c>
      <c r="C28" s="244" t="s">
        <v>300</v>
      </c>
      <c r="D28" s="245" t="s">
        <v>301</v>
      </c>
      <c r="E28" s="244">
        <v>1.0</v>
      </c>
      <c r="F28" s="244">
        <v>5.0</v>
      </c>
      <c r="G28" s="246" t="s">
        <v>14</v>
      </c>
      <c r="H28" s="279"/>
      <c r="I28" s="245" t="s">
        <v>14</v>
      </c>
    </row>
    <row r="29">
      <c r="A29" s="309" t="s">
        <v>240</v>
      </c>
      <c r="B29" s="310">
        <v>10.0</v>
      </c>
      <c r="C29" s="311" t="s">
        <v>340</v>
      </c>
      <c r="D29" s="310" t="s">
        <v>341</v>
      </c>
      <c r="E29" s="311">
        <v>1.0</v>
      </c>
      <c r="F29" s="311">
        <v>3.0</v>
      </c>
      <c r="G29" s="312" t="s">
        <v>14</v>
      </c>
      <c r="H29" s="277"/>
      <c r="I29" s="261"/>
    </row>
    <row r="30">
      <c r="A30" s="320" t="s">
        <v>240</v>
      </c>
      <c r="B30" s="321">
        <v>11.0</v>
      </c>
      <c r="C30" s="322" t="s">
        <v>342</v>
      </c>
      <c r="D30" s="321" t="s">
        <v>341</v>
      </c>
      <c r="E30" s="322" t="s">
        <v>222</v>
      </c>
      <c r="F30" s="11"/>
      <c r="G30" s="12"/>
      <c r="H30" s="277"/>
      <c r="I30" s="261"/>
    </row>
    <row r="31">
      <c r="A31" s="157"/>
      <c r="B31" s="158"/>
      <c r="C31" s="158"/>
      <c r="D31" s="161"/>
      <c r="E31" s="161"/>
      <c r="F31" s="161"/>
      <c r="G31" s="162"/>
      <c r="H31" s="277"/>
      <c r="I31" s="261"/>
    </row>
    <row r="32">
      <c r="A32" s="228" t="s">
        <v>343</v>
      </c>
      <c r="B32" s="2"/>
      <c r="C32" s="2"/>
      <c r="D32" s="2"/>
      <c r="E32" s="2"/>
      <c r="F32" s="2"/>
      <c r="G32" s="2"/>
      <c r="H32" s="278"/>
      <c r="I32" s="261"/>
    </row>
    <row r="33">
      <c r="A33" s="166"/>
      <c r="B33" s="11"/>
      <c r="C33" s="11"/>
      <c r="D33" s="11"/>
      <c r="E33" s="11"/>
      <c r="F33" s="11"/>
      <c r="G33" s="11"/>
      <c r="H33" s="278"/>
      <c r="I33" s="261"/>
    </row>
    <row r="34">
      <c r="A34" s="167" t="s">
        <v>148</v>
      </c>
      <c r="B34" s="158"/>
      <c r="C34" s="168" t="s">
        <v>149</v>
      </c>
      <c r="D34" s="168" t="s">
        <v>150</v>
      </c>
      <c r="E34" s="168" t="s">
        <v>7</v>
      </c>
      <c r="F34" s="168" t="s">
        <v>8</v>
      </c>
      <c r="G34" s="169" t="s">
        <v>94</v>
      </c>
      <c r="H34" s="277"/>
      <c r="I34" s="262" t="s">
        <v>4</v>
      </c>
    </row>
    <row r="35">
      <c r="A35" s="253" t="s">
        <v>43</v>
      </c>
      <c r="B35" s="303">
        <v>18.0</v>
      </c>
      <c r="C35" s="98" t="s">
        <v>232</v>
      </c>
      <c r="D35" s="254" t="s">
        <v>344</v>
      </c>
      <c r="E35" s="254">
        <v>4.0</v>
      </c>
      <c r="F35" s="254">
        <v>1.0</v>
      </c>
      <c r="G35" s="255" t="s">
        <v>23</v>
      </c>
      <c r="H35" s="279"/>
      <c r="I35" s="245" t="s">
        <v>23</v>
      </c>
    </row>
    <row r="36">
      <c r="A36" s="242" t="s">
        <v>43</v>
      </c>
      <c r="B36" s="298">
        <v>25.0</v>
      </c>
      <c r="C36" s="244" t="s">
        <v>229</v>
      </c>
      <c r="D36" s="245" t="s">
        <v>345</v>
      </c>
      <c r="E36" s="245">
        <v>8.0</v>
      </c>
      <c r="F36" s="245">
        <v>5.0</v>
      </c>
      <c r="G36" s="246" t="s">
        <v>23</v>
      </c>
      <c r="H36" s="279"/>
      <c r="I36" s="245" t="s">
        <v>23</v>
      </c>
    </row>
    <row r="37">
      <c r="A37" s="285" t="s">
        <v>43</v>
      </c>
      <c r="B37" s="304">
        <v>26.0</v>
      </c>
      <c r="C37" s="258" t="s">
        <v>300</v>
      </c>
      <c r="D37" s="257" t="s">
        <v>345</v>
      </c>
      <c r="E37" s="257">
        <v>3.0</v>
      </c>
      <c r="F37" s="257">
        <v>2.0</v>
      </c>
      <c r="G37" s="259" t="s">
        <v>23</v>
      </c>
      <c r="H37" s="279"/>
      <c r="I37" s="245" t="s">
        <v>23</v>
      </c>
    </row>
    <row r="38" ht="18.0" customHeight="1">
      <c r="A38" s="213" t="s">
        <v>286</v>
      </c>
      <c r="B38" s="45"/>
      <c r="C38" s="45"/>
      <c r="D38" s="214" t="s">
        <v>346</v>
      </c>
      <c r="E38" s="215">
        <f t="shared" ref="E38:F38" si="1">sum(E8:E37)</f>
        <v>140</v>
      </c>
      <c r="F38" s="215">
        <f t="shared" si="1"/>
        <v>50</v>
      </c>
      <c r="G38" s="323"/>
      <c r="H38" s="277"/>
      <c r="I38" s="261"/>
    </row>
  </sheetData>
  <mergeCells count="4">
    <mergeCell ref="A5:G6"/>
    <mergeCell ref="E30:G30"/>
    <mergeCell ref="A32:G33"/>
    <mergeCell ref="A38:C3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29"/>
    <col customWidth="1" min="5" max="5" width="5.29"/>
    <col customWidth="1" min="6" max="6" width="5.86"/>
    <col customWidth="1" min="7" max="7" width="7.57"/>
    <col customWidth="1" min="8" max="8" width="15.14"/>
    <col customWidth="1" min="9" max="9" width="7.57"/>
  </cols>
  <sheetData>
    <row r="1">
      <c r="A1" s="141"/>
      <c r="B1" s="142"/>
      <c r="C1" s="143" t="s">
        <v>0</v>
      </c>
      <c r="D1" s="3" t="str">
        <f>COUNTIF(G5:G34,"W")&amp;"-"&amp;COUNTIF(G5:G34,"L")&amp;"-"&amp;COUNTIF(G5:G34,"T")&amp;"-"&amp;COUNTIF(G5:G34,"OTL")</f>
        <v>16-7-0-2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COUNTIF(I5:I35,"W")&amp;"-"&amp;COUNTIF(I5:I35,"L")&amp;"-"&amp;COUNTIF(I5:I35,"T")&amp;"-"&amp;COUNTIF(I5:I35,"OTL")</f>
        <v>10-6-0-2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347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6.0</v>
      </c>
      <c r="C8" s="307" t="s">
        <v>236</v>
      </c>
      <c r="D8" s="306" t="s">
        <v>348</v>
      </c>
      <c r="E8" s="307">
        <v>4.0</v>
      </c>
      <c r="F8" s="307">
        <v>3.0</v>
      </c>
      <c r="G8" s="308" t="s">
        <v>23</v>
      </c>
      <c r="H8" s="279"/>
      <c r="I8" s="13"/>
    </row>
    <row r="9">
      <c r="A9" s="309" t="s">
        <v>155</v>
      </c>
      <c r="B9" s="310">
        <v>8.0</v>
      </c>
      <c r="C9" s="311" t="s">
        <v>310</v>
      </c>
      <c r="D9" s="310" t="s">
        <v>104</v>
      </c>
      <c r="E9" s="311">
        <v>5.0</v>
      </c>
      <c r="F9" s="311">
        <v>3.0</v>
      </c>
      <c r="G9" s="312" t="s">
        <v>23</v>
      </c>
      <c r="H9" s="277"/>
      <c r="I9" s="325"/>
    </row>
    <row r="10">
      <c r="A10" s="326" t="s">
        <v>17</v>
      </c>
      <c r="B10" s="36">
        <v>13.0</v>
      </c>
      <c r="C10" s="327" t="s">
        <v>268</v>
      </c>
      <c r="D10" s="36" t="s">
        <v>104</v>
      </c>
      <c r="E10" s="327">
        <v>10.0</v>
      </c>
      <c r="F10" s="327">
        <v>6.0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16.0</v>
      </c>
      <c r="C11" s="244" t="s">
        <v>300</v>
      </c>
      <c r="D11" s="245" t="s">
        <v>348</v>
      </c>
      <c r="E11" s="244">
        <v>2.0</v>
      </c>
      <c r="F11" s="244">
        <v>3.0</v>
      </c>
      <c r="G11" s="246" t="s">
        <v>14</v>
      </c>
      <c r="H11" s="279"/>
      <c r="I11" s="245" t="s">
        <v>14</v>
      </c>
    </row>
    <row r="12">
      <c r="A12" s="242" t="s">
        <v>17</v>
      </c>
      <c r="B12" s="245">
        <v>22.0</v>
      </c>
      <c r="C12" s="101" t="s">
        <v>232</v>
      </c>
      <c r="D12" s="245" t="s">
        <v>104</v>
      </c>
      <c r="E12" s="244">
        <v>3.0</v>
      </c>
      <c r="F12" s="244">
        <v>2.0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27.0</v>
      </c>
      <c r="C13" s="244" t="s">
        <v>254</v>
      </c>
      <c r="D13" s="245" t="s">
        <v>104</v>
      </c>
      <c r="E13" s="244">
        <v>9.0</v>
      </c>
      <c r="F13" s="244">
        <v>2.0</v>
      </c>
      <c r="G13" s="246" t="s">
        <v>23</v>
      </c>
      <c r="H13" s="279"/>
      <c r="I13" s="245" t="s">
        <v>23</v>
      </c>
    </row>
    <row r="14">
      <c r="A14" s="247" t="s">
        <v>155</v>
      </c>
      <c r="B14" s="250">
        <v>29.0</v>
      </c>
      <c r="C14" s="249" t="s">
        <v>349</v>
      </c>
      <c r="D14" s="250" t="s">
        <v>104</v>
      </c>
      <c r="E14" s="249">
        <v>3.0</v>
      </c>
      <c r="F14" s="249">
        <v>7.0</v>
      </c>
      <c r="G14" s="251" t="s">
        <v>14</v>
      </c>
      <c r="H14" s="279"/>
      <c r="I14" s="13"/>
    </row>
    <row r="15">
      <c r="A15" s="242" t="s">
        <v>17</v>
      </c>
      <c r="B15" s="245">
        <v>30.0</v>
      </c>
      <c r="C15" s="101" t="s">
        <v>329</v>
      </c>
      <c r="D15" s="245" t="s">
        <v>348</v>
      </c>
      <c r="E15" s="244">
        <v>4.0</v>
      </c>
      <c r="F15" s="244">
        <v>2.0</v>
      </c>
      <c r="G15" s="246" t="s">
        <v>23</v>
      </c>
      <c r="H15" s="279"/>
      <c r="I15" s="245" t="s">
        <v>23</v>
      </c>
    </row>
    <row r="16">
      <c r="A16" s="242" t="s">
        <v>26</v>
      </c>
      <c r="B16" s="245">
        <v>6.0</v>
      </c>
      <c r="C16" s="244" t="s">
        <v>45</v>
      </c>
      <c r="D16" s="245" t="s">
        <v>348</v>
      </c>
      <c r="E16" s="244">
        <v>2.0</v>
      </c>
      <c r="F16" s="244">
        <v>10.0</v>
      </c>
      <c r="G16" s="246" t="s">
        <v>14</v>
      </c>
      <c r="H16" s="279"/>
      <c r="I16" s="245" t="s">
        <v>14</v>
      </c>
    </row>
    <row r="17">
      <c r="A17" s="242" t="s">
        <v>26</v>
      </c>
      <c r="B17" s="245">
        <v>7.0</v>
      </c>
      <c r="C17" s="244" t="s">
        <v>29</v>
      </c>
      <c r="D17" s="245" t="s">
        <v>348</v>
      </c>
      <c r="E17" s="244">
        <v>1.0</v>
      </c>
      <c r="F17" s="244">
        <v>11.0</v>
      </c>
      <c r="G17" s="246" t="s">
        <v>14</v>
      </c>
      <c r="H17" s="279"/>
      <c r="I17" s="245" t="s">
        <v>14</v>
      </c>
    </row>
    <row r="18">
      <c r="A18" s="247" t="s">
        <v>159</v>
      </c>
      <c r="B18" s="250">
        <v>12.0</v>
      </c>
      <c r="C18" s="249" t="s">
        <v>230</v>
      </c>
      <c r="D18" s="250" t="s">
        <v>104</v>
      </c>
      <c r="E18" s="249">
        <v>7.0</v>
      </c>
      <c r="F18" s="249">
        <v>5.0</v>
      </c>
      <c r="G18" s="251" t="s">
        <v>23</v>
      </c>
      <c r="H18" s="279"/>
      <c r="I18" s="13"/>
    </row>
    <row r="19">
      <c r="A19" s="247" t="s">
        <v>159</v>
      </c>
      <c r="B19" s="250">
        <v>13.0</v>
      </c>
      <c r="C19" s="249" t="s">
        <v>350</v>
      </c>
      <c r="D19" s="250" t="s">
        <v>348</v>
      </c>
      <c r="E19" s="249">
        <v>6.0</v>
      </c>
      <c r="F19" s="249">
        <v>3.0</v>
      </c>
      <c r="G19" s="251" t="s">
        <v>23</v>
      </c>
      <c r="H19" s="279"/>
      <c r="I19" s="13"/>
    </row>
    <row r="20">
      <c r="A20" s="242" t="s">
        <v>26</v>
      </c>
      <c r="B20" s="245">
        <v>19.0</v>
      </c>
      <c r="C20" s="244" t="s">
        <v>224</v>
      </c>
      <c r="D20" s="245" t="s">
        <v>104</v>
      </c>
      <c r="E20" s="244">
        <v>5.0</v>
      </c>
      <c r="F20" s="244">
        <v>5.0</v>
      </c>
      <c r="G20" s="246" t="s">
        <v>40</v>
      </c>
      <c r="H20" s="279"/>
      <c r="I20" s="245" t="s">
        <v>40</v>
      </c>
    </row>
    <row r="21">
      <c r="A21" s="242" t="s">
        <v>37</v>
      </c>
      <c r="B21" s="298">
        <v>3.0</v>
      </c>
      <c r="C21" s="244" t="s">
        <v>298</v>
      </c>
      <c r="D21" s="245" t="s">
        <v>104</v>
      </c>
      <c r="E21" s="244">
        <v>1.0</v>
      </c>
      <c r="F21" s="244">
        <v>5.0</v>
      </c>
      <c r="G21" s="246" t="s">
        <v>14</v>
      </c>
      <c r="H21" s="279"/>
      <c r="I21" s="245" t="s">
        <v>14</v>
      </c>
    </row>
    <row r="22">
      <c r="A22" s="242" t="s">
        <v>37</v>
      </c>
      <c r="B22" s="298">
        <v>4.0</v>
      </c>
      <c r="C22" s="244" t="s">
        <v>319</v>
      </c>
      <c r="D22" s="245" t="s">
        <v>348</v>
      </c>
      <c r="E22" s="244">
        <v>18.0</v>
      </c>
      <c r="F22" s="244">
        <v>4.0</v>
      </c>
      <c r="G22" s="246" t="s">
        <v>23</v>
      </c>
      <c r="H22" s="279"/>
      <c r="I22" s="245" t="s">
        <v>23</v>
      </c>
    </row>
    <row r="23">
      <c r="A23" s="242" t="s">
        <v>37</v>
      </c>
      <c r="B23" s="298">
        <v>10.0</v>
      </c>
      <c r="C23" s="244" t="s">
        <v>310</v>
      </c>
      <c r="D23" s="245" t="s">
        <v>104</v>
      </c>
      <c r="E23" s="244">
        <v>5.0</v>
      </c>
      <c r="F23" s="244">
        <v>2.0</v>
      </c>
      <c r="G23" s="246" t="s">
        <v>23</v>
      </c>
      <c r="H23" s="279"/>
      <c r="I23" s="245" t="s">
        <v>23</v>
      </c>
    </row>
    <row r="24">
      <c r="A24" s="247" t="s">
        <v>164</v>
      </c>
      <c r="B24" s="329">
        <v>21.0</v>
      </c>
      <c r="C24" s="249" t="s">
        <v>245</v>
      </c>
      <c r="D24" s="250" t="s">
        <v>104</v>
      </c>
      <c r="E24" s="249">
        <v>11.0</v>
      </c>
      <c r="F24" s="249">
        <v>3.0</v>
      </c>
      <c r="G24" s="251" t="s">
        <v>23</v>
      </c>
      <c r="H24" s="279"/>
      <c r="I24" s="13"/>
    </row>
    <row r="25">
      <c r="A25" s="242" t="s">
        <v>39</v>
      </c>
      <c r="B25" s="298">
        <v>28.0</v>
      </c>
      <c r="C25" s="244" t="s">
        <v>18</v>
      </c>
      <c r="D25" s="245" t="s">
        <v>348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47" t="s">
        <v>240</v>
      </c>
      <c r="B26" s="329">
        <v>1.0</v>
      </c>
      <c r="C26" s="249" t="s">
        <v>120</v>
      </c>
      <c r="D26" s="250" t="s">
        <v>348</v>
      </c>
      <c r="E26" s="249">
        <v>11.0</v>
      </c>
      <c r="F26" s="249">
        <v>8.0</v>
      </c>
      <c r="G26" s="251" t="s">
        <v>23</v>
      </c>
      <c r="H26" s="279"/>
      <c r="I26" s="13"/>
    </row>
    <row r="27">
      <c r="A27" s="242" t="s">
        <v>43</v>
      </c>
      <c r="B27" s="298">
        <v>4.0</v>
      </c>
      <c r="C27" s="244" t="s">
        <v>229</v>
      </c>
      <c r="D27" s="245" t="s">
        <v>104</v>
      </c>
      <c r="E27" s="244">
        <v>2.0</v>
      </c>
      <c r="F27" s="244">
        <v>4.0</v>
      </c>
      <c r="G27" s="246" t="s">
        <v>14</v>
      </c>
      <c r="H27" s="279"/>
      <c r="I27" s="245" t="s">
        <v>14</v>
      </c>
    </row>
    <row r="28">
      <c r="A28" s="242" t="s">
        <v>43</v>
      </c>
      <c r="B28" s="298">
        <v>9.0</v>
      </c>
      <c r="C28" s="101" t="s">
        <v>126</v>
      </c>
      <c r="D28" s="245" t="s">
        <v>348</v>
      </c>
      <c r="E28" s="244">
        <v>2.0</v>
      </c>
      <c r="F28" s="244">
        <v>2.0</v>
      </c>
      <c r="G28" s="246" t="s">
        <v>40</v>
      </c>
      <c r="H28" s="279"/>
      <c r="I28" s="245" t="s">
        <v>40</v>
      </c>
    </row>
    <row r="29">
      <c r="A29" s="242" t="s">
        <v>43</v>
      </c>
      <c r="B29" s="298">
        <v>11.0</v>
      </c>
      <c r="C29" s="101" t="s">
        <v>351</v>
      </c>
      <c r="D29" s="245" t="s">
        <v>104</v>
      </c>
      <c r="E29" s="244">
        <v>7.0</v>
      </c>
      <c r="F29" s="244">
        <v>3.0</v>
      </c>
      <c r="G29" s="246" t="s">
        <v>23</v>
      </c>
      <c r="H29" s="279"/>
      <c r="I29" s="245" t="s">
        <v>23</v>
      </c>
    </row>
    <row r="30">
      <c r="A30" s="285" t="s">
        <v>43</v>
      </c>
      <c r="B30" s="257">
        <v>14.0</v>
      </c>
      <c r="C30" s="258" t="s">
        <v>308</v>
      </c>
      <c r="D30" s="257" t="s">
        <v>348</v>
      </c>
      <c r="E30" s="258">
        <v>4.0</v>
      </c>
      <c r="F30" s="258">
        <v>2.0</v>
      </c>
      <c r="G30" s="259" t="s">
        <v>23</v>
      </c>
      <c r="H30" s="279"/>
      <c r="I30" s="245" t="s">
        <v>23</v>
      </c>
    </row>
    <row r="31">
      <c r="A31" s="206"/>
      <c r="B31" s="219"/>
      <c r="C31" s="220"/>
      <c r="D31" s="219"/>
      <c r="E31" s="220"/>
      <c r="F31" s="220"/>
      <c r="G31" s="221"/>
      <c r="H31" s="279"/>
      <c r="I31" s="13"/>
    </row>
    <row r="32">
      <c r="A32" s="252" t="s">
        <v>352</v>
      </c>
      <c r="B32" s="11"/>
      <c r="C32" s="11"/>
      <c r="D32" s="11"/>
      <c r="E32" s="11"/>
      <c r="F32" s="11"/>
      <c r="G32" s="12"/>
      <c r="H32" s="287"/>
      <c r="I32" s="13"/>
    </row>
    <row r="33">
      <c r="A33" s="330" t="s">
        <v>43</v>
      </c>
      <c r="B33" s="331">
        <v>19.0</v>
      </c>
      <c r="C33" s="332" t="s">
        <v>353</v>
      </c>
      <c r="D33" s="333" t="s">
        <v>104</v>
      </c>
      <c r="E33" s="332">
        <v>7.0</v>
      </c>
      <c r="F33" s="332">
        <v>3.0</v>
      </c>
      <c r="G33" s="334" t="s">
        <v>23</v>
      </c>
      <c r="H33" s="335"/>
      <c r="I33" s="245" t="s">
        <v>23</v>
      </c>
    </row>
    <row r="34">
      <c r="A34" s="285" t="s">
        <v>43</v>
      </c>
      <c r="B34" s="304">
        <v>25.0</v>
      </c>
      <c r="C34" s="258" t="s">
        <v>300</v>
      </c>
      <c r="D34" s="257" t="s">
        <v>348</v>
      </c>
      <c r="E34" s="258">
        <v>3.0</v>
      </c>
      <c r="F34" s="258">
        <v>6.0</v>
      </c>
      <c r="G34" s="259" t="s">
        <v>14</v>
      </c>
      <c r="H34" s="279"/>
      <c r="I34" s="245" t="s">
        <v>14</v>
      </c>
    </row>
    <row r="35">
      <c r="A35" s="213" t="s">
        <v>286</v>
      </c>
      <c r="B35" s="45"/>
      <c r="C35" s="45"/>
      <c r="D35" s="214" t="s">
        <v>174</v>
      </c>
      <c r="E35" s="215">
        <f t="shared" ref="E35:F35" si="1">SUM(E8:E34)</f>
        <v>137</v>
      </c>
      <c r="F35" s="215">
        <f t="shared" si="1"/>
        <v>107</v>
      </c>
      <c r="G35" s="216"/>
      <c r="H35" s="277"/>
      <c r="I35" s="325"/>
    </row>
  </sheetData>
  <mergeCells count="3">
    <mergeCell ref="A5:G6"/>
    <mergeCell ref="A32:G32"/>
    <mergeCell ref="A35:C3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86"/>
    <col customWidth="1" min="5" max="5" width="5.43"/>
    <col customWidth="1" min="6" max="6" width="4.0"/>
    <col customWidth="1" min="7" max="7" width="7.71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COUNTIF(G5:G33,"W")&amp;"-"&amp;COUNTIF(G5:G33,"L")&amp;"-"&amp;COUNTIF(G5:G33,"T")&amp;"-"&amp;COUNTIF(G5:G33,"OTL")</f>
        <v>13-9-2-0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COUNTIF(I5:I34,"W")&amp;"-"&amp;COUNTIF(I5:I34,"L")&amp;"-"&amp;COUNTIF(I5:I34,"T")&amp;"-"&amp;COUNTIF(I5:I34,"OTL")</f>
        <v>10-6-2-0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354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8.0</v>
      </c>
      <c r="C8" s="307" t="s">
        <v>236</v>
      </c>
      <c r="D8" s="306" t="s">
        <v>348</v>
      </c>
      <c r="E8" s="307">
        <v>3.0</v>
      </c>
      <c r="F8" s="307">
        <v>4.0</v>
      </c>
      <c r="G8" s="308" t="s">
        <v>14</v>
      </c>
      <c r="H8" s="279"/>
      <c r="I8" s="13"/>
    </row>
    <row r="9">
      <c r="A9" s="309" t="s">
        <v>155</v>
      </c>
      <c r="B9" s="310">
        <v>10.0</v>
      </c>
      <c r="C9" s="311" t="s">
        <v>230</v>
      </c>
      <c r="D9" s="310" t="s">
        <v>104</v>
      </c>
      <c r="E9" s="311">
        <v>10.0</v>
      </c>
      <c r="F9" s="311">
        <v>5.0</v>
      </c>
      <c r="G9" s="312" t="s">
        <v>23</v>
      </c>
      <c r="H9" s="277"/>
      <c r="I9" s="325"/>
    </row>
    <row r="10">
      <c r="A10" s="326" t="s">
        <v>17</v>
      </c>
      <c r="B10" s="36">
        <v>15.0</v>
      </c>
      <c r="C10" s="327" t="s">
        <v>226</v>
      </c>
      <c r="D10" s="36" t="s">
        <v>104</v>
      </c>
      <c r="E10" s="327">
        <v>9.0</v>
      </c>
      <c r="F10" s="327">
        <v>0.0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17.0</v>
      </c>
      <c r="C11" s="244" t="s">
        <v>239</v>
      </c>
      <c r="D11" s="245" t="s">
        <v>104</v>
      </c>
      <c r="E11" s="244">
        <v>6.0</v>
      </c>
      <c r="F11" s="244">
        <v>3.0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24.0</v>
      </c>
      <c r="C12" s="101" t="s">
        <v>329</v>
      </c>
      <c r="D12" s="245" t="s">
        <v>348</v>
      </c>
      <c r="E12" s="244">
        <v>8.0</v>
      </c>
      <c r="F12" s="244">
        <v>3.0</v>
      </c>
      <c r="G12" s="246" t="s">
        <v>23</v>
      </c>
      <c r="H12" s="279"/>
      <c r="I12" s="245" t="s">
        <v>23</v>
      </c>
    </row>
    <row r="13">
      <c r="A13" s="242" t="s">
        <v>17</v>
      </c>
      <c r="B13" s="245">
        <v>29.0</v>
      </c>
      <c r="C13" s="244" t="s">
        <v>253</v>
      </c>
      <c r="D13" s="245" t="s">
        <v>104</v>
      </c>
      <c r="E13" s="244">
        <v>1.0</v>
      </c>
      <c r="F13" s="244">
        <v>8.0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1.0</v>
      </c>
      <c r="C14" s="327" t="s">
        <v>29</v>
      </c>
      <c r="D14" s="36" t="s">
        <v>348</v>
      </c>
      <c r="E14" s="327">
        <v>3.0</v>
      </c>
      <c r="F14" s="327">
        <v>4.0</v>
      </c>
      <c r="G14" s="328" t="s">
        <v>14</v>
      </c>
      <c r="H14" s="279"/>
      <c r="I14" s="245" t="s">
        <v>14</v>
      </c>
    </row>
    <row r="15">
      <c r="A15" s="242" t="s">
        <v>26</v>
      </c>
      <c r="B15" s="245">
        <v>7.0</v>
      </c>
      <c r="C15" s="101" t="s">
        <v>232</v>
      </c>
      <c r="D15" s="245" t="s">
        <v>104</v>
      </c>
      <c r="E15" s="244">
        <v>3.0</v>
      </c>
      <c r="F15" s="244">
        <v>1.0</v>
      </c>
      <c r="G15" s="246" t="s">
        <v>23</v>
      </c>
      <c r="H15" s="279"/>
      <c r="I15" s="245" t="s">
        <v>23</v>
      </c>
    </row>
    <row r="16">
      <c r="A16" s="247" t="s">
        <v>159</v>
      </c>
      <c r="B16" s="250">
        <v>12.0</v>
      </c>
      <c r="C16" s="249" t="s">
        <v>355</v>
      </c>
      <c r="D16" s="250" t="s">
        <v>104</v>
      </c>
      <c r="E16" s="249">
        <v>6.0</v>
      </c>
      <c r="F16" s="249">
        <v>3.0</v>
      </c>
      <c r="G16" s="251" t="s">
        <v>23</v>
      </c>
      <c r="H16" s="279"/>
      <c r="I16" s="13"/>
    </row>
    <row r="17">
      <c r="A17" s="242" t="s">
        <v>26</v>
      </c>
      <c r="B17" s="245">
        <v>14.0</v>
      </c>
      <c r="C17" s="244" t="s">
        <v>298</v>
      </c>
      <c r="D17" s="245" t="s">
        <v>104</v>
      </c>
      <c r="E17" s="244">
        <v>3.0</v>
      </c>
      <c r="F17" s="244">
        <v>3.0</v>
      </c>
      <c r="G17" s="246" t="s">
        <v>35</v>
      </c>
      <c r="H17" s="279"/>
      <c r="I17" s="245" t="s">
        <v>35</v>
      </c>
    </row>
    <row r="18">
      <c r="A18" s="326" t="s">
        <v>26</v>
      </c>
      <c r="B18" s="36">
        <v>21.0</v>
      </c>
      <c r="C18" s="327" t="s">
        <v>224</v>
      </c>
      <c r="D18" s="36" t="s">
        <v>104</v>
      </c>
      <c r="E18" s="327">
        <v>2.0</v>
      </c>
      <c r="F18" s="327">
        <v>2.0</v>
      </c>
      <c r="G18" s="328" t="s">
        <v>35</v>
      </c>
      <c r="H18" s="279"/>
      <c r="I18" s="245" t="s">
        <v>35</v>
      </c>
    </row>
    <row r="19">
      <c r="A19" s="326" t="s">
        <v>26</v>
      </c>
      <c r="B19" s="36">
        <v>23.0</v>
      </c>
      <c r="C19" s="327" t="s">
        <v>250</v>
      </c>
      <c r="D19" s="36" t="s">
        <v>348</v>
      </c>
      <c r="E19" s="327">
        <v>4.0</v>
      </c>
      <c r="F19" s="327">
        <v>3.0</v>
      </c>
      <c r="G19" s="328" t="s">
        <v>23</v>
      </c>
      <c r="H19" s="279"/>
      <c r="I19" s="245" t="s">
        <v>23</v>
      </c>
    </row>
    <row r="20">
      <c r="A20" s="242" t="s">
        <v>37</v>
      </c>
      <c r="B20" s="245">
        <v>7.0</v>
      </c>
      <c r="C20" s="101" t="s">
        <v>126</v>
      </c>
      <c r="D20" s="245" t="s">
        <v>348</v>
      </c>
      <c r="E20" s="244">
        <v>3.0</v>
      </c>
      <c r="F20" s="244">
        <v>3.0</v>
      </c>
      <c r="G20" s="246" t="s">
        <v>23</v>
      </c>
      <c r="H20" s="279"/>
      <c r="I20" s="245" t="s">
        <v>23</v>
      </c>
    </row>
    <row r="21">
      <c r="A21" s="247" t="s">
        <v>209</v>
      </c>
      <c r="B21" s="329">
        <v>12.0</v>
      </c>
      <c r="C21" s="249" t="s">
        <v>158</v>
      </c>
      <c r="D21" s="250" t="s">
        <v>348</v>
      </c>
      <c r="E21" s="249">
        <v>3.0</v>
      </c>
      <c r="F21" s="249">
        <v>11.0</v>
      </c>
      <c r="G21" s="251" t="s">
        <v>14</v>
      </c>
      <c r="H21" s="279"/>
      <c r="I21" s="13"/>
    </row>
    <row r="22">
      <c r="A22" s="242" t="s">
        <v>39</v>
      </c>
      <c r="B22" s="298">
        <v>24.0</v>
      </c>
      <c r="C22" s="244" t="s">
        <v>45</v>
      </c>
      <c r="D22" s="245" t="s">
        <v>348</v>
      </c>
      <c r="E22" s="244">
        <v>3.0</v>
      </c>
      <c r="F22" s="244">
        <v>1.0</v>
      </c>
      <c r="G22" s="246" t="s">
        <v>23</v>
      </c>
      <c r="H22" s="279"/>
      <c r="I22" s="245" t="s">
        <v>23</v>
      </c>
    </row>
    <row r="23">
      <c r="A23" s="242" t="s">
        <v>39</v>
      </c>
      <c r="B23" s="298">
        <v>28.0</v>
      </c>
      <c r="C23" s="244" t="s">
        <v>236</v>
      </c>
      <c r="D23" s="245" t="s">
        <v>348</v>
      </c>
      <c r="E23" s="244">
        <v>3.0</v>
      </c>
      <c r="F23" s="244">
        <v>2.0</v>
      </c>
      <c r="G23" s="246" t="s">
        <v>23</v>
      </c>
      <c r="H23" s="279"/>
      <c r="I23" s="245" t="s">
        <v>23</v>
      </c>
    </row>
    <row r="24">
      <c r="A24" s="247" t="s">
        <v>164</v>
      </c>
      <c r="B24" s="329">
        <v>30.0</v>
      </c>
      <c r="C24" s="249" t="s">
        <v>268</v>
      </c>
      <c r="D24" s="250" t="s">
        <v>104</v>
      </c>
      <c r="E24" s="249">
        <v>1.0</v>
      </c>
      <c r="F24" s="249">
        <v>3.0</v>
      </c>
      <c r="G24" s="251" t="s">
        <v>14</v>
      </c>
      <c r="H24" s="279"/>
      <c r="I24" s="13"/>
    </row>
    <row r="25">
      <c r="A25" s="242" t="s">
        <v>43</v>
      </c>
      <c r="B25" s="298">
        <v>6.0</v>
      </c>
      <c r="C25" s="101" t="s">
        <v>351</v>
      </c>
      <c r="D25" s="245" t="s">
        <v>104</v>
      </c>
      <c r="E25" s="244">
        <v>6.0</v>
      </c>
      <c r="F25" s="244">
        <v>7.0</v>
      </c>
      <c r="G25" s="246" t="s">
        <v>14</v>
      </c>
      <c r="H25" s="279"/>
      <c r="I25" s="245" t="s">
        <v>14</v>
      </c>
    </row>
    <row r="26">
      <c r="A26" s="247" t="s">
        <v>240</v>
      </c>
      <c r="B26" s="329">
        <v>9.0</v>
      </c>
      <c r="C26" s="249" t="s">
        <v>120</v>
      </c>
      <c r="D26" s="250" t="s">
        <v>348</v>
      </c>
      <c r="E26" s="249">
        <v>3.0</v>
      </c>
      <c r="F26" s="249">
        <v>0.0</v>
      </c>
      <c r="G26" s="251" t="s">
        <v>23</v>
      </c>
      <c r="H26" s="279"/>
      <c r="I26" s="13"/>
    </row>
    <row r="27">
      <c r="A27" s="242" t="s">
        <v>43</v>
      </c>
      <c r="B27" s="298">
        <v>12.0</v>
      </c>
      <c r="C27" s="244" t="s">
        <v>300</v>
      </c>
      <c r="D27" s="245" t="s">
        <v>348</v>
      </c>
      <c r="E27" s="244">
        <v>0.0</v>
      </c>
      <c r="F27" s="244">
        <v>10.0</v>
      </c>
      <c r="G27" s="246" t="s">
        <v>14</v>
      </c>
      <c r="H27" s="279"/>
      <c r="I27" s="245" t="s">
        <v>14</v>
      </c>
    </row>
    <row r="28">
      <c r="A28" s="242" t="s">
        <v>43</v>
      </c>
      <c r="B28" s="298">
        <v>13.0</v>
      </c>
      <c r="C28" s="244" t="s">
        <v>229</v>
      </c>
      <c r="D28" s="245" t="s">
        <v>104</v>
      </c>
      <c r="E28" s="244">
        <v>4.0</v>
      </c>
      <c r="F28" s="244">
        <v>5.0</v>
      </c>
      <c r="G28" s="246" t="s">
        <v>14</v>
      </c>
      <c r="H28" s="279"/>
      <c r="I28" s="245" t="s">
        <v>14</v>
      </c>
    </row>
    <row r="29">
      <c r="A29" s="285" t="s">
        <v>43</v>
      </c>
      <c r="B29" s="304">
        <v>14.0</v>
      </c>
      <c r="C29" s="258" t="s">
        <v>191</v>
      </c>
      <c r="D29" s="257" t="s">
        <v>348</v>
      </c>
      <c r="E29" s="258">
        <v>17.0</v>
      </c>
      <c r="F29" s="258">
        <v>1.0</v>
      </c>
      <c r="G29" s="259" t="s">
        <v>23</v>
      </c>
      <c r="H29" s="279"/>
      <c r="I29" s="245" t="s">
        <v>23</v>
      </c>
    </row>
    <row r="30">
      <c r="A30" s="206"/>
      <c r="B30" s="219"/>
      <c r="C30" s="220"/>
      <c r="D30" s="219"/>
      <c r="E30" s="220"/>
      <c r="F30" s="220"/>
      <c r="G30" s="221"/>
      <c r="H30" s="279"/>
      <c r="I30" s="13"/>
    </row>
    <row r="31">
      <c r="A31" s="252" t="s">
        <v>356</v>
      </c>
      <c r="B31" s="11"/>
      <c r="C31" s="11"/>
      <c r="D31" s="11"/>
      <c r="E31" s="11"/>
      <c r="F31" s="11"/>
      <c r="G31" s="12"/>
      <c r="H31" s="287"/>
      <c r="I31" s="13"/>
    </row>
    <row r="32">
      <c r="A32" s="330" t="s">
        <v>43</v>
      </c>
      <c r="B32" s="331">
        <v>18.0</v>
      </c>
      <c r="C32" s="332" t="s">
        <v>229</v>
      </c>
      <c r="D32" s="333" t="s">
        <v>104</v>
      </c>
      <c r="E32" s="332">
        <v>11.0</v>
      </c>
      <c r="F32" s="332">
        <v>1.0</v>
      </c>
      <c r="G32" s="334" t="s">
        <v>23</v>
      </c>
      <c r="H32" s="335"/>
      <c r="I32" s="245" t="s">
        <v>23</v>
      </c>
    </row>
    <row r="33">
      <c r="A33" s="285" t="s">
        <v>43</v>
      </c>
      <c r="B33" s="304">
        <v>19.0</v>
      </c>
      <c r="C33" s="258" t="s">
        <v>357</v>
      </c>
      <c r="D33" s="257" t="s">
        <v>348</v>
      </c>
      <c r="E33" s="258">
        <v>3.0</v>
      </c>
      <c r="F33" s="258">
        <v>4.0</v>
      </c>
      <c r="G33" s="259" t="s">
        <v>14</v>
      </c>
      <c r="H33" s="279"/>
      <c r="I33" s="245" t="s">
        <v>14</v>
      </c>
    </row>
    <row r="34">
      <c r="A34" s="213" t="s">
        <v>286</v>
      </c>
      <c r="B34" s="45"/>
      <c r="C34" s="45"/>
      <c r="D34" s="214" t="s">
        <v>174</v>
      </c>
      <c r="E34" s="215">
        <f t="shared" ref="E34:F34" si="1">SUM(E8:E33)</f>
        <v>115</v>
      </c>
      <c r="F34" s="215">
        <f t="shared" si="1"/>
        <v>87</v>
      </c>
      <c r="G34" s="216"/>
      <c r="H34" s="277"/>
      <c r="I34" s="325"/>
    </row>
  </sheetData>
  <mergeCells count="3">
    <mergeCell ref="A5:G6"/>
    <mergeCell ref="A31:G31"/>
    <mergeCell ref="A34:C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57"/>
  </cols>
  <sheetData>
    <row r="1">
      <c r="A1" s="81" t="s">
        <v>61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COUNTIF(G5:G28,"W")&amp;"-"&amp;COUNTIF(G5:G28,"L")&amp;"-"&amp;COUNTIF(G5:G28,"T")&amp;"-"&amp;COUNTIF(G5:G28,"OTL")</f>
        <v>4-14-1-0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3-14-1-0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358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11.0</v>
      </c>
      <c r="C8" s="307" t="s">
        <v>226</v>
      </c>
      <c r="D8" s="306" t="s">
        <v>104</v>
      </c>
      <c r="E8" s="307">
        <v>9.0</v>
      </c>
      <c r="F8" s="307">
        <v>4.0</v>
      </c>
      <c r="G8" s="308" t="s">
        <v>23</v>
      </c>
      <c r="H8" s="279"/>
      <c r="I8" s="13"/>
    </row>
    <row r="9">
      <c r="A9" s="326" t="s">
        <v>17</v>
      </c>
      <c r="B9" s="36">
        <v>16.0</v>
      </c>
      <c r="C9" s="327" t="s">
        <v>236</v>
      </c>
      <c r="D9" s="36" t="s">
        <v>348</v>
      </c>
      <c r="E9" s="327">
        <v>1.0</v>
      </c>
      <c r="F9" s="327">
        <v>4.0</v>
      </c>
      <c r="G9" s="328" t="s">
        <v>14</v>
      </c>
      <c r="H9" s="277"/>
      <c r="I9" s="276" t="s">
        <v>14</v>
      </c>
    </row>
    <row r="10">
      <c r="A10" s="326" t="s">
        <v>17</v>
      </c>
      <c r="B10" s="36">
        <v>23.0</v>
      </c>
      <c r="C10" s="327" t="s">
        <v>230</v>
      </c>
      <c r="D10" s="36" t="s">
        <v>104</v>
      </c>
      <c r="E10" s="327">
        <v>9.0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26.0</v>
      </c>
      <c r="C11" s="244" t="s">
        <v>45</v>
      </c>
      <c r="D11" s="245" t="s">
        <v>348</v>
      </c>
      <c r="E11" s="244">
        <v>5.0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17</v>
      </c>
      <c r="B12" s="245">
        <v>28.0</v>
      </c>
      <c r="C12" s="244" t="s">
        <v>300</v>
      </c>
      <c r="D12" s="245" t="s">
        <v>348</v>
      </c>
      <c r="E12" s="244">
        <v>0.0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8.0</v>
      </c>
      <c r="C13" s="244" t="s">
        <v>254</v>
      </c>
      <c r="D13" s="245" t="s">
        <v>104</v>
      </c>
      <c r="E13" s="244">
        <v>2.0</v>
      </c>
      <c r="F13" s="244">
        <v>12.0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10.0</v>
      </c>
      <c r="C14" s="327" t="s">
        <v>250</v>
      </c>
      <c r="D14" s="36" t="s">
        <v>348</v>
      </c>
      <c r="E14" s="327">
        <v>0.0</v>
      </c>
      <c r="F14" s="327">
        <v>6.0</v>
      </c>
      <c r="G14" s="328" t="s">
        <v>14</v>
      </c>
      <c r="H14" s="279"/>
      <c r="I14" s="245" t="s">
        <v>14</v>
      </c>
    </row>
    <row r="15">
      <c r="A15" s="242" t="s">
        <v>26</v>
      </c>
      <c r="B15" s="245">
        <v>22.0</v>
      </c>
      <c r="C15" s="244" t="s">
        <v>229</v>
      </c>
      <c r="D15" s="245" t="s">
        <v>104</v>
      </c>
      <c r="E15" s="244">
        <v>2.0</v>
      </c>
      <c r="F15" s="244">
        <v>5.0</v>
      </c>
      <c r="G15" s="246" t="s">
        <v>14</v>
      </c>
      <c r="H15" s="279"/>
      <c r="I15" s="245" t="s">
        <v>14</v>
      </c>
    </row>
    <row r="16">
      <c r="A16" s="326" t="s">
        <v>37</v>
      </c>
      <c r="B16" s="36">
        <v>6.0</v>
      </c>
      <c r="C16" s="327" t="s">
        <v>298</v>
      </c>
      <c r="D16" s="36" t="s">
        <v>104</v>
      </c>
      <c r="E16" s="327">
        <v>1.0</v>
      </c>
      <c r="F16" s="327">
        <v>9.0</v>
      </c>
      <c r="G16" s="328" t="s">
        <v>14</v>
      </c>
      <c r="H16" s="279"/>
      <c r="I16" s="245" t="s">
        <v>14</v>
      </c>
    </row>
    <row r="17">
      <c r="A17" s="326" t="s">
        <v>39</v>
      </c>
      <c r="B17" s="36">
        <v>17.0</v>
      </c>
      <c r="C17" s="225" t="s">
        <v>351</v>
      </c>
      <c r="D17" s="36" t="s">
        <v>104</v>
      </c>
      <c r="E17" s="327">
        <v>5.0</v>
      </c>
      <c r="F17" s="327">
        <v>13.0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19.0</v>
      </c>
      <c r="C18" s="225" t="s">
        <v>126</v>
      </c>
      <c r="D18" s="36" t="s">
        <v>348</v>
      </c>
      <c r="E18" s="327">
        <v>4.0</v>
      </c>
      <c r="F18" s="327">
        <v>8.0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25.0</v>
      </c>
      <c r="C19" s="225" t="s">
        <v>329</v>
      </c>
      <c r="D19" s="36" t="s">
        <v>348</v>
      </c>
      <c r="E19" s="327">
        <v>3.0</v>
      </c>
      <c r="F19" s="327">
        <v>8.0</v>
      </c>
      <c r="G19" s="328" t="s">
        <v>14</v>
      </c>
      <c r="H19" s="279"/>
      <c r="I19" s="245" t="s">
        <v>14</v>
      </c>
    </row>
    <row r="20">
      <c r="A20" s="326" t="s">
        <v>43</v>
      </c>
      <c r="B20" s="36">
        <v>5.0</v>
      </c>
      <c r="C20" s="327" t="s">
        <v>253</v>
      </c>
      <c r="D20" s="36" t="s">
        <v>104</v>
      </c>
      <c r="E20" s="327">
        <v>2.0</v>
      </c>
      <c r="F20" s="327">
        <v>12.0</v>
      </c>
      <c r="G20" s="328" t="s">
        <v>14</v>
      </c>
      <c r="H20" s="279"/>
      <c r="I20" s="245" t="s">
        <v>14</v>
      </c>
    </row>
    <row r="21">
      <c r="A21" s="326" t="s">
        <v>43</v>
      </c>
      <c r="B21" s="336">
        <v>7.0</v>
      </c>
      <c r="C21" s="225" t="s">
        <v>232</v>
      </c>
      <c r="D21" s="36" t="s">
        <v>104</v>
      </c>
      <c r="E21" s="327">
        <v>8.0</v>
      </c>
      <c r="F21" s="327">
        <v>8.0</v>
      </c>
      <c r="G21" s="328" t="s">
        <v>35</v>
      </c>
      <c r="H21" s="279"/>
      <c r="I21" s="245" t="s">
        <v>35</v>
      </c>
    </row>
    <row r="22">
      <c r="A22" s="326" t="s">
        <v>43</v>
      </c>
      <c r="B22" s="336">
        <v>13.0</v>
      </c>
      <c r="C22" s="327" t="s">
        <v>357</v>
      </c>
      <c r="D22" s="36" t="s">
        <v>348</v>
      </c>
      <c r="E22" s="327">
        <v>1.0</v>
      </c>
      <c r="F22" s="327">
        <v>11.0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15.0</v>
      </c>
      <c r="C23" s="327" t="s">
        <v>191</v>
      </c>
      <c r="D23" s="36" t="s">
        <v>348</v>
      </c>
      <c r="E23" s="327">
        <v>9.0</v>
      </c>
      <c r="F23" s="327">
        <v>5.0</v>
      </c>
      <c r="G23" s="328" t="s">
        <v>23</v>
      </c>
      <c r="H23" s="279"/>
      <c r="I23" s="245" t="s">
        <v>23</v>
      </c>
    </row>
    <row r="24">
      <c r="A24" s="337" t="s">
        <v>43</v>
      </c>
      <c r="B24" s="338">
        <v>19.0</v>
      </c>
      <c r="C24" s="339" t="s">
        <v>236</v>
      </c>
      <c r="D24" s="340" t="s">
        <v>348</v>
      </c>
      <c r="E24" s="339">
        <v>3.0</v>
      </c>
      <c r="F24" s="339">
        <v>7.0</v>
      </c>
      <c r="G24" s="341" t="s">
        <v>14</v>
      </c>
      <c r="H24" s="279"/>
      <c r="I24" s="245" t="s">
        <v>14</v>
      </c>
    </row>
    <row r="25">
      <c r="A25" s="206"/>
      <c r="B25" s="219"/>
      <c r="C25" s="220"/>
      <c r="D25" s="219"/>
      <c r="E25" s="220"/>
      <c r="F25" s="220"/>
      <c r="G25" s="221"/>
      <c r="H25" s="279"/>
      <c r="I25" s="13"/>
    </row>
    <row r="26">
      <c r="A26" s="252" t="s">
        <v>359</v>
      </c>
      <c r="B26" s="11"/>
      <c r="C26" s="11"/>
      <c r="D26" s="11"/>
      <c r="E26" s="11"/>
      <c r="F26" s="11"/>
      <c r="G26" s="12"/>
      <c r="H26" s="287"/>
      <c r="I26" s="13"/>
    </row>
    <row r="27">
      <c r="A27" s="330" t="s">
        <v>43</v>
      </c>
      <c r="B27" s="331">
        <v>23.0</v>
      </c>
      <c r="C27" s="342" t="s">
        <v>329</v>
      </c>
      <c r="D27" s="333" t="s">
        <v>348</v>
      </c>
      <c r="E27" s="332">
        <v>5.0</v>
      </c>
      <c r="F27" s="332">
        <v>4.0</v>
      </c>
      <c r="G27" s="334" t="s">
        <v>23</v>
      </c>
      <c r="H27" s="335"/>
      <c r="I27" s="245" t="s">
        <v>23</v>
      </c>
    </row>
    <row r="28">
      <c r="A28" s="285" t="s">
        <v>82</v>
      </c>
      <c r="B28" s="304">
        <v>5.0</v>
      </c>
      <c r="C28" s="258" t="s">
        <v>236</v>
      </c>
      <c r="D28" s="257" t="s">
        <v>348</v>
      </c>
      <c r="E28" s="258">
        <v>1.0</v>
      </c>
      <c r="F28" s="258">
        <v>3.0</v>
      </c>
      <c r="G28" s="259" t="s">
        <v>14</v>
      </c>
      <c r="H28" s="279"/>
      <c r="I28" s="245" t="s">
        <v>14</v>
      </c>
    </row>
    <row r="29">
      <c r="A29" s="213" t="s">
        <v>286</v>
      </c>
      <c r="B29" s="45"/>
      <c r="C29" s="45"/>
      <c r="D29" s="214" t="s">
        <v>174</v>
      </c>
      <c r="E29" s="215">
        <f t="shared" ref="E29:F29" si="1">SUM(E8:E28)</f>
        <v>70</v>
      </c>
      <c r="F29" s="215">
        <f t="shared" si="1"/>
        <v>141</v>
      </c>
      <c r="G29" s="216"/>
      <c r="H29" s="277"/>
      <c r="I29" s="325"/>
    </row>
  </sheetData>
  <mergeCells count="3">
    <mergeCell ref="A5:G6"/>
    <mergeCell ref="A26:G26"/>
    <mergeCell ref="A29:C2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43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COUNTIF(G5:G27,"W")&amp;"-"&amp;COUNTIF(G5:G27,"L")&amp;"-"&amp;COUNTIF(G5:G27,"T")&amp;"-"&amp;COUNTIF(G5:G27,"OTL")</f>
        <v>4-14-0-0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COUNTIF(I5:I28,"W")&amp;"-"&amp;COUNTIF(I5:I28,"L")&amp;"-"&amp;COUNTIF(I5:I28,"T")&amp;"-"&amp;COUNTIF(I5:I28,"OTL")</f>
        <v>4-13-0-0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360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17.0</v>
      </c>
      <c r="C8" s="307" t="s">
        <v>268</v>
      </c>
      <c r="D8" s="306" t="s">
        <v>104</v>
      </c>
      <c r="E8" s="307">
        <v>2.0</v>
      </c>
      <c r="F8" s="307">
        <v>10.0</v>
      </c>
      <c r="G8" s="308" t="s">
        <v>14</v>
      </c>
      <c r="H8" s="279"/>
      <c r="I8" s="13"/>
    </row>
    <row r="9">
      <c r="A9" s="326" t="s">
        <v>17</v>
      </c>
      <c r="B9" s="36">
        <v>19.0</v>
      </c>
      <c r="C9" s="327" t="s">
        <v>191</v>
      </c>
      <c r="D9" s="36" t="s">
        <v>348</v>
      </c>
      <c r="E9" s="327">
        <v>7.0</v>
      </c>
      <c r="F9" s="327">
        <v>3.0</v>
      </c>
      <c r="G9" s="328" t="s">
        <v>23</v>
      </c>
      <c r="H9" s="277"/>
      <c r="I9" s="276" t="s">
        <v>23</v>
      </c>
    </row>
    <row r="10">
      <c r="A10" s="326" t="s">
        <v>17</v>
      </c>
      <c r="B10" s="36">
        <v>24.0</v>
      </c>
      <c r="C10" s="327" t="s">
        <v>230</v>
      </c>
      <c r="D10" s="36" t="s">
        <v>104</v>
      </c>
      <c r="E10" s="327">
        <v>4.0</v>
      </c>
      <c r="F10" s="327">
        <v>5.0</v>
      </c>
      <c r="G10" s="328" t="s">
        <v>14</v>
      </c>
      <c r="H10" s="279"/>
      <c r="I10" s="245" t="s">
        <v>14</v>
      </c>
    </row>
    <row r="11">
      <c r="A11" s="242" t="s">
        <v>17</v>
      </c>
      <c r="B11" s="245">
        <v>25.0</v>
      </c>
      <c r="C11" s="244" t="s">
        <v>357</v>
      </c>
      <c r="D11" s="245" t="s">
        <v>348</v>
      </c>
      <c r="E11" s="244">
        <v>0.0</v>
      </c>
      <c r="F11" s="244">
        <v>10.0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2.0</v>
      </c>
      <c r="C12" s="244" t="s">
        <v>229</v>
      </c>
      <c r="D12" s="245" t="s">
        <v>104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9.0</v>
      </c>
      <c r="C13" s="244" t="s">
        <v>253</v>
      </c>
      <c r="D13" s="245" t="s">
        <v>104</v>
      </c>
      <c r="E13" s="244">
        <v>5.0</v>
      </c>
      <c r="F13" s="244">
        <v>6.0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11.0</v>
      </c>
      <c r="C14" s="225" t="s">
        <v>126</v>
      </c>
      <c r="D14" s="36" t="s">
        <v>348</v>
      </c>
      <c r="E14" s="327">
        <v>1.0</v>
      </c>
      <c r="F14" s="327">
        <v>11.0</v>
      </c>
      <c r="G14" s="328" t="s">
        <v>14</v>
      </c>
      <c r="H14" s="279"/>
      <c r="I14" s="245" t="s">
        <v>14</v>
      </c>
    </row>
    <row r="15">
      <c r="A15" s="242" t="s">
        <v>26</v>
      </c>
      <c r="B15" s="245">
        <v>18.0</v>
      </c>
      <c r="C15" s="244" t="s">
        <v>45</v>
      </c>
      <c r="D15" s="245" t="s">
        <v>348</v>
      </c>
      <c r="E15" s="244">
        <v>4.0</v>
      </c>
      <c r="F15" s="244">
        <v>8.0</v>
      </c>
      <c r="G15" s="246" t="s">
        <v>14</v>
      </c>
      <c r="H15" s="279"/>
      <c r="I15" s="245" t="s">
        <v>14</v>
      </c>
    </row>
    <row r="16">
      <c r="A16" s="326" t="s">
        <v>26</v>
      </c>
      <c r="B16" s="36">
        <v>28.0</v>
      </c>
      <c r="C16" s="327" t="s">
        <v>236</v>
      </c>
      <c r="D16" s="36" t="s">
        <v>348</v>
      </c>
      <c r="E16" s="327">
        <v>1.0</v>
      </c>
      <c r="F16" s="327">
        <v>11.0</v>
      </c>
      <c r="G16" s="328" t="s">
        <v>14</v>
      </c>
      <c r="H16" s="279"/>
      <c r="I16" s="245" t="s">
        <v>14</v>
      </c>
    </row>
    <row r="17">
      <c r="A17" s="326" t="s">
        <v>26</v>
      </c>
      <c r="B17" s="36">
        <v>30.0</v>
      </c>
      <c r="C17" s="225" t="s">
        <v>232</v>
      </c>
      <c r="D17" s="36" t="s">
        <v>104</v>
      </c>
      <c r="E17" s="327">
        <v>7.0</v>
      </c>
      <c r="F17" s="327">
        <v>6.0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20.0</v>
      </c>
      <c r="C18" s="327" t="s">
        <v>250</v>
      </c>
      <c r="D18" s="36" t="s">
        <v>348</v>
      </c>
      <c r="E18" s="327">
        <v>2.0</v>
      </c>
      <c r="F18" s="327">
        <v>11.0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23.0</v>
      </c>
      <c r="C19" s="327" t="s">
        <v>298</v>
      </c>
      <c r="D19" s="36" t="s">
        <v>104</v>
      </c>
      <c r="E19" s="327">
        <v>0.0</v>
      </c>
      <c r="F19" s="327">
        <v>10.0</v>
      </c>
      <c r="G19" s="328" t="s">
        <v>14</v>
      </c>
      <c r="H19" s="279"/>
      <c r="I19" s="245" t="s">
        <v>14</v>
      </c>
    </row>
    <row r="20">
      <c r="A20" s="326" t="s">
        <v>43</v>
      </c>
      <c r="B20" s="36">
        <v>1.0</v>
      </c>
      <c r="C20" s="327" t="s">
        <v>239</v>
      </c>
      <c r="D20" s="36" t="s">
        <v>104</v>
      </c>
      <c r="E20" s="327">
        <v>1.0</v>
      </c>
      <c r="F20" s="327">
        <v>8.0</v>
      </c>
      <c r="G20" s="328" t="s">
        <v>14</v>
      </c>
      <c r="H20" s="279"/>
      <c r="I20" s="245" t="s">
        <v>14</v>
      </c>
    </row>
    <row r="21">
      <c r="A21" s="326" t="s">
        <v>43</v>
      </c>
      <c r="B21" s="336">
        <v>8.0</v>
      </c>
      <c r="C21" s="327" t="s">
        <v>226</v>
      </c>
      <c r="D21" s="36" t="s">
        <v>104</v>
      </c>
      <c r="E21" s="327">
        <v>9.0</v>
      </c>
      <c r="F21" s="327">
        <v>2.0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12.0</v>
      </c>
      <c r="C22" s="327" t="s">
        <v>300</v>
      </c>
      <c r="D22" s="36" t="s">
        <v>348</v>
      </c>
      <c r="E22" s="327">
        <v>1.0</v>
      </c>
      <c r="F22" s="327">
        <v>11.0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13.0</v>
      </c>
      <c r="C23" s="327" t="s">
        <v>120</v>
      </c>
      <c r="D23" s="36" t="s">
        <v>348</v>
      </c>
      <c r="E23" s="327">
        <v>5.0</v>
      </c>
      <c r="F23" s="327">
        <v>4.0</v>
      </c>
      <c r="G23" s="328" t="s">
        <v>23</v>
      </c>
      <c r="H23" s="279"/>
      <c r="I23" s="245" t="s">
        <v>23</v>
      </c>
    </row>
    <row r="24">
      <c r="A24" s="337" t="s">
        <v>43</v>
      </c>
      <c r="B24" s="338">
        <v>15.0</v>
      </c>
      <c r="C24" s="339" t="s">
        <v>254</v>
      </c>
      <c r="D24" s="340" t="s">
        <v>104</v>
      </c>
      <c r="E24" s="339">
        <v>3.0</v>
      </c>
      <c r="F24" s="339">
        <v>5.0</v>
      </c>
      <c r="G24" s="341" t="s">
        <v>14</v>
      </c>
      <c r="H24" s="279"/>
      <c r="I24" s="245" t="s">
        <v>14</v>
      </c>
    </row>
    <row r="25">
      <c r="A25" s="206"/>
      <c r="B25" s="219"/>
      <c r="C25" s="220"/>
      <c r="D25" s="219"/>
      <c r="E25" s="220"/>
      <c r="F25" s="220"/>
      <c r="G25" s="221"/>
      <c r="H25" s="279"/>
      <c r="I25" s="13"/>
    </row>
    <row r="26">
      <c r="A26" s="252" t="s">
        <v>361</v>
      </c>
      <c r="B26" s="11"/>
      <c r="C26" s="11"/>
      <c r="D26" s="11"/>
      <c r="E26" s="11"/>
      <c r="F26" s="11"/>
      <c r="G26" s="12"/>
      <c r="H26" s="287"/>
      <c r="I26" s="13"/>
    </row>
    <row r="27">
      <c r="A27" s="343" t="s">
        <v>43</v>
      </c>
      <c r="B27" s="344">
        <v>20.0</v>
      </c>
      <c r="C27" s="345" t="s">
        <v>357</v>
      </c>
      <c r="D27" s="346" t="s">
        <v>348</v>
      </c>
      <c r="E27" s="345">
        <v>2.0</v>
      </c>
      <c r="F27" s="345">
        <v>12.0</v>
      </c>
      <c r="G27" s="347" t="s">
        <v>14</v>
      </c>
      <c r="H27" s="335"/>
      <c r="I27" s="245" t="s">
        <v>14</v>
      </c>
    </row>
    <row r="28">
      <c r="A28" s="213" t="s">
        <v>286</v>
      </c>
      <c r="B28" s="45"/>
      <c r="C28" s="45"/>
      <c r="D28" s="214" t="s">
        <v>174</v>
      </c>
      <c r="E28" s="215">
        <f t="shared" ref="E28:F28" si="1">SUM(E8:E27)</f>
        <v>60</v>
      </c>
      <c r="F28" s="215">
        <f t="shared" si="1"/>
        <v>140</v>
      </c>
      <c r="G28" s="216"/>
      <c r="H28" s="277"/>
      <c r="I28" s="325"/>
    </row>
  </sheetData>
  <mergeCells count="3">
    <mergeCell ref="A5:G6"/>
    <mergeCell ref="A26:G26"/>
    <mergeCell ref="A28:C2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71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COUNTIF(G5:G32,"W")&amp;"-"&amp;COUNTIF(G5:G32,"L")&amp;"-"&amp;COUNTIF(G5:G32,"T")&amp;"-"&amp;COUNTIF(G5:G32,"OTL")</f>
        <v>8-14-0-0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COUNTIF(I5:I33,"W")&amp;"-"&amp;COUNTIF(I5:I33,"L")&amp;"-"&amp;COUNTIF(I5:I33,"T")&amp;"-"&amp;COUNTIF(I5:I33,"OTL")</f>
        <v>7-12-0-0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362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18.0</v>
      </c>
      <c r="C8" s="307" t="s">
        <v>229</v>
      </c>
      <c r="D8" s="306" t="s">
        <v>104</v>
      </c>
      <c r="E8" s="307">
        <v>11.0</v>
      </c>
      <c r="F8" s="307">
        <v>1.0</v>
      </c>
      <c r="G8" s="308" t="s">
        <v>23</v>
      </c>
      <c r="H8" s="279"/>
      <c r="I8" s="13"/>
    </row>
    <row r="9">
      <c r="A9" s="326" t="s">
        <v>17</v>
      </c>
      <c r="B9" s="36">
        <v>25.0</v>
      </c>
      <c r="C9" s="327" t="s">
        <v>253</v>
      </c>
      <c r="D9" s="36" t="s">
        <v>104</v>
      </c>
      <c r="E9" s="327">
        <v>4.0</v>
      </c>
      <c r="F9" s="327">
        <v>9.0</v>
      </c>
      <c r="G9" s="328" t="s">
        <v>14</v>
      </c>
      <c r="H9" s="277"/>
      <c r="I9" s="276" t="s">
        <v>14</v>
      </c>
    </row>
    <row r="10">
      <c r="A10" s="326" t="s">
        <v>17</v>
      </c>
      <c r="B10" s="36">
        <v>30.0</v>
      </c>
      <c r="C10" s="327" t="s">
        <v>363</v>
      </c>
      <c r="D10" s="36" t="s">
        <v>104</v>
      </c>
      <c r="E10" s="327">
        <v>2.0</v>
      </c>
      <c r="F10" s="327">
        <v>10.0</v>
      </c>
      <c r="G10" s="328" t="s">
        <v>14</v>
      </c>
      <c r="H10" s="279"/>
      <c r="I10" s="245" t="s">
        <v>14</v>
      </c>
    </row>
    <row r="11">
      <c r="A11" s="242" t="s">
        <v>26</v>
      </c>
      <c r="B11" s="245">
        <v>1.0</v>
      </c>
      <c r="C11" s="244" t="s">
        <v>226</v>
      </c>
      <c r="D11" s="245" t="s">
        <v>104</v>
      </c>
      <c r="E11" s="244">
        <v>11.0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4.0</v>
      </c>
      <c r="C12" s="244" t="s">
        <v>350</v>
      </c>
      <c r="D12" s="245" t="s">
        <v>348</v>
      </c>
      <c r="E12" s="244">
        <v>5.0</v>
      </c>
      <c r="F12" s="244">
        <v>6.0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7.0</v>
      </c>
      <c r="C13" s="244" t="s">
        <v>349</v>
      </c>
      <c r="D13" s="245" t="s">
        <v>104</v>
      </c>
      <c r="E13" s="244">
        <v>5.0</v>
      </c>
      <c r="F13" s="244">
        <v>8.0</v>
      </c>
      <c r="G13" s="246" t="s">
        <v>14</v>
      </c>
      <c r="H13" s="279"/>
      <c r="I13" s="245" t="s">
        <v>14</v>
      </c>
    </row>
    <row r="14">
      <c r="A14" s="326" t="s">
        <v>26</v>
      </c>
      <c r="B14" s="36">
        <v>10.0</v>
      </c>
      <c r="C14" s="327" t="s">
        <v>191</v>
      </c>
      <c r="D14" s="36" t="s">
        <v>348</v>
      </c>
      <c r="E14" s="327">
        <v>12.0</v>
      </c>
      <c r="F14" s="327">
        <v>3.0</v>
      </c>
      <c r="G14" s="328" t="s">
        <v>23</v>
      </c>
      <c r="H14" s="279"/>
      <c r="I14" s="245" t="s">
        <v>23</v>
      </c>
    </row>
    <row r="15">
      <c r="A15" s="285" t="s">
        <v>26</v>
      </c>
      <c r="B15" s="257">
        <v>11.0</v>
      </c>
      <c r="C15" s="258" t="s">
        <v>250</v>
      </c>
      <c r="D15" s="257" t="s">
        <v>348</v>
      </c>
      <c r="E15" s="258">
        <v>7.0</v>
      </c>
      <c r="F15" s="258">
        <v>4.0</v>
      </c>
      <c r="G15" s="259" t="s">
        <v>23</v>
      </c>
      <c r="H15" s="279"/>
      <c r="I15" s="245" t="s">
        <v>23</v>
      </c>
    </row>
    <row r="16">
      <c r="A16" s="348" t="s">
        <v>364</v>
      </c>
      <c r="B16" s="45"/>
      <c r="C16" s="45"/>
      <c r="D16" s="45"/>
      <c r="E16" s="45"/>
      <c r="F16" s="45"/>
      <c r="G16" s="46"/>
      <c r="H16" s="279"/>
      <c r="I16" s="13"/>
    </row>
    <row r="17">
      <c r="A17" s="237" t="s">
        <v>159</v>
      </c>
      <c r="B17" s="240">
        <v>17.0</v>
      </c>
      <c r="C17" s="239" t="s">
        <v>365</v>
      </c>
      <c r="D17" s="240" t="s">
        <v>348</v>
      </c>
      <c r="E17" s="239">
        <v>5.0</v>
      </c>
      <c r="F17" s="239">
        <v>6.0</v>
      </c>
      <c r="G17" s="241" t="s">
        <v>14</v>
      </c>
      <c r="H17" s="279"/>
      <c r="I17" s="13"/>
    </row>
    <row r="18">
      <c r="A18" s="349" t="s">
        <v>159</v>
      </c>
      <c r="B18" s="350">
        <v>18.0</v>
      </c>
      <c r="C18" s="351" t="s">
        <v>366</v>
      </c>
      <c r="D18" s="350" t="s">
        <v>348</v>
      </c>
      <c r="E18" s="351">
        <v>6.0</v>
      </c>
      <c r="F18" s="351">
        <v>14.0</v>
      </c>
      <c r="G18" s="352" t="s">
        <v>14</v>
      </c>
      <c r="H18" s="279"/>
      <c r="I18" s="13"/>
    </row>
    <row r="19">
      <c r="A19" s="353" t="s">
        <v>37</v>
      </c>
      <c r="B19" s="354">
        <v>1.0</v>
      </c>
      <c r="C19" s="355" t="s">
        <v>367</v>
      </c>
      <c r="D19" s="354" t="s">
        <v>104</v>
      </c>
      <c r="E19" s="355">
        <v>3.0</v>
      </c>
      <c r="F19" s="355">
        <v>7.0</v>
      </c>
      <c r="G19" s="356" t="s">
        <v>14</v>
      </c>
      <c r="H19" s="279"/>
      <c r="I19" s="245" t="s">
        <v>14</v>
      </c>
    </row>
    <row r="20">
      <c r="A20" s="326" t="s">
        <v>37</v>
      </c>
      <c r="B20" s="36">
        <v>6.0</v>
      </c>
      <c r="C20" s="327" t="s">
        <v>236</v>
      </c>
      <c r="D20" s="36" t="s">
        <v>348</v>
      </c>
      <c r="E20" s="327">
        <v>5.0</v>
      </c>
      <c r="F20" s="327">
        <v>9.0</v>
      </c>
      <c r="G20" s="328" t="s">
        <v>14</v>
      </c>
      <c r="H20" s="279"/>
      <c r="I20" s="245" t="s">
        <v>14</v>
      </c>
    </row>
    <row r="21">
      <c r="A21" s="326" t="s">
        <v>39</v>
      </c>
      <c r="B21" s="36">
        <v>19.0</v>
      </c>
      <c r="C21" s="225" t="s">
        <v>232</v>
      </c>
      <c r="D21" s="36" t="s">
        <v>104</v>
      </c>
      <c r="E21" s="327">
        <v>8.0</v>
      </c>
      <c r="F21" s="327">
        <v>5.0</v>
      </c>
      <c r="G21" s="328" t="s">
        <v>23</v>
      </c>
      <c r="H21" s="279"/>
      <c r="I21" s="245" t="s">
        <v>23</v>
      </c>
    </row>
    <row r="22">
      <c r="A22" s="326" t="s">
        <v>39</v>
      </c>
      <c r="B22" s="36">
        <v>26.0</v>
      </c>
      <c r="C22" s="327" t="s">
        <v>230</v>
      </c>
      <c r="D22" s="36" t="s">
        <v>104</v>
      </c>
      <c r="E22" s="327">
        <v>6.0</v>
      </c>
      <c r="F22" s="327">
        <v>5.0</v>
      </c>
      <c r="G22" s="328" t="s">
        <v>23</v>
      </c>
      <c r="H22" s="279"/>
      <c r="I22" s="245" t="s">
        <v>23</v>
      </c>
    </row>
    <row r="23">
      <c r="A23" s="326" t="s">
        <v>43</v>
      </c>
      <c r="B23" s="36">
        <v>2.0</v>
      </c>
      <c r="C23" s="327" t="s">
        <v>300</v>
      </c>
      <c r="D23" s="36" t="s">
        <v>348</v>
      </c>
      <c r="E23" s="327">
        <v>1.0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8.0</v>
      </c>
      <c r="C24" s="327" t="s">
        <v>357</v>
      </c>
      <c r="D24" s="36" t="s">
        <v>348</v>
      </c>
      <c r="E24" s="327">
        <v>2.0</v>
      </c>
      <c r="F24" s="327">
        <v>5.0</v>
      </c>
      <c r="G24" s="328" t="s">
        <v>14</v>
      </c>
      <c r="H24" s="279"/>
      <c r="I24" s="245" t="s">
        <v>14</v>
      </c>
    </row>
    <row r="25">
      <c r="A25" s="326" t="s">
        <v>43</v>
      </c>
      <c r="B25" s="336">
        <v>9.0</v>
      </c>
      <c r="C25" s="327" t="s">
        <v>254</v>
      </c>
      <c r="D25" s="36" t="s">
        <v>104</v>
      </c>
      <c r="E25" s="327">
        <v>10.0</v>
      </c>
      <c r="F25" s="327">
        <v>5.0</v>
      </c>
      <c r="G25" s="328" t="s">
        <v>23</v>
      </c>
      <c r="H25" s="279"/>
      <c r="I25" s="245" t="s">
        <v>23</v>
      </c>
    </row>
    <row r="26">
      <c r="A26" s="326" t="s">
        <v>43</v>
      </c>
      <c r="B26" s="336">
        <v>11.0</v>
      </c>
      <c r="C26" s="225" t="s">
        <v>126</v>
      </c>
      <c r="D26" s="36" t="s">
        <v>348</v>
      </c>
      <c r="E26" s="327">
        <v>5.0</v>
      </c>
      <c r="F26" s="327">
        <v>11.0</v>
      </c>
      <c r="G26" s="328" t="s">
        <v>14</v>
      </c>
      <c r="H26" s="279"/>
      <c r="I26" s="245" t="s">
        <v>14</v>
      </c>
    </row>
    <row r="27">
      <c r="A27" s="326" t="s">
        <v>43</v>
      </c>
      <c r="B27" s="336">
        <v>16.0</v>
      </c>
      <c r="C27" s="327" t="s">
        <v>239</v>
      </c>
      <c r="D27" s="36" t="s">
        <v>104</v>
      </c>
      <c r="E27" s="327">
        <v>2.0</v>
      </c>
      <c r="F27" s="327">
        <v>6.0</v>
      </c>
      <c r="G27" s="328" t="s">
        <v>14</v>
      </c>
      <c r="H27" s="279"/>
      <c r="I27" s="245" t="s">
        <v>14</v>
      </c>
    </row>
    <row r="28">
      <c r="A28" s="337" t="s">
        <v>43</v>
      </c>
      <c r="B28" s="338">
        <v>21.0</v>
      </c>
      <c r="C28" s="339" t="s">
        <v>236</v>
      </c>
      <c r="D28" s="340" t="s">
        <v>348</v>
      </c>
      <c r="E28" s="339">
        <v>11.0</v>
      </c>
      <c r="F28" s="339">
        <v>4.0</v>
      </c>
      <c r="G28" s="341" t="s">
        <v>14</v>
      </c>
      <c r="H28" s="279"/>
      <c r="I28" s="245" t="s">
        <v>14</v>
      </c>
    </row>
    <row r="29">
      <c r="A29" s="206"/>
      <c r="B29" s="219"/>
      <c r="C29" s="220"/>
      <c r="D29" s="219"/>
      <c r="E29" s="220"/>
      <c r="F29" s="220"/>
      <c r="G29" s="221"/>
      <c r="H29" s="279"/>
      <c r="I29" s="13"/>
    </row>
    <row r="30">
      <c r="A30" s="252" t="s">
        <v>368</v>
      </c>
      <c r="B30" s="11"/>
      <c r="C30" s="11"/>
      <c r="D30" s="11"/>
      <c r="E30" s="11"/>
      <c r="F30" s="11"/>
      <c r="G30" s="12"/>
      <c r="H30" s="287"/>
      <c r="I30" s="13"/>
    </row>
    <row r="31">
      <c r="A31" s="330" t="s">
        <v>82</v>
      </c>
      <c r="B31" s="331">
        <v>1.0</v>
      </c>
      <c r="C31" s="332" t="s">
        <v>369</v>
      </c>
      <c r="D31" s="333" t="s">
        <v>370</v>
      </c>
      <c r="E31" s="332">
        <v>10.0</v>
      </c>
      <c r="F31" s="332">
        <v>3.0</v>
      </c>
      <c r="G31" s="334" t="s">
        <v>23</v>
      </c>
      <c r="H31" s="335"/>
      <c r="I31" s="245" t="s">
        <v>23</v>
      </c>
    </row>
    <row r="32">
      <c r="A32" s="357" t="s">
        <v>82</v>
      </c>
      <c r="B32" s="358">
        <v>10.0</v>
      </c>
      <c r="C32" s="359" t="s">
        <v>371</v>
      </c>
      <c r="D32" s="360" t="s">
        <v>370</v>
      </c>
      <c r="E32" s="359">
        <v>4.0</v>
      </c>
      <c r="F32" s="359">
        <v>5.0</v>
      </c>
      <c r="G32" s="361" t="s">
        <v>14</v>
      </c>
      <c r="H32" s="335"/>
      <c r="I32" s="245" t="s">
        <v>14</v>
      </c>
    </row>
    <row r="33">
      <c r="A33" s="213" t="s">
        <v>286</v>
      </c>
      <c r="B33" s="45"/>
      <c r="C33" s="45"/>
      <c r="D33" s="214" t="s">
        <v>174</v>
      </c>
      <c r="E33" s="215">
        <f t="shared" ref="E33:F33" si="1">SUM(E8:E32)</f>
        <v>135</v>
      </c>
      <c r="F33" s="215">
        <f t="shared" si="1"/>
        <v>134</v>
      </c>
      <c r="G33" s="216"/>
      <c r="H33" s="277"/>
      <c r="I33" s="325"/>
    </row>
  </sheetData>
  <mergeCells count="4">
    <mergeCell ref="A5:G6"/>
    <mergeCell ref="A16:G16"/>
    <mergeCell ref="A30:G30"/>
    <mergeCell ref="A33:C3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43"/>
    <col customWidth="1" min="5" max="5" width="5.0"/>
    <col customWidth="1" min="6" max="6" width="6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COUNTIF(G5:G25,"W")&amp;"-"&amp;COUNTIF(G5:G25,"L")&amp;"-"&amp;COUNTIF(G5:G25,"T")&amp;"-"&amp;COUNTIF(G5:G25,"OTL")</f>
        <v>5-13-0-0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COUNTIF(I5:I26,"W")&amp;"-"&amp;COUNTIF(I5:I26,"L")&amp;"-"&amp;COUNTIF(I5:I26,"T")&amp;"-"&amp;COUNTIF(I5:I26,"OTL")</f>
        <v>4-13-0-0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372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16.0</v>
      </c>
      <c r="C8" s="307" t="s">
        <v>229</v>
      </c>
      <c r="D8" s="306" t="s">
        <v>373</v>
      </c>
      <c r="E8" s="307">
        <v>6.0</v>
      </c>
      <c r="F8" s="307">
        <v>4.0</v>
      </c>
      <c r="G8" s="308" t="s">
        <v>23</v>
      </c>
      <c r="H8" s="279"/>
      <c r="I8" s="13"/>
    </row>
    <row r="9">
      <c r="A9" s="326" t="s">
        <v>17</v>
      </c>
      <c r="B9" s="36">
        <v>17.0</v>
      </c>
      <c r="C9" s="327" t="s">
        <v>363</v>
      </c>
      <c r="D9" s="36" t="s">
        <v>373</v>
      </c>
      <c r="E9" s="327">
        <v>3.0</v>
      </c>
      <c r="F9" s="327">
        <v>5.0</v>
      </c>
      <c r="G9" s="328" t="s">
        <v>14</v>
      </c>
      <c r="H9" s="277"/>
      <c r="I9" s="276" t="s">
        <v>14</v>
      </c>
    </row>
    <row r="10">
      <c r="A10" s="326" t="s">
        <v>17</v>
      </c>
      <c r="B10" s="36">
        <v>24.0</v>
      </c>
      <c r="C10" s="225" t="s">
        <v>232</v>
      </c>
      <c r="D10" s="36" t="s">
        <v>373</v>
      </c>
      <c r="E10" s="327">
        <v>4.0</v>
      </c>
      <c r="F10" s="327">
        <v>3.0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30.0</v>
      </c>
      <c r="C11" s="101" t="s">
        <v>374</v>
      </c>
      <c r="D11" s="245" t="s">
        <v>373</v>
      </c>
      <c r="E11" s="244">
        <v>4.0</v>
      </c>
      <c r="F11" s="244">
        <v>6.0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3.0</v>
      </c>
      <c r="C12" s="244" t="s">
        <v>236</v>
      </c>
      <c r="D12" s="245" t="s">
        <v>348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11.0</v>
      </c>
      <c r="C13" s="244" t="s">
        <v>357</v>
      </c>
      <c r="D13" s="245" t="s">
        <v>348</v>
      </c>
      <c r="E13" s="244">
        <v>3.0</v>
      </c>
      <c r="F13" s="244">
        <v>5.0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13.0</v>
      </c>
      <c r="C14" s="244" t="s">
        <v>375</v>
      </c>
      <c r="D14" s="245" t="s">
        <v>348</v>
      </c>
      <c r="E14" s="244">
        <v>2.0</v>
      </c>
      <c r="F14" s="244">
        <v>12.0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4.0</v>
      </c>
      <c r="C15" s="327" t="s">
        <v>239</v>
      </c>
      <c r="D15" s="36" t="s">
        <v>373</v>
      </c>
      <c r="E15" s="327">
        <v>5.0</v>
      </c>
      <c r="F15" s="327">
        <v>1.0</v>
      </c>
      <c r="G15" s="328" t="s">
        <v>14</v>
      </c>
      <c r="H15" s="279"/>
      <c r="I15" s="245" t="s">
        <v>14</v>
      </c>
    </row>
    <row r="16">
      <c r="A16" s="242" t="s">
        <v>37</v>
      </c>
      <c r="B16" s="245">
        <v>5.0</v>
      </c>
      <c r="C16" s="244" t="s">
        <v>47</v>
      </c>
      <c r="D16" s="245" t="s">
        <v>348</v>
      </c>
      <c r="E16" s="244">
        <v>0.0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19.0</v>
      </c>
      <c r="C17" s="327" t="s">
        <v>376</v>
      </c>
      <c r="D17" s="36" t="s">
        <v>348</v>
      </c>
      <c r="E17" s="327">
        <v>2.0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22.0</v>
      </c>
      <c r="C18" s="327" t="s">
        <v>226</v>
      </c>
      <c r="D18" s="36" t="s">
        <v>373</v>
      </c>
      <c r="E18" s="327">
        <v>5.0</v>
      </c>
      <c r="F18" s="327">
        <v>6.0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23.0</v>
      </c>
      <c r="C19" s="225" t="s">
        <v>126</v>
      </c>
      <c r="D19" s="36" t="s">
        <v>348</v>
      </c>
      <c r="E19" s="327">
        <v>5.0</v>
      </c>
      <c r="F19" s="327">
        <v>2.0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29.0</v>
      </c>
      <c r="C20" s="327" t="s">
        <v>377</v>
      </c>
      <c r="D20" s="36" t="s">
        <v>373</v>
      </c>
      <c r="E20" s="327">
        <v>3.0</v>
      </c>
      <c r="F20" s="327">
        <v>11.0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5.0</v>
      </c>
      <c r="C21" s="327" t="s">
        <v>349</v>
      </c>
      <c r="D21" s="36" t="s">
        <v>373</v>
      </c>
      <c r="E21" s="327">
        <v>6.0</v>
      </c>
      <c r="F21" s="327">
        <v>2.0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8.0</v>
      </c>
      <c r="C22" s="327" t="s">
        <v>378</v>
      </c>
      <c r="D22" s="36" t="s">
        <v>373</v>
      </c>
      <c r="E22" s="327">
        <v>2.0</v>
      </c>
      <c r="F22" s="327">
        <v>9.0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12.0</v>
      </c>
      <c r="C23" s="327" t="s">
        <v>379</v>
      </c>
      <c r="D23" s="36" t="s">
        <v>373</v>
      </c>
      <c r="E23" s="327">
        <v>3.0</v>
      </c>
      <c r="F23" s="327">
        <v>8.0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18.0</v>
      </c>
      <c r="C24" s="327" t="s">
        <v>45</v>
      </c>
      <c r="D24" s="36" t="s">
        <v>348</v>
      </c>
      <c r="E24" s="327">
        <v>2.0</v>
      </c>
      <c r="F24" s="327">
        <v>8.0</v>
      </c>
      <c r="G24" s="328" t="s">
        <v>14</v>
      </c>
      <c r="H24" s="279"/>
      <c r="I24" s="245" t="s">
        <v>14</v>
      </c>
    </row>
    <row r="25">
      <c r="A25" s="337" t="s">
        <v>43</v>
      </c>
      <c r="B25" s="338">
        <v>19.0</v>
      </c>
      <c r="C25" s="339" t="s">
        <v>230</v>
      </c>
      <c r="D25" s="340" t="s">
        <v>373</v>
      </c>
      <c r="E25" s="339">
        <v>13.0</v>
      </c>
      <c r="F25" s="339">
        <v>5.0</v>
      </c>
      <c r="G25" s="341" t="s">
        <v>23</v>
      </c>
      <c r="H25" s="279"/>
      <c r="I25" s="245" t="s">
        <v>23</v>
      </c>
    </row>
    <row r="26">
      <c r="A26" s="213" t="s">
        <v>286</v>
      </c>
      <c r="B26" s="45"/>
      <c r="C26" s="45"/>
      <c r="D26" s="214" t="s">
        <v>174</v>
      </c>
      <c r="E26" s="215">
        <f t="shared" ref="E26:F26" si="1">SUM(E8:E25)</f>
        <v>74</v>
      </c>
      <c r="F26" s="215">
        <f t="shared" si="1"/>
        <v>111</v>
      </c>
      <c r="G26" s="216"/>
      <c r="H26" s="277"/>
      <c r="I26" s="325"/>
    </row>
  </sheetData>
  <mergeCells count="2">
    <mergeCell ref="A5:G6"/>
    <mergeCell ref="A26:C2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86"/>
    <col customWidth="1" min="4" max="4" width="45.71"/>
    <col customWidth="1" min="5" max="5" width="5.43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COUNTIF(G5:G25,"W")&amp;"-"&amp;COUNTIF(G5:G25,"L")&amp;"-"&amp;COUNTIF(G5:G25,"T")&amp;"-"&amp;COUNTIF(G5:G25,"OTL")</f>
        <v>12-6-0-0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COUNTIF(I5:I26,"W")&amp;"-"&amp;COUNTIF(I5:I26,"L")&amp;"-"&amp;COUNTIF(I5:I26,"T")&amp;"-"&amp;COUNTIF(I5:I26,"OTL")</f>
        <v>11-5-0-0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380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05" t="s">
        <v>155</v>
      </c>
      <c r="B8" s="306">
        <v>17.0</v>
      </c>
      <c r="C8" s="362" t="s">
        <v>374</v>
      </c>
      <c r="D8" s="306" t="s">
        <v>373</v>
      </c>
      <c r="E8" s="307">
        <v>6.0</v>
      </c>
      <c r="F8" s="307">
        <v>4.0</v>
      </c>
      <c r="G8" s="308" t="s">
        <v>23</v>
      </c>
      <c r="H8" s="279"/>
      <c r="I8" s="13"/>
    </row>
    <row r="9">
      <c r="A9" s="326" t="s">
        <v>17</v>
      </c>
      <c r="B9" s="36">
        <v>25.0</v>
      </c>
      <c r="C9" s="327" t="s">
        <v>376</v>
      </c>
      <c r="D9" s="36" t="s">
        <v>348</v>
      </c>
      <c r="E9" s="327">
        <v>5.0</v>
      </c>
      <c r="F9" s="327">
        <v>4.0</v>
      </c>
      <c r="G9" s="328" t="s">
        <v>23</v>
      </c>
      <c r="H9" s="277"/>
      <c r="I9" s="276" t="s">
        <v>23</v>
      </c>
    </row>
    <row r="10">
      <c r="A10" s="326" t="s">
        <v>17</v>
      </c>
      <c r="B10" s="36">
        <v>29.0</v>
      </c>
      <c r="C10" s="327" t="s">
        <v>357</v>
      </c>
      <c r="D10" s="36" t="s">
        <v>381</v>
      </c>
      <c r="E10" s="327">
        <v>2.0</v>
      </c>
      <c r="F10" s="327">
        <v>12.0</v>
      </c>
      <c r="G10" s="328" t="s">
        <v>14</v>
      </c>
      <c r="H10" s="279"/>
      <c r="I10" s="245" t="s">
        <v>14</v>
      </c>
    </row>
    <row r="11">
      <c r="A11" s="242" t="s">
        <v>17</v>
      </c>
      <c r="B11" s="245">
        <v>31.0</v>
      </c>
      <c r="C11" s="244" t="s">
        <v>239</v>
      </c>
      <c r="D11" s="245" t="s">
        <v>373</v>
      </c>
      <c r="E11" s="244">
        <v>11.0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5.0</v>
      </c>
      <c r="C12" s="244" t="s">
        <v>378</v>
      </c>
      <c r="D12" s="245" t="s">
        <v>373</v>
      </c>
      <c r="E12" s="244">
        <v>8.0</v>
      </c>
      <c r="F12" s="244">
        <v>3.0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14.0</v>
      </c>
      <c r="C13" s="244" t="s">
        <v>379</v>
      </c>
      <c r="D13" s="245" t="s">
        <v>373</v>
      </c>
      <c r="E13" s="244">
        <v>5.0</v>
      </c>
      <c r="F13" s="244">
        <v>6.0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15.0</v>
      </c>
      <c r="C14" s="244" t="s">
        <v>47</v>
      </c>
      <c r="D14" s="245" t="s">
        <v>348</v>
      </c>
      <c r="E14" s="244">
        <v>4.0</v>
      </c>
      <c r="F14" s="244">
        <v>9.0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18.0</v>
      </c>
      <c r="C15" s="327" t="s">
        <v>120</v>
      </c>
      <c r="D15" s="36" t="s">
        <v>382</v>
      </c>
      <c r="E15" s="327">
        <v>13.0</v>
      </c>
      <c r="F15" s="327">
        <v>3.0</v>
      </c>
      <c r="G15" s="328" t="s">
        <v>23</v>
      </c>
      <c r="H15" s="279"/>
      <c r="I15" s="245" t="s">
        <v>23</v>
      </c>
    </row>
    <row r="16">
      <c r="A16" s="242" t="s">
        <v>26</v>
      </c>
      <c r="B16" s="245">
        <v>21.0</v>
      </c>
      <c r="C16" s="244" t="s">
        <v>383</v>
      </c>
      <c r="D16" s="245" t="s">
        <v>373</v>
      </c>
      <c r="E16" s="244">
        <v>12.0</v>
      </c>
      <c r="F16" s="244">
        <v>2.0</v>
      </c>
      <c r="G16" s="246" t="s">
        <v>23</v>
      </c>
      <c r="H16" s="279"/>
      <c r="I16" s="245" t="s">
        <v>23</v>
      </c>
    </row>
    <row r="17">
      <c r="A17" s="326" t="s">
        <v>26</v>
      </c>
      <c r="B17" s="36">
        <v>22.0</v>
      </c>
      <c r="C17" s="225" t="s">
        <v>384</v>
      </c>
      <c r="D17" s="36" t="s">
        <v>348</v>
      </c>
      <c r="E17" s="327">
        <v>8.0</v>
      </c>
      <c r="F17" s="327">
        <v>2.0</v>
      </c>
      <c r="G17" s="328" t="s">
        <v>23</v>
      </c>
      <c r="H17" s="279"/>
      <c r="I17" s="245" t="s">
        <v>23</v>
      </c>
    </row>
    <row r="18">
      <c r="A18" s="326" t="s">
        <v>37</v>
      </c>
      <c r="B18" s="36">
        <v>12.0</v>
      </c>
      <c r="C18" s="327" t="s">
        <v>254</v>
      </c>
      <c r="D18" s="36" t="s">
        <v>373</v>
      </c>
      <c r="E18" s="327">
        <v>3.0</v>
      </c>
      <c r="F18" s="327">
        <v>10.0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23.0</v>
      </c>
      <c r="C19" s="327" t="s">
        <v>253</v>
      </c>
      <c r="D19" s="36" t="s">
        <v>373</v>
      </c>
      <c r="E19" s="327">
        <v>4.0</v>
      </c>
      <c r="F19" s="327">
        <v>7.0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30.0</v>
      </c>
      <c r="C20" s="327" t="s">
        <v>298</v>
      </c>
      <c r="D20" s="36" t="s">
        <v>373</v>
      </c>
      <c r="E20" s="327">
        <v>3.0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6.0</v>
      </c>
      <c r="C21" s="327" t="s">
        <v>350</v>
      </c>
      <c r="D21" s="36" t="s">
        <v>348</v>
      </c>
      <c r="E21" s="327">
        <v>10.0</v>
      </c>
      <c r="F21" s="327">
        <v>3.0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10.0</v>
      </c>
      <c r="C22" s="327" t="s">
        <v>236</v>
      </c>
      <c r="D22" s="36" t="s">
        <v>385</v>
      </c>
      <c r="E22" s="327">
        <v>8.0</v>
      </c>
      <c r="F22" s="327">
        <v>3.0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17.0</v>
      </c>
      <c r="C23" s="327" t="s">
        <v>236</v>
      </c>
      <c r="D23" s="36" t="s">
        <v>385</v>
      </c>
      <c r="E23" s="327">
        <v>9.0</v>
      </c>
      <c r="F23" s="327">
        <v>1.0</v>
      </c>
      <c r="G23" s="328" t="s">
        <v>23</v>
      </c>
      <c r="H23" s="279"/>
      <c r="I23" s="245" t="s">
        <v>23</v>
      </c>
    </row>
    <row r="24">
      <c r="A24" s="247" t="s">
        <v>240</v>
      </c>
      <c r="B24" s="329">
        <v>21.0</v>
      </c>
      <c r="C24" s="249" t="s">
        <v>386</v>
      </c>
      <c r="D24" s="250" t="s">
        <v>387</v>
      </c>
      <c r="E24" s="249">
        <v>2.0</v>
      </c>
      <c r="F24" s="249">
        <v>6.0</v>
      </c>
      <c r="G24" s="251" t="s">
        <v>14</v>
      </c>
      <c r="H24" s="279"/>
      <c r="I24" s="13"/>
    </row>
    <row r="25">
      <c r="A25" s="337" t="s">
        <v>43</v>
      </c>
      <c r="B25" s="338">
        <v>27.0</v>
      </c>
      <c r="C25" s="339" t="s">
        <v>226</v>
      </c>
      <c r="D25" s="340" t="s">
        <v>373</v>
      </c>
      <c r="E25" s="339">
        <v>5.0</v>
      </c>
      <c r="F25" s="339">
        <v>4.0</v>
      </c>
      <c r="G25" s="341" t="s">
        <v>23</v>
      </c>
      <c r="H25" s="279"/>
      <c r="I25" s="245" t="s">
        <v>23</v>
      </c>
    </row>
    <row r="26">
      <c r="A26" s="213" t="s">
        <v>286</v>
      </c>
      <c r="B26" s="45"/>
      <c r="C26" s="45"/>
      <c r="D26" s="214" t="s">
        <v>174</v>
      </c>
      <c r="E26" s="215">
        <f t="shared" ref="E26:F26" si="1">SUM(E8:E25)</f>
        <v>118</v>
      </c>
      <c r="F26" s="215">
        <f t="shared" si="1"/>
        <v>81</v>
      </c>
      <c r="G26" s="216"/>
      <c r="H26" s="277"/>
      <c r="I26" s="325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COUNTIF(G5:G30,"W")&amp;"-"&amp;COUNTIF(G5:G30,"L")&amp;"-"&amp;COUNTIF(G5:G30,"T")&amp;"-"&amp;COUNTIF(G5:G30,"OTL")</f>
        <v>9-11-1-0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7-11-1-0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388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18.0</v>
      </c>
      <c r="C8" s="365" t="s">
        <v>350</v>
      </c>
      <c r="D8" s="364" t="s">
        <v>389</v>
      </c>
      <c r="E8" s="365">
        <v>8.0</v>
      </c>
      <c r="F8" s="365">
        <v>2.0</v>
      </c>
      <c r="G8" s="366" t="s">
        <v>23</v>
      </c>
      <c r="H8" s="279"/>
      <c r="I8" s="13"/>
    </row>
    <row r="9">
      <c r="A9" s="367" t="s">
        <v>155</v>
      </c>
      <c r="B9" s="368">
        <v>19.0</v>
      </c>
      <c r="C9" s="369" t="s">
        <v>349</v>
      </c>
      <c r="D9" s="368" t="s">
        <v>373</v>
      </c>
      <c r="E9" s="369">
        <v>7.0</v>
      </c>
      <c r="F9" s="369">
        <v>2.0</v>
      </c>
      <c r="G9" s="370" t="s">
        <v>23</v>
      </c>
      <c r="H9" s="277"/>
      <c r="I9" s="325"/>
    </row>
    <row r="10">
      <c r="A10" s="326" t="s">
        <v>17</v>
      </c>
      <c r="B10" s="36">
        <v>25.0</v>
      </c>
      <c r="C10" s="327" t="s">
        <v>378</v>
      </c>
      <c r="D10" s="36" t="s">
        <v>373</v>
      </c>
      <c r="E10" s="327">
        <v>3.0</v>
      </c>
      <c r="F10" s="327">
        <v>1.0</v>
      </c>
      <c r="G10" s="328" t="s">
        <v>23</v>
      </c>
      <c r="H10" s="279"/>
      <c r="I10" s="245" t="s">
        <v>23</v>
      </c>
    </row>
    <row r="11">
      <c r="A11" s="242" t="s">
        <v>17</v>
      </c>
      <c r="B11" s="245">
        <v>30.0</v>
      </c>
      <c r="C11" s="101" t="s">
        <v>374</v>
      </c>
      <c r="D11" s="245" t="s">
        <v>373</v>
      </c>
      <c r="E11" s="244">
        <v>6.0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1.0</v>
      </c>
      <c r="C12" s="244" t="s">
        <v>226</v>
      </c>
      <c r="D12" s="245" t="s">
        <v>373</v>
      </c>
      <c r="E12" s="244">
        <v>0.0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9.0</v>
      </c>
      <c r="C13" s="244" t="s">
        <v>47</v>
      </c>
      <c r="D13" s="245" t="s">
        <v>390</v>
      </c>
      <c r="E13" s="244">
        <v>0.0</v>
      </c>
      <c r="F13" s="244">
        <v>7.0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13.0</v>
      </c>
      <c r="C14" s="244" t="s">
        <v>357</v>
      </c>
      <c r="D14" s="36" t="s">
        <v>381</v>
      </c>
      <c r="E14" s="244">
        <v>2.0</v>
      </c>
      <c r="F14" s="244">
        <v>7.0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22.0</v>
      </c>
      <c r="C15" s="327" t="s">
        <v>391</v>
      </c>
      <c r="D15" s="36" t="s">
        <v>392</v>
      </c>
      <c r="E15" s="327">
        <v>8.0</v>
      </c>
      <c r="F15" s="327">
        <v>8.0</v>
      </c>
      <c r="G15" s="328" t="s">
        <v>35</v>
      </c>
      <c r="H15" s="279"/>
      <c r="I15" s="245" t="s">
        <v>35</v>
      </c>
    </row>
    <row r="16">
      <c r="A16" s="242" t="s">
        <v>37</v>
      </c>
      <c r="B16" s="245">
        <v>6.0</v>
      </c>
      <c r="C16" s="244" t="s">
        <v>383</v>
      </c>
      <c r="D16" s="245" t="s">
        <v>373</v>
      </c>
      <c r="E16" s="244">
        <v>5.0</v>
      </c>
      <c r="F16" s="244">
        <v>7.0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12.0</v>
      </c>
      <c r="C17" s="327" t="s">
        <v>191</v>
      </c>
      <c r="D17" s="36" t="s">
        <v>393</v>
      </c>
      <c r="E17" s="327">
        <v>7.0</v>
      </c>
      <c r="F17" s="327">
        <v>8.0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17.0</v>
      </c>
      <c r="C18" s="327" t="s">
        <v>377</v>
      </c>
      <c r="D18" s="36" t="s">
        <v>373</v>
      </c>
      <c r="E18" s="327">
        <v>5.0</v>
      </c>
      <c r="F18" s="327">
        <v>6.0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19.0</v>
      </c>
      <c r="C19" s="327" t="s">
        <v>394</v>
      </c>
      <c r="D19" s="36" t="s">
        <v>395</v>
      </c>
      <c r="E19" s="327">
        <v>8.0</v>
      </c>
      <c r="F19" s="327">
        <v>3.0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21.0</v>
      </c>
      <c r="C20" s="327" t="s">
        <v>120</v>
      </c>
      <c r="D20" s="36" t="s">
        <v>382</v>
      </c>
      <c r="E20" s="327">
        <v>8.0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24.0</v>
      </c>
      <c r="C21" s="327" t="s">
        <v>298</v>
      </c>
      <c r="D21" s="36" t="s">
        <v>373</v>
      </c>
      <c r="E21" s="327">
        <v>2.0</v>
      </c>
      <c r="F21" s="327">
        <v>8.0</v>
      </c>
      <c r="G21" s="328" t="s">
        <v>14</v>
      </c>
      <c r="H21" s="279"/>
      <c r="I21" s="245" t="s">
        <v>14</v>
      </c>
    </row>
    <row r="22">
      <c r="A22" s="326" t="s">
        <v>39</v>
      </c>
      <c r="B22" s="336">
        <v>30.0</v>
      </c>
      <c r="C22" s="327" t="s">
        <v>375</v>
      </c>
      <c r="D22" s="36" t="s">
        <v>396</v>
      </c>
      <c r="E22" s="327">
        <v>2.0</v>
      </c>
      <c r="F22" s="327">
        <v>5.0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7.0</v>
      </c>
      <c r="C23" s="327" t="s">
        <v>230</v>
      </c>
      <c r="D23" s="36" t="s">
        <v>373</v>
      </c>
      <c r="E23" s="327">
        <v>10.0</v>
      </c>
      <c r="F23" s="327">
        <v>7.0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14.0</v>
      </c>
      <c r="C24" s="327" t="s">
        <v>254</v>
      </c>
      <c r="D24" s="36" t="s">
        <v>373</v>
      </c>
      <c r="E24" s="327">
        <v>2.0</v>
      </c>
      <c r="F24" s="327">
        <v>3.0</v>
      </c>
      <c r="G24" s="328" t="s">
        <v>14</v>
      </c>
      <c r="H24" s="279"/>
      <c r="I24" s="245" t="s">
        <v>14</v>
      </c>
    </row>
    <row r="25">
      <c r="A25" s="242" t="s">
        <v>43</v>
      </c>
      <c r="B25" s="298">
        <v>18.0</v>
      </c>
      <c r="C25" s="244" t="s">
        <v>236</v>
      </c>
      <c r="D25" s="245" t="s">
        <v>385</v>
      </c>
      <c r="E25" s="244">
        <v>4.0</v>
      </c>
      <c r="F25" s="244">
        <v>2.0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21.0</v>
      </c>
      <c r="C26" s="244" t="s">
        <v>253</v>
      </c>
      <c r="D26" s="245" t="s">
        <v>373</v>
      </c>
      <c r="E26" s="244">
        <v>1.0</v>
      </c>
      <c r="F26" s="244">
        <v>2.0</v>
      </c>
      <c r="G26" s="246" t="s">
        <v>14</v>
      </c>
      <c r="H26" s="279"/>
      <c r="I26" s="245" t="s">
        <v>14</v>
      </c>
    </row>
    <row r="27">
      <c r="A27" s="326" t="s">
        <v>82</v>
      </c>
      <c r="B27" s="336">
        <v>1.0</v>
      </c>
      <c r="C27" s="327" t="s">
        <v>250</v>
      </c>
      <c r="D27" s="36" t="s">
        <v>235</v>
      </c>
      <c r="E27" s="327">
        <v>4.0</v>
      </c>
      <c r="F27" s="327">
        <v>3.0</v>
      </c>
      <c r="G27" s="328" t="s">
        <v>23</v>
      </c>
      <c r="H27" s="279"/>
      <c r="I27" s="245" t="s">
        <v>23</v>
      </c>
    </row>
    <row r="28">
      <c r="A28" s="371"/>
      <c r="B28" s="261"/>
      <c r="C28" s="261"/>
      <c r="D28" s="96"/>
      <c r="E28" s="15"/>
      <c r="F28" s="15"/>
      <c r="G28" s="297"/>
      <c r="H28" s="277"/>
      <c r="I28" s="325"/>
    </row>
    <row r="29">
      <c r="A29" s="252" t="s">
        <v>397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7.0</v>
      </c>
      <c r="C30" s="168" t="s">
        <v>357</v>
      </c>
      <c r="D30" s="289" t="s">
        <v>381</v>
      </c>
      <c r="E30" s="168">
        <v>1.0</v>
      </c>
      <c r="F30" s="168">
        <v>8.0</v>
      </c>
      <c r="G30" s="290" t="s">
        <v>14</v>
      </c>
      <c r="H30" s="371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SUM(E8:E30)</f>
        <v>93</v>
      </c>
      <c r="F31" s="215">
        <f t="shared" si="1"/>
        <v>99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29"/>
    <col customWidth="1" min="4" max="4" width="45.71"/>
    <col customWidth="1" min="5" max="5" width="5.43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COUNTIF(G5:G28,"W")&amp;"-"&amp;COUNTIF(G5:G28,"L")&amp;"-"&amp;COUNTIF(G5:G28,"T")&amp;"-"&amp;COUNTIF(G5:G28,"OTL")</f>
        <v>16-2-1-0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16-3-1-0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398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17</v>
      </c>
      <c r="B8" s="354">
        <v>20.0</v>
      </c>
      <c r="C8" s="355" t="s">
        <v>253</v>
      </c>
      <c r="D8" s="354" t="s">
        <v>373</v>
      </c>
      <c r="E8" s="355">
        <v>1.0</v>
      </c>
      <c r="F8" s="355">
        <v>12.0</v>
      </c>
      <c r="G8" s="356" t="s">
        <v>14</v>
      </c>
      <c r="H8" s="279"/>
      <c r="I8" s="245" t="s">
        <v>14</v>
      </c>
    </row>
    <row r="9">
      <c r="A9" s="326" t="s">
        <v>17</v>
      </c>
      <c r="B9" s="36">
        <v>26.0</v>
      </c>
      <c r="C9" s="225" t="s">
        <v>384</v>
      </c>
      <c r="D9" s="36" t="s">
        <v>348</v>
      </c>
      <c r="E9" s="327">
        <v>6.0</v>
      </c>
      <c r="F9" s="327">
        <v>4.0</v>
      </c>
      <c r="G9" s="328" t="s">
        <v>23</v>
      </c>
      <c r="H9" s="277"/>
      <c r="I9" s="276" t="s">
        <v>23</v>
      </c>
    </row>
    <row r="10">
      <c r="A10" s="326" t="s">
        <v>17</v>
      </c>
      <c r="B10" s="36">
        <v>27.0</v>
      </c>
      <c r="C10" s="327" t="s">
        <v>239</v>
      </c>
      <c r="D10" s="36" t="s">
        <v>373</v>
      </c>
      <c r="E10" s="327">
        <v>4.0</v>
      </c>
      <c r="F10" s="327">
        <v>7.0</v>
      </c>
      <c r="G10" s="328" t="s">
        <v>14</v>
      </c>
      <c r="H10" s="279"/>
      <c r="I10" s="245" t="s">
        <v>14</v>
      </c>
    </row>
    <row r="11">
      <c r="A11" s="242" t="s">
        <v>17</v>
      </c>
      <c r="B11" s="245">
        <v>30.0</v>
      </c>
      <c r="C11" s="244" t="s">
        <v>236</v>
      </c>
      <c r="D11" s="245" t="s">
        <v>385</v>
      </c>
      <c r="E11" s="244">
        <v>5.0</v>
      </c>
      <c r="F11" s="244">
        <v>4.0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2.0</v>
      </c>
      <c r="C12" s="101" t="s">
        <v>374</v>
      </c>
      <c r="D12" s="245" t="s">
        <v>373</v>
      </c>
      <c r="E12" s="244">
        <v>5.0</v>
      </c>
      <c r="F12" s="244">
        <v>5.0</v>
      </c>
      <c r="G12" s="246" t="s">
        <v>35</v>
      </c>
      <c r="H12" s="279"/>
      <c r="I12" s="245" t="s">
        <v>35</v>
      </c>
    </row>
    <row r="13">
      <c r="A13" s="242" t="s">
        <v>26</v>
      </c>
      <c r="B13" s="245">
        <v>9.0</v>
      </c>
      <c r="C13" s="244" t="s">
        <v>383</v>
      </c>
      <c r="D13" s="245" t="s">
        <v>373</v>
      </c>
      <c r="E13" s="244">
        <v>6.0</v>
      </c>
      <c r="F13" s="244">
        <v>4.0</v>
      </c>
      <c r="G13" s="246" t="s">
        <v>23</v>
      </c>
      <c r="H13" s="279"/>
      <c r="I13" s="245" t="s">
        <v>23</v>
      </c>
    </row>
    <row r="14">
      <c r="A14" s="242" t="s">
        <v>311</v>
      </c>
      <c r="B14" s="245">
        <v>14.0</v>
      </c>
      <c r="C14" s="244" t="s">
        <v>18</v>
      </c>
      <c r="D14" s="245" t="s">
        <v>390</v>
      </c>
      <c r="E14" s="244">
        <v>2.0</v>
      </c>
      <c r="F14" s="244">
        <v>5.0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16.0</v>
      </c>
      <c r="C15" s="327" t="s">
        <v>399</v>
      </c>
      <c r="D15" s="36" t="s">
        <v>400</v>
      </c>
      <c r="E15" s="327">
        <v>13.0</v>
      </c>
      <c r="F15" s="327">
        <v>2.0</v>
      </c>
      <c r="G15" s="328" t="s">
        <v>23</v>
      </c>
      <c r="H15" s="279"/>
      <c r="I15" s="245" t="s">
        <v>23</v>
      </c>
    </row>
    <row r="16">
      <c r="A16" s="242" t="s">
        <v>26</v>
      </c>
      <c r="B16" s="245">
        <v>23.0</v>
      </c>
      <c r="C16" s="244" t="s">
        <v>179</v>
      </c>
      <c r="D16" s="245" t="s">
        <v>389</v>
      </c>
      <c r="E16" s="244">
        <v>8.0</v>
      </c>
      <c r="F16" s="244">
        <v>6.0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4.0</v>
      </c>
      <c r="C17" s="327" t="s">
        <v>120</v>
      </c>
      <c r="D17" s="36" t="s">
        <v>382</v>
      </c>
      <c r="E17" s="327">
        <v>13.0</v>
      </c>
      <c r="F17" s="327">
        <v>5.0</v>
      </c>
      <c r="G17" s="328" t="s">
        <v>23</v>
      </c>
      <c r="H17" s="279"/>
      <c r="I17" s="245" t="s">
        <v>23</v>
      </c>
    </row>
    <row r="18">
      <c r="A18" s="326" t="s">
        <v>401</v>
      </c>
      <c r="B18" s="36">
        <v>7.0</v>
      </c>
      <c r="C18" s="327" t="s">
        <v>245</v>
      </c>
      <c r="D18" s="36" t="s">
        <v>373</v>
      </c>
      <c r="E18" s="327">
        <v>0.0</v>
      </c>
      <c r="F18" s="327">
        <v>10.0</v>
      </c>
      <c r="G18" s="328" t="s">
        <v>23</v>
      </c>
      <c r="H18" s="279"/>
      <c r="I18" s="245" t="s">
        <v>23</v>
      </c>
    </row>
    <row r="19">
      <c r="A19" s="326" t="s">
        <v>39</v>
      </c>
      <c r="B19" s="36">
        <v>19.0</v>
      </c>
      <c r="C19" s="327" t="s">
        <v>402</v>
      </c>
      <c r="D19" s="36" t="s">
        <v>373</v>
      </c>
      <c r="E19" s="327">
        <v>11.0</v>
      </c>
      <c r="F19" s="327">
        <v>1.0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31.0</v>
      </c>
      <c r="C20" s="327" t="s">
        <v>375</v>
      </c>
      <c r="D20" s="36" t="s">
        <v>396</v>
      </c>
      <c r="E20" s="327">
        <v>5.0</v>
      </c>
      <c r="F20" s="327">
        <v>0.0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1.0</v>
      </c>
      <c r="C21" s="327" t="s">
        <v>218</v>
      </c>
      <c r="D21" s="36" t="s">
        <v>373</v>
      </c>
      <c r="E21" s="327">
        <v>8.0</v>
      </c>
      <c r="F21" s="327">
        <v>4.0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8.0</v>
      </c>
      <c r="C22" s="327" t="s">
        <v>230</v>
      </c>
      <c r="D22" s="36" t="s">
        <v>373</v>
      </c>
      <c r="E22" s="327">
        <v>9.0</v>
      </c>
      <c r="F22" s="327">
        <v>0.0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15.0</v>
      </c>
      <c r="C23" s="327" t="s">
        <v>218</v>
      </c>
      <c r="D23" s="36" t="s">
        <v>373</v>
      </c>
      <c r="E23" s="327">
        <v>10.0</v>
      </c>
      <c r="F23" s="327">
        <v>3.0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17.0</v>
      </c>
      <c r="C24" s="327" t="s">
        <v>394</v>
      </c>
      <c r="D24" s="36" t="s">
        <v>395</v>
      </c>
      <c r="E24" s="327">
        <v>8.0</v>
      </c>
      <c r="F24" s="327">
        <v>4.0</v>
      </c>
      <c r="G24" s="328" t="s">
        <v>23</v>
      </c>
      <c r="H24" s="279"/>
      <c r="I24" s="245" t="s">
        <v>23</v>
      </c>
    </row>
    <row r="25">
      <c r="A25" s="285" t="s">
        <v>43</v>
      </c>
      <c r="B25" s="304">
        <v>22.0</v>
      </c>
      <c r="C25" s="258" t="s">
        <v>239</v>
      </c>
      <c r="D25" s="257" t="s">
        <v>373</v>
      </c>
      <c r="E25" s="258">
        <v>7.0</v>
      </c>
      <c r="F25" s="258">
        <v>3.0</v>
      </c>
      <c r="G25" s="259" t="s">
        <v>23</v>
      </c>
      <c r="H25" s="279"/>
      <c r="I25" s="245" t="s">
        <v>23</v>
      </c>
    </row>
    <row r="26">
      <c r="A26" s="373"/>
      <c r="B26" s="374"/>
      <c r="C26" s="375"/>
      <c r="D26" s="376"/>
      <c r="E26" s="375"/>
      <c r="F26" s="375"/>
      <c r="G26" s="377"/>
      <c r="H26" s="277"/>
      <c r="I26" s="325"/>
    </row>
    <row r="27">
      <c r="A27" s="252" t="s">
        <v>403</v>
      </c>
      <c r="B27" s="11"/>
      <c r="C27" s="11"/>
      <c r="D27" s="11"/>
      <c r="E27" s="11"/>
      <c r="F27" s="11"/>
      <c r="G27" s="12"/>
      <c r="H27" s="277"/>
      <c r="I27" s="325"/>
    </row>
    <row r="28">
      <c r="A28" s="330" t="s">
        <v>82</v>
      </c>
      <c r="B28" s="331">
        <v>12.0</v>
      </c>
      <c r="C28" s="332" t="s">
        <v>404</v>
      </c>
      <c r="D28" s="333" t="s">
        <v>385</v>
      </c>
      <c r="E28" s="332">
        <v>6.0</v>
      </c>
      <c r="F28" s="332">
        <v>3.0</v>
      </c>
      <c r="G28" s="334" t="s">
        <v>23</v>
      </c>
      <c r="H28" s="371"/>
      <c r="I28" s="245" t="s">
        <v>23</v>
      </c>
    </row>
    <row r="29">
      <c r="A29" s="256" t="s">
        <v>82</v>
      </c>
      <c r="B29" s="304">
        <v>15.0</v>
      </c>
      <c r="C29" s="258" t="s">
        <v>371</v>
      </c>
      <c r="D29" s="257" t="s">
        <v>381</v>
      </c>
      <c r="E29" s="258">
        <v>0.0</v>
      </c>
      <c r="F29" s="258">
        <v>11.0</v>
      </c>
      <c r="G29" s="259" t="s">
        <v>14</v>
      </c>
      <c r="H29" s="371"/>
      <c r="I29" s="245" t="s">
        <v>14</v>
      </c>
    </row>
    <row r="30">
      <c r="A30" s="213" t="s">
        <v>173</v>
      </c>
      <c r="B30" s="45"/>
      <c r="C30" s="45"/>
      <c r="D30" s="214" t="s">
        <v>174</v>
      </c>
      <c r="E30" s="215">
        <f t="shared" ref="E30:F30" si="1">SUM(E9:E29)</f>
        <v>126</v>
      </c>
      <c r="F30" s="215">
        <f t="shared" si="1"/>
        <v>81</v>
      </c>
      <c r="G30" s="216"/>
      <c r="H30" s="277"/>
      <c r="I30" s="325"/>
    </row>
    <row r="31">
      <c r="A31" s="378" t="s">
        <v>405</v>
      </c>
      <c r="B31" s="45"/>
      <c r="C31" s="45"/>
      <c r="D31" s="45"/>
      <c r="E31" s="45"/>
      <c r="F31" s="45"/>
      <c r="G31" s="46"/>
      <c r="H31" s="277"/>
      <c r="I31" s="325"/>
    </row>
  </sheetData>
  <mergeCells count="4">
    <mergeCell ref="A5:G6"/>
    <mergeCell ref="A27:G27"/>
    <mergeCell ref="A30:C30"/>
    <mergeCell ref="A31:G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71"/>
    <col customWidth="1" min="4" max="4" width="44.14"/>
    <col customWidth="1" min="5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8-12-1-0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7-11-1-0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406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13.0</v>
      </c>
      <c r="C8" s="365" t="s">
        <v>407</v>
      </c>
      <c r="D8" s="364" t="s">
        <v>385</v>
      </c>
      <c r="E8" s="365">
        <v>1.0</v>
      </c>
      <c r="F8" s="365">
        <v>15.0</v>
      </c>
      <c r="G8" s="366" t="s">
        <v>14</v>
      </c>
      <c r="H8" s="279"/>
      <c r="I8" s="13"/>
    </row>
    <row r="9">
      <c r="A9" s="367" t="s">
        <v>155</v>
      </c>
      <c r="B9" s="368">
        <v>22.0</v>
      </c>
      <c r="C9" s="369" t="s">
        <v>218</v>
      </c>
      <c r="D9" s="368" t="s">
        <v>373</v>
      </c>
      <c r="E9" s="369">
        <v>13.0</v>
      </c>
      <c r="F9" s="369">
        <v>2.0</v>
      </c>
      <c r="G9" s="370" t="s">
        <v>23</v>
      </c>
      <c r="H9" s="277"/>
      <c r="I9" s="325"/>
    </row>
    <row r="10">
      <c r="A10" s="326" t="s">
        <v>17</v>
      </c>
      <c r="B10" s="36">
        <v>28.0</v>
      </c>
      <c r="C10" s="327" t="s">
        <v>253</v>
      </c>
      <c r="D10" s="36" t="s">
        <v>373</v>
      </c>
      <c r="E10" s="327">
        <v>7.0</v>
      </c>
      <c r="F10" s="327">
        <v>7.0</v>
      </c>
      <c r="G10" s="328" t="s">
        <v>35</v>
      </c>
      <c r="H10" s="279"/>
      <c r="I10" s="245" t="s">
        <v>35</v>
      </c>
    </row>
    <row r="11">
      <c r="A11" s="242" t="s">
        <v>17</v>
      </c>
      <c r="B11" s="245">
        <v>29.0</v>
      </c>
      <c r="C11" s="244" t="s">
        <v>298</v>
      </c>
      <c r="D11" s="245" t="s">
        <v>373</v>
      </c>
      <c r="E11" s="244">
        <v>6.0</v>
      </c>
      <c r="F11" s="244">
        <v>4.0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4.0</v>
      </c>
      <c r="C12" s="244" t="s">
        <v>226</v>
      </c>
      <c r="D12" s="245" t="s">
        <v>373</v>
      </c>
      <c r="E12" s="244">
        <v>7.0</v>
      </c>
      <c r="F12" s="244">
        <v>6.0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12.0</v>
      </c>
      <c r="C13" s="244" t="s">
        <v>250</v>
      </c>
      <c r="D13" s="245" t="s">
        <v>235</v>
      </c>
      <c r="E13" s="244">
        <v>2.0</v>
      </c>
      <c r="F13" s="244">
        <v>5.0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19.0</v>
      </c>
      <c r="C14" s="244" t="s">
        <v>250</v>
      </c>
      <c r="D14" s="245" t="s">
        <v>235</v>
      </c>
      <c r="E14" s="244">
        <v>3.0</v>
      </c>
      <c r="F14" s="244">
        <v>4.0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2.0</v>
      </c>
      <c r="C15" s="327" t="s">
        <v>377</v>
      </c>
      <c r="D15" s="36" t="s">
        <v>373</v>
      </c>
      <c r="E15" s="327">
        <v>8.0</v>
      </c>
      <c r="F15" s="327">
        <v>7.0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8.0</v>
      </c>
      <c r="C16" s="244" t="s">
        <v>407</v>
      </c>
      <c r="D16" s="245" t="s">
        <v>385</v>
      </c>
      <c r="E16" s="244">
        <v>0.0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21.0</v>
      </c>
      <c r="C17" s="327" t="s">
        <v>357</v>
      </c>
      <c r="D17" s="36" t="s">
        <v>381</v>
      </c>
      <c r="E17" s="327">
        <v>5.0</v>
      </c>
      <c r="F17" s="327">
        <v>15.0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27.0</v>
      </c>
      <c r="C18" s="327" t="s">
        <v>408</v>
      </c>
      <c r="D18" s="36" t="s">
        <v>373</v>
      </c>
      <c r="E18" s="327">
        <v>2.0</v>
      </c>
      <c r="F18" s="327">
        <v>19.0</v>
      </c>
      <c r="G18" s="328" t="s">
        <v>14</v>
      </c>
      <c r="H18" s="279"/>
      <c r="I18" s="245" t="s">
        <v>14</v>
      </c>
    </row>
    <row r="19">
      <c r="A19" s="326" t="s">
        <v>43</v>
      </c>
      <c r="B19" s="36">
        <v>4.0</v>
      </c>
      <c r="C19" s="327" t="s">
        <v>18</v>
      </c>
      <c r="D19" s="36" t="s">
        <v>348</v>
      </c>
      <c r="E19" s="327">
        <v>6.0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43</v>
      </c>
      <c r="B20" s="36">
        <v>9.0</v>
      </c>
      <c r="C20" s="327" t="s">
        <v>45</v>
      </c>
      <c r="D20" s="36" t="s">
        <v>409</v>
      </c>
      <c r="E20" s="327">
        <v>4.0</v>
      </c>
      <c r="F20" s="327">
        <v>10.0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17.0</v>
      </c>
      <c r="C21" s="327" t="s">
        <v>383</v>
      </c>
      <c r="D21" s="36" t="s">
        <v>373</v>
      </c>
      <c r="E21" s="327">
        <v>8.0</v>
      </c>
      <c r="F21" s="327">
        <v>6.0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18.0</v>
      </c>
      <c r="C22" s="327" t="s">
        <v>357</v>
      </c>
      <c r="D22" s="36" t="s">
        <v>381</v>
      </c>
      <c r="E22" s="327">
        <v>1.0</v>
      </c>
      <c r="F22" s="327">
        <v>12.0</v>
      </c>
      <c r="G22" s="328" t="s">
        <v>14</v>
      </c>
      <c r="H22" s="279"/>
      <c r="I22" s="245" t="s">
        <v>14</v>
      </c>
    </row>
    <row r="23">
      <c r="A23" s="326" t="s">
        <v>255</v>
      </c>
      <c r="B23" s="336">
        <v>22.0</v>
      </c>
      <c r="C23" s="327" t="s">
        <v>410</v>
      </c>
      <c r="D23" s="36" t="s">
        <v>373</v>
      </c>
      <c r="E23" s="327">
        <v>1.0</v>
      </c>
      <c r="F23" s="327">
        <v>0.0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23.0</v>
      </c>
      <c r="C24" s="327" t="s">
        <v>411</v>
      </c>
      <c r="D24" s="36" t="s">
        <v>348</v>
      </c>
      <c r="E24" s="327">
        <v>7.0</v>
      </c>
      <c r="F24" s="327">
        <v>10.0</v>
      </c>
      <c r="G24" s="328" t="s">
        <v>14</v>
      </c>
      <c r="H24" s="279"/>
      <c r="I24" s="245" t="s">
        <v>14</v>
      </c>
    </row>
    <row r="25">
      <c r="A25" s="242" t="s">
        <v>43</v>
      </c>
      <c r="B25" s="298">
        <v>24.0</v>
      </c>
      <c r="C25" s="244" t="s">
        <v>300</v>
      </c>
      <c r="D25" s="245" t="s">
        <v>348</v>
      </c>
      <c r="E25" s="244">
        <v>9.0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27.0</v>
      </c>
      <c r="C26" s="244" t="s">
        <v>229</v>
      </c>
      <c r="D26" s="245" t="s">
        <v>373</v>
      </c>
      <c r="E26" s="244">
        <v>0.0</v>
      </c>
      <c r="F26" s="244">
        <v>3.0</v>
      </c>
      <c r="G26" s="246" t="s">
        <v>14</v>
      </c>
      <c r="H26" s="279"/>
      <c r="I26" s="245" t="s">
        <v>14</v>
      </c>
    </row>
    <row r="27">
      <c r="A27" s="285" t="s">
        <v>43</v>
      </c>
      <c r="B27" s="304">
        <v>29.0</v>
      </c>
      <c r="C27" s="258" t="s">
        <v>254</v>
      </c>
      <c r="D27" s="257" t="s">
        <v>373</v>
      </c>
      <c r="E27" s="258">
        <v>4.0</v>
      </c>
      <c r="F27" s="258">
        <v>13.0</v>
      </c>
      <c r="G27" s="259" t="s">
        <v>14</v>
      </c>
      <c r="H27" s="279"/>
      <c r="I27" s="245" t="s">
        <v>14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412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17.0</v>
      </c>
      <c r="C30" s="168" t="s">
        <v>413</v>
      </c>
      <c r="D30" s="289" t="s">
        <v>370</v>
      </c>
      <c r="E30" s="168">
        <v>7.0</v>
      </c>
      <c r="F30" s="168">
        <v>11.0</v>
      </c>
      <c r="G30" s="290" t="s">
        <v>14</v>
      </c>
      <c r="H30" s="371"/>
      <c r="I30" s="245" t="s">
        <v>14</v>
      </c>
    </row>
    <row r="31">
      <c r="A31" s="213" t="s">
        <v>173</v>
      </c>
      <c r="B31" s="45"/>
      <c r="C31" s="45"/>
      <c r="D31" s="214" t="s">
        <v>174</v>
      </c>
      <c r="E31" s="215">
        <f t="shared" ref="E31:F31" si="1">SUM(E7:E30)</f>
        <v>101</v>
      </c>
      <c r="F31" s="215">
        <f t="shared" si="1"/>
        <v>166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86"/>
    <col customWidth="1" min="5" max="5" width="6.0"/>
    <col customWidth="1" min="6" max="6" width="5.57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9-10-2-0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9-8-2-0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414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16.0</v>
      </c>
      <c r="C8" s="365" t="s">
        <v>415</v>
      </c>
      <c r="D8" s="364" t="s">
        <v>373</v>
      </c>
      <c r="E8" s="365">
        <v>4.0</v>
      </c>
      <c r="F8" s="365">
        <v>7.0</v>
      </c>
      <c r="G8" s="366" t="s">
        <v>14</v>
      </c>
      <c r="H8" s="279"/>
      <c r="I8" s="13"/>
    </row>
    <row r="9">
      <c r="A9" s="367" t="s">
        <v>155</v>
      </c>
      <c r="B9" s="368">
        <v>23.0</v>
      </c>
      <c r="C9" s="369" t="s">
        <v>253</v>
      </c>
      <c r="D9" s="368" t="s">
        <v>373</v>
      </c>
      <c r="E9" s="369">
        <v>4.0</v>
      </c>
      <c r="F9" s="369">
        <v>8.0</v>
      </c>
      <c r="G9" s="370" t="s">
        <v>14</v>
      </c>
      <c r="H9" s="277"/>
      <c r="I9" s="325"/>
    </row>
    <row r="10">
      <c r="A10" s="326" t="s">
        <v>17</v>
      </c>
      <c r="B10" s="36">
        <v>29.0</v>
      </c>
      <c r="C10" s="327" t="s">
        <v>377</v>
      </c>
      <c r="D10" s="36" t="s">
        <v>373</v>
      </c>
      <c r="E10" s="327">
        <v>7.0</v>
      </c>
      <c r="F10" s="327">
        <v>6.0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3.0</v>
      </c>
      <c r="C11" s="244" t="s">
        <v>218</v>
      </c>
      <c r="D11" s="245" t="s">
        <v>373</v>
      </c>
      <c r="E11" s="244">
        <v>10.0</v>
      </c>
      <c r="F11" s="244">
        <v>2.0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9.0</v>
      </c>
      <c r="C12" s="244" t="s">
        <v>357</v>
      </c>
      <c r="D12" s="245" t="s">
        <v>348</v>
      </c>
      <c r="E12" s="244">
        <v>1.0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12.0</v>
      </c>
      <c r="C13" s="244" t="s">
        <v>383</v>
      </c>
      <c r="D13" s="245" t="s">
        <v>373</v>
      </c>
      <c r="E13" s="244">
        <v>8.0</v>
      </c>
      <c r="F13" s="244">
        <v>12.0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20.0</v>
      </c>
      <c r="C14" s="244" t="s">
        <v>250</v>
      </c>
      <c r="D14" s="245" t="s">
        <v>348</v>
      </c>
      <c r="E14" s="244">
        <v>6.0</v>
      </c>
      <c r="F14" s="244">
        <v>6.0</v>
      </c>
      <c r="G14" s="246" t="s">
        <v>35</v>
      </c>
      <c r="H14" s="279"/>
      <c r="I14" s="245" t="s">
        <v>35</v>
      </c>
    </row>
    <row r="15">
      <c r="A15" s="326" t="s">
        <v>37</v>
      </c>
      <c r="B15" s="36">
        <v>3.0</v>
      </c>
      <c r="C15" s="327" t="s">
        <v>47</v>
      </c>
      <c r="D15" s="36" t="s">
        <v>348</v>
      </c>
      <c r="E15" s="327">
        <v>7.0</v>
      </c>
      <c r="F15" s="327">
        <v>4.0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12.0</v>
      </c>
      <c r="C16" s="244" t="s">
        <v>394</v>
      </c>
      <c r="D16" s="245" t="s">
        <v>348</v>
      </c>
      <c r="E16" s="244">
        <v>9.0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21.0</v>
      </c>
      <c r="C17" s="327" t="s">
        <v>402</v>
      </c>
      <c r="D17" s="36" t="s">
        <v>373</v>
      </c>
      <c r="E17" s="327">
        <v>13.0</v>
      </c>
      <c r="F17" s="327">
        <v>1.0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28.0</v>
      </c>
      <c r="C18" s="327" t="s">
        <v>410</v>
      </c>
      <c r="D18" s="36" t="s">
        <v>373</v>
      </c>
      <c r="E18" s="327">
        <v>3.0</v>
      </c>
      <c r="F18" s="327">
        <v>3.0</v>
      </c>
      <c r="G18" s="328" t="s">
        <v>35</v>
      </c>
      <c r="H18" s="279"/>
      <c r="I18" s="245" t="s">
        <v>35</v>
      </c>
    </row>
    <row r="19">
      <c r="A19" s="326" t="s">
        <v>43</v>
      </c>
      <c r="B19" s="36">
        <v>5.0</v>
      </c>
      <c r="C19" s="327" t="s">
        <v>179</v>
      </c>
      <c r="D19" s="36" t="s">
        <v>348</v>
      </c>
      <c r="E19" s="327">
        <v>7.0</v>
      </c>
      <c r="F19" s="327">
        <v>2.0</v>
      </c>
      <c r="G19" s="328" t="s">
        <v>23</v>
      </c>
      <c r="H19" s="279"/>
      <c r="I19" s="245" t="s">
        <v>23</v>
      </c>
    </row>
    <row r="20">
      <c r="A20" s="326" t="s">
        <v>43</v>
      </c>
      <c r="B20" s="36">
        <v>8.0</v>
      </c>
      <c r="C20" s="327" t="s">
        <v>236</v>
      </c>
      <c r="D20" s="36" t="s">
        <v>348</v>
      </c>
      <c r="E20" s="327">
        <v>8.0</v>
      </c>
      <c r="F20" s="327">
        <v>4.0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11.0</v>
      </c>
      <c r="C21" s="327" t="s">
        <v>350</v>
      </c>
      <c r="D21" s="36" t="s">
        <v>348</v>
      </c>
      <c r="E21" s="327">
        <v>5.0</v>
      </c>
      <c r="F21" s="327">
        <v>4.0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18.0</v>
      </c>
      <c r="C22" s="327" t="s">
        <v>245</v>
      </c>
      <c r="D22" s="36" t="s">
        <v>373</v>
      </c>
      <c r="E22" s="327">
        <v>6.0</v>
      </c>
      <c r="F22" s="327">
        <v>2.0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25.0</v>
      </c>
      <c r="C23" s="327" t="s">
        <v>349</v>
      </c>
      <c r="D23" s="36" t="s">
        <v>373</v>
      </c>
      <c r="E23" s="327">
        <v>10.0</v>
      </c>
      <c r="F23" s="327">
        <v>8.0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28.0</v>
      </c>
      <c r="C24" s="327" t="s">
        <v>45</v>
      </c>
      <c r="D24" s="36" t="s">
        <v>348</v>
      </c>
      <c r="E24" s="327">
        <v>5.0</v>
      </c>
      <c r="F24" s="327">
        <v>8.0</v>
      </c>
      <c r="G24" s="328" t="s">
        <v>14</v>
      </c>
      <c r="H24" s="279"/>
      <c r="I24" s="245" t="s">
        <v>14</v>
      </c>
    </row>
    <row r="25">
      <c r="A25" s="242" t="s">
        <v>82</v>
      </c>
      <c r="B25" s="298">
        <v>2.0</v>
      </c>
      <c r="C25" s="244" t="s">
        <v>254</v>
      </c>
      <c r="D25" s="245" t="s">
        <v>373</v>
      </c>
      <c r="E25" s="244">
        <v>5.0</v>
      </c>
      <c r="F25" s="244">
        <v>15.0</v>
      </c>
      <c r="G25" s="246" t="s">
        <v>14</v>
      </c>
      <c r="H25" s="279"/>
      <c r="I25" s="245" t="s">
        <v>14</v>
      </c>
    </row>
    <row r="26">
      <c r="A26" s="242" t="s">
        <v>82</v>
      </c>
      <c r="B26" s="298">
        <v>4.0</v>
      </c>
      <c r="C26" s="244" t="s">
        <v>253</v>
      </c>
      <c r="D26" s="245" t="s">
        <v>373</v>
      </c>
      <c r="E26" s="244">
        <v>0.0</v>
      </c>
      <c r="F26" s="244">
        <v>9.0</v>
      </c>
      <c r="G26" s="246" t="s">
        <v>14</v>
      </c>
      <c r="H26" s="279"/>
      <c r="I26" s="245" t="s">
        <v>14</v>
      </c>
    </row>
    <row r="27">
      <c r="A27" s="285" t="s">
        <v>82</v>
      </c>
      <c r="B27" s="304">
        <v>7.0</v>
      </c>
      <c r="C27" s="258" t="s">
        <v>18</v>
      </c>
      <c r="D27" s="257" t="s">
        <v>348</v>
      </c>
      <c r="E27" s="258">
        <v>5.0</v>
      </c>
      <c r="F27" s="258">
        <v>8.0</v>
      </c>
      <c r="G27" s="259" t="s">
        <v>14</v>
      </c>
      <c r="H27" s="279"/>
      <c r="I27" s="245" t="s">
        <v>14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416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11.0</v>
      </c>
      <c r="C30" s="168" t="s">
        <v>85</v>
      </c>
      <c r="D30" s="289" t="s">
        <v>370</v>
      </c>
      <c r="E30" s="168">
        <v>6.0</v>
      </c>
      <c r="F30" s="168">
        <v>14.0</v>
      </c>
      <c r="G30" s="290" t="s">
        <v>14</v>
      </c>
      <c r="H30" s="371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SUM(E7:E30)</f>
        <v>129</v>
      </c>
      <c r="F31" s="215">
        <f t="shared" si="1"/>
        <v>143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6.0"/>
    <col customWidth="1" min="6" max="6" width="5.43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10-9-2-0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9-9-1-0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417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17.0</v>
      </c>
      <c r="C8" s="365" t="s">
        <v>253</v>
      </c>
      <c r="D8" s="364" t="s">
        <v>373</v>
      </c>
      <c r="E8" s="365">
        <v>5.0</v>
      </c>
      <c r="F8" s="365">
        <v>5.0</v>
      </c>
      <c r="G8" s="366" t="s">
        <v>35</v>
      </c>
      <c r="H8" s="279"/>
      <c r="I8" s="13"/>
    </row>
    <row r="9">
      <c r="A9" s="367" t="s">
        <v>155</v>
      </c>
      <c r="B9" s="368">
        <v>23.0</v>
      </c>
      <c r="C9" s="369" t="s">
        <v>239</v>
      </c>
      <c r="D9" s="368" t="s">
        <v>373</v>
      </c>
      <c r="E9" s="369">
        <v>12.0</v>
      </c>
      <c r="F9" s="369">
        <v>4.0</v>
      </c>
      <c r="G9" s="370" t="s">
        <v>23</v>
      </c>
      <c r="H9" s="277"/>
      <c r="I9" s="325"/>
    </row>
    <row r="10">
      <c r="A10" s="326" t="s">
        <v>17</v>
      </c>
      <c r="B10" s="36">
        <v>30.0</v>
      </c>
      <c r="C10" s="327" t="s">
        <v>245</v>
      </c>
      <c r="D10" s="36" t="s">
        <v>373</v>
      </c>
      <c r="E10" s="327">
        <v>8.0</v>
      </c>
      <c r="F10" s="327">
        <v>7.0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4.0</v>
      </c>
      <c r="C11" s="244" t="s">
        <v>408</v>
      </c>
      <c r="D11" s="245" t="s">
        <v>373</v>
      </c>
      <c r="E11" s="244">
        <v>0.0</v>
      </c>
      <c r="F11" s="244">
        <v>5.0</v>
      </c>
      <c r="G11" s="246" t="s">
        <v>14</v>
      </c>
      <c r="H11" s="279"/>
      <c r="I11" s="245" t="s">
        <v>14</v>
      </c>
    </row>
    <row r="12">
      <c r="A12" s="242" t="s">
        <v>311</v>
      </c>
      <c r="B12" s="245">
        <v>6.0</v>
      </c>
      <c r="C12" s="244" t="s">
        <v>191</v>
      </c>
      <c r="D12" s="245" t="s">
        <v>348</v>
      </c>
      <c r="E12" s="244">
        <v>4.0</v>
      </c>
      <c r="F12" s="244">
        <v>8.0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13.0</v>
      </c>
      <c r="C13" s="244" t="s">
        <v>229</v>
      </c>
      <c r="D13" s="245" t="s">
        <v>373</v>
      </c>
      <c r="E13" s="244">
        <v>0.0</v>
      </c>
      <c r="F13" s="244">
        <v>10.0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20.0</v>
      </c>
      <c r="C14" s="244" t="s">
        <v>418</v>
      </c>
      <c r="D14" s="245" t="s">
        <v>348</v>
      </c>
      <c r="E14" s="244">
        <v>1.0</v>
      </c>
      <c r="F14" s="244">
        <v>11.0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4.0</v>
      </c>
      <c r="C15" s="225" t="s">
        <v>374</v>
      </c>
      <c r="D15" s="36" t="s">
        <v>373</v>
      </c>
      <c r="E15" s="327">
        <v>12.0</v>
      </c>
      <c r="F15" s="327">
        <v>2.0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11.0</v>
      </c>
      <c r="C16" s="244" t="s">
        <v>399</v>
      </c>
      <c r="D16" s="245" t="s">
        <v>348</v>
      </c>
      <c r="E16" s="244">
        <v>3.0</v>
      </c>
      <c r="F16" s="244">
        <v>2.0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12.0</v>
      </c>
      <c r="C17" s="327" t="s">
        <v>375</v>
      </c>
      <c r="D17" s="36" t="s">
        <v>348</v>
      </c>
      <c r="E17" s="327">
        <v>8.0</v>
      </c>
      <c r="F17" s="327">
        <v>4.0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22.0</v>
      </c>
      <c r="C18" s="327" t="s">
        <v>47</v>
      </c>
      <c r="D18" s="36" t="s">
        <v>348</v>
      </c>
      <c r="E18" s="327">
        <v>5.0</v>
      </c>
      <c r="F18" s="327">
        <v>8.0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29.0</v>
      </c>
      <c r="C19" s="327" t="s">
        <v>18</v>
      </c>
      <c r="D19" s="36" t="s">
        <v>348</v>
      </c>
      <c r="E19" s="327">
        <v>7.0</v>
      </c>
      <c r="F19" s="327">
        <v>8.0</v>
      </c>
      <c r="G19" s="328" t="s">
        <v>14</v>
      </c>
      <c r="H19" s="279"/>
      <c r="I19" s="245" t="s">
        <v>14</v>
      </c>
    </row>
    <row r="20">
      <c r="A20" s="326" t="s">
        <v>43</v>
      </c>
      <c r="B20" s="36">
        <v>5.0</v>
      </c>
      <c r="C20" s="327" t="s">
        <v>230</v>
      </c>
      <c r="D20" s="36" t="s">
        <v>373</v>
      </c>
      <c r="E20" s="327">
        <v>12.0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12.0</v>
      </c>
      <c r="C21" s="327" t="s">
        <v>239</v>
      </c>
      <c r="D21" s="36" t="s">
        <v>373</v>
      </c>
      <c r="E21" s="327">
        <v>7.0</v>
      </c>
      <c r="F21" s="327">
        <v>8.0</v>
      </c>
      <c r="G21" s="328" t="s">
        <v>14</v>
      </c>
      <c r="H21" s="279"/>
      <c r="I21" s="245" t="s">
        <v>14</v>
      </c>
    </row>
    <row r="22">
      <c r="A22" s="326" t="s">
        <v>43</v>
      </c>
      <c r="B22" s="336">
        <v>16.0</v>
      </c>
      <c r="C22" s="327" t="s">
        <v>45</v>
      </c>
      <c r="D22" s="36" t="s">
        <v>348</v>
      </c>
      <c r="E22" s="327">
        <v>5.0</v>
      </c>
      <c r="F22" s="327">
        <v>11.0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20.0</v>
      </c>
      <c r="C23" s="327" t="s">
        <v>300</v>
      </c>
      <c r="D23" s="36" t="s">
        <v>348</v>
      </c>
      <c r="E23" s="327">
        <v>0.0</v>
      </c>
      <c r="F23" s="327">
        <v>10.0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26.0</v>
      </c>
      <c r="C24" s="327" t="s">
        <v>402</v>
      </c>
      <c r="D24" s="36" t="s">
        <v>373</v>
      </c>
      <c r="E24" s="327">
        <v>12.0</v>
      </c>
      <c r="F24" s="327">
        <v>5.0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27.0</v>
      </c>
      <c r="C25" s="244" t="s">
        <v>179</v>
      </c>
      <c r="D25" s="245" t="s">
        <v>348</v>
      </c>
      <c r="E25" s="244">
        <v>11.0</v>
      </c>
      <c r="F25" s="244">
        <v>6.0</v>
      </c>
      <c r="G25" s="246" t="s">
        <v>23</v>
      </c>
      <c r="H25" s="279"/>
      <c r="I25" s="245" t="s">
        <v>23</v>
      </c>
    </row>
    <row r="26">
      <c r="A26" s="242" t="s">
        <v>82</v>
      </c>
      <c r="B26" s="298">
        <v>3.0</v>
      </c>
      <c r="C26" s="244" t="s">
        <v>226</v>
      </c>
      <c r="D26" s="245" t="s">
        <v>373</v>
      </c>
      <c r="E26" s="244">
        <v>8.0</v>
      </c>
      <c r="F26" s="244">
        <v>3.0</v>
      </c>
      <c r="G26" s="246" t="s">
        <v>23</v>
      </c>
      <c r="H26" s="279"/>
      <c r="I26" s="245" t="s">
        <v>23</v>
      </c>
    </row>
    <row r="27">
      <c r="A27" s="285" t="s">
        <v>82</v>
      </c>
      <c r="B27" s="304">
        <v>5.0</v>
      </c>
      <c r="C27" s="258" t="s">
        <v>377</v>
      </c>
      <c r="D27" s="257" t="s">
        <v>373</v>
      </c>
      <c r="E27" s="258">
        <v>5.0</v>
      </c>
      <c r="F27" s="258">
        <v>5.0</v>
      </c>
      <c r="G27" s="259" t="s">
        <v>35</v>
      </c>
      <c r="H27" s="279"/>
      <c r="I27" s="245" t="s">
        <v>35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419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12.0</v>
      </c>
      <c r="C30" s="168" t="s">
        <v>413</v>
      </c>
      <c r="D30" s="289" t="s">
        <v>370</v>
      </c>
      <c r="E30" s="168">
        <v>5.0</v>
      </c>
      <c r="F30" s="168">
        <v>12.0</v>
      </c>
      <c r="G30" s="290" t="s">
        <v>14</v>
      </c>
      <c r="H30" s="371"/>
      <c r="I30" s="245" t="s">
        <v>14</v>
      </c>
    </row>
    <row r="31">
      <c r="A31" s="213" t="s">
        <v>173</v>
      </c>
      <c r="B31" s="45"/>
      <c r="C31" s="45"/>
      <c r="D31" s="214" t="s">
        <v>174</v>
      </c>
      <c r="E31" s="215">
        <f t="shared" ref="E31:F31" si="1">SUM(E7:E30)</f>
        <v>130</v>
      </c>
      <c r="F31" s="215">
        <f t="shared" si="1"/>
        <v>135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0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62</v>
      </c>
      <c r="F5" s="19"/>
      <c r="G5" s="5"/>
    </row>
    <row r="6">
      <c r="F6" s="19"/>
      <c r="G6" s="5"/>
    </row>
    <row r="7">
      <c r="A7" s="20" t="s">
        <v>6</v>
      </c>
      <c r="B7" s="2"/>
      <c r="C7" s="21" t="s">
        <v>7</v>
      </c>
      <c r="D7" s="21" t="s">
        <v>8</v>
      </c>
      <c r="E7" s="22" t="s">
        <v>9</v>
      </c>
      <c r="F7" s="5"/>
      <c r="G7" s="5"/>
    </row>
    <row r="8">
      <c r="A8" s="23" t="s">
        <v>10</v>
      </c>
      <c r="E8" s="9"/>
      <c r="F8" s="24"/>
      <c r="G8" s="24"/>
    </row>
    <row r="9">
      <c r="A9" s="25" t="s">
        <v>11</v>
      </c>
      <c r="B9" s="11"/>
      <c r="C9" s="11"/>
      <c r="D9" s="11"/>
      <c r="E9" s="12"/>
      <c r="F9" s="24"/>
      <c r="G9" s="24"/>
    </row>
    <row r="10">
      <c r="A10" s="26"/>
      <c r="F10" s="24"/>
      <c r="G10" s="24"/>
    </row>
    <row r="11">
      <c r="A11" s="44" t="s">
        <v>63</v>
      </c>
      <c r="B11" s="45"/>
      <c r="C11" s="45"/>
      <c r="D11" s="45"/>
      <c r="E11" s="46"/>
      <c r="F11" s="24"/>
      <c r="G11" s="24"/>
    </row>
    <row r="12">
      <c r="A12" s="82" t="s">
        <v>32</v>
      </c>
      <c r="E12" s="9"/>
      <c r="F12" s="5"/>
      <c r="G12" s="5"/>
    </row>
    <row r="13">
      <c r="A13" s="57" t="s">
        <v>12</v>
      </c>
      <c r="B13" s="58" t="str">
        <f>HYPERLINK("https://gamesheet.app/seasons/228/stats/games/43251/box-score?filter%5Bdivision%5D=1541","Box Score")</f>
        <v>Box Score</v>
      </c>
      <c r="C13" s="50">
        <v>6.0</v>
      </c>
      <c r="D13" s="50">
        <v>0.0</v>
      </c>
      <c r="E13" s="50" t="s">
        <v>23</v>
      </c>
      <c r="F13" s="5"/>
      <c r="G13" s="83"/>
    </row>
    <row r="14">
      <c r="A14" s="59">
        <v>13.0</v>
      </c>
      <c r="B14" s="52" t="s">
        <v>64</v>
      </c>
      <c r="E14" s="9"/>
      <c r="F14" s="24"/>
      <c r="G14" s="24"/>
    </row>
    <row r="15">
      <c r="A15" s="84"/>
      <c r="E15" s="9"/>
      <c r="F15" s="24"/>
      <c r="G15" s="24"/>
    </row>
    <row r="16">
      <c r="A16" s="57" t="s">
        <v>12</v>
      </c>
      <c r="B16" s="58" t="str">
        <f>HYPERLINK("https://gamesheet.app/seasons/228/stats/games/43253/box-score?filter%5Bdivision%5D=1541","Box Score")</f>
        <v>Box Score</v>
      </c>
      <c r="C16" s="50">
        <v>9.0</v>
      </c>
      <c r="D16" s="50">
        <v>0.0</v>
      </c>
      <c r="E16" s="50" t="s">
        <v>23</v>
      </c>
      <c r="F16" s="24"/>
      <c r="G16" s="24"/>
    </row>
    <row r="17">
      <c r="A17" s="59">
        <v>14.0</v>
      </c>
      <c r="B17" s="52" t="s">
        <v>65</v>
      </c>
      <c r="E17" s="9"/>
      <c r="F17" s="24"/>
      <c r="G17" s="24"/>
    </row>
    <row r="18">
      <c r="A18" s="85"/>
      <c r="B18" s="11"/>
      <c r="C18" s="11"/>
      <c r="D18" s="11"/>
      <c r="E18" s="12"/>
      <c r="F18" s="24"/>
      <c r="G18" s="24"/>
    </row>
    <row r="19">
      <c r="A19" s="86" t="s">
        <v>12</v>
      </c>
      <c r="B19" s="87" t="str">
        <f>HYPERLINK("https://gamesheet.app/seasons/228/stats/games/43255/box-score?filter%5Bdivision%5D=1541","Box Score")</f>
        <v>Box Score</v>
      </c>
      <c r="C19" s="50">
        <v>5.0</v>
      </c>
      <c r="D19" s="50">
        <v>2.0</v>
      </c>
      <c r="E19" s="50" t="s">
        <v>23</v>
      </c>
      <c r="F19" s="24"/>
      <c r="G19" s="24"/>
    </row>
    <row r="20">
      <c r="A20" s="59">
        <v>14.0</v>
      </c>
      <c r="B20" s="88" t="s">
        <v>66</v>
      </c>
      <c r="E20" s="9"/>
      <c r="F20" s="24"/>
      <c r="G20" s="24"/>
    </row>
    <row r="21">
      <c r="A21" s="84"/>
      <c r="E21" s="9"/>
      <c r="F21" s="24"/>
      <c r="G21" s="24"/>
    </row>
    <row r="22">
      <c r="A22" s="57" t="s">
        <v>12</v>
      </c>
      <c r="B22" s="58" t="str">
        <f>HYPERLINK("https://gamesheet.app/seasons/228/stats/games/43252/box-score?filter%5Bdivision%5D=1541","Box Score")</f>
        <v>Box Score</v>
      </c>
      <c r="C22" s="50">
        <v>7.0</v>
      </c>
      <c r="D22" s="50">
        <v>2.0</v>
      </c>
      <c r="E22" s="50" t="s">
        <v>23</v>
      </c>
      <c r="F22" s="24"/>
      <c r="G22" s="24"/>
    </row>
    <row r="23">
      <c r="A23" s="59">
        <v>15.0</v>
      </c>
      <c r="B23" s="52" t="s">
        <v>67</v>
      </c>
      <c r="E23" s="9"/>
      <c r="F23" s="24"/>
      <c r="G23" s="24"/>
    </row>
    <row r="24">
      <c r="A24" s="85"/>
      <c r="B24" s="11"/>
      <c r="C24" s="11"/>
      <c r="D24" s="11"/>
      <c r="E24" s="12"/>
      <c r="F24" s="24"/>
      <c r="G24" s="24"/>
    </row>
    <row r="25">
      <c r="A25" s="24"/>
      <c r="F25" s="24"/>
      <c r="G25" s="24"/>
    </row>
    <row r="26">
      <c r="A26" s="20" t="s">
        <v>12</v>
      </c>
      <c r="B26" s="89" t="str">
        <f>HYPERLINK("https://gamesheet.app/seasons/228/stats/games/42109/box-score?filter%5Bdivision%5D=1541","Box Score")</f>
        <v>Box Score</v>
      </c>
      <c r="C26" s="22">
        <v>2.0</v>
      </c>
      <c r="D26" s="22">
        <v>1.0</v>
      </c>
      <c r="E26" s="22" t="s">
        <v>23</v>
      </c>
      <c r="F26" s="24"/>
      <c r="G26" s="28" t="s">
        <v>23</v>
      </c>
    </row>
    <row r="27">
      <c r="A27" s="29">
        <v>21.0</v>
      </c>
      <c r="B27" s="33" t="s">
        <v>15</v>
      </c>
      <c r="E27" s="9"/>
      <c r="F27" s="24"/>
      <c r="G27" s="28"/>
    </row>
    <row r="28">
      <c r="A28" s="31"/>
      <c r="B28" s="32" t="s">
        <v>16</v>
      </c>
      <c r="C28" s="11"/>
      <c r="D28" s="11"/>
      <c r="E28" s="12"/>
      <c r="F28" s="24"/>
      <c r="G28" s="28"/>
    </row>
    <row r="29">
      <c r="A29" s="20" t="s">
        <v>12</v>
      </c>
      <c r="B29" s="89" t="str">
        <f>HYPERLINK("https://gamesheet.app/seasons/228/stats/games/43249/box-score?filter%5Bdivision%5D=1541","Box Score")</f>
        <v>Box Score</v>
      </c>
      <c r="C29" s="22">
        <v>6.0</v>
      </c>
      <c r="D29" s="22">
        <v>3.0</v>
      </c>
      <c r="E29" s="22" t="s">
        <v>23</v>
      </c>
      <c r="F29" s="24"/>
      <c r="G29" s="28" t="s">
        <v>23</v>
      </c>
    </row>
    <row r="30">
      <c r="A30" s="29">
        <v>29.0</v>
      </c>
      <c r="B30" s="30" t="s">
        <v>27</v>
      </c>
      <c r="E30" s="9"/>
      <c r="F30" s="24"/>
      <c r="G30" s="28" t="s">
        <v>68</v>
      </c>
    </row>
    <row r="31">
      <c r="A31" s="31"/>
      <c r="B31" s="32" t="s">
        <v>21</v>
      </c>
      <c r="C31" s="11"/>
      <c r="D31" s="11"/>
      <c r="E31" s="12"/>
      <c r="F31" s="24"/>
      <c r="G31" s="28"/>
    </row>
    <row r="32">
      <c r="A32" s="20" t="s">
        <v>17</v>
      </c>
      <c r="B32" s="89" t="str">
        <f>HYPERLINK("https://gamesheet.app/seasons/228/stats/games/44108/box-score?filter%5Bdivision%5D=1541","Box Score")</f>
        <v>Box Score</v>
      </c>
      <c r="C32" s="22">
        <v>3.0</v>
      </c>
      <c r="D32" s="22">
        <v>3.0</v>
      </c>
      <c r="E32" s="22" t="s">
        <v>35</v>
      </c>
      <c r="F32" s="24"/>
      <c r="G32" s="28" t="s">
        <v>35</v>
      </c>
    </row>
    <row r="33">
      <c r="A33" s="29">
        <v>5.0</v>
      </c>
      <c r="B33" s="33" t="s">
        <v>18</v>
      </c>
      <c r="E33" s="9"/>
      <c r="F33" s="24"/>
      <c r="G33" s="28"/>
    </row>
    <row r="34">
      <c r="A34" s="31"/>
      <c r="B34" s="32" t="s">
        <v>46</v>
      </c>
      <c r="C34" s="11"/>
      <c r="D34" s="11"/>
      <c r="E34" s="12"/>
      <c r="F34" s="24"/>
      <c r="G34" s="28"/>
    </row>
    <row r="35">
      <c r="A35" s="34" t="s">
        <v>17</v>
      </c>
      <c r="B35" s="38" t="str">
        <f>HYPERLINK("https://gamesheet.app/seasons/228/stats/games/43250/box-score?filter%5Bdivision%5D=1541","Box Score")</f>
        <v>Box Score</v>
      </c>
      <c r="C35" s="22">
        <v>6.0</v>
      </c>
      <c r="D35" s="22">
        <v>4.0</v>
      </c>
      <c r="E35" s="22" t="s">
        <v>23</v>
      </c>
      <c r="F35" s="24"/>
      <c r="G35" s="28" t="s">
        <v>23</v>
      </c>
    </row>
    <row r="36">
      <c r="A36" s="29">
        <v>13.0</v>
      </c>
      <c r="B36" s="33" t="s">
        <v>48</v>
      </c>
      <c r="E36" s="9"/>
      <c r="F36" s="24"/>
      <c r="G36" s="28"/>
    </row>
    <row r="37">
      <c r="A37" s="31"/>
      <c r="B37" s="32" t="s">
        <v>21</v>
      </c>
      <c r="C37" s="11"/>
      <c r="D37" s="11"/>
      <c r="E37" s="12"/>
      <c r="F37" s="24"/>
      <c r="G37" s="28"/>
    </row>
    <row r="38">
      <c r="A38" s="34" t="s">
        <v>17</v>
      </c>
      <c r="B38" s="38" t="str">
        <f>HYPERLINK("https://gamesheet.app/seasons/228/stats/games/45650/box-score?filter%5Bdivision%5D=1541","Box Score")</f>
        <v>Box Score</v>
      </c>
      <c r="C38" s="22">
        <v>3.0</v>
      </c>
      <c r="D38" s="22">
        <v>7.0</v>
      </c>
      <c r="E38" s="22" t="s">
        <v>14</v>
      </c>
      <c r="F38" s="24"/>
      <c r="G38" s="28" t="s">
        <v>14</v>
      </c>
    </row>
    <row r="39">
      <c r="A39" s="29">
        <v>20.0</v>
      </c>
      <c r="B39" s="33" t="s">
        <v>20</v>
      </c>
      <c r="E39" s="9"/>
      <c r="F39" s="36"/>
      <c r="G39" s="28"/>
    </row>
    <row r="40">
      <c r="A40" s="37"/>
      <c r="B40" s="32" t="s">
        <v>21</v>
      </c>
      <c r="C40" s="11"/>
      <c r="D40" s="11"/>
      <c r="E40" s="12"/>
      <c r="F40" s="36"/>
      <c r="G40" s="28"/>
    </row>
    <row r="41">
      <c r="A41" s="34" t="s">
        <v>17</v>
      </c>
      <c r="B41" s="38" t="str">
        <f>HYPERLINK("https://gamesheet.app/seasons/228/stats/games/48237/box-score?filter%5Bdivision%5D=1541","Box Score")</f>
        <v>Box Score</v>
      </c>
      <c r="C41" s="22">
        <v>1.0</v>
      </c>
      <c r="D41" s="22">
        <v>11.0</v>
      </c>
      <c r="E41" s="22" t="s">
        <v>14</v>
      </c>
      <c r="F41" s="36"/>
      <c r="G41" s="28" t="s">
        <v>14</v>
      </c>
    </row>
    <row r="42">
      <c r="A42" s="39">
        <v>27.0</v>
      </c>
      <c r="B42" s="33" t="s">
        <v>22</v>
      </c>
      <c r="E42" s="9"/>
      <c r="F42" s="36"/>
      <c r="G42" s="28"/>
    </row>
    <row r="43">
      <c r="A43" s="37"/>
      <c r="B43" s="32" t="s">
        <v>21</v>
      </c>
      <c r="C43" s="11"/>
      <c r="D43" s="11"/>
      <c r="E43" s="12"/>
      <c r="F43" s="36"/>
      <c r="G43" s="28"/>
    </row>
    <row r="44">
      <c r="A44" s="48" t="s">
        <v>26</v>
      </c>
      <c r="B44" s="49" t="str">
        <f>HYPERLINK("https://gamesheet.app/seasons/228/stats/games/50893/box-score?filter%5Bdivision%5D=1541","Box Score")</f>
        <v>Box Score</v>
      </c>
      <c r="C44" s="50">
        <v>6.0</v>
      </c>
      <c r="D44" s="50">
        <v>2.0</v>
      </c>
      <c r="E44" s="50" t="s">
        <v>23</v>
      </c>
      <c r="F44" s="28"/>
      <c r="G44" s="28"/>
    </row>
    <row r="45">
      <c r="A45" s="51">
        <v>3.0</v>
      </c>
      <c r="B45" s="52" t="s">
        <v>69</v>
      </c>
      <c r="E45" s="9"/>
      <c r="F45" s="36"/>
      <c r="G45" s="28"/>
    </row>
    <row r="46">
      <c r="A46" s="60"/>
      <c r="B46" s="61" t="s">
        <v>21</v>
      </c>
      <c r="C46" s="11"/>
      <c r="D46" s="11"/>
      <c r="E46" s="12"/>
      <c r="F46" s="36"/>
      <c r="G46" s="28"/>
    </row>
    <row r="47">
      <c r="A47" s="34" t="s">
        <v>26</v>
      </c>
      <c r="B47" s="38" t="str">
        <f>HYPERLINK("https://gamesheet.app/seasons/228/stats/games/53111/box-score?filter%5Bdivision%5D=1541","Box Score")</f>
        <v>Box Score</v>
      </c>
      <c r="C47" s="22">
        <v>5.0</v>
      </c>
      <c r="D47" s="22">
        <v>4.0</v>
      </c>
      <c r="E47" s="22" t="s">
        <v>23</v>
      </c>
      <c r="F47" s="36"/>
      <c r="G47" s="28" t="s">
        <v>23</v>
      </c>
    </row>
    <row r="48">
      <c r="A48" s="40">
        <v>9.0</v>
      </c>
      <c r="B48" s="33" t="s">
        <v>28</v>
      </c>
      <c r="E48" s="9"/>
      <c r="F48" s="36"/>
      <c r="G48" s="28"/>
    </row>
    <row r="49">
      <c r="A49" s="37"/>
      <c r="B49" s="32" t="s">
        <v>21</v>
      </c>
      <c r="C49" s="11"/>
      <c r="D49" s="11"/>
      <c r="E49" s="12"/>
      <c r="F49" s="36"/>
      <c r="G49" s="28"/>
    </row>
    <row r="50">
      <c r="A50" s="34" t="s">
        <v>26</v>
      </c>
      <c r="B50" s="38" t="str">
        <f>HYPERLINK("https://gamesheet.app/seasons/228/stats/games/55591/box-score?filter%5Bdivision%5D=1541","Box Score")</f>
        <v>Box Score</v>
      </c>
      <c r="C50" s="22">
        <v>7.0</v>
      </c>
      <c r="D50" s="22">
        <v>4.0</v>
      </c>
      <c r="E50" s="22" t="s">
        <v>23</v>
      </c>
      <c r="F50" s="36"/>
      <c r="G50" s="28" t="s">
        <v>23</v>
      </c>
    </row>
    <row r="51">
      <c r="A51" s="40">
        <v>15.0</v>
      </c>
      <c r="B51" s="41" t="s">
        <v>45</v>
      </c>
      <c r="E51" s="9"/>
      <c r="F51" s="36"/>
      <c r="G51" s="28"/>
    </row>
    <row r="52">
      <c r="A52" s="37"/>
      <c r="B52" s="42" t="s">
        <v>19</v>
      </c>
      <c r="C52" s="11"/>
      <c r="D52" s="11"/>
      <c r="E52" s="12"/>
      <c r="F52" s="36"/>
      <c r="G52" s="28"/>
    </row>
    <row r="53">
      <c r="A53" s="43"/>
      <c r="E53" s="9"/>
      <c r="F53" s="36"/>
      <c r="G53" s="28"/>
    </row>
    <row r="54">
      <c r="A54" s="44" t="s">
        <v>70</v>
      </c>
      <c r="B54" s="45"/>
      <c r="C54" s="45"/>
      <c r="D54" s="45"/>
      <c r="E54" s="46"/>
      <c r="F54" s="36"/>
      <c r="G54" s="28"/>
    </row>
    <row r="55">
      <c r="A55" s="47" t="s">
        <v>71</v>
      </c>
      <c r="E55" s="9"/>
      <c r="F55" s="36"/>
      <c r="G55" s="28"/>
    </row>
    <row r="56">
      <c r="A56" s="48" t="s">
        <v>26</v>
      </c>
      <c r="B56" s="49" t="str">
        <f>HYPERLINK("https://gamesheet.app/seasons/228/stats/games/57947/box-score?filter%5Bdivision%5D=1541","Box Score")</f>
        <v>Box Score</v>
      </c>
      <c r="C56" s="50">
        <v>5.0</v>
      </c>
      <c r="D56" s="50">
        <v>1.0</v>
      </c>
      <c r="E56" s="50" t="s">
        <v>23</v>
      </c>
      <c r="F56" s="36"/>
      <c r="G56" s="28"/>
    </row>
    <row r="57">
      <c r="A57" s="51">
        <v>22.0</v>
      </c>
      <c r="B57" s="52" t="s">
        <v>72</v>
      </c>
      <c r="E57" s="9"/>
      <c r="F57" s="28"/>
      <c r="G57" s="28"/>
    </row>
    <row r="58">
      <c r="A58" s="53"/>
      <c r="B58" s="11"/>
      <c r="C58" s="11"/>
      <c r="D58" s="11"/>
      <c r="E58" s="12"/>
      <c r="F58" s="28"/>
      <c r="G58" s="28"/>
    </row>
    <row r="59">
      <c r="A59" s="48" t="s">
        <v>26</v>
      </c>
      <c r="B59" s="2"/>
      <c r="C59" s="50">
        <v>3.0</v>
      </c>
      <c r="D59" s="50">
        <v>2.0</v>
      </c>
      <c r="E59" s="50" t="s">
        <v>23</v>
      </c>
      <c r="F59" s="28"/>
      <c r="G59" s="28"/>
    </row>
    <row r="60">
      <c r="A60" s="51">
        <v>23.0</v>
      </c>
      <c r="B60" s="52" t="s">
        <v>73</v>
      </c>
      <c r="E60" s="9"/>
      <c r="F60" s="28"/>
      <c r="G60" s="28"/>
    </row>
    <row r="61">
      <c r="A61" s="53"/>
      <c r="B61" s="11"/>
      <c r="C61" s="11"/>
      <c r="D61" s="11"/>
      <c r="E61" s="12"/>
      <c r="F61" s="28"/>
      <c r="G61" s="28"/>
    </row>
    <row r="62">
      <c r="A62" s="55" t="s">
        <v>26</v>
      </c>
      <c r="B62" s="90" t="str">
        <f>HYPERLINK("https://gamesheet.app/seasons/228/stats/games/59566/box-score?filter%5Bdivision%5D=1541","Box Score")</f>
        <v>Box Score</v>
      </c>
      <c r="C62" s="50">
        <v>6.0</v>
      </c>
      <c r="D62" s="50">
        <v>4.0</v>
      </c>
      <c r="E62" s="50" t="s">
        <v>23</v>
      </c>
      <c r="F62" s="24"/>
      <c r="G62" s="28"/>
    </row>
    <row r="63">
      <c r="A63" s="51">
        <v>24.0</v>
      </c>
      <c r="B63" s="52" t="s">
        <v>74</v>
      </c>
      <c r="E63" s="9"/>
      <c r="F63" s="24"/>
      <c r="G63" s="28"/>
    </row>
    <row r="64">
      <c r="A64" s="53"/>
      <c r="B64" s="11"/>
      <c r="C64" s="11"/>
      <c r="D64" s="11"/>
      <c r="E64" s="12"/>
      <c r="F64" s="24"/>
      <c r="G64" s="28"/>
    </row>
    <row r="65">
      <c r="A65" s="26"/>
      <c r="F65" s="24"/>
      <c r="G65" s="28"/>
    </row>
    <row r="66">
      <c r="A66" s="20" t="s">
        <v>37</v>
      </c>
      <c r="B66" s="89" t="str">
        <f>HYPERLINK("https://gamesheet.app/seasons/228/stats/games/63921/box-score?filter%5Bdivision%5D=1541","Box Score")</f>
        <v>Box Score</v>
      </c>
      <c r="C66" s="22">
        <v>7.0</v>
      </c>
      <c r="D66" s="22">
        <v>3.0</v>
      </c>
      <c r="E66" s="22" t="s">
        <v>23</v>
      </c>
      <c r="F66" s="24"/>
      <c r="G66" s="28" t="s">
        <v>23</v>
      </c>
    </row>
    <row r="67">
      <c r="A67" s="29">
        <v>6.0</v>
      </c>
      <c r="B67" s="33" t="s">
        <v>47</v>
      </c>
      <c r="E67" s="9"/>
      <c r="F67" s="24"/>
      <c r="G67" s="28"/>
    </row>
    <row r="68">
      <c r="A68" s="37"/>
      <c r="B68" s="32" t="s">
        <v>21</v>
      </c>
      <c r="C68" s="11"/>
      <c r="D68" s="11"/>
      <c r="E68" s="12"/>
      <c r="F68" s="24"/>
      <c r="G68" s="28"/>
    </row>
    <row r="69">
      <c r="A69" s="57" t="s">
        <v>39</v>
      </c>
      <c r="B69" s="2"/>
      <c r="C69" s="50"/>
      <c r="D69" s="50"/>
      <c r="E69" s="50" t="s">
        <v>75</v>
      </c>
      <c r="F69" s="24"/>
      <c r="G69" s="28"/>
    </row>
    <row r="70">
      <c r="A70" s="59">
        <v>18.0</v>
      </c>
      <c r="B70" s="52" t="s">
        <v>76</v>
      </c>
      <c r="E70" s="9"/>
      <c r="F70" s="24"/>
      <c r="G70" s="28"/>
    </row>
    <row r="71">
      <c r="A71" s="60"/>
      <c r="B71" s="61" t="s">
        <v>21</v>
      </c>
      <c r="C71" s="11"/>
      <c r="D71" s="11"/>
      <c r="E71" s="12"/>
      <c r="F71" s="24"/>
      <c r="G71" s="28"/>
    </row>
    <row r="72">
      <c r="A72" s="20" t="s">
        <v>39</v>
      </c>
      <c r="B72" s="89" t="str">
        <f>HYPERLINK("https://gamesheet.app/seasons/228/stats/games/81859/box-score?utm_source=post_game&amp;utm_medium=email&amp;utm_campaign=post_game_report&amp;utm_content=view_box_score","Box Score")</f>
        <v>Box Score</v>
      </c>
      <c r="C72" s="22">
        <v>3.0</v>
      </c>
      <c r="D72" s="22">
        <v>2.0</v>
      </c>
      <c r="E72" s="22" t="s">
        <v>23</v>
      </c>
      <c r="F72" s="24"/>
      <c r="G72" s="28" t="s">
        <v>23</v>
      </c>
    </row>
    <row r="73">
      <c r="A73" s="29">
        <v>24.0</v>
      </c>
      <c r="B73" s="33" t="s">
        <v>44</v>
      </c>
      <c r="E73" s="9"/>
      <c r="F73" s="24"/>
      <c r="G73" s="28"/>
    </row>
    <row r="74">
      <c r="A74" s="37"/>
      <c r="B74" s="32" t="s">
        <v>21</v>
      </c>
      <c r="C74" s="11"/>
      <c r="D74" s="11"/>
      <c r="E74" s="12"/>
      <c r="F74" s="24"/>
      <c r="G74" s="28"/>
    </row>
    <row r="75">
      <c r="A75" s="57" t="s">
        <v>39</v>
      </c>
      <c r="B75" s="58" t="str">
        <f>HYPERLINK("https://gamesheet.app/seasons/228/stats/games/83775/box-score?utm_source=post_game&amp;utm_medium=email&amp;utm_campaign=post_game_report&amp;utm_content=view_box_score","Box Score")</f>
        <v>Box Score</v>
      </c>
      <c r="C75" s="50">
        <v>2.0</v>
      </c>
      <c r="D75" s="50">
        <v>3.0</v>
      </c>
      <c r="E75" s="50" t="s">
        <v>14</v>
      </c>
      <c r="F75" s="24"/>
      <c r="G75" s="28"/>
    </row>
    <row r="76">
      <c r="A76" s="59">
        <v>31.0</v>
      </c>
      <c r="B76" s="52" t="s">
        <v>77</v>
      </c>
      <c r="E76" s="9"/>
      <c r="F76" s="24"/>
      <c r="G76" s="28"/>
    </row>
    <row r="77">
      <c r="A77" s="60"/>
      <c r="B77" s="61" t="s">
        <v>78</v>
      </c>
      <c r="C77" s="11"/>
      <c r="D77" s="11"/>
      <c r="E77" s="12"/>
      <c r="F77" s="24"/>
      <c r="G77" s="28"/>
    </row>
    <row r="78">
      <c r="A78" s="20" t="s">
        <v>43</v>
      </c>
      <c r="B78" s="89" t="str">
        <f>HYPERLINK("https://gamesheet.app/seasons/228/stats/games/86316/box-score?utm_source=post_game&amp;utm_medium=email&amp;utm_campaign=post_game_report&amp;utm_content=view_box_score","Box Score")</f>
        <v>Box Score</v>
      </c>
      <c r="C78" s="22">
        <v>6.0</v>
      </c>
      <c r="D78" s="22">
        <v>2.0</v>
      </c>
      <c r="E78" s="22" t="s">
        <v>23</v>
      </c>
      <c r="F78" s="28"/>
      <c r="G78" s="28" t="s">
        <v>23</v>
      </c>
    </row>
    <row r="79">
      <c r="A79" s="64">
        <v>7.0</v>
      </c>
      <c r="B79" s="41" t="s">
        <v>24</v>
      </c>
      <c r="E79" s="9"/>
      <c r="F79" s="28"/>
      <c r="G79" s="28"/>
    </row>
    <row r="80">
      <c r="A80" s="37"/>
      <c r="B80" s="32" t="s">
        <v>79</v>
      </c>
      <c r="C80" s="11"/>
      <c r="D80" s="11"/>
      <c r="E80" s="12"/>
      <c r="F80" s="28"/>
      <c r="G80" s="28"/>
    </row>
    <row r="81">
      <c r="A81" s="20" t="s">
        <v>43</v>
      </c>
      <c r="B81" s="89" t="str">
        <f>HYPERLINK("https://gamesheet.app/seasons/228/stats/games/87809/box-score?utm_source=post_game&amp;utm_medium=email&amp;utm_campaign=post_game_report&amp;utm_content=view_box_score","Box Score")</f>
        <v>Box Score</v>
      </c>
      <c r="C81" s="22">
        <v>2.0</v>
      </c>
      <c r="D81" s="22">
        <v>4.0</v>
      </c>
      <c r="E81" s="22" t="s">
        <v>14</v>
      </c>
      <c r="F81" s="24"/>
      <c r="G81" s="28" t="s">
        <v>14</v>
      </c>
    </row>
    <row r="82">
      <c r="A82" s="29">
        <v>9.0</v>
      </c>
      <c r="B82" s="33" t="s">
        <v>29</v>
      </c>
      <c r="E82" s="9"/>
      <c r="F82" s="24"/>
      <c r="G82" s="28"/>
    </row>
    <row r="83">
      <c r="A83" s="37"/>
      <c r="B83" s="32" t="s">
        <v>30</v>
      </c>
      <c r="C83" s="11"/>
      <c r="D83" s="11"/>
      <c r="E83" s="12"/>
      <c r="F83" s="24"/>
      <c r="G83" s="28"/>
    </row>
    <row r="84">
      <c r="A84" s="20" t="s">
        <v>43</v>
      </c>
      <c r="B84" s="89" t="str">
        <f>HYPERLINK("https://gamesheet.app/seasons/228/stats/games/89382/box-score?filter%5Bdivision%5D=1541","Box Score")</f>
        <v>Box Score</v>
      </c>
      <c r="C84" s="22">
        <v>15.0</v>
      </c>
      <c r="D84" s="22">
        <v>0.0</v>
      </c>
      <c r="E84" s="22" t="s">
        <v>23</v>
      </c>
      <c r="F84" s="24"/>
      <c r="G84" s="28" t="s">
        <v>23</v>
      </c>
    </row>
    <row r="85">
      <c r="A85" s="29">
        <v>14.0</v>
      </c>
      <c r="B85" s="33" t="s">
        <v>49</v>
      </c>
      <c r="E85" s="9"/>
      <c r="F85" s="24"/>
      <c r="G85" s="28"/>
    </row>
    <row r="86">
      <c r="A86" s="37"/>
      <c r="B86" s="32" t="s">
        <v>21</v>
      </c>
      <c r="C86" s="11"/>
      <c r="D86" s="11"/>
      <c r="E86" s="12"/>
      <c r="F86" s="24"/>
      <c r="G86" s="28"/>
    </row>
    <row r="87">
      <c r="A87" s="20" t="s">
        <v>43</v>
      </c>
      <c r="B87" s="89" t="str">
        <f>HYPERLINK("https://gamesheet.app/seasons/228/stats/games/90747/box-score?filter%5Bdivision%5D=1541","Box Score")</f>
        <v>Box Score</v>
      </c>
      <c r="C87" s="22">
        <v>2.0</v>
      </c>
      <c r="D87" s="22">
        <v>3.0</v>
      </c>
      <c r="E87" s="22" t="s">
        <v>14</v>
      </c>
      <c r="F87" s="5"/>
      <c r="G87" s="66" t="s">
        <v>14</v>
      </c>
    </row>
    <row r="88">
      <c r="A88" s="64">
        <v>16.0</v>
      </c>
      <c r="B88" s="41" t="s">
        <v>41</v>
      </c>
      <c r="E88" s="9"/>
      <c r="F88" s="5"/>
      <c r="G88" s="66"/>
    </row>
    <row r="89">
      <c r="A89" s="37"/>
      <c r="B89" s="32" t="s">
        <v>80</v>
      </c>
      <c r="C89" s="11"/>
      <c r="D89" s="11"/>
      <c r="E89" s="12"/>
      <c r="F89" s="5"/>
      <c r="G89" s="66"/>
    </row>
    <row r="90">
      <c r="A90" s="13"/>
      <c r="F90" s="5"/>
      <c r="G90" s="5"/>
    </row>
    <row r="91">
      <c r="A91" s="18" t="s">
        <v>81</v>
      </c>
      <c r="F91" s="67"/>
      <c r="G91" s="24"/>
    </row>
    <row r="92">
      <c r="A92" s="68" t="s">
        <v>30</v>
      </c>
      <c r="B92" s="2"/>
      <c r="C92" s="2"/>
      <c r="D92" s="2"/>
      <c r="E92" s="4"/>
      <c r="F92" s="28"/>
      <c r="G92" s="28"/>
    </row>
    <row r="93">
      <c r="A93" s="20" t="s">
        <v>43</v>
      </c>
      <c r="B93" s="89" t="str">
        <f>HYPERLINK("https://gamesheet.app/seasons/228/stats/games/92400/box-score?filter%5Bdivision%5D=1541","Box Score")</f>
        <v>Box Score</v>
      </c>
      <c r="C93" s="22">
        <v>8.0</v>
      </c>
      <c r="D93" s="22">
        <v>1.0</v>
      </c>
      <c r="E93" s="22" t="s">
        <v>23</v>
      </c>
      <c r="F93" s="28"/>
      <c r="G93" s="28" t="s">
        <v>23</v>
      </c>
    </row>
    <row r="94">
      <c r="A94" s="29">
        <v>22.0</v>
      </c>
      <c r="B94" s="33" t="s">
        <v>28</v>
      </c>
      <c r="E94" s="9"/>
      <c r="F94" s="66"/>
      <c r="G94" s="66"/>
    </row>
    <row r="95">
      <c r="A95" s="69" t="s">
        <v>53</v>
      </c>
      <c r="B95" s="11"/>
      <c r="C95" s="11"/>
      <c r="D95" s="11"/>
      <c r="E95" s="12"/>
      <c r="F95" s="66"/>
      <c r="G95" s="66"/>
    </row>
    <row r="96">
      <c r="A96" s="20" t="s">
        <v>43</v>
      </c>
      <c r="B96" s="63"/>
      <c r="C96" s="22">
        <v>2.0</v>
      </c>
      <c r="D96" s="22">
        <v>4.0</v>
      </c>
      <c r="E96" s="22" t="s">
        <v>14</v>
      </c>
      <c r="F96" s="66"/>
      <c r="G96" s="66" t="s">
        <v>14</v>
      </c>
    </row>
    <row r="97">
      <c r="A97" s="29">
        <v>23.0</v>
      </c>
      <c r="B97" s="33" t="s">
        <v>29</v>
      </c>
      <c r="E97" s="9"/>
      <c r="F97" s="66"/>
      <c r="G97" s="66"/>
    </row>
    <row r="98">
      <c r="A98" s="69" t="s">
        <v>53</v>
      </c>
      <c r="B98" s="11"/>
      <c r="C98" s="11"/>
      <c r="D98" s="11"/>
      <c r="E98" s="12"/>
      <c r="F98" s="66"/>
      <c r="G98" s="66"/>
    </row>
    <row r="99">
      <c r="A99" s="70"/>
      <c r="B99" s="70"/>
      <c r="C99" s="70"/>
      <c r="D99" s="70"/>
      <c r="E99" s="70"/>
      <c r="F99" s="66"/>
      <c r="G99" s="66"/>
    </row>
    <row r="100">
      <c r="A100" s="57" t="s">
        <v>82</v>
      </c>
      <c r="B100" s="91"/>
      <c r="C100" s="50">
        <v>11.0</v>
      </c>
      <c r="D100" s="50">
        <v>1.0</v>
      </c>
      <c r="E100" s="50" t="s">
        <v>23</v>
      </c>
      <c r="F100" s="66"/>
      <c r="G100" s="66"/>
    </row>
    <row r="101">
      <c r="A101" s="59">
        <v>6.0</v>
      </c>
      <c r="B101" s="88" t="s">
        <v>64</v>
      </c>
      <c r="E101" s="9"/>
      <c r="F101" s="66"/>
      <c r="G101" s="66"/>
    </row>
    <row r="102">
      <c r="A102" s="92"/>
      <c r="B102" s="61" t="s">
        <v>21</v>
      </c>
      <c r="C102" s="11"/>
      <c r="D102" s="11"/>
      <c r="E102" s="12"/>
      <c r="F102" s="16"/>
      <c r="G102" s="66"/>
    </row>
    <row r="103">
      <c r="A103" s="13"/>
      <c r="F103" s="16"/>
      <c r="G103" s="66"/>
    </row>
    <row r="104">
      <c r="A104" s="18" t="s">
        <v>83</v>
      </c>
      <c r="F104" s="16"/>
      <c r="G104" s="66"/>
    </row>
    <row r="105">
      <c r="A105" s="71" t="s">
        <v>84</v>
      </c>
      <c r="B105" s="2"/>
      <c r="C105" s="2"/>
      <c r="D105" s="2"/>
      <c r="E105" s="4"/>
      <c r="F105" s="16"/>
      <c r="G105" s="66"/>
    </row>
    <row r="106">
      <c r="A106" s="31" t="s">
        <v>57</v>
      </c>
      <c r="B106" s="11"/>
      <c r="C106" s="11"/>
      <c r="D106" s="11"/>
      <c r="E106" s="12"/>
      <c r="F106" s="16"/>
      <c r="G106" s="66"/>
    </row>
    <row r="107">
      <c r="A107" s="20" t="s">
        <v>82</v>
      </c>
      <c r="B107" s="89" t="str">
        <f>HYPERLINK("https://gamesheet.app/seasons/466/stats/games/98689/box-score?utm_source=post_game&amp;utm_medium=email&amp;utm_campaign=post_game_report&amp;utm_content=view_box_score","Box Score")</f>
        <v>Box Score</v>
      </c>
      <c r="C107" s="22">
        <v>5.0</v>
      </c>
      <c r="D107" s="22">
        <v>4.0</v>
      </c>
      <c r="E107" s="22" t="s">
        <v>23</v>
      </c>
      <c r="F107" s="16"/>
      <c r="G107" s="66"/>
    </row>
    <row r="108">
      <c r="A108" s="29">
        <v>10.0</v>
      </c>
      <c r="B108" s="33" t="s">
        <v>85</v>
      </c>
      <c r="E108" s="9"/>
      <c r="F108" s="16"/>
      <c r="G108" s="66"/>
    </row>
    <row r="109">
      <c r="A109" s="69" t="s">
        <v>86</v>
      </c>
      <c r="B109" s="11"/>
      <c r="C109" s="11"/>
      <c r="D109" s="11"/>
      <c r="E109" s="12"/>
      <c r="F109" s="16"/>
      <c r="G109" s="66"/>
    </row>
    <row r="110">
      <c r="A110" s="72" t="s">
        <v>82</v>
      </c>
      <c r="B110" s="93" t="str">
        <f>HYPERLINK("https://gamesheet.app/seasons/466/stats/games/99082/box-score?utm_source=post_game&amp;utm_medium=email&amp;utm_campaign=post_game_report&amp;utm_content=view_box_score","Box Score")</f>
        <v>Box Score</v>
      </c>
      <c r="C110" s="22">
        <v>5.0</v>
      </c>
      <c r="D110" s="22">
        <v>3.0</v>
      </c>
      <c r="E110" s="22" t="s">
        <v>23</v>
      </c>
      <c r="F110" s="16"/>
      <c r="G110" s="66"/>
    </row>
    <row r="111">
      <c r="A111" s="29">
        <v>11.0</v>
      </c>
      <c r="B111" s="33" t="s">
        <v>87</v>
      </c>
      <c r="E111" s="9"/>
      <c r="F111" s="16"/>
      <c r="G111" s="66"/>
    </row>
    <row r="112">
      <c r="A112" s="69" t="s">
        <v>88</v>
      </c>
      <c r="B112" s="11"/>
      <c r="C112" s="11"/>
      <c r="D112" s="11"/>
      <c r="E112" s="12"/>
      <c r="F112" s="16"/>
      <c r="G112" s="66"/>
    </row>
    <row r="113">
      <c r="A113" s="72" t="s">
        <v>82</v>
      </c>
      <c r="B113" s="93" t="str">
        <f>HYPERLINK("https://gamesheet.app/seasons/466/stats/games/99091/box-score?utm_source=post_game&amp;utm_medium=email&amp;utm_campaign=post_game_report&amp;utm_content=view_box_score","Box Score")</f>
        <v>Box Score</v>
      </c>
      <c r="C113" s="22">
        <v>12.0</v>
      </c>
      <c r="D113" s="22">
        <v>1.0</v>
      </c>
      <c r="E113" s="22" t="s">
        <v>23</v>
      </c>
      <c r="F113" s="16"/>
      <c r="G113" s="66"/>
    </row>
    <row r="114">
      <c r="A114" s="29">
        <v>12.0</v>
      </c>
      <c r="B114" s="33" t="s">
        <v>89</v>
      </c>
      <c r="E114" s="9"/>
      <c r="F114" s="16"/>
      <c r="G114" s="66"/>
    </row>
    <row r="115">
      <c r="A115" s="69" t="s">
        <v>90</v>
      </c>
      <c r="B115" s="11"/>
      <c r="C115" s="11"/>
      <c r="D115" s="11"/>
      <c r="E115" s="12"/>
      <c r="F115" s="16"/>
      <c r="G115" s="66"/>
    </row>
    <row r="116">
      <c r="A116" s="72" t="s">
        <v>82</v>
      </c>
      <c r="C116" s="22"/>
      <c r="D116" s="22"/>
      <c r="E116" s="22"/>
      <c r="F116" s="16"/>
      <c r="G116" s="66"/>
    </row>
    <row r="117">
      <c r="A117" s="29">
        <v>13.0</v>
      </c>
      <c r="B117" s="33"/>
      <c r="E117" s="9"/>
      <c r="F117" s="16"/>
      <c r="G117" s="66"/>
    </row>
    <row r="118">
      <c r="A118" s="74" t="s">
        <v>91</v>
      </c>
      <c r="B118" s="11"/>
      <c r="C118" s="11"/>
      <c r="D118" s="11"/>
      <c r="E118" s="12"/>
      <c r="F118" s="16"/>
      <c r="G118" s="66"/>
    </row>
    <row r="119">
      <c r="A119" s="26"/>
      <c r="F119" s="16"/>
      <c r="G119" s="66"/>
    </row>
    <row r="120">
      <c r="A120" s="75" t="s">
        <v>58</v>
      </c>
      <c r="B120" s="2"/>
      <c r="C120" s="76">
        <f t="shared" ref="C120:D120" si="1">SUM(C11:C119)</f>
        <v>160</v>
      </c>
      <c r="D120" s="76">
        <f t="shared" si="1"/>
        <v>81</v>
      </c>
      <c r="E120" s="77"/>
      <c r="F120" s="5"/>
      <c r="G120" s="5"/>
    </row>
    <row r="121">
      <c r="A121" s="78" t="s">
        <v>59</v>
      </c>
      <c r="B121" s="11"/>
      <c r="C121" s="79" t="s">
        <v>60</v>
      </c>
      <c r="D121" s="11"/>
      <c r="E121" s="12"/>
      <c r="F121" s="80"/>
      <c r="G121" s="5"/>
    </row>
  </sheetData>
  <mergeCells count="93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12:E112"/>
    <mergeCell ref="A121:B121"/>
    <mergeCell ref="C121:E121"/>
    <mergeCell ref="B114:E114"/>
    <mergeCell ref="A115:E115"/>
    <mergeCell ref="A116:B116"/>
    <mergeCell ref="B117:E117"/>
    <mergeCell ref="A118:E118"/>
    <mergeCell ref="A119:E119"/>
    <mergeCell ref="A120:B120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71"/>
    <col customWidth="1" min="5" max="5" width="6.29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COUNTIF(G5:G33,"W")&amp;"-"&amp;COUNTIF(G5:G33,"L")&amp;"-"&amp;COUNTIF(G5:G33,"T")&amp;"-"&amp;COUNTIF(G5:G33,"OTL")</f>
        <v>7-14-0-0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COUNTIF(I5:I33,"W")&amp;"-"&amp;COUNTIF(I5:I33,"L")&amp;"-"&amp;COUNTIF(I5:I33,"T")&amp;"-"&amp;COUNTIF(I5:I33,"OTL")</f>
        <v>7-12-0-0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420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18.0</v>
      </c>
      <c r="C8" s="365" t="s">
        <v>245</v>
      </c>
      <c r="D8" s="364" t="s">
        <v>421</v>
      </c>
      <c r="E8" s="365">
        <v>3.0</v>
      </c>
      <c r="F8" s="365">
        <v>6.0</v>
      </c>
      <c r="G8" s="366" t="s">
        <v>14</v>
      </c>
      <c r="H8" s="279"/>
      <c r="I8" s="13"/>
    </row>
    <row r="9">
      <c r="A9" s="367" t="s">
        <v>155</v>
      </c>
      <c r="B9" s="368">
        <v>24.0</v>
      </c>
      <c r="C9" s="369" t="s">
        <v>422</v>
      </c>
      <c r="D9" s="368" t="s">
        <v>421</v>
      </c>
      <c r="E9" s="369">
        <v>2.0</v>
      </c>
      <c r="F9" s="369">
        <v>9.0</v>
      </c>
      <c r="G9" s="370" t="s">
        <v>14</v>
      </c>
      <c r="H9" s="277"/>
      <c r="I9" s="325"/>
    </row>
    <row r="10">
      <c r="A10" s="326" t="s">
        <v>17</v>
      </c>
      <c r="B10" s="36">
        <v>31.0</v>
      </c>
      <c r="C10" s="327" t="s">
        <v>226</v>
      </c>
      <c r="D10" s="36" t="s">
        <v>421</v>
      </c>
      <c r="E10" s="327">
        <v>4.0</v>
      </c>
      <c r="F10" s="327">
        <v>8.0</v>
      </c>
      <c r="G10" s="328" t="s">
        <v>14</v>
      </c>
      <c r="H10" s="279"/>
      <c r="I10" s="245" t="s">
        <v>14</v>
      </c>
    </row>
    <row r="11">
      <c r="A11" s="242" t="s">
        <v>26</v>
      </c>
      <c r="B11" s="245">
        <v>5.0</v>
      </c>
      <c r="C11" s="244" t="s">
        <v>229</v>
      </c>
      <c r="D11" s="245" t="s">
        <v>421</v>
      </c>
      <c r="E11" s="244">
        <v>3.0</v>
      </c>
      <c r="F11" s="244">
        <v>6.0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14.0</v>
      </c>
      <c r="C12" s="244" t="s">
        <v>377</v>
      </c>
      <c r="D12" s="245" t="s">
        <v>421</v>
      </c>
      <c r="E12" s="244">
        <v>4.0</v>
      </c>
      <c r="F12" s="244">
        <v>10.0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18.0</v>
      </c>
      <c r="C13" s="244" t="s">
        <v>357</v>
      </c>
      <c r="D13" s="245" t="s">
        <v>348</v>
      </c>
      <c r="E13" s="244">
        <v>7.0</v>
      </c>
      <c r="F13" s="244">
        <v>4.0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21.0</v>
      </c>
      <c r="C14" s="244" t="s">
        <v>191</v>
      </c>
      <c r="D14" s="245" t="s">
        <v>348</v>
      </c>
      <c r="E14" s="244">
        <v>3.0</v>
      </c>
      <c r="F14" s="244">
        <v>11.0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22.0</v>
      </c>
      <c r="C15" s="327" t="s">
        <v>120</v>
      </c>
      <c r="D15" s="36" t="s">
        <v>348</v>
      </c>
      <c r="E15" s="327">
        <v>17.0</v>
      </c>
      <c r="F15" s="327">
        <v>0.0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5.0</v>
      </c>
      <c r="C16" s="244" t="s">
        <v>245</v>
      </c>
      <c r="D16" s="245" t="s">
        <v>421</v>
      </c>
      <c r="E16" s="244">
        <v>2.0</v>
      </c>
      <c r="F16" s="244">
        <v>5.0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12.0</v>
      </c>
      <c r="C17" s="327" t="s">
        <v>47</v>
      </c>
      <c r="D17" s="36" t="s">
        <v>348</v>
      </c>
      <c r="E17" s="327">
        <v>8.0</v>
      </c>
      <c r="F17" s="327">
        <v>9.0</v>
      </c>
      <c r="G17" s="328" t="s">
        <v>14</v>
      </c>
      <c r="H17" s="279"/>
      <c r="I17" s="245" t="s">
        <v>14</v>
      </c>
    </row>
    <row r="18">
      <c r="A18" s="326" t="s">
        <v>401</v>
      </c>
      <c r="B18" s="36">
        <v>13.0</v>
      </c>
      <c r="C18" s="327" t="s">
        <v>386</v>
      </c>
      <c r="D18" s="36" t="s">
        <v>348</v>
      </c>
      <c r="E18" s="327">
        <v>5.0</v>
      </c>
      <c r="F18" s="327">
        <v>10.0</v>
      </c>
      <c r="G18" s="328" t="s">
        <v>23</v>
      </c>
      <c r="H18" s="279"/>
      <c r="I18" s="245" t="s">
        <v>23</v>
      </c>
    </row>
    <row r="19">
      <c r="A19" s="326" t="s">
        <v>39</v>
      </c>
      <c r="B19" s="36">
        <v>23.0</v>
      </c>
      <c r="C19" s="327" t="s">
        <v>423</v>
      </c>
      <c r="D19" s="36" t="s">
        <v>348</v>
      </c>
      <c r="E19" s="327">
        <v>10.0</v>
      </c>
      <c r="F19" s="327">
        <v>0.0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26.0</v>
      </c>
      <c r="C20" s="327" t="s">
        <v>424</v>
      </c>
      <c r="D20" s="36" t="s">
        <v>348</v>
      </c>
      <c r="E20" s="327">
        <v>11.0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30.0</v>
      </c>
      <c r="C21" s="327" t="s">
        <v>425</v>
      </c>
      <c r="D21" s="36" t="s">
        <v>421</v>
      </c>
      <c r="E21" s="327">
        <v>0.0</v>
      </c>
      <c r="F21" s="327">
        <v>10.0</v>
      </c>
      <c r="G21" s="328" t="s">
        <v>14</v>
      </c>
      <c r="H21" s="279"/>
      <c r="I21" s="245" t="s">
        <v>14</v>
      </c>
    </row>
    <row r="22">
      <c r="A22" s="326" t="s">
        <v>269</v>
      </c>
      <c r="B22" s="336">
        <v>31.0</v>
      </c>
      <c r="C22" s="327" t="s">
        <v>375</v>
      </c>
      <c r="D22" s="36" t="s">
        <v>348</v>
      </c>
      <c r="E22" s="327">
        <v>1.0</v>
      </c>
      <c r="F22" s="327">
        <v>0.0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6.0</v>
      </c>
      <c r="C23" s="327" t="s">
        <v>225</v>
      </c>
      <c r="D23" s="36" t="s">
        <v>421</v>
      </c>
      <c r="E23" s="327">
        <v>5.0</v>
      </c>
      <c r="F23" s="327">
        <v>9.0</v>
      </c>
      <c r="G23" s="328" t="s">
        <v>14</v>
      </c>
      <c r="H23" s="279"/>
      <c r="I23" s="245" t="s">
        <v>14</v>
      </c>
    </row>
    <row r="24">
      <c r="A24" s="326" t="s">
        <v>255</v>
      </c>
      <c r="B24" s="336">
        <v>13.0</v>
      </c>
      <c r="C24" s="327" t="s">
        <v>349</v>
      </c>
      <c r="D24" s="36" t="s">
        <v>421</v>
      </c>
      <c r="E24" s="327">
        <v>2.0</v>
      </c>
      <c r="F24" s="327">
        <v>10.0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17.0</v>
      </c>
      <c r="C25" s="244" t="s">
        <v>45</v>
      </c>
      <c r="D25" s="245" t="s">
        <v>348</v>
      </c>
      <c r="E25" s="244">
        <v>3.0</v>
      </c>
      <c r="F25" s="244">
        <v>8.0</v>
      </c>
      <c r="G25" s="246" t="s">
        <v>14</v>
      </c>
      <c r="H25" s="279"/>
      <c r="I25" s="245" t="s">
        <v>14</v>
      </c>
    </row>
    <row r="26">
      <c r="A26" s="242" t="s">
        <v>43</v>
      </c>
      <c r="B26" s="298">
        <v>20.0</v>
      </c>
      <c r="C26" s="244" t="s">
        <v>18</v>
      </c>
      <c r="D26" s="245" t="s">
        <v>348</v>
      </c>
      <c r="E26" s="244">
        <v>4.0</v>
      </c>
      <c r="F26" s="244">
        <v>7.0</v>
      </c>
      <c r="G26" s="246" t="s">
        <v>14</v>
      </c>
      <c r="H26" s="279"/>
      <c r="I26" s="245" t="s">
        <v>14</v>
      </c>
    </row>
    <row r="27">
      <c r="A27" s="242" t="s">
        <v>43</v>
      </c>
      <c r="B27" s="298">
        <v>27.0</v>
      </c>
      <c r="C27" s="244" t="s">
        <v>226</v>
      </c>
      <c r="D27" s="245" t="s">
        <v>421</v>
      </c>
      <c r="E27" s="244">
        <v>4.0</v>
      </c>
      <c r="F27" s="244">
        <v>12.0</v>
      </c>
      <c r="G27" s="246" t="s">
        <v>14</v>
      </c>
      <c r="H27" s="279"/>
      <c r="I27" s="245" t="s">
        <v>14</v>
      </c>
    </row>
    <row r="28">
      <c r="A28" s="285" t="s">
        <v>82</v>
      </c>
      <c r="B28" s="304">
        <v>5.0</v>
      </c>
      <c r="C28" s="258" t="s">
        <v>298</v>
      </c>
      <c r="D28" s="257" t="s">
        <v>421</v>
      </c>
      <c r="E28" s="258">
        <v>5.0</v>
      </c>
      <c r="F28" s="258">
        <v>13.0</v>
      </c>
      <c r="G28" s="259" t="s">
        <v>14</v>
      </c>
      <c r="H28" s="279"/>
      <c r="I28" s="245" t="s">
        <v>14</v>
      </c>
    </row>
    <row r="29">
      <c r="A29" s="213" t="s">
        <v>173</v>
      </c>
      <c r="B29" s="45"/>
      <c r="C29" s="45"/>
      <c r="D29" s="214" t="s">
        <v>174</v>
      </c>
      <c r="E29" s="215">
        <f t="shared" ref="E29:F29" si="1">SUM(E4:E28)</f>
        <v>103</v>
      </c>
      <c r="F29" s="215">
        <f t="shared" si="1"/>
        <v>148</v>
      </c>
      <c r="G29" s="216"/>
      <c r="H29" s="277"/>
      <c r="I29" s="325"/>
    </row>
  </sheetData>
  <mergeCells count="2">
    <mergeCell ref="A5:G6"/>
    <mergeCell ref="A29:C29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57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COUNTIF(G5:G35,"W")&amp;"-"&amp;COUNTIF(G5:G35,"L")&amp;"-"&amp;COUNTIF(G5:G35,"T")&amp;"-"&amp;COUNTIF(G5:G35,"OTL")</f>
        <v>12-11-0-0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COUNTIF(I5:I35,"W")&amp;"-"&amp;COUNTIF(I5:I35,"L")&amp;"-"&amp;COUNTIF(I5:I35,"T")&amp;"-"&amp;COUNTIF(I5:I35,"OTL")</f>
        <v>9-9-0-0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426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19.0</v>
      </c>
      <c r="C8" s="365" t="s">
        <v>383</v>
      </c>
      <c r="D8" s="364" t="s">
        <v>421</v>
      </c>
      <c r="E8" s="365">
        <v>6.0</v>
      </c>
      <c r="F8" s="365">
        <v>5.0</v>
      </c>
      <c r="G8" s="366" t="s">
        <v>23</v>
      </c>
      <c r="H8" s="279"/>
      <c r="I8" s="13"/>
    </row>
    <row r="9">
      <c r="A9" s="367" t="s">
        <v>155</v>
      </c>
      <c r="B9" s="368">
        <v>20.0</v>
      </c>
      <c r="C9" s="369" t="s">
        <v>229</v>
      </c>
      <c r="D9" s="368" t="s">
        <v>421</v>
      </c>
      <c r="E9" s="369">
        <v>3.0</v>
      </c>
      <c r="F9" s="369">
        <v>4.0</v>
      </c>
      <c r="G9" s="370" t="s">
        <v>14</v>
      </c>
      <c r="H9" s="277"/>
      <c r="I9" s="325"/>
    </row>
    <row r="10">
      <c r="A10" s="326" t="s">
        <v>17</v>
      </c>
      <c r="B10" s="36">
        <v>26.0</v>
      </c>
      <c r="C10" s="327" t="s">
        <v>415</v>
      </c>
      <c r="D10" s="36" t="s">
        <v>421</v>
      </c>
      <c r="E10" s="327">
        <v>15.0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2.0</v>
      </c>
      <c r="C11" s="244" t="s">
        <v>245</v>
      </c>
      <c r="D11" s="245" t="s">
        <v>421</v>
      </c>
      <c r="E11" s="244">
        <v>5.0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9.0</v>
      </c>
      <c r="C12" s="244" t="s">
        <v>377</v>
      </c>
      <c r="D12" s="245" t="s">
        <v>421</v>
      </c>
      <c r="E12" s="244">
        <v>3.0</v>
      </c>
      <c r="F12" s="244">
        <v>5.0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10.0</v>
      </c>
      <c r="C13" s="244" t="s">
        <v>357</v>
      </c>
      <c r="D13" s="245" t="s">
        <v>348</v>
      </c>
      <c r="E13" s="244">
        <v>3.0</v>
      </c>
      <c r="F13" s="244">
        <v>5.0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23.0</v>
      </c>
      <c r="C14" s="244" t="s">
        <v>407</v>
      </c>
      <c r="D14" s="245" t="s">
        <v>348</v>
      </c>
      <c r="E14" s="244">
        <v>6.0</v>
      </c>
      <c r="F14" s="244">
        <v>7.0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24.0</v>
      </c>
      <c r="C15" s="327" t="s">
        <v>250</v>
      </c>
      <c r="D15" s="36" t="s">
        <v>348</v>
      </c>
      <c r="E15" s="327">
        <v>4.0</v>
      </c>
      <c r="F15" s="327">
        <v>3.0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2.0</v>
      </c>
      <c r="C16" s="244" t="s">
        <v>109</v>
      </c>
      <c r="D16" s="245" t="s">
        <v>348</v>
      </c>
      <c r="E16" s="244">
        <v>8.0</v>
      </c>
      <c r="F16" s="244">
        <v>2.0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7.0</v>
      </c>
      <c r="C17" s="327" t="s">
        <v>230</v>
      </c>
      <c r="D17" s="36" t="s">
        <v>421</v>
      </c>
      <c r="E17" s="327">
        <v>14.0</v>
      </c>
      <c r="F17" s="327">
        <v>1.0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25.0</v>
      </c>
      <c r="C18" s="327" t="s">
        <v>229</v>
      </c>
      <c r="D18" s="36" t="s">
        <v>421</v>
      </c>
      <c r="E18" s="327">
        <v>5.0</v>
      </c>
      <c r="F18" s="327">
        <v>7.0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27.0</v>
      </c>
      <c r="C19" s="327" t="s">
        <v>18</v>
      </c>
      <c r="D19" s="36" t="s">
        <v>348</v>
      </c>
      <c r="E19" s="327">
        <v>9.0</v>
      </c>
      <c r="F19" s="327">
        <v>7.0</v>
      </c>
      <c r="G19" s="328" t="s">
        <v>23</v>
      </c>
      <c r="H19" s="279"/>
      <c r="I19" s="245" t="s">
        <v>23</v>
      </c>
    </row>
    <row r="20">
      <c r="A20" s="367" t="s">
        <v>164</v>
      </c>
      <c r="B20" s="368">
        <v>31.0</v>
      </c>
      <c r="C20" s="369" t="s">
        <v>427</v>
      </c>
      <c r="D20" s="368" t="s">
        <v>348</v>
      </c>
      <c r="E20" s="369">
        <v>4.0</v>
      </c>
      <c r="F20" s="369">
        <v>10.0</v>
      </c>
      <c r="G20" s="370" t="s">
        <v>14</v>
      </c>
      <c r="H20" s="279"/>
      <c r="I20" s="13"/>
    </row>
    <row r="21">
      <c r="A21" s="367" t="s">
        <v>240</v>
      </c>
      <c r="B21" s="368">
        <v>1.0</v>
      </c>
      <c r="C21" s="369" t="s">
        <v>428</v>
      </c>
      <c r="D21" s="368" t="s">
        <v>348</v>
      </c>
      <c r="E21" s="369">
        <v>6.0</v>
      </c>
      <c r="F21" s="369">
        <v>3.0</v>
      </c>
      <c r="G21" s="370" t="s">
        <v>23</v>
      </c>
      <c r="H21" s="279"/>
      <c r="I21" s="13"/>
    </row>
    <row r="22">
      <c r="A22" s="326" t="s">
        <v>43</v>
      </c>
      <c r="B22" s="336">
        <v>8.0</v>
      </c>
      <c r="C22" s="327" t="s">
        <v>408</v>
      </c>
      <c r="D22" s="36" t="s">
        <v>421</v>
      </c>
      <c r="E22" s="327">
        <v>8.0</v>
      </c>
      <c r="F22" s="327">
        <v>4.0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10.0</v>
      </c>
      <c r="C23" s="327" t="s">
        <v>191</v>
      </c>
      <c r="D23" s="36" t="s">
        <v>348</v>
      </c>
      <c r="E23" s="327">
        <v>2.0</v>
      </c>
      <c r="F23" s="327">
        <v>3.0</v>
      </c>
      <c r="G23" s="328" t="s">
        <v>14</v>
      </c>
      <c r="H23" s="279"/>
      <c r="I23" s="245" t="s">
        <v>14</v>
      </c>
    </row>
    <row r="24">
      <c r="A24" s="367" t="s">
        <v>240</v>
      </c>
      <c r="B24" s="379">
        <v>15.0</v>
      </c>
      <c r="C24" s="369" t="s">
        <v>429</v>
      </c>
      <c r="D24" s="368" t="s">
        <v>421</v>
      </c>
      <c r="E24" s="369">
        <v>6.0</v>
      </c>
      <c r="F24" s="369">
        <v>3.0</v>
      </c>
      <c r="G24" s="370" t="s">
        <v>23</v>
      </c>
      <c r="H24" s="279"/>
      <c r="I24" s="13"/>
    </row>
    <row r="25">
      <c r="A25" s="242" t="s">
        <v>43</v>
      </c>
      <c r="B25" s="298">
        <v>17.0</v>
      </c>
      <c r="C25" s="244" t="s">
        <v>45</v>
      </c>
      <c r="D25" s="245" t="s">
        <v>348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22.0</v>
      </c>
      <c r="C26" s="244" t="s">
        <v>378</v>
      </c>
      <c r="D26" s="245" t="s">
        <v>421</v>
      </c>
      <c r="E26" s="244">
        <v>4.0</v>
      </c>
      <c r="F26" s="244">
        <v>0.0</v>
      </c>
      <c r="G26" s="246" t="s">
        <v>23</v>
      </c>
      <c r="H26" s="279"/>
      <c r="I26" s="245" t="s">
        <v>23</v>
      </c>
    </row>
    <row r="27">
      <c r="A27" s="242" t="s">
        <v>43</v>
      </c>
      <c r="B27" s="298">
        <v>29.0</v>
      </c>
      <c r="C27" s="101" t="s">
        <v>430</v>
      </c>
      <c r="D27" s="245" t="s">
        <v>421</v>
      </c>
      <c r="E27" s="244">
        <v>1.0</v>
      </c>
      <c r="F27" s="244">
        <v>6.0</v>
      </c>
      <c r="G27" s="246" t="s">
        <v>14</v>
      </c>
      <c r="H27" s="279"/>
      <c r="I27" s="245" t="s">
        <v>14</v>
      </c>
    </row>
    <row r="28">
      <c r="A28" s="242" t="s">
        <v>82</v>
      </c>
      <c r="B28" s="298">
        <v>1.0</v>
      </c>
      <c r="C28" s="244" t="s">
        <v>431</v>
      </c>
      <c r="D28" s="245" t="s">
        <v>348</v>
      </c>
      <c r="E28" s="244">
        <v>1.0</v>
      </c>
      <c r="F28" s="244">
        <v>9.0</v>
      </c>
      <c r="G28" s="246" t="s">
        <v>14</v>
      </c>
      <c r="H28" s="279"/>
      <c r="I28" s="245" t="s">
        <v>14</v>
      </c>
    </row>
    <row r="29">
      <c r="A29" s="242" t="s">
        <v>82</v>
      </c>
      <c r="B29" s="298">
        <v>7.0</v>
      </c>
      <c r="C29" s="244" t="s">
        <v>226</v>
      </c>
      <c r="D29" s="245" t="s">
        <v>421</v>
      </c>
      <c r="E29" s="244">
        <v>5.0</v>
      </c>
      <c r="F29" s="244">
        <v>2.0</v>
      </c>
      <c r="G29" s="246" t="s">
        <v>23</v>
      </c>
      <c r="H29" s="279"/>
      <c r="I29" s="245" t="s">
        <v>23</v>
      </c>
    </row>
    <row r="30">
      <c r="A30" s="285" t="s">
        <v>82</v>
      </c>
      <c r="B30" s="304">
        <v>8.0</v>
      </c>
      <c r="C30" s="258" t="s">
        <v>47</v>
      </c>
      <c r="D30" s="257" t="s">
        <v>348</v>
      </c>
      <c r="E30" s="258">
        <v>0.0</v>
      </c>
      <c r="F30" s="258">
        <v>1.0</v>
      </c>
      <c r="G30" s="259" t="s">
        <v>14</v>
      </c>
      <c r="H30" s="279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SUM(E4:E30)</f>
        <v>123</v>
      </c>
      <c r="F31" s="215">
        <f t="shared" si="1"/>
        <v>102</v>
      </c>
      <c r="G31" s="216"/>
      <c r="H31" s="277"/>
      <c r="I31" s="325"/>
    </row>
  </sheetData>
  <mergeCells count="2">
    <mergeCell ref="A5:G6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43"/>
    <col customWidth="1" min="5" max="5" width="6.29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COUNTIF(G5:G35,"W")&amp;"-"&amp;COUNTIF(G5:G35,"L")&amp;"-"&amp;COUNTIF(G5:G35,"T")&amp;"-"&amp;COUNTIF(G5:G35,"OTL")</f>
        <v>8-14-3-0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COUNTIF(I5:I35,"W")&amp;"-"&amp;COUNTIF(I5:I35,"L")&amp;"-"&amp;COUNTIF(I5:I35,"T")&amp;"-"&amp;COUNTIF(I5:I35,"OTL")</f>
        <v>7-9-2-0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432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20.0</v>
      </c>
      <c r="C8" s="365" t="s">
        <v>377</v>
      </c>
      <c r="D8" s="364" t="s">
        <v>421</v>
      </c>
      <c r="E8" s="365">
        <v>4.0</v>
      </c>
      <c r="F8" s="365">
        <v>5.0</v>
      </c>
      <c r="G8" s="366" t="s">
        <v>14</v>
      </c>
      <c r="H8" s="279"/>
      <c r="I8" s="13"/>
    </row>
    <row r="9">
      <c r="A9" s="367" t="s">
        <v>155</v>
      </c>
      <c r="B9" s="368">
        <v>21.0</v>
      </c>
      <c r="C9" s="369" t="s">
        <v>229</v>
      </c>
      <c r="D9" s="368" t="s">
        <v>421</v>
      </c>
      <c r="E9" s="369">
        <v>6.0</v>
      </c>
      <c r="F9" s="369">
        <v>6.0</v>
      </c>
      <c r="G9" s="370" t="s">
        <v>35</v>
      </c>
      <c r="H9" s="277"/>
      <c r="I9" s="325"/>
    </row>
    <row r="10">
      <c r="A10" s="326" t="s">
        <v>17</v>
      </c>
      <c r="B10" s="36">
        <v>27.0</v>
      </c>
      <c r="C10" s="327" t="s">
        <v>225</v>
      </c>
      <c r="D10" s="36" t="s">
        <v>421</v>
      </c>
      <c r="E10" s="327">
        <v>10.0</v>
      </c>
      <c r="F10" s="327">
        <v>0.0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2.0</v>
      </c>
      <c r="C11" s="244" t="s">
        <v>418</v>
      </c>
      <c r="D11" s="245" t="s">
        <v>348</v>
      </c>
      <c r="E11" s="244">
        <v>5.0</v>
      </c>
      <c r="F11" s="244">
        <v>6.0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3.0</v>
      </c>
      <c r="C12" s="244" t="s">
        <v>418</v>
      </c>
      <c r="D12" s="245" t="s">
        <v>348</v>
      </c>
      <c r="E12" s="244">
        <v>6.0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11.0</v>
      </c>
      <c r="C13" s="244" t="s">
        <v>250</v>
      </c>
      <c r="D13" s="245" t="s">
        <v>348</v>
      </c>
      <c r="E13" s="244">
        <v>4.0</v>
      </c>
      <c r="F13" s="244">
        <v>9.0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17.0</v>
      </c>
      <c r="C14" s="244" t="s">
        <v>254</v>
      </c>
      <c r="D14" s="245" t="s">
        <v>421</v>
      </c>
      <c r="E14" s="244">
        <v>6.0</v>
      </c>
      <c r="F14" s="244">
        <v>6.0</v>
      </c>
      <c r="G14" s="246" t="s">
        <v>35</v>
      </c>
      <c r="H14" s="279"/>
      <c r="I14" s="245" t="s">
        <v>35</v>
      </c>
    </row>
    <row r="15">
      <c r="A15" s="326" t="s">
        <v>37</v>
      </c>
      <c r="B15" s="36">
        <v>1.0</v>
      </c>
      <c r="C15" s="327" t="s">
        <v>408</v>
      </c>
      <c r="D15" s="36" t="s">
        <v>421</v>
      </c>
      <c r="E15" s="327">
        <v>7.0</v>
      </c>
      <c r="F15" s="327">
        <v>1.0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2.0</v>
      </c>
      <c r="C16" s="244" t="s">
        <v>407</v>
      </c>
      <c r="D16" s="245" t="s">
        <v>348</v>
      </c>
      <c r="E16" s="244">
        <v>3.0</v>
      </c>
      <c r="F16" s="244">
        <v>10.0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5.0</v>
      </c>
      <c r="C17" s="327" t="s">
        <v>45</v>
      </c>
      <c r="D17" s="36" t="s">
        <v>348</v>
      </c>
      <c r="E17" s="327">
        <v>6.0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37</v>
      </c>
      <c r="B18" s="36">
        <v>8.0</v>
      </c>
      <c r="C18" s="327" t="s">
        <v>229</v>
      </c>
      <c r="D18" s="36" t="s">
        <v>421</v>
      </c>
      <c r="E18" s="327">
        <v>5.0</v>
      </c>
      <c r="F18" s="327">
        <v>2.0</v>
      </c>
      <c r="G18" s="328" t="s">
        <v>23</v>
      </c>
      <c r="H18" s="279"/>
      <c r="I18" s="245" t="s">
        <v>23</v>
      </c>
    </row>
    <row r="19">
      <c r="A19" s="326" t="s">
        <v>37</v>
      </c>
      <c r="B19" s="36">
        <v>9.0</v>
      </c>
      <c r="C19" s="327" t="s">
        <v>422</v>
      </c>
      <c r="D19" s="36" t="s">
        <v>421</v>
      </c>
      <c r="E19" s="327">
        <v>4.0</v>
      </c>
      <c r="F19" s="327">
        <v>6.0</v>
      </c>
      <c r="G19" s="328" t="s">
        <v>14</v>
      </c>
      <c r="H19" s="279"/>
      <c r="I19" s="245" t="s">
        <v>14</v>
      </c>
    </row>
    <row r="20">
      <c r="A20" s="367" t="s">
        <v>164</v>
      </c>
      <c r="B20" s="368">
        <v>14.0</v>
      </c>
      <c r="C20" s="369" t="s">
        <v>394</v>
      </c>
      <c r="D20" s="368" t="s">
        <v>348</v>
      </c>
      <c r="E20" s="369">
        <v>8.0</v>
      </c>
      <c r="F20" s="369">
        <v>2.0</v>
      </c>
      <c r="G20" s="370" t="s">
        <v>23</v>
      </c>
      <c r="H20" s="279"/>
      <c r="I20" s="13"/>
    </row>
    <row r="21">
      <c r="A21" s="367" t="s">
        <v>164</v>
      </c>
      <c r="B21" s="368">
        <v>19.0</v>
      </c>
      <c r="C21" s="369" t="s">
        <v>433</v>
      </c>
      <c r="D21" s="368" t="s">
        <v>421</v>
      </c>
      <c r="E21" s="369">
        <v>2.0</v>
      </c>
      <c r="F21" s="369">
        <v>4.0</v>
      </c>
      <c r="G21" s="370" t="s">
        <v>14</v>
      </c>
      <c r="H21" s="279"/>
      <c r="I21" s="13"/>
    </row>
    <row r="22">
      <c r="A22" s="326" t="s">
        <v>39</v>
      </c>
      <c r="B22" s="336">
        <v>20.0</v>
      </c>
      <c r="C22" s="327" t="s">
        <v>250</v>
      </c>
      <c r="D22" s="36" t="s">
        <v>348</v>
      </c>
      <c r="E22" s="327">
        <v>4.0</v>
      </c>
      <c r="F22" s="327">
        <v>8.0</v>
      </c>
      <c r="G22" s="328" t="s">
        <v>14</v>
      </c>
      <c r="H22" s="279"/>
      <c r="I22" s="245" t="s">
        <v>14</v>
      </c>
    </row>
    <row r="23">
      <c r="A23" s="367" t="s">
        <v>164</v>
      </c>
      <c r="B23" s="379">
        <v>25.0</v>
      </c>
      <c r="C23" s="369" t="s">
        <v>434</v>
      </c>
      <c r="D23" s="368" t="s">
        <v>348</v>
      </c>
      <c r="E23" s="369">
        <v>3.0</v>
      </c>
      <c r="F23" s="369">
        <v>11.0</v>
      </c>
      <c r="G23" s="370" t="s">
        <v>14</v>
      </c>
      <c r="H23" s="279"/>
      <c r="I23" s="13"/>
    </row>
    <row r="24">
      <c r="A24" s="326" t="s">
        <v>39</v>
      </c>
      <c r="B24" s="336">
        <v>26.0</v>
      </c>
      <c r="C24" s="327" t="s">
        <v>422</v>
      </c>
      <c r="D24" s="36" t="s">
        <v>421</v>
      </c>
      <c r="E24" s="327">
        <v>6.0</v>
      </c>
      <c r="F24" s="327">
        <v>6.0</v>
      </c>
      <c r="G24" s="328" t="s">
        <v>35</v>
      </c>
      <c r="H24" s="279"/>
      <c r="I24" s="245" t="s">
        <v>35</v>
      </c>
    </row>
    <row r="25">
      <c r="A25" s="367" t="s">
        <v>240</v>
      </c>
      <c r="B25" s="379">
        <v>2.0</v>
      </c>
      <c r="C25" s="369" t="s">
        <v>435</v>
      </c>
      <c r="D25" s="368" t="s">
        <v>348</v>
      </c>
      <c r="E25" s="369">
        <v>5.0</v>
      </c>
      <c r="F25" s="369">
        <v>6.0</v>
      </c>
      <c r="G25" s="370" t="s">
        <v>14</v>
      </c>
      <c r="H25" s="279"/>
      <c r="I25" s="13"/>
    </row>
    <row r="26">
      <c r="A26" s="367" t="s">
        <v>240</v>
      </c>
      <c r="B26" s="379">
        <v>3.0</v>
      </c>
      <c r="C26" s="369" t="s">
        <v>436</v>
      </c>
      <c r="D26" s="368" t="s">
        <v>348</v>
      </c>
      <c r="E26" s="369">
        <v>3.0</v>
      </c>
      <c r="F26" s="369">
        <v>15.0</v>
      </c>
      <c r="G26" s="370" t="s">
        <v>14</v>
      </c>
      <c r="H26" s="279"/>
      <c r="I26" s="13"/>
    </row>
    <row r="27">
      <c r="A27" s="242" t="s">
        <v>255</v>
      </c>
      <c r="B27" s="298">
        <v>9.0</v>
      </c>
      <c r="C27" s="244" t="s">
        <v>425</v>
      </c>
      <c r="D27" s="245" t="s">
        <v>421</v>
      </c>
      <c r="E27" s="244">
        <v>6.0</v>
      </c>
      <c r="F27" s="244">
        <v>8.0</v>
      </c>
      <c r="G27" s="246" t="s">
        <v>23</v>
      </c>
      <c r="H27" s="279"/>
      <c r="I27" s="245" t="s">
        <v>23</v>
      </c>
    </row>
    <row r="28">
      <c r="A28" s="242" t="s">
        <v>43</v>
      </c>
      <c r="B28" s="298">
        <v>16.0</v>
      </c>
      <c r="C28" s="244" t="s">
        <v>253</v>
      </c>
      <c r="D28" s="245" t="s">
        <v>421</v>
      </c>
      <c r="E28" s="244">
        <v>11.0</v>
      </c>
      <c r="F28" s="244">
        <v>1.0</v>
      </c>
      <c r="G28" s="246" t="s">
        <v>23</v>
      </c>
      <c r="H28" s="279"/>
      <c r="I28" s="245" t="s">
        <v>23</v>
      </c>
    </row>
    <row r="29">
      <c r="A29" s="242" t="s">
        <v>43</v>
      </c>
      <c r="B29" s="298">
        <v>18.0</v>
      </c>
      <c r="C29" s="101" t="s">
        <v>437</v>
      </c>
      <c r="D29" s="245" t="s">
        <v>348</v>
      </c>
      <c r="E29" s="244">
        <v>6.0</v>
      </c>
      <c r="F29" s="244">
        <v>1.0</v>
      </c>
      <c r="G29" s="246" t="s">
        <v>23</v>
      </c>
      <c r="H29" s="279"/>
      <c r="I29" s="245" t="s">
        <v>23</v>
      </c>
    </row>
    <row r="30">
      <c r="A30" s="242" t="s">
        <v>43</v>
      </c>
      <c r="B30" s="298">
        <v>23.0</v>
      </c>
      <c r="C30" s="244" t="s">
        <v>422</v>
      </c>
      <c r="D30" s="245" t="s">
        <v>421</v>
      </c>
      <c r="E30" s="244">
        <v>8.0</v>
      </c>
      <c r="F30" s="244">
        <v>3.0</v>
      </c>
      <c r="G30" s="246" t="s">
        <v>23</v>
      </c>
      <c r="H30" s="279"/>
      <c r="I30" s="245" t="s">
        <v>23</v>
      </c>
    </row>
    <row r="31">
      <c r="A31" s="242" t="s">
        <v>82</v>
      </c>
      <c r="B31" s="298">
        <v>2.0</v>
      </c>
      <c r="C31" s="244" t="s">
        <v>408</v>
      </c>
      <c r="D31" s="245" t="s">
        <v>421</v>
      </c>
      <c r="E31" s="244">
        <v>5.0</v>
      </c>
      <c r="F31" s="244">
        <v>8.0</v>
      </c>
      <c r="G31" s="246" t="s">
        <v>14</v>
      </c>
      <c r="H31" s="279"/>
      <c r="I31" s="245" t="s">
        <v>14</v>
      </c>
    </row>
    <row r="32">
      <c r="A32" s="285" t="s">
        <v>82</v>
      </c>
      <c r="B32" s="304">
        <v>3.0</v>
      </c>
      <c r="C32" s="258" t="s">
        <v>431</v>
      </c>
      <c r="D32" s="257" t="s">
        <v>348</v>
      </c>
      <c r="E32" s="258">
        <v>4.0</v>
      </c>
      <c r="F32" s="258">
        <v>7.0</v>
      </c>
      <c r="G32" s="259" t="s">
        <v>14</v>
      </c>
      <c r="H32" s="279"/>
      <c r="I32" s="245" t="s">
        <v>14</v>
      </c>
    </row>
    <row r="33">
      <c r="A33" s="213" t="s">
        <v>173</v>
      </c>
      <c r="B33" s="45"/>
      <c r="C33" s="45"/>
      <c r="D33" s="214" t="s">
        <v>174</v>
      </c>
      <c r="E33" s="215">
        <f t="shared" ref="E33:F33" si="1">SUM(E6:E32)</f>
        <v>137</v>
      </c>
      <c r="F33" s="215">
        <f t="shared" si="1"/>
        <v>146</v>
      </c>
      <c r="G33" s="216"/>
      <c r="H33" s="277"/>
      <c r="I33" s="325"/>
    </row>
  </sheetData>
  <mergeCells count="2">
    <mergeCell ref="A5:G6"/>
    <mergeCell ref="A33:C3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14"/>
    <col customWidth="1" min="5" max="5" width="5.86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COUNTIF(G8:G37,"W")&amp;"-"&amp;COUNTIF(G8:G37,"L")&amp;"-"&amp;COUNTIF(G8:G37,"T")&amp;"-"&amp;COUNTIF(G8:G37,"OTL")</f>
        <v>20-6-2-0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COUNTIF(I8:I37,"W")&amp;"-"&amp;COUNTIF(I8:I37,"L")&amp;"-"&amp;COUNTIF(I8:I37,"T")&amp;"-"&amp;COUNTIF(I8:I37,"OTL")</f>
        <v>14-6-1-0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438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15.0</v>
      </c>
      <c r="C8" s="365" t="s">
        <v>379</v>
      </c>
      <c r="D8" s="364" t="s">
        <v>421</v>
      </c>
      <c r="E8" s="365">
        <v>11.0</v>
      </c>
      <c r="F8" s="365">
        <v>4.0</v>
      </c>
      <c r="G8" s="366" t="s">
        <v>23</v>
      </c>
      <c r="H8" s="279"/>
      <c r="I8" s="13"/>
    </row>
    <row r="9">
      <c r="A9" s="367" t="s">
        <v>155</v>
      </c>
      <c r="B9" s="368">
        <v>21.0</v>
      </c>
      <c r="C9" s="369" t="s">
        <v>402</v>
      </c>
      <c r="D9" s="368" t="s">
        <v>421</v>
      </c>
      <c r="E9" s="369">
        <v>4.0</v>
      </c>
      <c r="F9" s="369">
        <v>2.0</v>
      </c>
      <c r="G9" s="370" t="s">
        <v>23</v>
      </c>
      <c r="H9" s="277"/>
      <c r="I9" s="325"/>
    </row>
    <row r="10">
      <c r="A10" s="367" t="s">
        <v>155</v>
      </c>
      <c r="B10" s="368">
        <v>22.0</v>
      </c>
      <c r="C10" s="369" t="s">
        <v>229</v>
      </c>
      <c r="D10" s="368" t="s">
        <v>421</v>
      </c>
      <c r="E10" s="369">
        <v>9.0</v>
      </c>
      <c r="F10" s="369">
        <v>5.0</v>
      </c>
      <c r="G10" s="370" t="s">
        <v>23</v>
      </c>
      <c r="H10" s="279"/>
      <c r="I10" s="13"/>
    </row>
    <row r="11">
      <c r="A11" s="242" t="s">
        <v>17</v>
      </c>
      <c r="B11" s="245">
        <v>27.0</v>
      </c>
      <c r="C11" s="244" t="s">
        <v>418</v>
      </c>
      <c r="D11" s="245" t="s">
        <v>348</v>
      </c>
      <c r="E11" s="244">
        <v>9.0</v>
      </c>
      <c r="F11" s="244">
        <v>5.0</v>
      </c>
      <c r="G11" s="246" t="s">
        <v>23</v>
      </c>
      <c r="H11" s="279"/>
      <c r="I11" s="245" t="s">
        <v>23</v>
      </c>
    </row>
    <row r="12">
      <c r="A12" s="242" t="s">
        <v>17</v>
      </c>
      <c r="B12" s="245">
        <v>28.0</v>
      </c>
      <c r="C12" s="244" t="s">
        <v>418</v>
      </c>
      <c r="D12" s="245" t="s">
        <v>348</v>
      </c>
      <c r="E12" s="244">
        <v>8.0</v>
      </c>
      <c r="F12" s="244">
        <v>2.0</v>
      </c>
      <c r="G12" s="246" t="s">
        <v>23</v>
      </c>
      <c r="H12" s="279"/>
      <c r="I12" s="245" t="s">
        <v>23</v>
      </c>
    </row>
    <row r="13">
      <c r="A13" s="367" t="s">
        <v>159</v>
      </c>
      <c r="B13" s="368">
        <v>1.0</v>
      </c>
      <c r="C13" s="369" t="s">
        <v>129</v>
      </c>
      <c r="D13" s="368" t="s">
        <v>348</v>
      </c>
      <c r="E13" s="369">
        <v>9.0</v>
      </c>
      <c r="F13" s="369">
        <v>7.0</v>
      </c>
      <c r="G13" s="370" t="s">
        <v>23</v>
      </c>
      <c r="H13" s="279"/>
      <c r="I13" s="13"/>
    </row>
    <row r="14">
      <c r="A14" s="242" t="s">
        <v>26</v>
      </c>
      <c r="B14" s="245">
        <v>4.0</v>
      </c>
      <c r="C14" s="244" t="s">
        <v>254</v>
      </c>
      <c r="D14" s="245" t="s">
        <v>421</v>
      </c>
      <c r="E14" s="244">
        <v>5.0</v>
      </c>
      <c r="F14" s="244">
        <v>6.0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5.0</v>
      </c>
      <c r="C15" s="327" t="s">
        <v>229</v>
      </c>
      <c r="D15" s="36" t="s">
        <v>421</v>
      </c>
      <c r="E15" s="327">
        <v>9.0</v>
      </c>
      <c r="F15" s="327">
        <v>5.0</v>
      </c>
      <c r="G15" s="328" t="s">
        <v>23</v>
      </c>
      <c r="H15" s="279"/>
      <c r="I15" s="245" t="s">
        <v>23</v>
      </c>
    </row>
    <row r="16">
      <c r="A16" s="242" t="s">
        <v>26</v>
      </c>
      <c r="B16" s="245">
        <v>11.0</v>
      </c>
      <c r="C16" s="244" t="s">
        <v>439</v>
      </c>
      <c r="D16" s="245" t="s">
        <v>421</v>
      </c>
      <c r="E16" s="244">
        <v>5.0</v>
      </c>
      <c r="F16" s="244">
        <v>5.0</v>
      </c>
      <c r="G16" s="246" t="s">
        <v>35</v>
      </c>
      <c r="H16" s="279"/>
      <c r="I16" s="245" t="s">
        <v>35</v>
      </c>
    </row>
    <row r="17">
      <c r="A17" s="326" t="s">
        <v>26</v>
      </c>
      <c r="B17" s="36">
        <v>18.0</v>
      </c>
      <c r="C17" s="327" t="s">
        <v>422</v>
      </c>
      <c r="D17" s="36" t="s">
        <v>421</v>
      </c>
      <c r="E17" s="327">
        <v>9.0</v>
      </c>
      <c r="F17" s="327">
        <v>1.0</v>
      </c>
      <c r="G17" s="328" t="s">
        <v>23</v>
      </c>
      <c r="H17" s="279"/>
      <c r="I17" s="245" t="s">
        <v>23</v>
      </c>
    </row>
    <row r="18">
      <c r="A18" s="326" t="s">
        <v>37</v>
      </c>
      <c r="B18" s="36">
        <v>2.0</v>
      </c>
      <c r="C18" s="327" t="s">
        <v>379</v>
      </c>
      <c r="D18" s="36" t="s">
        <v>421</v>
      </c>
      <c r="E18" s="327">
        <v>15.0</v>
      </c>
      <c r="F18" s="327">
        <v>5.0</v>
      </c>
      <c r="G18" s="328" t="s">
        <v>23</v>
      </c>
      <c r="H18" s="279"/>
      <c r="I18" s="245" t="s">
        <v>23</v>
      </c>
    </row>
    <row r="19">
      <c r="A19" s="326" t="s">
        <v>37</v>
      </c>
      <c r="B19" s="36">
        <v>8.0</v>
      </c>
      <c r="C19" s="327" t="s">
        <v>120</v>
      </c>
      <c r="D19" s="36" t="s">
        <v>348</v>
      </c>
      <c r="E19" s="327">
        <v>13.0</v>
      </c>
      <c r="F19" s="327">
        <v>3.0</v>
      </c>
      <c r="G19" s="328" t="s">
        <v>23</v>
      </c>
      <c r="H19" s="279"/>
      <c r="I19" s="245" t="s">
        <v>23</v>
      </c>
    </row>
    <row r="20">
      <c r="A20" s="326" t="s">
        <v>37</v>
      </c>
      <c r="B20" s="36">
        <v>10.0</v>
      </c>
      <c r="C20" s="327" t="s">
        <v>440</v>
      </c>
      <c r="D20" s="36" t="s">
        <v>348</v>
      </c>
      <c r="E20" s="327">
        <v>3.0</v>
      </c>
      <c r="F20" s="327">
        <v>5.0</v>
      </c>
      <c r="G20" s="328" t="s">
        <v>14</v>
      </c>
      <c r="H20" s="279"/>
      <c r="I20" s="245" t="s">
        <v>14</v>
      </c>
    </row>
    <row r="21">
      <c r="A21" s="367" t="s">
        <v>164</v>
      </c>
      <c r="B21" s="368">
        <v>20.0</v>
      </c>
      <c r="C21" s="369" t="s">
        <v>441</v>
      </c>
      <c r="D21" s="368" t="s">
        <v>421</v>
      </c>
      <c r="E21" s="369">
        <v>6.0</v>
      </c>
      <c r="F21" s="369">
        <v>5.0</v>
      </c>
      <c r="G21" s="370" t="s">
        <v>23</v>
      </c>
      <c r="H21" s="279"/>
      <c r="I21" s="13"/>
    </row>
    <row r="22">
      <c r="A22" s="326" t="s">
        <v>39</v>
      </c>
      <c r="B22" s="336">
        <v>27.0</v>
      </c>
      <c r="C22" s="327" t="s">
        <v>229</v>
      </c>
      <c r="D22" s="36" t="s">
        <v>421</v>
      </c>
      <c r="E22" s="327">
        <v>6.0</v>
      </c>
      <c r="F22" s="327">
        <v>7.0</v>
      </c>
      <c r="G22" s="328" t="s">
        <v>14</v>
      </c>
      <c r="H22" s="279"/>
      <c r="I22" s="245" t="s">
        <v>14</v>
      </c>
    </row>
    <row r="23">
      <c r="A23" s="326" t="s">
        <v>39</v>
      </c>
      <c r="B23" s="336">
        <v>28.0</v>
      </c>
      <c r="C23" s="327" t="s">
        <v>431</v>
      </c>
      <c r="D23" s="36" t="s">
        <v>348</v>
      </c>
      <c r="E23" s="327">
        <v>6.0</v>
      </c>
      <c r="F23" s="327">
        <v>9.0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3.0</v>
      </c>
      <c r="C24" s="327" t="s">
        <v>425</v>
      </c>
      <c r="D24" s="36" t="s">
        <v>421</v>
      </c>
      <c r="E24" s="327">
        <v>6.0</v>
      </c>
      <c r="F24" s="327">
        <v>5.0</v>
      </c>
      <c r="G24" s="328" t="s">
        <v>23</v>
      </c>
      <c r="H24" s="279"/>
      <c r="I24" s="245" t="s">
        <v>23</v>
      </c>
    </row>
    <row r="25">
      <c r="A25" s="326" t="s">
        <v>43</v>
      </c>
      <c r="B25" s="336">
        <v>4.0</v>
      </c>
      <c r="C25" s="327" t="s">
        <v>440</v>
      </c>
      <c r="D25" s="36" t="s">
        <v>348</v>
      </c>
      <c r="E25" s="327">
        <v>10.0</v>
      </c>
      <c r="F25" s="327">
        <v>4.0</v>
      </c>
      <c r="G25" s="328" t="s">
        <v>23</v>
      </c>
      <c r="H25" s="279"/>
      <c r="I25" s="245" t="s">
        <v>23</v>
      </c>
    </row>
    <row r="26">
      <c r="A26" s="367" t="s">
        <v>240</v>
      </c>
      <c r="B26" s="379">
        <v>10.0</v>
      </c>
      <c r="C26" s="369" t="s">
        <v>375</v>
      </c>
      <c r="D26" s="368" t="s">
        <v>348</v>
      </c>
      <c r="E26" s="369">
        <v>10.0</v>
      </c>
      <c r="F26" s="369">
        <v>6.0</v>
      </c>
      <c r="G26" s="370" t="s">
        <v>23</v>
      </c>
      <c r="H26" s="279"/>
      <c r="I26" s="13"/>
    </row>
    <row r="27">
      <c r="A27" s="326" t="s">
        <v>43</v>
      </c>
      <c r="B27" s="336">
        <v>12.0</v>
      </c>
      <c r="C27" s="225" t="s">
        <v>437</v>
      </c>
      <c r="D27" s="36" t="s">
        <v>348</v>
      </c>
      <c r="E27" s="327">
        <v>13.0</v>
      </c>
      <c r="F27" s="327">
        <v>4.0</v>
      </c>
      <c r="G27" s="328" t="s">
        <v>23</v>
      </c>
      <c r="H27" s="279"/>
      <c r="I27" s="245" t="s">
        <v>23</v>
      </c>
    </row>
    <row r="28">
      <c r="A28" s="242" t="s">
        <v>43</v>
      </c>
      <c r="B28" s="298">
        <v>17.0</v>
      </c>
      <c r="C28" s="101" t="s">
        <v>430</v>
      </c>
      <c r="D28" s="245" t="s">
        <v>421</v>
      </c>
      <c r="E28" s="244">
        <v>13.0</v>
      </c>
      <c r="F28" s="244">
        <v>3.0</v>
      </c>
      <c r="G28" s="246" t="s">
        <v>23</v>
      </c>
      <c r="H28" s="279"/>
      <c r="I28" s="245" t="s">
        <v>23</v>
      </c>
    </row>
    <row r="29">
      <c r="A29" s="367" t="s">
        <v>240</v>
      </c>
      <c r="B29" s="379">
        <v>20.0</v>
      </c>
      <c r="C29" s="369" t="s">
        <v>442</v>
      </c>
      <c r="D29" s="368" t="s">
        <v>348</v>
      </c>
      <c r="E29" s="369">
        <v>6.0</v>
      </c>
      <c r="F29" s="369">
        <v>6.0</v>
      </c>
      <c r="G29" s="370" t="s">
        <v>35</v>
      </c>
      <c r="H29" s="279"/>
      <c r="I29" s="13"/>
    </row>
    <row r="30">
      <c r="A30" s="242" t="s">
        <v>43</v>
      </c>
      <c r="B30" s="298">
        <v>24.0</v>
      </c>
      <c r="C30" s="244" t="s">
        <v>408</v>
      </c>
      <c r="D30" s="245" t="s">
        <v>421</v>
      </c>
      <c r="E30" s="244">
        <v>4.0</v>
      </c>
      <c r="F30" s="244">
        <v>3.0</v>
      </c>
      <c r="G30" s="246" t="s">
        <v>23</v>
      </c>
      <c r="H30" s="279"/>
      <c r="I30" s="245" t="s">
        <v>23</v>
      </c>
    </row>
    <row r="31">
      <c r="A31" s="242" t="s">
        <v>43</v>
      </c>
      <c r="B31" s="298">
        <v>25.0</v>
      </c>
      <c r="C31" s="244" t="s">
        <v>250</v>
      </c>
      <c r="D31" s="245" t="s">
        <v>348</v>
      </c>
      <c r="E31" s="244">
        <v>8.0</v>
      </c>
      <c r="F31" s="244">
        <v>2.0</v>
      </c>
      <c r="G31" s="246" t="s">
        <v>23</v>
      </c>
      <c r="H31" s="279"/>
      <c r="I31" s="245" t="s">
        <v>23</v>
      </c>
    </row>
    <row r="32">
      <c r="A32" s="285" t="s">
        <v>82</v>
      </c>
      <c r="B32" s="304">
        <v>2.0</v>
      </c>
      <c r="C32" s="258" t="s">
        <v>45</v>
      </c>
      <c r="D32" s="257" t="s">
        <v>348</v>
      </c>
      <c r="E32" s="258">
        <v>8.0</v>
      </c>
      <c r="F32" s="258">
        <v>3.0</v>
      </c>
      <c r="G32" s="259" t="s">
        <v>23</v>
      </c>
      <c r="H32" s="279"/>
      <c r="I32" s="245" t="s">
        <v>23</v>
      </c>
    </row>
    <row r="33">
      <c r="A33" s="373"/>
      <c r="B33" s="374"/>
      <c r="C33" s="375"/>
      <c r="D33" s="376"/>
      <c r="E33" s="375"/>
      <c r="F33" s="375"/>
      <c r="G33" s="377"/>
      <c r="H33" s="277"/>
      <c r="I33" s="325"/>
    </row>
    <row r="34">
      <c r="A34" s="252" t="s">
        <v>443</v>
      </c>
      <c r="B34" s="11"/>
      <c r="C34" s="11"/>
      <c r="D34" s="11"/>
      <c r="E34" s="11"/>
      <c r="F34" s="11"/>
      <c r="G34" s="12"/>
      <c r="H34" s="277"/>
      <c r="I34" s="325"/>
    </row>
    <row r="35">
      <c r="A35" s="330" t="s">
        <v>82</v>
      </c>
      <c r="B35" s="331">
        <v>15.0</v>
      </c>
      <c r="C35" s="332" t="s">
        <v>444</v>
      </c>
      <c r="D35" s="333" t="s">
        <v>370</v>
      </c>
      <c r="E35" s="332">
        <v>8.0</v>
      </c>
      <c r="F35" s="332">
        <v>1.0</v>
      </c>
      <c r="G35" s="334" t="s">
        <v>23</v>
      </c>
      <c r="H35" s="371"/>
      <c r="I35" s="245" t="s">
        <v>23</v>
      </c>
    </row>
    <row r="36">
      <c r="A36" s="380" t="s">
        <v>82</v>
      </c>
      <c r="B36" s="381">
        <v>18.0</v>
      </c>
      <c r="C36" s="382" t="s">
        <v>445</v>
      </c>
      <c r="D36" s="383" t="s">
        <v>370</v>
      </c>
      <c r="E36" s="382">
        <v>1.0</v>
      </c>
      <c r="F36" s="382">
        <v>8.0</v>
      </c>
      <c r="G36" s="384" t="s">
        <v>14</v>
      </c>
      <c r="H36" s="371"/>
      <c r="I36" s="245" t="s">
        <v>14</v>
      </c>
    </row>
    <row r="37">
      <c r="A37" s="256" t="s">
        <v>82</v>
      </c>
      <c r="B37" s="304">
        <v>22.0</v>
      </c>
      <c r="C37" s="258" t="s">
        <v>446</v>
      </c>
      <c r="D37" s="257" t="s">
        <v>370</v>
      </c>
      <c r="E37" s="258">
        <v>4.0</v>
      </c>
      <c r="F37" s="258">
        <v>6.0</v>
      </c>
      <c r="G37" s="259" t="s">
        <v>14</v>
      </c>
      <c r="H37" s="371"/>
      <c r="I37" s="245" t="s">
        <v>14</v>
      </c>
    </row>
    <row r="38">
      <c r="A38" s="213" t="s">
        <v>286</v>
      </c>
      <c r="B38" s="45"/>
      <c r="C38" s="45"/>
      <c r="D38" s="214" t="s">
        <v>174</v>
      </c>
      <c r="E38" s="215">
        <f t="shared" ref="E38:F38" si="1">SUM(E8:E37)</f>
        <v>218</v>
      </c>
      <c r="F38" s="215">
        <f t="shared" si="1"/>
        <v>127</v>
      </c>
      <c r="G38" s="216"/>
      <c r="H38" s="277"/>
      <c r="I38" s="325"/>
    </row>
  </sheetData>
  <mergeCells count="3">
    <mergeCell ref="A5:G6"/>
    <mergeCell ref="A34:G34"/>
    <mergeCell ref="A38:C38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16-5-1-0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14-4-1-0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447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14.0</v>
      </c>
      <c r="C8" s="365" t="s">
        <v>45</v>
      </c>
      <c r="D8" s="364" t="s">
        <v>348</v>
      </c>
      <c r="E8" s="365">
        <v>8.0</v>
      </c>
      <c r="F8" s="365">
        <v>6.0</v>
      </c>
      <c r="G8" s="366" t="s">
        <v>23</v>
      </c>
      <c r="H8" s="279"/>
      <c r="I8" s="13"/>
    </row>
    <row r="9">
      <c r="A9" s="326" t="s">
        <v>17</v>
      </c>
      <c r="B9" s="36">
        <v>22.0</v>
      </c>
      <c r="C9" s="327" t="s">
        <v>448</v>
      </c>
      <c r="D9" s="36" t="s">
        <v>348</v>
      </c>
      <c r="E9" s="327">
        <v>12.0</v>
      </c>
      <c r="F9" s="327">
        <v>2.0</v>
      </c>
      <c r="G9" s="328" t="s">
        <v>23</v>
      </c>
      <c r="H9" s="277"/>
      <c r="I9" s="276" t="s">
        <v>23</v>
      </c>
    </row>
    <row r="10">
      <c r="A10" s="367" t="s">
        <v>155</v>
      </c>
      <c r="B10" s="368">
        <v>23.0</v>
      </c>
      <c r="C10" s="369" t="s">
        <v>250</v>
      </c>
      <c r="D10" s="368" t="s">
        <v>348</v>
      </c>
      <c r="E10" s="369">
        <v>4.0</v>
      </c>
      <c r="F10" s="369">
        <v>8.0</v>
      </c>
      <c r="G10" s="370" t="s">
        <v>14</v>
      </c>
      <c r="H10" s="279"/>
      <c r="I10" s="13"/>
    </row>
    <row r="11">
      <c r="A11" s="367" t="s">
        <v>155</v>
      </c>
      <c r="B11" s="368">
        <v>25.0</v>
      </c>
      <c r="C11" s="369" t="s">
        <v>379</v>
      </c>
      <c r="D11" s="368" t="s">
        <v>421</v>
      </c>
      <c r="E11" s="369">
        <v>13.0</v>
      </c>
      <c r="F11" s="369">
        <v>2.0</v>
      </c>
      <c r="G11" s="370" t="s">
        <v>23</v>
      </c>
      <c r="H11" s="279"/>
      <c r="I11" s="13"/>
    </row>
    <row r="12">
      <c r="A12" s="242" t="s">
        <v>17</v>
      </c>
      <c r="B12" s="245">
        <v>30.0</v>
      </c>
      <c r="C12" s="244" t="s">
        <v>402</v>
      </c>
      <c r="D12" s="245" t="s">
        <v>421</v>
      </c>
      <c r="E12" s="244">
        <v>3.0</v>
      </c>
      <c r="F12" s="244">
        <v>4.0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10.0</v>
      </c>
      <c r="C13" s="244" t="s">
        <v>250</v>
      </c>
      <c r="D13" s="245" t="s">
        <v>348</v>
      </c>
      <c r="E13" s="244">
        <v>5.0</v>
      </c>
      <c r="F13" s="244">
        <v>7.0</v>
      </c>
      <c r="G13" s="246" t="s">
        <v>14</v>
      </c>
      <c r="H13" s="279"/>
      <c r="I13" s="245" t="s">
        <v>14</v>
      </c>
    </row>
    <row r="14">
      <c r="A14" s="242" t="s">
        <v>26</v>
      </c>
      <c r="B14" s="245">
        <v>12.0</v>
      </c>
      <c r="C14" s="244" t="s">
        <v>407</v>
      </c>
      <c r="D14" s="245" t="s">
        <v>348</v>
      </c>
      <c r="E14" s="244">
        <v>9.0</v>
      </c>
      <c r="F14" s="244">
        <v>0.0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18.0</v>
      </c>
      <c r="C15" s="327" t="s">
        <v>45</v>
      </c>
      <c r="D15" s="36" t="s">
        <v>348</v>
      </c>
      <c r="E15" s="327">
        <v>5.0</v>
      </c>
      <c r="F15" s="327">
        <v>7.0</v>
      </c>
      <c r="G15" s="328" t="s">
        <v>14</v>
      </c>
      <c r="H15" s="279"/>
      <c r="I15" s="245" t="s">
        <v>14</v>
      </c>
    </row>
    <row r="16">
      <c r="A16" s="242" t="s">
        <v>26</v>
      </c>
      <c r="B16" s="245">
        <v>19.0</v>
      </c>
      <c r="C16" s="244" t="s">
        <v>355</v>
      </c>
      <c r="D16" s="245" t="s">
        <v>421</v>
      </c>
      <c r="E16" s="244">
        <v>14.0</v>
      </c>
      <c r="F16" s="244">
        <v>1.0</v>
      </c>
      <c r="G16" s="246" t="s">
        <v>23</v>
      </c>
      <c r="H16" s="279"/>
      <c r="I16" s="245" t="s">
        <v>23</v>
      </c>
    </row>
    <row r="17">
      <c r="A17" s="326" t="s">
        <v>37</v>
      </c>
      <c r="B17" s="36">
        <v>3.0</v>
      </c>
      <c r="C17" s="327" t="s">
        <v>379</v>
      </c>
      <c r="D17" s="36" t="s">
        <v>421</v>
      </c>
      <c r="E17" s="327">
        <v>9.0</v>
      </c>
      <c r="F17" s="327">
        <v>5.0</v>
      </c>
      <c r="G17" s="328" t="s">
        <v>23</v>
      </c>
      <c r="H17" s="279"/>
      <c r="I17" s="245" t="s">
        <v>23</v>
      </c>
    </row>
    <row r="18">
      <c r="A18" s="326" t="s">
        <v>401</v>
      </c>
      <c r="B18" s="36">
        <v>4.0</v>
      </c>
      <c r="C18" s="327" t="s">
        <v>449</v>
      </c>
      <c r="D18" s="36" t="s">
        <v>348</v>
      </c>
      <c r="E18" s="327">
        <v>1.0</v>
      </c>
      <c r="F18" s="327">
        <v>3.0</v>
      </c>
      <c r="G18" s="328" t="s">
        <v>23</v>
      </c>
      <c r="H18" s="279"/>
      <c r="I18" s="245" t="s">
        <v>23</v>
      </c>
    </row>
    <row r="19">
      <c r="A19" s="326" t="s">
        <v>401</v>
      </c>
      <c r="B19" s="36">
        <v>8.0</v>
      </c>
      <c r="C19" s="327" t="s">
        <v>450</v>
      </c>
      <c r="D19" s="36" t="s">
        <v>421</v>
      </c>
      <c r="E19" s="327">
        <v>5.0</v>
      </c>
      <c r="F19" s="327">
        <v>6.0</v>
      </c>
      <c r="G19" s="328" t="s">
        <v>23</v>
      </c>
      <c r="H19" s="279"/>
      <c r="I19" s="245" t="s">
        <v>23</v>
      </c>
    </row>
    <row r="20">
      <c r="A20" s="326" t="s">
        <v>37</v>
      </c>
      <c r="B20" s="36">
        <v>11.0</v>
      </c>
      <c r="C20" s="327" t="s">
        <v>440</v>
      </c>
      <c r="D20" s="36" t="s">
        <v>348</v>
      </c>
      <c r="E20" s="327">
        <v>9.0</v>
      </c>
      <c r="F20" s="327">
        <v>1.0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21.0</v>
      </c>
      <c r="C21" s="327" t="s">
        <v>425</v>
      </c>
      <c r="D21" s="36" t="s">
        <v>421</v>
      </c>
      <c r="E21" s="327">
        <v>5.0</v>
      </c>
      <c r="F21" s="327">
        <v>5.0</v>
      </c>
      <c r="G21" s="328" t="s">
        <v>35</v>
      </c>
      <c r="H21" s="279"/>
      <c r="I21" s="245" t="s">
        <v>35</v>
      </c>
    </row>
    <row r="22">
      <c r="A22" s="326" t="s">
        <v>39</v>
      </c>
      <c r="B22" s="336">
        <v>22.0</v>
      </c>
      <c r="C22" s="327" t="s">
        <v>451</v>
      </c>
      <c r="D22" s="36" t="s">
        <v>348</v>
      </c>
      <c r="E22" s="327">
        <v>11.0</v>
      </c>
      <c r="F22" s="327">
        <v>5.0</v>
      </c>
      <c r="G22" s="328" t="s">
        <v>23</v>
      </c>
      <c r="H22" s="279"/>
      <c r="I22" s="245" t="s">
        <v>23</v>
      </c>
    </row>
    <row r="23">
      <c r="A23" s="326" t="s">
        <v>39</v>
      </c>
      <c r="B23" s="336">
        <v>28.0</v>
      </c>
      <c r="C23" s="327" t="s">
        <v>233</v>
      </c>
      <c r="D23" s="36" t="s">
        <v>421</v>
      </c>
      <c r="E23" s="327">
        <v>13.0</v>
      </c>
      <c r="F23" s="327">
        <v>1.0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4.0</v>
      </c>
      <c r="C24" s="327" t="s">
        <v>230</v>
      </c>
      <c r="D24" s="36" t="s">
        <v>421</v>
      </c>
      <c r="E24" s="327">
        <v>13.0</v>
      </c>
      <c r="F24" s="327">
        <v>3.0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11.0</v>
      </c>
      <c r="C25" s="244" t="s">
        <v>229</v>
      </c>
      <c r="D25" s="245" t="s">
        <v>421</v>
      </c>
      <c r="E25" s="244">
        <v>9.0</v>
      </c>
      <c r="F25" s="244">
        <v>1.0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15.0</v>
      </c>
      <c r="C26" s="244" t="s">
        <v>129</v>
      </c>
      <c r="D26" s="245" t="s">
        <v>348</v>
      </c>
      <c r="E26" s="244">
        <v>20.0</v>
      </c>
      <c r="F26" s="244">
        <v>0.0</v>
      </c>
      <c r="G26" s="246" t="s">
        <v>23</v>
      </c>
      <c r="H26" s="279"/>
      <c r="I26" s="245" t="s">
        <v>23</v>
      </c>
    </row>
    <row r="27">
      <c r="A27" s="242" t="s">
        <v>43</v>
      </c>
      <c r="B27" s="298">
        <v>18.0</v>
      </c>
      <c r="C27" s="244" t="s">
        <v>378</v>
      </c>
      <c r="D27" s="245" t="s">
        <v>421</v>
      </c>
      <c r="E27" s="244">
        <v>10.0</v>
      </c>
      <c r="F27" s="244">
        <v>1.0</v>
      </c>
      <c r="G27" s="246" t="s">
        <v>23</v>
      </c>
      <c r="H27" s="279"/>
      <c r="I27" s="245" t="s">
        <v>23</v>
      </c>
    </row>
    <row r="28">
      <c r="A28" s="285" t="s">
        <v>43</v>
      </c>
      <c r="B28" s="304">
        <v>19.0</v>
      </c>
      <c r="C28" s="258" t="s">
        <v>120</v>
      </c>
      <c r="D28" s="257" t="s">
        <v>348</v>
      </c>
      <c r="E28" s="258">
        <v>13.0</v>
      </c>
      <c r="F28" s="258">
        <v>3.0</v>
      </c>
      <c r="G28" s="259" t="s">
        <v>23</v>
      </c>
      <c r="H28" s="279"/>
      <c r="I28" s="245" t="s">
        <v>23</v>
      </c>
    </row>
    <row r="29">
      <c r="A29" s="373"/>
      <c r="B29" s="374"/>
      <c r="C29" s="375"/>
      <c r="D29" s="376"/>
      <c r="E29" s="375"/>
      <c r="F29" s="375"/>
      <c r="G29" s="377"/>
      <c r="H29" s="277"/>
      <c r="I29" s="325"/>
    </row>
    <row r="30">
      <c r="A30" s="252" t="s">
        <v>452</v>
      </c>
      <c r="B30" s="11"/>
      <c r="C30" s="11"/>
      <c r="D30" s="11"/>
      <c r="E30" s="11"/>
      <c r="F30" s="11"/>
      <c r="G30" s="12"/>
      <c r="H30" s="277"/>
      <c r="I30" s="325"/>
    </row>
    <row r="31">
      <c r="A31" s="372" t="s">
        <v>82</v>
      </c>
      <c r="B31" s="315">
        <v>2.0</v>
      </c>
      <c r="C31" s="168" t="s">
        <v>27</v>
      </c>
      <c r="D31" s="289" t="s">
        <v>370</v>
      </c>
      <c r="E31" s="168">
        <v>5.0</v>
      </c>
      <c r="F31" s="168">
        <v>8.0</v>
      </c>
      <c r="G31" s="290" t="s">
        <v>14</v>
      </c>
      <c r="H31" s="371"/>
      <c r="I31" s="245" t="s">
        <v>14</v>
      </c>
    </row>
    <row r="32">
      <c r="A32" s="213" t="s">
        <v>173</v>
      </c>
      <c r="B32" s="45"/>
      <c r="C32" s="45"/>
      <c r="D32" s="214" t="s">
        <v>174</v>
      </c>
      <c r="E32" s="215">
        <f t="shared" ref="E32:F32" si="1">SUM(E8:E31)</f>
        <v>196</v>
      </c>
      <c r="F32" s="215">
        <f t="shared" si="1"/>
        <v>79</v>
      </c>
      <c r="G32" s="216"/>
      <c r="H32" s="277"/>
      <c r="I32" s="325"/>
    </row>
  </sheetData>
  <mergeCells count="3">
    <mergeCell ref="A5:G6"/>
    <mergeCell ref="A30:G30"/>
    <mergeCell ref="A32:C3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COUNTIF(G5:G30,"W")&amp;"-"&amp;COUNTIF(G5:G30,"L")&amp;"-"&amp;COUNTIF(G5:G30,"T")&amp;"-"&amp;COUNTIF(G5:G30,"OTL")</f>
        <v>12-8-1-0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11-7-1-0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453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23.0</v>
      </c>
      <c r="C8" s="365" t="s">
        <v>253</v>
      </c>
      <c r="D8" s="364" t="s">
        <v>421</v>
      </c>
      <c r="E8" s="365">
        <v>11.0</v>
      </c>
      <c r="F8" s="365">
        <v>5.0</v>
      </c>
      <c r="G8" s="366" t="s">
        <v>23</v>
      </c>
      <c r="H8" s="279"/>
      <c r="I8" s="13"/>
    </row>
    <row r="9">
      <c r="A9" s="367" t="s">
        <v>155</v>
      </c>
      <c r="B9" s="368">
        <v>31.0</v>
      </c>
      <c r="C9" s="369" t="s">
        <v>418</v>
      </c>
      <c r="D9" s="368" t="s">
        <v>348</v>
      </c>
      <c r="E9" s="369">
        <v>3.0</v>
      </c>
      <c r="F9" s="369">
        <v>5.0</v>
      </c>
      <c r="G9" s="370" t="s">
        <v>14</v>
      </c>
      <c r="H9" s="277"/>
      <c r="I9" s="325"/>
    </row>
    <row r="10">
      <c r="A10" s="326" t="s">
        <v>26</v>
      </c>
      <c r="B10" s="36">
        <v>1.0</v>
      </c>
      <c r="C10" s="327" t="s">
        <v>418</v>
      </c>
      <c r="D10" s="36" t="s">
        <v>348</v>
      </c>
      <c r="E10" s="327">
        <v>4.0</v>
      </c>
      <c r="F10" s="327">
        <v>6.0</v>
      </c>
      <c r="G10" s="328" t="s">
        <v>14</v>
      </c>
      <c r="H10" s="279"/>
      <c r="I10" s="245" t="s">
        <v>14</v>
      </c>
    </row>
    <row r="11">
      <c r="A11" s="242" t="s">
        <v>26</v>
      </c>
      <c r="B11" s="245">
        <v>7.0</v>
      </c>
      <c r="C11" s="244" t="s">
        <v>377</v>
      </c>
      <c r="D11" s="245" t="s">
        <v>421</v>
      </c>
      <c r="E11" s="244">
        <v>13.0</v>
      </c>
      <c r="F11" s="244">
        <v>1.0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13.0</v>
      </c>
      <c r="C12" s="244" t="s">
        <v>226</v>
      </c>
      <c r="D12" s="245" t="s">
        <v>421</v>
      </c>
      <c r="E12" s="244">
        <v>14.0</v>
      </c>
      <c r="F12" s="244">
        <v>4.0</v>
      </c>
      <c r="G12" s="246" t="s">
        <v>23</v>
      </c>
      <c r="H12" s="279"/>
      <c r="I12" s="245" t="s">
        <v>23</v>
      </c>
    </row>
    <row r="13">
      <c r="A13" s="242" t="s">
        <v>26</v>
      </c>
      <c r="B13" s="245">
        <v>14.0</v>
      </c>
      <c r="C13" s="244" t="s">
        <v>120</v>
      </c>
      <c r="D13" s="245" t="s">
        <v>348</v>
      </c>
      <c r="E13" s="244">
        <v>8.0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21.0</v>
      </c>
      <c r="C14" s="244" t="s">
        <v>229</v>
      </c>
      <c r="D14" s="245" t="s">
        <v>421</v>
      </c>
      <c r="E14" s="244">
        <v>7.0</v>
      </c>
      <c r="F14" s="244">
        <v>2.0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22.0</v>
      </c>
      <c r="C15" s="327" t="s">
        <v>383</v>
      </c>
      <c r="D15" s="36" t="s">
        <v>421</v>
      </c>
      <c r="E15" s="327">
        <v>10.0</v>
      </c>
      <c r="F15" s="327">
        <v>0.0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4.0</v>
      </c>
      <c r="C16" s="244" t="s">
        <v>45</v>
      </c>
      <c r="D16" s="245" t="s">
        <v>348</v>
      </c>
      <c r="E16" s="244">
        <v>4.0</v>
      </c>
      <c r="F16" s="244">
        <v>5.0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5.0</v>
      </c>
      <c r="C17" s="327" t="s">
        <v>431</v>
      </c>
      <c r="D17" s="36" t="s">
        <v>348</v>
      </c>
      <c r="E17" s="327">
        <v>0.0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18.0</v>
      </c>
      <c r="C18" s="327" t="s">
        <v>394</v>
      </c>
      <c r="D18" s="36" t="s">
        <v>348</v>
      </c>
      <c r="E18" s="327">
        <v>10.0</v>
      </c>
      <c r="F18" s="327">
        <v>0.0</v>
      </c>
      <c r="G18" s="328" t="s">
        <v>23</v>
      </c>
      <c r="H18" s="279"/>
      <c r="I18" s="245" t="s">
        <v>23</v>
      </c>
    </row>
    <row r="19">
      <c r="A19" s="326" t="s">
        <v>39</v>
      </c>
      <c r="B19" s="36">
        <v>22.0</v>
      </c>
      <c r="C19" s="327" t="s">
        <v>47</v>
      </c>
      <c r="D19" s="36" t="s">
        <v>348</v>
      </c>
      <c r="E19" s="327">
        <v>11.0</v>
      </c>
      <c r="F19" s="327">
        <v>1.0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23.0</v>
      </c>
      <c r="C20" s="327" t="s">
        <v>407</v>
      </c>
      <c r="D20" s="36" t="s">
        <v>348</v>
      </c>
      <c r="E20" s="327">
        <v>6.0</v>
      </c>
      <c r="F20" s="327">
        <v>4.0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30.0</v>
      </c>
      <c r="C21" s="327" t="s">
        <v>254</v>
      </c>
      <c r="D21" s="36" t="s">
        <v>421</v>
      </c>
      <c r="E21" s="327">
        <v>4.0</v>
      </c>
      <c r="F21" s="327">
        <v>8.0</v>
      </c>
      <c r="G21" s="328" t="s">
        <v>14</v>
      </c>
      <c r="H21" s="279"/>
      <c r="I21" s="245" t="s">
        <v>14</v>
      </c>
    </row>
    <row r="22">
      <c r="A22" s="326" t="s">
        <v>43</v>
      </c>
      <c r="B22" s="336">
        <v>6.0</v>
      </c>
      <c r="C22" s="327" t="s">
        <v>402</v>
      </c>
      <c r="D22" s="36" t="s">
        <v>421</v>
      </c>
      <c r="E22" s="327">
        <v>3.0</v>
      </c>
      <c r="F22" s="327">
        <v>1.0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13.0</v>
      </c>
      <c r="C23" s="327" t="s">
        <v>407</v>
      </c>
      <c r="D23" s="36" t="s">
        <v>348</v>
      </c>
      <c r="E23" s="327">
        <v>12.0</v>
      </c>
      <c r="F23" s="327">
        <v>4.0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20.0</v>
      </c>
      <c r="C24" s="327" t="s">
        <v>378</v>
      </c>
      <c r="D24" s="36" t="s">
        <v>421</v>
      </c>
      <c r="E24" s="327">
        <v>13.0</v>
      </c>
      <c r="F24" s="327">
        <v>2.0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21.0</v>
      </c>
      <c r="C25" s="244" t="s">
        <v>440</v>
      </c>
      <c r="D25" s="245" t="s">
        <v>348</v>
      </c>
      <c r="E25" s="244">
        <v>6.0</v>
      </c>
      <c r="F25" s="244">
        <v>14.0</v>
      </c>
      <c r="G25" s="246" t="s">
        <v>14</v>
      </c>
      <c r="H25" s="279"/>
      <c r="I25" s="245" t="s">
        <v>14</v>
      </c>
    </row>
    <row r="26">
      <c r="A26" s="242" t="s">
        <v>43</v>
      </c>
      <c r="B26" s="298">
        <v>26.0</v>
      </c>
      <c r="C26" s="244" t="s">
        <v>230</v>
      </c>
      <c r="D26" s="245" t="s">
        <v>421</v>
      </c>
      <c r="E26" s="244">
        <v>5.0</v>
      </c>
      <c r="F26" s="244">
        <v>6.0</v>
      </c>
      <c r="G26" s="246" t="s">
        <v>14</v>
      </c>
      <c r="H26" s="279"/>
      <c r="I26" s="245" t="s">
        <v>14</v>
      </c>
    </row>
    <row r="27">
      <c r="A27" s="285" t="s">
        <v>43</v>
      </c>
      <c r="B27" s="304">
        <v>27.0</v>
      </c>
      <c r="C27" s="258" t="s">
        <v>355</v>
      </c>
      <c r="D27" s="257" t="s">
        <v>421</v>
      </c>
      <c r="E27" s="258">
        <v>6.0</v>
      </c>
      <c r="F27" s="258">
        <v>6.0</v>
      </c>
      <c r="G27" s="259" t="s">
        <v>35</v>
      </c>
      <c r="H27" s="279"/>
      <c r="I27" s="245" t="s">
        <v>35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454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7.0</v>
      </c>
      <c r="C30" s="168" t="s">
        <v>445</v>
      </c>
      <c r="D30" s="289" t="s">
        <v>370</v>
      </c>
      <c r="E30" s="168">
        <v>6.0</v>
      </c>
      <c r="F30" s="168">
        <v>10.0</v>
      </c>
      <c r="G30" s="290" t="s">
        <v>14</v>
      </c>
      <c r="H30" s="371"/>
      <c r="I30" s="245" t="s">
        <v>14</v>
      </c>
    </row>
    <row r="31">
      <c r="A31" s="213" t="s">
        <v>286</v>
      </c>
      <c r="B31" s="45"/>
      <c r="C31" s="45"/>
      <c r="D31" s="214" t="s">
        <v>174</v>
      </c>
      <c r="E31" s="215">
        <f t="shared" ref="E31:F31" si="1">SUM(E7:E30)</f>
        <v>156</v>
      </c>
      <c r="F31" s="215">
        <f t="shared" si="1"/>
        <v>94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29"/>
    <col customWidth="1" min="5" max="5" width="6.14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COUNTIF(G5:G32,"W")&amp;"-"&amp;COUNTIF(G5:G32,"L")&amp;"-"&amp;COUNTIF(G5:G32,"T")&amp;"-"&amp;COUNTIF(G5:G32,"OTL")</f>
        <v>11-11-1-0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COUNTIF(I5:I32,"W")&amp;"-"&amp;COUNTIF(I5:I32,"L")&amp;"-"&amp;COUNTIF(I5:I32,"T")&amp;"-"&amp;COUNTIF(I5:I32,"OTL")</f>
        <v>10-8-1-0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455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26.0</v>
      </c>
      <c r="C8" s="365" t="s">
        <v>300</v>
      </c>
      <c r="D8" s="364" t="s">
        <v>348</v>
      </c>
      <c r="E8" s="365">
        <v>9.0</v>
      </c>
      <c r="F8" s="365">
        <v>7.0</v>
      </c>
      <c r="G8" s="366" t="s">
        <v>23</v>
      </c>
      <c r="H8" s="279"/>
      <c r="I8" s="13"/>
    </row>
    <row r="9">
      <c r="A9" s="326" t="s">
        <v>26</v>
      </c>
      <c r="B9" s="36">
        <v>1.0</v>
      </c>
      <c r="C9" s="327" t="s">
        <v>377</v>
      </c>
      <c r="D9" s="36" t="s">
        <v>421</v>
      </c>
      <c r="E9" s="327">
        <v>17.0</v>
      </c>
      <c r="F9" s="327">
        <v>6.0</v>
      </c>
      <c r="G9" s="328" t="s">
        <v>23</v>
      </c>
      <c r="H9" s="277"/>
      <c r="I9" s="276" t="s">
        <v>23</v>
      </c>
    </row>
    <row r="10">
      <c r="A10" s="367" t="s">
        <v>159</v>
      </c>
      <c r="B10" s="368">
        <v>4.0</v>
      </c>
      <c r="C10" s="369" t="s">
        <v>399</v>
      </c>
      <c r="D10" s="368" t="s">
        <v>348</v>
      </c>
      <c r="E10" s="369">
        <v>8.0</v>
      </c>
      <c r="F10" s="369">
        <v>10.0</v>
      </c>
      <c r="G10" s="370" t="s">
        <v>14</v>
      </c>
      <c r="H10" s="279"/>
      <c r="I10" s="13"/>
    </row>
    <row r="11">
      <c r="A11" s="367" t="s">
        <v>159</v>
      </c>
      <c r="B11" s="368">
        <v>5.0</v>
      </c>
      <c r="C11" s="369" t="s">
        <v>456</v>
      </c>
      <c r="D11" s="368" t="s">
        <v>348</v>
      </c>
      <c r="E11" s="369">
        <v>2.0</v>
      </c>
      <c r="F11" s="369">
        <v>18.0</v>
      </c>
      <c r="G11" s="370" t="s">
        <v>14</v>
      </c>
      <c r="H11" s="279"/>
      <c r="I11" s="13"/>
    </row>
    <row r="12">
      <c r="A12" s="242" t="s">
        <v>26</v>
      </c>
      <c r="B12" s="245">
        <v>6.0</v>
      </c>
      <c r="C12" s="244" t="s">
        <v>357</v>
      </c>
      <c r="D12" s="245" t="s">
        <v>348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12.0</v>
      </c>
      <c r="C13" s="244" t="s">
        <v>45</v>
      </c>
      <c r="D13" s="245" t="s">
        <v>348</v>
      </c>
      <c r="E13" s="244">
        <v>11.0</v>
      </c>
      <c r="F13" s="244">
        <v>6.0</v>
      </c>
      <c r="G13" s="246" t="s">
        <v>23</v>
      </c>
      <c r="H13" s="279"/>
      <c r="I13" s="245" t="s">
        <v>23</v>
      </c>
    </row>
    <row r="14">
      <c r="A14" s="242" t="s">
        <v>26</v>
      </c>
      <c r="B14" s="245">
        <v>15.0</v>
      </c>
      <c r="C14" s="244" t="s">
        <v>253</v>
      </c>
      <c r="D14" s="245" t="s">
        <v>421</v>
      </c>
      <c r="E14" s="244">
        <v>12.0</v>
      </c>
      <c r="F14" s="244">
        <v>4.0</v>
      </c>
      <c r="G14" s="246" t="s">
        <v>23</v>
      </c>
      <c r="H14" s="279"/>
      <c r="I14" s="245" t="s">
        <v>23</v>
      </c>
    </row>
    <row r="15">
      <c r="A15" s="326" t="s">
        <v>26</v>
      </c>
      <c r="B15" s="36">
        <v>22.0</v>
      </c>
      <c r="C15" s="327" t="s">
        <v>408</v>
      </c>
      <c r="D15" s="36" t="s">
        <v>421</v>
      </c>
      <c r="E15" s="327">
        <v>5.0</v>
      </c>
      <c r="F15" s="327">
        <v>8.0</v>
      </c>
      <c r="G15" s="328" t="s">
        <v>14</v>
      </c>
      <c r="H15" s="279"/>
      <c r="I15" s="245" t="s">
        <v>14</v>
      </c>
    </row>
    <row r="16">
      <c r="A16" s="242" t="s">
        <v>37</v>
      </c>
      <c r="B16" s="245">
        <v>6.0</v>
      </c>
      <c r="C16" s="244" t="s">
        <v>431</v>
      </c>
      <c r="D16" s="245" t="s">
        <v>348</v>
      </c>
      <c r="E16" s="244">
        <v>5.0</v>
      </c>
      <c r="F16" s="244">
        <v>11.0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11.0</v>
      </c>
      <c r="C17" s="327" t="s">
        <v>457</v>
      </c>
      <c r="D17" s="36" t="s">
        <v>370</v>
      </c>
      <c r="E17" s="327">
        <v>3.0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37</v>
      </c>
      <c r="B18" s="36">
        <v>12.0</v>
      </c>
      <c r="C18" s="327" t="s">
        <v>191</v>
      </c>
      <c r="D18" s="36" t="s">
        <v>348</v>
      </c>
      <c r="E18" s="327">
        <v>5.0</v>
      </c>
      <c r="F18" s="327">
        <v>9.0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24.0</v>
      </c>
      <c r="C19" s="327" t="s">
        <v>399</v>
      </c>
      <c r="D19" s="36" t="s">
        <v>348</v>
      </c>
      <c r="E19" s="327">
        <v>6.0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31.0</v>
      </c>
      <c r="C20" s="327" t="s">
        <v>254</v>
      </c>
      <c r="D20" s="36" t="s">
        <v>421</v>
      </c>
      <c r="E20" s="327">
        <v>6.0</v>
      </c>
      <c r="F20" s="327">
        <v>8.0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7.0</v>
      </c>
      <c r="C21" s="327" t="s">
        <v>226</v>
      </c>
      <c r="D21" s="36" t="s">
        <v>421</v>
      </c>
      <c r="E21" s="327">
        <v>15.0</v>
      </c>
      <c r="F21" s="327">
        <v>10.0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11.0</v>
      </c>
      <c r="C22" s="327" t="s">
        <v>129</v>
      </c>
      <c r="D22" s="36" t="s">
        <v>348</v>
      </c>
      <c r="E22" s="327">
        <v>11.0</v>
      </c>
      <c r="F22" s="327">
        <v>8.0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14.0</v>
      </c>
      <c r="C23" s="327" t="s">
        <v>422</v>
      </c>
      <c r="D23" s="36" t="s">
        <v>421</v>
      </c>
      <c r="E23" s="327">
        <v>6.0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18.0</v>
      </c>
      <c r="C24" s="327" t="s">
        <v>407</v>
      </c>
      <c r="D24" s="36" t="s">
        <v>348</v>
      </c>
      <c r="E24" s="327">
        <v>14.0</v>
      </c>
      <c r="F24" s="327">
        <v>2.0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21.0</v>
      </c>
      <c r="C25" s="244" t="s">
        <v>230</v>
      </c>
      <c r="D25" s="245" t="s">
        <v>421</v>
      </c>
      <c r="E25" s="244">
        <v>7.0</v>
      </c>
      <c r="F25" s="244">
        <v>6.0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24.0</v>
      </c>
      <c r="C26" s="244" t="s">
        <v>355</v>
      </c>
      <c r="D26" s="245" t="s">
        <v>421</v>
      </c>
      <c r="E26" s="244">
        <v>10.0</v>
      </c>
      <c r="F26" s="244">
        <v>10.0</v>
      </c>
      <c r="G26" s="246" t="s">
        <v>35</v>
      </c>
      <c r="H26" s="279"/>
      <c r="I26" s="245" t="s">
        <v>35</v>
      </c>
    </row>
    <row r="27">
      <c r="A27" s="367" t="s">
        <v>240</v>
      </c>
      <c r="B27" s="379">
        <v>25.0</v>
      </c>
      <c r="C27" s="369" t="s">
        <v>458</v>
      </c>
      <c r="D27" s="368" t="s">
        <v>348</v>
      </c>
      <c r="E27" s="369">
        <v>4.0</v>
      </c>
      <c r="F27" s="369">
        <v>8.0</v>
      </c>
      <c r="G27" s="370" t="s">
        <v>14</v>
      </c>
      <c r="H27" s="279"/>
      <c r="I27" s="13"/>
    </row>
    <row r="28">
      <c r="A28" s="285" t="s">
        <v>43</v>
      </c>
      <c r="B28" s="304">
        <v>28.0</v>
      </c>
      <c r="C28" s="258" t="s">
        <v>402</v>
      </c>
      <c r="D28" s="257" t="s">
        <v>421</v>
      </c>
      <c r="E28" s="258">
        <v>6.0</v>
      </c>
      <c r="F28" s="258">
        <v>2.0</v>
      </c>
      <c r="G28" s="259" t="s">
        <v>23</v>
      </c>
      <c r="H28" s="279"/>
      <c r="I28" s="245" t="s">
        <v>23</v>
      </c>
    </row>
    <row r="29">
      <c r="A29" s="373"/>
      <c r="B29" s="374"/>
      <c r="C29" s="375"/>
      <c r="D29" s="376"/>
      <c r="E29" s="375"/>
      <c r="F29" s="375"/>
      <c r="G29" s="377"/>
      <c r="H29" s="277"/>
      <c r="I29" s="325"/>
    </row>
    <row r="30">
      <c r="A30" s="252" t="s">
        <v>459</v>
      </c>
      <c r="B30" s="11"/>
      <c r="C30" s="11"/>
      <c r="D30" s="11"/>
      <c r="E30" s="11"/>
      <c r="F30" s="11"/>
      <c r="G30" s="12"/>
      <c r="H30" s="277"/>
      <c r="I30" s="325"/>
    </row>
    <row r="31">
      <c r="A31" s="330" t="s">
        <v>82</v>
      </c>
      <c r="B31" s="331">
        <v>3.0</v>
      </c>
      <c r="C31" s="332" t="s">
        <v>460</v>
      </c>
      <c r="D31" s="333" t="s">
        <v>370</v>
      </c>
      <c r="E31" s="332">
        <v>7.0</v>
      </c>
      <c r="F31" s="332">
        <v>6.0</v>
      </c>
      <c r="G31" s="334" t="s">
        <v>23</v>
      </c>
      <c r="H31" s="371"/>
      <c r="I31" s="245" t="s">
        <v>23</v>
      </c>
    </row>
    <row r="32">
      <c r="A32" s="256" t="s">
        <v>82</v>
      </c>
      <c r="B32" s="304">
        <v>8.0</v>
      </c>
      <c r="C32" s="258" t="s">
        <v>461</v>
      </c>
      <c r="D32" s="257" t="s">
        <v>370</v>
      </c>
      <c r="E32" s="258">
        <v>4.0</v>
      </c>
      <c r="F32" s="258">
        <v>8.0</v>
      </c>
      <c r="G32" s="259" t="s">
        <v>14</v>
      </c>
      <c r="H32" s="371"/>
      <c r="I32" s="245" t="s">
        <v>14</v>
      </c>
    </row>
    <row r="33">
      <c r="A33" s="213" t="s">
        <v>286</v>
      </c>
      <c r="B33" s="45"/>
      <c r="C33" s="45"/>
      <c r="D33" s="214" t="s">
        <v>174</v>
      </c>
      <c r="E33" s="215">
        <f t="shared" ref="E33:F33" si="1">SUM(E8:E32)</f>
        <v>179</v>
      </c>
      <c r="F33" s="215">
        <f t="shared" si="1"/>
        <v>172</v>
      </c>
      <c r="G33" s="216"/>
      <c r="H33" s="277"/>
      <c r="I33" s="325"/>
    </row>
  </sheetData>
  <mergeCells count="3">
    <mergeCell ref="A5:G6"/>
    <mergeCell ref="A30:G30"/>
    <mergeCell ref="A33:C3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COUNTIF(G5:G26,"W")&amp;"-"&amp;COUNTIF(G5:G26,"L")&amp;"-"&amp;COUNTIF(G5:G26,"T")&amp;"-"&amp;COUNTIF(G5:G26,"OTL")</f>
        <v>13-4-2-0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COUNTIF(I5:I26,"W")&amp;"-"&amp;COUNTIF(I5:I26,"L")&amp;"-"&amp;COUNTIF(I5:I26,"T")&amp;"-"&amp;COUNTIF(I5:I26,"OTL")</f>
        <v>13-3-2-0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462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26</v>
      </c>
      <c r="B8" s="354">
        <v>1.0</v>
      </c>
      <c r="C8" s="355" t="s">
        <v>226</v>
      </c>
      <c r="D8" s="354" t="s">
        <v>421</v>
      </c>
      <c r="E8" s="355">
        <v>5.0</v>
      </c>
      <c r="F8" s="355">
        <v>4.0</v>
      </c>
      <c r="G8" s="356" t="s">
        <v>23</v>
      </c>
      <c r="H8" s="279"/>
      <c r="I8" s="245" t="s">
        <v>23</v>
      </c>
    </row>
    <row r="9">
      <c r="A9" s="367" t="s">
        <v>159</v>
      </c>
      <c r="B9" s="368">
        <v>2.0</v>
      </c>
      <c r="C9" s="369" t="s">
        <v>179</v>
      </c>
      <c r="D9" s="368" t="s">
        <v>348</v>
      </c>
      <c r="E9" s="369">
        <v>5.0</v>
      </c>
      <c r="F9" s="369">
        <v>7.0</v>
      </c>
      <c r="G9" s="370" t="s">
        <v>14</v>
      </c>
      <c r="H9" s="277"/>
      <c r="I9" s="325"/>
    </row>
    <row r="10">
      <c r="A10" s="326" t="s">
        <v>26</v>
      </c>
      <c r="B10" s="36">
        <v>6.0</v>
      </c>
      <c r="C10" s="327" t="s">
        <v>422</v>
      </c>
      <c r="D10" s="36" t="s">
        <v>421</v>
      </c>
      <c r="E10" s="327">
        <v>10.0</v>
      </c>
      <c r="F10" s="327">
        <v>7.0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16.0</v>
      </c>
      <c r="C11" s="244" t="s">
        <v>109</v>
      </c>
      <c r="D11" s="245" t="s">
        <v>348</v>
      </c>
      <c r="E11" s="244">
        <v>5.0</v>
      </c>
      <c r="F11" s="244">
        <v>3.0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23.0</v>
      </c>
      <c r="C12" s="101" t="s">
        <v>374</v>
      </c>
      <c r="D12" s="245" t="s">
        <v>421</v>
      </c>
      <c r="E12" s="244">
        <v>9.0</v>
      </c>
      <c r="F12" s="244">
        <v>4.0</v>
      </c>
      <c r="G12" s="246" t="s">
        <v>23</v>
      </c>
      <c r="H12" s="279"/>
      <c r="I12" s="245" t="s">
        <v>23</v>
      </c>
    </row>
    <row r="13">
      <c r="A13" s="242" t="s">
        <v>37</v>
      </c>
      <c r="B13" s="245">
        <v>3.0</v>
      </c>
      <c r="C13" s="244" t="s">
        <v>379</v>
      </c>
      <c r="D13" s="245" t="s">
        <v>421</v>
      </c>
      <c r="E13" s="244">
        <v>8.0</v>
      </c>
      <c r="F13" s="244">
        <v>2.0</v>
      </c>
      <c r="G13" s="246" t="s">
        <v>23</v>
      </c>
      <c r="H13" s="279"/>
      <c r="I13" s="245" t="s">
        <v>23</v>
      </c>
    </row>
    <row r="14">
      <c r="A14" s="242" t="s">
        <v>37</v>
      </c>
      <c r="B14" s="245">
        <v>4.0</v>
      </c>
      <c r="C14" s="244" t="s">
        <v>129</v>
      </c>
      <c r="D14" s="245" t="s">
        <v>348</v>
      </c>
      <c r="E14" s="244">
        <v>7.0</v>
      </c>
      <c r="F14" s="244">
        <v>6.0</v>
      </c>
      <c r="G14" s="246" t="s">
        <v>23</v>
      </c>
      <c r="H14" s="279"/>
      <c r="I14" s="245" t="s">
        <v>23</v>
      </c>
    </row>
    <row r="15">
      <c r="A15" s="326" t="s">
        <v>39</v>
      </c>
      <c r="B15" s="36">
        <v>24.0</v>
      </c>
      <c r="C15" s="327" t="s">
        <v>357</v>
      </c>
      <c r="D15" s="36" t="s">
        <v>348</v>
      </c>
      <c r="E15" s="327">
        <v>6.0</v>
      </c>
      <c r="F15" s="327">
        <v>9.0</v>
      </c>
      <c r="G15" s="328" t="s">
        <v>14</v>
      </c>
      <c r="H15" s="279"/>
      <c r="I15" s="245" t="s">
        <v>14</v>
      </c>
    </row>
    <row r="16">
      <c r="A16" s="242" t="s">
        <v>39</v>
      </c>
      <c r="B16" s="245">
        <v>25.0</v>
      </c>
      <c r="C16" s="244" t="s">
        <v>218</v>
      </c>
      <c r="D16" s="245" t="s">
        <v>421</v>
      </c>
      <c r="E16" s="244">
        <v>14.0</v>
      </c>
      <c r="F16" s="244">
        <v>6.0</v>
      </c>
      <c r="G16" s="246" t="s">
        <v>23</v>
      </c>
      <c r="H16" s="279"/>
      <c r="I16" s="245" t="s">
        <v>23</v>
      </c>
    </row>
    <row r="17">
      <c r="A17" s="326" t="s">
        <v>43</v>
      </c>
      <c r="B17" s="36">
        <v>2.0</v>
      </c>
      <c r="C17" s="327" t="s">
        <v>451</v>
      </c>
      <c r="D17" s="36" t="s">
        <v>348</v>
      </c>
      <c r="E17" s="327">
        <v>13.0</v>
      </c>
      <c r="F17" s="327">
        <v>7.0</v>
      </c>
      <c r="G17" s="328" t="s">
        <v>23</v>
      </c>
      <c r="H17" s="279"/>
      <c r="I17" s="245" t="s">
        <v>23</v>
      </c>
    </row>
    <row r="18">
      <c r="A18" s="326" t="s">
        <v>43</v>
      </c>
      <c r="B18" s="36">
        <v>6.0</v>
      </c>
      <c r="C18" s="327" t="s">
        <v>448</v>
      </c>
      <c r="D18" s="36" t="s">
        <v>348</v>
      </c>
      <c r="E18" s="327">
        <v>3.0</v>
      </c>
      <c r="F18" s="327">
        <v>10.0</v>
      </c>
      <c r="G18" s="328" t="s">
        <v>14</v>
      </c>
      <c r="H18" s="279"/>
      <c r="I18" s="245" t="s">
        <v>14</v>
      </c>
    </row>
    <row r="19">
      <c r="A19" s="326" t="s">
        <v>43</v>
      </c>
      <c r="B19" s="36">
        <v>8.0</v>
      </c>
      <c r="C19" s="327" t="s">
        <v>230</v>
      </c>
      <c r="D19" s="36" t="s">
        <v>421</v>
      </c>
      <c r="E19" s="327">
        <v>8.0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43</v>
      </c>
      <c r="B20" s="36">
        <v>12.0</v>
      </c>
      <c r="C20" s="327" t="s">
        <v>407</v>
      </c>
      <c r="D20" s="36" t="s">
        <v>348</v>
      </c>
      <c r="E20" s="327">
        <v>6.0</v>
      </c>
      <c r="F20" s="327">
        <v>11.0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15.0</v>
      </c>
      <c r="C21" s="327" t="s">
        <v>383</v>
      </c>
      <c r="D21" s="36" t="s">
        <v>421</v>
      </c>
      <c r="E21" s="327">
        <v>9.0</v>
      </c>
      <c r="F21" s="327">
        <v>8.0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16.0</v>
      </c>
      <c r="C22" s="327" t="s">
        <v>384</v>
      </c>
      <c r="D22" s="36" t="s">
        <v>348</v>
      </c>
      <c r="E22" s="327">
        <v>8.0</v>
      </c>
      <c r="F22" s="327">
        <v>4.0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20.0</v>
      </c>
      <c r="C23" s="327" t="s">
        <v>45</v>
      </c>
      <c r="D23" s="36" t="s">
        <v>348</v>
      </c>
      <c r="E23" s="327">
        <v>7.0</v>
      </c>
      <c r="F23" s="327">
        <v>7.0</v>
      </c>
      <c r="G23" s="328" t="s">
        <v>35</v>
      </c>
      <c r="H23" s="279"/>
      <c r="I23" s="245" t="s">
        <v>35</v>
      </c>
    </row>
    <row r="24">
      <c r="A24" s="326" t="s">
        <v>43</v>
      </c>
      <c r="B24" s="336">
        <v>22.0</v>
      </c>
      <c r="C24" s="327" t="s">
        <v>254</v>
      </c>
      <c r="D24" s="36" t="s">
        <v>421</v>
      </c>
      <c r="E24" s="327">
        <v>5.0</v>
      </c>
      <c r="F24" s="327">
        <v>5.0</v>
      </c>
      <c r="G24" s="328" t="s">
        <v>35</v>
      </c>
      <c r="H24" s="279"/>
      <c r="I24" s="245" t="s">
        <v>35</v>
      </c>
    </row>
    <row r="25">
      <c r="A25" s="242" t="s">
        <v>43</v>
      </c>
      <c r="B25" s="298">
        <v>23.0</v>
      </c>
      <c r="C25" s="244" t="s">
        <v>440</v>
      </c>
      <c r="D25" s="245" t="s">
        <v>348</v>
      </c>
      <c r="E25" s="244">
        <v>5.0</v>
      </c>
      <c r="F25" s="244">
        <v>3.0</v>
      </c>
      <c r="G25" s="246" t="s">
        <v>23</v>
      </c>
      <c r="H25" s="279"/>
      <c r="I25" s="245" t="s">
        <v>23</v>
      </c>
    </row>
    <row r="26">
      <c r="A26" s="285" t="s">
        <v>82</v>
      </c>
      <c r="B26" s="304">
        <v>1.0</v>
      </c>
      <c r="C26" s="258" t="s">
        <v>120</v>
      </c>
      <c r="D26" s="257" t="s">
        <v>348</v>
      </c>
      <c r="E26" s="258">
        <v>15.0</v>
      </c>
      <c r="F26" s="258">
        <v>4.0</v>
      </c>
      <c r="G26" s="259" t="s">
        <v>23</v>
      </c>
      <c r="H26" s="279"/>
      <c r="I26" s="245" t="s">
        <v>23</v>
      </c>
    </row>
    <row r="27">
      <c r="A27" s="213" t="s">
        <v>286</v>
      </c>
      <c r="B27" s="45"/>
      <c r="C27" s="45"/>
      <c r="D27" s="214" t="s">
        <v>174</v>
      </c>
      <c r="E27" s="215">
        <f t="shared" ref="E27:F27" si="1">SUM(E8:E26)</f>
        <v>148</v>
      </c>
      <c r="F27" s="215">
        <f t="shared" si="1"/>
        <v>111</v>
      </c>
      <c r="G27" s="216"/>
      <c r="H27" s="277"/>
      <c r="I27" s="325"/>
    </row>
  </sheetData>
  <mergeCells count="2">
    <mergeCell ref="A5:G6"/>
    <mergeCell ref="A27:C27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71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COUNTIF(G5:G29,"W")&amp;"-"&amp;COUNTIF(G5:G29,"L")&amp;"-"&amp;COUNTIF(G5:G29,"T")&amp;"-"&amp;COUNTIF(G5:G29,"OTL")</f>
        <v>7-11-2-0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COUNTIF(I5:I29,"W")&amp;"-"&amp;COUNTIF(I5:I29,"L")&amp;"-"&amp;COUNTIF(I5:I29,"T")&amp;"-"&amp;COUNTIF(I5:I29,"OTL")</f>
        <v>7-10-2-0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463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17</v>
      </c>
      <c r="B8" s="354">
        <v>27.0</v>
      </c>
      <c r="C8" s="355" t="s">
        <v>402</v>
      </c>
      <c r="D8" s="354" t="s">
        <v>421</v>
      </c>
      <c r="E8" s="355">
        <v>5.0</v>
      </c>
      <c r="F8" s="355">
        <v>6.0</v>
      </c>
      <c r="G8" s="356" t="s">
        <v>14</v>
      </c>
      <c r="H8" s="279"/>
      <c r="I8" s="245" t="s">
        <v>14</v>
      </c>
    </row>
    <row r="9">
      <c r="A9" s="326" t="s">
        <v>26</v>
      </c>
      <c r="B9" s="36">
        <v>3.0</v>
      </c>
      <c r="C9" s="327" t="s">
        <v>422</v>
      </c>
      <c r="D9" s="36" t="s">
        <v>421</v>
      </c>
      <c r="E9" s="327">
        <v>5.0</v>
      </c>
      <c r="F9" s="327">
        <v>3.0</v>
      </c>
      <c r="G9" s="328" t="s">
        <v>14</v>
      </c>
      <c r="H9" s="277"/>
      <c r="I9" s="276" t="s">
        <v>14</v>
      </c>
    </row>
    <row r="10">
      <c r="A10" s="326" t="s">
        <v>26</v>
      </c>
      <c r="B10" s="36">
        <v>10.0</v>
      </c>
      <c r="C10" s="327" t="s">
        <v>448</v>
      </c>
      <c r="D10" s="36" t="s">
        <v>348</v>
      </c>
      <c r="E10" s="327">
        <v>6.0</v>
      </c>
      <c r="F10" s="327">
        <v>10.0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17.0</v>
      </c>
      <c r="C11" s="244" t="s">
        <v>179</v>
      </c>
      <c r="D11" s="245" t="s">
        <v>348</v>
      </c>
      <c r="E11" s="244">
        <v>6.0</v>
      </c>
      <c r="F11" s="244">
        <v>10.0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24.0</v>
      </c>
      <c r="C12" s="244" t="s">
        <v>402</v>
      </c>
      <c r="D12" s="245" t="s">
        <v>421</v>
      </c>
      <c r="E12" s="244">
        <v>2.0</v>
      </c>
      <c r="F12" s="244">
        <v>6.0</v>
      </c>
      <c r="G12" s="246" t="s">
        <v>14</v>
      </c>
      <c r="H12" s="279"/>
      <c r="I12" s="245" t="s">
        <v>14</v>
      </c>
    </row>
    <row r="13">
      <c r="A13" s="242" t="s">
        <v>37</v>
      </c>
      <c r="B13" s="245">
        <v>2.0</v>
      </c>
      <c r="C13" s="244" t="s">
        <v>464</v>
      </c>
      <c r="D13" s="245" t="s">
        <v>348</v>
      </c>
      <c r="E13" s="244">
        <v>10.0</v>
      </c>
      <c r="F13" s="244">
        <v>3.0</v>
      </c>
      <c r="G13" s="246" t="s">
        <v>23</v>
      </c>
      <c r="H13" s="279"/>
      <c r="I13" s="245" t="s">
        <v>23</v>
      </c>
    </row>
    <row r="14">
      <c r="A14" s="242" t="s">
        <v>37</v>
      </c>
      <c r="B14" s="245">
        <v>8.0</v>
      </c>
      <c r="C14" s="244" t="s">
        <v>355</v>
      </c>
      <c r="D14" s="245" t="s">
        <v>421</v>
      </c>
      <c r="E14" s="244">
        <v>3.0</v>
      </c>
      <c r="F14" s="244">
        <v>4.0</v>
      </c>
      <c r="G14" s="246" t="s">
        <v>14</v>
      </c>
      <c r="H14" s="279"/>
      <c r="I14" s="245" t="s">
        <v>14</v>
      </c>
    </row>
    <row r="15">
      <c r="A15" s="326" t="s">
        <v>37</v>
      </c>
      <c r="B15" s="36">
        <v>15.0</v>
      </c>
      <c r="C15" s="327" t="s">
        <v>425</v>
      </c>
      <c r="D15" s="36" t="s">
        <v>421</v>
      </c>
      <c r="E15" s="327">
        <v>2.0</v>
      </c>
      <c r="F15" s="327">
        <v>9.0</v>
      </c>
      <c r="G15" s="328" t="s">
        <v>14</v>
      </c>
      <c r="H15" s="279"/>
      <c r="I15" s="245" t="s">
        <v>14</v>
      </c>
    </row>
    <row r="16">
      <c r="A16" s="242" t="s">
        <v>39</v>
      </c>
      <c r="B16" s="245">
        <v>9.0</v>
      </c>
      <c r="C16" s="244" t="s">
        <v>109</v>
      </c>
      <c r="D16" s="245" t="s">
        <v>348</v>
      </c>
      <c r="E16" s="244">
        <v>0.0</v>
      </c>
      <c r="F16" s="244">
        <v>8.0</v>
      </c>
      <c r="G16" s="246" t="s">
        <v>14</v>
      </c>
      <c r="H16" s="279"/>
      <c r="I16" s="245" t="s">
        <v>14</v>
      </c>
    </row>
    <row r="17">
      <c r="A17" s="326" t="s">
        <v>269</v>
      </c>
      <c r="B17" s="36">
        <v>12.0</v>
      </c>
      <c r="C17" s="327" t="s">
        <v>377</v>
      </c>
      <c r="D17" s="36" t="s">
        <v>421</v>
      </c>
      <c r="E17" s="327">
        <v>0.0</v>
      </c>
      <c r="F17" s="327">
        <v>1.0</v>
      </c>
      <c r="G17" s="328" t="s">
        <v>14</v>
      </c>
      <c r="H17" s="279"/>
      <c r="I17" s="245" t="s">
        <v>14</v>
      </c>
    </row>
    <row r="18">
      <c r="A18" s="367" t="s">
        <v>465</v>
      </c>
      <c r="B18" s="368">
        <v>13.0</v>
      </c>
      <c r="C18" s="369" t="s">
        <v>357</v>
      </c>
      <c r="D18" s="368" t="s">
        <v>348</v>
      </c>
      <c r="E18" s="369">
        <v>0.0</v>
      </c>
      <c r="F18" s="369">
        <v>1.0</v>
      </c>
      <c r="G18" s="370" t="s">
        <v>14</v>
      </c>
      <c r="H18" s="279"/>
      <c r="I18" s="13"/>
    </row>
    <row r="19">
      <c r="A19" s="326" t="s">
        <v>39</v>
      </c>
      <c r="B19" s="36">
        <v>19.0</v>
      </c>
      <c r="C19" s="327" t="s">
        <v>399</v>
      </c>
      <c r="D19" s="36" t="s">
        <v>348</v>
      </c>
      <c r="E19" s="327">
        <v>4.0</v>
      </c>
      <c r="F19" s="327">
        <v>6.0</v>
      </c>
      <c r="G19" s="328" t="s">
        <v>14</v>
      </c>
      <c r="H19" s="279"/>
      <c r="I19" s="245" t="s">
        <v>14</v>
      </c>
    </row>
    <row r="20">
      <c r="A20" s="326" t="s">
        <v>255</v>
      </c>
      <c r="B20" s="36">
        <v>2.0</v>
      </c>
      <c r="C20" s="327" t="s">
        <v>233</v>
      </c>
      <c r="D20" s="36" t="s">
        <v>421</v>
      </c>
      <c r="E20" s="327">
        <v>1.0</v>
      </c>
      <c r="F20" s="327">
        <v>0.0</v>
      </c>
      <c r="G20" s="328" t="s">
        <v>23</v>
      </c>
      <c r="H20" s="279"/>
      <c r="I20" s="245" t="s">
        <v>23</v>
      </c>
    </row>
    <row r="21">
      <c r="A21" s="326" t="s">
        <v>43</v>
      </c>
      <c r="B21" s="36">
        <v>3.0</v>
      </c>
      <c r="C21" s="327" t="s">
        <v>120</v>
      </c>
      <c r="D21" s="36" t="s">
        <v>348</v>
      </c>
      <c r="E21" s="327">
        <v>6.0</v>
      </c>
      <c r="F21" s="327">
        <v>5.0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13.0</v>
      </c>
      <c r="C22" s="327" t="s">
        <v>407</v>
      </c>
      <c r="D22" s="36" t="s">
        <v>348</v>
      </c>
      <c r="E22" s="327">
        <v>10.0</v>
      </c>
      <c r="F22" s="327">
        <v>7.0</v>
      </c>
      <c r="G22" s="328" t="s">
        <v>23</v>
      </c>
      <c r="H22" s="279"/>
      <c r="I22" s="245" t="s">
        <v>23</v>
      </c>
    </row>
    <row r="23">
      <c r="A23" s="326" t="s">
        <v>43</v>
      </c>
      <c r="B23" s="336">
        <v>16.0</v>
      </c>
      <c r="C23" s="327" t="s">
        <v>408</v>
      </c>
      <c r="D23" s="36" t="s">
        <v>421</v>
      </c>
      <c r="E23" s="327">
        <v>6.0</v>
      </c>
      <c r="F23" s="327">
        <v>2.0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21.0</v>
      </c>
      <c r="C24" s="327" t="s">
        <v>191</v>
      </c>
      <c r="D24" s="36" t="s">
        <v>348</v>
      </c>
      <c r="E24" s="327">
        <v>4.0</v>
      </c>
      <c r="F24" s="327">
        <v>1.0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23.0</v>
      </c>
      <c r="C25" s="244" t="s">
        <v>225</v>
      </c>
      <c r="D25" s="245" t="s">
        <v>421</v>
      </c>
      <c r="E25" s="244">
        <v>7.0</v>
      </c>
      <c r="F25" s="244">
        <v>7.0</v>
      </c>
      <c r="G25" s="246" t="s">
        <v>35</v>
      </c>
      <c r="H25" s="279"/>
      <c r="I25" s="245" t="s">
        <v>35</v>
      </c>
    </row>
    <row r="26">
      <c r="A26" s="285" t="s">
        <v>43</v>
      </c>
      <c r="B26" s="304">
        <v>27.0</v>
      </c>
      <c r="C26" s="258" t="s">
        <v>394</v>
      </c>
      <c r="D26" s="257" t="s">
        <v>348</v>
      </c>
      <c r="E26" s="258">
        <v>6.0</v>
      </c>
      <c r="F26" s="258">
        <v>6.0</v>
      </c>
      <c r="G26" s="259" t="s">
        <v>35</v>
      </c>
      <c r="H26" s="279"/>
      <c r="I26" s="245" t="s">
        <v>35</v>
      </c>
    </row>
    <row r="27">
      <c r="A27" s="373"/>
      <c r="B27" s="374"/>
      <c r="C27" s="375"/>
      <c r="D27" s="376"/>
      <c r="E27" s="375"/>
      <c r="F27" s="375"/>
      <c r="G27" s="377"/>
      <c r="H27" s="277"/>
      <c r="I27" s="325"/>
    </row>
    <row r="28">
      <c r="A28" s="252" t="s">
        <v>466</v>
      </c>
      <c r="B28" s="11"/>
      <c r="C28" s="11"/>
      <c r="D28" s="11"/>
      <c r="E28" s="11"/>
      <c r="F28" s="11"/>
      <c r="G28" s="12"/>
      <c r="H28" s="277"/>
      <c r="I28" s="325"/>
    </row>
    <row r="29">
      <c r="A29" s="372" t="s">
        <v>82</v>
      </c>
      <c r="B29" s="315">
        <v>2.0</v>
      </c>
      <c r="C29" s="168" t="s">
        <v>461</v>
      </c>
      <c r="D29" s="289" t="s">
        <v>370</v>
      </c>
      <c r="E29" s="168">
        <v>4.0</v>
      </c>
      <c r="F29" s="168">
        <v>5.0</v>
      </c>
      <c r="G29" s="290" t="s">
        <v>14</v>
      </c>
      <c r="H29" s="371"/>
      <c r="I29" s="245" t="s">
        <v>14</v>
      </c>
    </row>
    <row r="30">
      <c r="A30" s="213" t="s">
        <v>173</v>
      </c>
      <c r="B30" s="45"/>
      <c r="C30" s="45"/>
      <c r="D30" s="214" t="s">
        <v>174</v>
      </c>
      <c r="E30" s="215">
        <f t="shared" ref="E30:F30" si="1">SUM(E8:E29)</f>
        <v>87</v>
      </c>
      <c r="F30" s="215">
        <f t="shared" si="1"/>
        <v>100</v>
      </c>
      <c r="G30" s="216"/>
      <c r="H30" s="277"/>
      <c r="I30" s="325"/>
    </row>
  </sheetData>
  <mergeCells count="3">
    <mergeCell ref="A5:G6"/>
    <mergeCell ref="A28:G28"/>
    <mergeCell ref="A30:C30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43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8-12-1-0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7-11-1-0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467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53" t="s">
        <v>26</v>
      </c>
      <c r="B8" s="354">
        <v>5.0</v>
      </c>
      <c r="C8" s="355" t="s">
        <v>468</v>
      </c>
      <c r="D8" s="354" t="s">
        <v>421</v>
      </c>
      <c r="E8" s="355">
        <v>4.0</v>
      </c>
      <c r="F8" s="355">
        <v>6.0</v>
      </c>
      <c r="G8" s="356" t="s">
        <v>14</v>
      </c>
      <c r="H8" s="279"/>
      <c r="I8" s="245" t="s">
        <v>14</v>
      </c>
    </row>
    <row r="9">
      <c r="A9" s="326" t="s">
        <v>26</v>
      </c>
      <c r="B9" s="36">
        <v>9.0</v>
      </c>
      <c r="C9" s="327" t="s">
        <v>394</v>
      </c>
      <c r="D9" s="36" t="s">
        <v>348</v>
      </c>
      <c r="E9" s="327">
        <v>3.0</v>
      </c>
      <c r="F9" s="327">
        <v>3.0</v>
      </c>
      <c r="G9" s="328" t="s">
        <v>35</v>
      </c>
      <c r="H9" s="277"/>
      <c r="I9" s="276" t="s">
        <v>35</v>
      </c>
    </row>
    <row r="10">
      <c r="A10" s="326" t="s">
        <v>26</v>
      </c>
      <c r="B10" s="36">
        <v>13.0</v>
      </c>
      <c r="C10" s="327" t="s">
        <v>250</v>
      </c>
      <c r="D10" s="36" t="s">
        <v>348</v>
      </c>
      <c r="E10" s="327">
        <v>3.0</v>
      </c>
      <c r="F10" s="327">
        <v>9.0</v>
      </c>
      <c r="G10" s="328" t="s">
        <v>14</v>
      </c>
      <c r="H10" s="279"/>
      <c r="I10" s="245" t="s">
        <v>14</v>
      </c>
    </row>
    <row r="11">
      <c r="A11" s="242" t="s">
        <v>311</v>
      </c>
      <c r="B11" s="245">
        <v>19.0</v>
      </c>
      <c r="C11" s="244" t="s">
        <v>408</v>
      </c>
      <c r="D11" s="245" t="s">
        <v>421</v>
      </c>
      <c r="E11" s="244">
        <v>3.0</v>
      </c>
      <c r="F11" s="244">
        <v>13.0</v>
      </c>
      <c r="G11" s="246" t="s">
        <v>23</v>
      </c>
      <c r="H11" s="279"/>
      <c r="I11" s="245" t="s">
        <v>23</v>
      </c>
    </row>
    <row r="12">
      <c r="A12" s="242" t="s">
        <v>26</v>
      </c>
      <c r="B12" s="245">
        <v>28.0</v>
      </c>
      <c r="C12" s="101" t="s">
        <v>469</v>
      </c>
      <c r="D12" s="245" t="s">
        <v>348</v>
      </c>
      <c r="E12" s="244">
        <v>7.0</v>
      </c>
      <c r="F12" s="244">
        <v>5.0</v>
      </c>
      <c r="G12" s="246" t="s">
        <v>23</v>
      </c>
      <c r="H12" s="279"/>
      <c r="I12" s="245" t="s">
        <v>23</v>
      </c>
    </row>
    <row r="13">
      <c r="A13" s="367" t="s">
        <v>209</v>
      </c>
      <c r="B13" s="368">
        <v>2.0</v>
      </c>
      <c r="C13" s="369" t="s">
        <v>470</v>
      </c>
      <c r="D13" s="368" t="s">
        <v>348</v>
      </c>
      <c r="E13" s="369">
        <v>2.0</v>
      </c>
      <c r="F13" s="369">
        <v>17.0</v>
      </c>
      <c r="G13" s="370" t="s">
        <v>14</v>
      </c>
      <c r="H13" s="279"/>
      <c r="I13" s="13"/>
    </row>
    <row r="14">
      <c r="A14" s="367" t="s">
        <v>209</v>
      </c>
      <c r="B14" s="368">
        <v>4.0</v>
      </c>
      <c r="C14" s="369" t="s">
        <v>418</v>
      </c>
      <c r="D14" s="368" t="s">
        <v>348</v>
      </c>
      <c r="E14" s="369">
        <v>8.0</v>
      </c>
      <c r="F14" s="369">
        <v>7.0</v>
      </c>
      <c r="G14" s="370" t="s">
        <v>23</v>
      </c>
      <c r="H14" s="279"/>
      <c r="I14" s="13"/>
    </row>
    <row r="15">
      <c r="A15" s="326" t="s">
        <v>401</v>
      </c>
      <c r="B15" s="36">
        <v>10.0</v>
      </c>
      <c r="C15" s="225" t="s">
        <v>471</v>
      </c>
      <c r="D15" s="36" t="s">
        <v>421</v>
      </c>
      <c r="E15" s="327">
        <v>5.0</v>
      </c>
      <c r="F15" s="327">
        <v>9.0</v>
      </c>
      <c r="G15" s="328" t="s">
        <v>23</v>
      </c>
      <c r="H15" s="279"/>
      <c r="I15" s="245" t="s">
        <v>23</v>
      </c>
    </row>
    <row r="16">
      <c r="A16" s="242" t="s">
        <v>37</v>
      </c>
      <c r="B16" s="245">
        <v>11.0</v>
      </c>
      <c r="C16" s="244" t="s">
        <v>384</v>
      </c>
      <c r="D16" s="245" t="s">
        <v>348</v>
      </c>
      <c r="E16" s="244">
        <v>3.0</v>
      </c>
      <c r="F16" s="244">
        <v>5.0</v>
      </c>
      <c r="G16" s="246" t="s">
        <v>14</v>
      </c>
      <c r="H16" s="279"/>
      <c r="I16" s="245" t="s">
        <v>14</v>
      </c>
    </row>
    <row r="17">
      <c r="A17" s="326" t="s">
        <v>39</v>
      </c>
      <c r="B17" s="36">
        <v>14.0</v>
      </c>
      <c r="C17" s="327" t="s">
        <v>383</v>
      </c>
      <c r="D17" s="36" t="s">
        <v>421</v>
      </c>
      <c r="E17" s="327">
        <v>3.0</v>
      </c>
      <c r="F17" s="327">
        <v>7.0</v>
      </c>
      <c r="G17" s="328" t="s">
        <v>14</v>
      </c>
      <c r="H17" s="279"/>
      <c r="I17" s="245" t="s">
        <v>14</v>
      </c>
    </row>
    <row r="18">
      <c r="A18" s="326" t="s">
        <v>39</v>
      </c>
      <c r="B18" s="36">
        <v>17.0</v>
      </c>
      <c r="C18" s="327" t="s">
        <v>129</v>
      </c>
      <c r="D18" s="36" t="s">
        <v>348</v>
      </c>
      <c r="E18" s="327">
        <v>3.0</v>
      </c>
      <c r="F18" s="327">
        <v>4.0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21.0</v>
      </c>
      <c r="C19" s="327" t="s">
        <v>254</v>
      </c>
      <c r="D19" s="36" t="s">
        <v>421</v>
      </c>
      <c r="E19" s="327">
        <v>1.0</v>
      </c>
      <c r="F19" s="327">
        <v>9.0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28.0</v>
      </c>
      <c r="C20" s="327" t="s">
        <v>472</v>
      </c>
      <c r="D20" s="36" t="s">
        <v>421</v>
      </c>
      <c r="E20" s="327">
        <v>4.0</v>
      </c>
      <c r="F20" s="327">
        <v>8.0</v>
      </c>
      <c r="G20" s="328" t="s">
        <v>14</v>
      </c>
      <c r="H20" s="279"/>
      <c r="I20" s="245" t="s">
        <v>14</v>
      </c>
    </row>
    <row r="21">
      <c r="A21" s="326" t="s">
        <v>43</v>
      </c>
      <c r="B21" s="36">
        <v>4.0</v>
      </c>
      <c r="C21" s="327" t="s">
        <v>226</v>
      </c>
      <c r="D21" s="36" t="s">
        <v>421</v>
      </c>
      <c r="E21" s="327">
        <v>7.0</v>
      </c>
      <c r="F21" s="327">
        <v>5.0</v>
      </c>
      <c r="G21" s="328" t="s">
        <v>23</v>
      </c>
      <c r="H21" s="279"/>
      <c r="I21" s="245" t="s">
        <v>23</v>
      </c>
    </row>
    <row r="22">
      <c r="A22" s="326" t="s">
        <v>43</v>
      </c>
      <c r="B22" s="336">
        <v>5.0</v>
      </c>
      <c r="C22" s="225" t="s">
        <v>437</v>
      </c>
      <c r="D22" s="36" t="s">
        <v>348</v>
      </c>
      <c r="E22" s="327">
        <v>2.0</v>
      </c>
      <c r="F22" s="327">
        <v>12.0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11.0</v>
      </c>
      <c r="C23" s="327" t="s">
        <v>179</v>
      </c>
      <c r="D23" s="36" t="s">
        <v>348</v>
      </c>
      <c r="E23" s="327">
        <v>10.0</v>
      </c>
      <c r="F23" s="327">
        <v>3.0</v>
      </c>
      <c r="G23" s="328" t="s">
        <v>23</v>
      </c>
      <c r="H23" s="279"/>
      <c r="I23" s="245" t="s">
        <v>23</v>
      </c>
    </row>
    <row r="24">
      <c r="A24" s="326" t="s">
        <v>43</v>
      </c>
      <c r="B24" s="336">
        <v>15.0</v>
      </c>
      <c r="C24" s="327" t="s">
        <v>407</v>
      </c>
      <c r="D24" s="36" t="s">
        <v>348</v>
      </c>
      <c r="E24" s="327">
        <v>10.0</v>
      </c>
      <c r="F24" s="327">
        <v>4.0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18.0</v>
      </c>
      <c r="C25" s="244" t="s">
        <v>473</v>
      </c>
      <c r="D25" s="245" t="s">
        <v>348</v>
      </c>
      <c r="E25" s="244">
        <v>9.0</v>
      </c>
      <c r="F25" s="244">
        <v>7.0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19.0</v>
      </c>
      <c r="C26" s="244" t="s">
        <v>431</v>
      </c>
      <c r="D26" s="245" t="s">
        <v>348</v>
      </c>
      <c r="E26" s="244">
        <v>3.0</v>
      </c>
      <c r="F26" s="244">
        <v>13.0</v>
      </c>
      <c r="G26" s="246" t="s">
        <v>14</v>
      </c>
      <c r="H26" s="279"/>
      <c r="I26" s="245" t="s">
        <v>14</v>
      </c>
    </row>
    <row r="27">
      <c r="A27" s="285" t="s">
        <v>43</v>
      </c>
      <c r="B27" s="304">
        <v>25.0</v>
      </c>
      <c r="C27" s="258" t="s">
        <v>218</v>
      </c>
      <c r="D27" s="257" t="s">
        <v>421</v>
      </c>
      <c r="E27" s="258">
        <v>2.0</v>
      </c>
      <c r="F27" s="258">
        <v>4.0</v>
      </c>
      <c r="G27" s="259" t="s">
        <v>14</v>
      </c>
      <c r="H27" s="279"/>
      <c r="I27" s="245" t="s">
        <v>14</v>
      </c>
    </row>
    <row r="28">
      <c r="A28" s="373"/>
      <c r="B28" s="374"/>
      <c r="C28" s="375"/>
      <c r="D28" s="376"/>
      <c r="E28" s="375"/>
      <c r="F28" s="375"/>
      <c r="G28" s="377"/>
      <c r="H28" s="277"/>
      <c r="I28" s="325"/>
    </row>
    <row r="29">
      <c r="A29" s="252" t="s">
        <v>474</v>
      </c>
      <c r="B29" s="11"/>
      <c r="C29" s="11"/>
      <c r="D29" s="11"/>
      <c r="E29" s="11"/>
      <c r="F29" s="11"/>
      <c r="G29" s="12"/>
      <c r="H29" s="277"/>
      <c r="I29" s="325"/>
    </row>
    <row r="30">
      <c r="A30" s="372" t="s">
        <v>82</v>
      </c>
      <c r="B30" s="315">
        <v>4.0</v>
      </c>
      <c r="C30" s="168" t="s">
        <v>125</v>
      </c>
      <c r="D30" s="289" t="s">
        <v>370</v>
      </c>
      <c r="E30" s="168">
        <v>1.0</v>
      </c>
      <c r="F30" s="168">
        <v>7.0</v>
      </c>
      <c r="G30" s="290" t="s">
        <v>14</v>
      </c>
      <c r="H30" s="371"/>
      <c r="I30" s="245" t="s">
        <v>14</v>
      </c>
    </row>
    <row r="31">
      <c r="A31" s="213" t="s">
        <v>173</v>
      </c>
      <c r="B31" s="45"/>
      <c r="C31" s="45"/>
      <c r="D31" s="214" t="s">
        <v>174</v>
      </c>
      <c r="E31" s="215">
        <f t="shared" ref="E31:F31" si="1">SUM(E7:E30)</f>
        <v>93</v>
      </c>
      <c r="F31" s="215">
        <f t="shared" si="1"/>
        <v>157</v>
      </c>
      <c r="G31" s="216"/>
      <c r="H31" s="277"/>
      <c r="I31" s="325"/>
    </row>
  </sheetData>
  <mergeCells count="3">
    <mergeCell ref="A5:G6"/>
    <mergeCell ref="A29:G29"/>
    <mergeCell ref="A31:C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5.14"/>
    <col customWidth="1" min="3" max="3" width="4.71"/>
    <col customWidth="1" min="4" max="4" width="4.14"/>
    <col customWidth="1" min="5" max="5" width="7.71"/>
    <col customWidth="1" min="6" max="6" width="7.14"/>
    <col customWidth="1" min="7" max="7" width="7.57"/>
  </cols>
  <sheetData>
    <row r="1">
      <c r="A1" s="94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94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95" t="s">
        <v>2</v>
      </c>
      <c r="F3" s="5"/>
      <c r="G3" s="5"/>
    </row>
    <row r="4">
      <c r="A4" s="96"/>
      <c r="B4" s="14"/>
      <c r="C4" s="13"/>
      <c r="D4" s="13"/>
      <c r="E4" s="13"/>
      <c r="F4" s="16" t="s">
        <v>3</v>
      </c>
      <c r="G4" s="17" t="s">
        <v>4</v>
      </c>
    </row>
    <row r="5">
      <c r="A5" s="18" t="s">
        <v>92</v>
      </c>
      <c r="F5" s="19"/>
      <c r="G5" s="5"/>
    </row>
    <row r="6">
      <c r="F6" s="19"/>
      <c r="G6" s="5"/>
    </row>
    <row r="7">
      <c r="A7" s="97" t="s">
        <v>93</v>
      </c>
      <c r="B7" s="2"/>
      <c r="C7" s="98" t="s">
        <v>7</v>
      </c>
      <c r="D7" s="98" t="s">
        <v>8</v>
      </c>
      <c r="E7" s="99" t="s">
        <v>94</v>
      </c>
      <c r="F7" s="5"/>
      <c r="G7" s="5"/>
    </row>
    <row r="8">
      <c r="A8" s="100" t="s">
        <v>11</v>
      </c>
      <c r="B8" s="11"/>
      <c r="C8" s="11"/>
      <c r="D8" s="11"/>
      <c r="E8" s="12"/>
      <c r="F8" s="24"/>
      <c r="G8" s="24"/>
    </row>
    <row r="9">
      <c r="A9" s="101"/>
      <c r="F9" s="24"/>
      <c r="G9" s="24"/>
    </row>
    <row r="10">
      <c r="A10" s="102" t="s">
        <v>95</v>
      </c>
      <c r="F10" s="24"/>
      <c r="G10" s="24"/>
    </row>
    <row r="11">
      <c r="A11" s="44" t="s">
        <v>63</v>
      </c>
      <c r="B11" s="45"/>
      <c r="C11" s="45"/>
      <c r="D11" s="45"/>
      <c r="E11" s="46"/>
      <c r="F11" s="24"/>
      <c r="G11" s="24"/>
    </row>
    <row r="12">
      <c r="A12" s="103">
        <v>14.0</v>
      </c>
      <c r="B12" s="104" t="s">
        <v>96</v>
      </c>
      <c r="C12" s="104">
        <v>2.0</v>
      </c>
      <c r="D12" s="104">
        <v>4.0</v>
      </c>
      <c r="E12" s="105" t="s">
        <v>14</v>
      </c>
      <c r="F12" s="5"/>
      <c r="G12" s="5"/>
    </row>
    <row r="13">
      <c r="A13" s="106" t="s">
        <v>32</v>
      </c>
      <c r="E13" s="9"/>
      <c r="F13" s="24"/>
      <c r="G13" s="24"/>
    </row>
    <row r="14">
      <c r="A14" s="107">
        <v>15.0</v>
      </c>
      <c r="B14" s="108" t="s">
        <v>97</v>
      </c>
      <c r="C14" s="108">
        <v>4.0</v>
      </c>
      <c r="D14" s="108">
        <v>1.0</v>
      </c>
      <c r="E14" s="109" t="s">
        <v>23</v>
      </c>
      <c r="F14" s="24"/>
      <c r="G14" s="24"/>
    </row>
    <row r="15">
      <c r="A15" s="106" t="s">
        <v>32</v>
      </c>
      <c r="E15" s="9"/>
      <c r="F15" s="24"/>
      <c r="G15" s="24"/>
    </row>
    <row r="16">
      <c r="A16" s="107">
        <v>15.0</v>
      </c>
      <c r="B16" s="108" t="s">
        <v>98</v>
      </c>
      <c r="C16" s="108">
        <v>2.0</v>
      </c>
      <c r="D16" s="108">
        <v>2.0</v>
      </c>
      <c r="E16" s="109" t="s">
        <v>35</v>
      </c>
      <c r="F16" s="24"/>
      <c r="G16" s="24"/>
    </row>
    <row r="17">
      <c r="A17" s="106" t="s">
        <v>32</v>
      </c>
      <c r="E17" s="9"/>
      <c r="F17" s="24"/>
      <c r="G17" s="24"/>
    </row>
    <row r="18">
      <c r="A18" s="107">
        <v>16.0</v>
      </c>
      <c r="B18" s="108" t="s">
        <v>99</v>
      </c>
      <c r="C18" s="108">
        <v>6.0</v>
      </c>
      <c r="D18" s="108">
        <v>0.0</v>
      </c>
      <c r="E18" s="109" t="s">
        <v>23</v>
      </c>
      <c r="F18" s="24"/>
      <c r="G18" s="24"/>
    </row>
    <row r="19">
      <c r="A19" s="110" t="s">
        <v>32</v>
      </c>
      <c r="B19" s="11"/>
      <c r="C19" s="11"/>
      <c r="D19" s="11"/>
      <c r="E19" s="12"/>
      <c r="F19" s="24"/>
      <c r="G19" s="24"/>
    </row>
    <row r="20">
      <c r="A20" s="111"/>
      <c r="F20" s="24"/>
      <c r="G20" s="24"/>
    </row>
    <row r="21">
      <c r="A21" s="112">
        <v>30.0</v>
      </c>
      <c r="B21" s="113" t="s">
        <v>100</v>
      </c>
      <c r="C21" s="113">
        <v>5.0</v>
      </c>
      <c r="D21" s="113">
        <v>6.0</v>
      </c>
      <c r="E21" s="114" t="s">
        <v>14</v>
      </c>
      <c r="F21" s="24"/>
      <c r="G21" s="28"/>
    </row>
    <row r="22">
      <c r="A22" s="115" t="s">
        <v>80</v>
      </c>
      <c r="B22" s="11"/>
      <c r="C22" s="11"/>
      <c r="D22" s="11"/>
      <c r="E22" s="12"/>
      <c r="F22" s="24"/>
      <c r="G22" s="28"/>
    </row>
    <row r="23">
      <c r="A23" s="102" t="s">
        <v>101</v>
      </c>
      <c r="F23" s="28"/>
      <c r="G23" s="28"/>
    </row>
    <row r="24">
      <c r="A24" s="112">
        <v>6.0</v>
      </c>
      <c r="B24" s="113" t="s">
        <v>102</v>
      </c>
      <c r="C24" s="113">
        <v>8.0</v>
      </c>
      <c r="D24" s="113">
        <v>2.0</v>
      </c>
      <c r="E24" s="114" t="s">
        <v>23</v>
      </c>
      <c r="F24" s="28"/>
      <c r="G24" s="28"/>
    </row>
    <row r="25">
      <c r="A25" s="116" t="s">
        <v>79</v>
      </c>
      <c r="E25" s="9"/>
      <c r="F25" s="28"/>
      <c r="G25" s="28"/>
    </row>
    <row r="26">
      <c r="A26" s="117">
        <v>7.0</v>
      </c>
      <c r="B26" s="101" t="s">
        <v>103</v>
      </c>
      <c r="C26" s="101">
        <v>10.0</v>
      </c>
      <c r="D26" s="101">
        <v>3.0</v>
      </c>
      <c r="E26" s="118" t="s">
        <v>23</v>
      </c>
      <c r="F26" s="24"/>
      <c r="G26" s="28" t="s">
        <v>23</v>
      </c>
    </row>
    <row r="27">
      <c r="A27" s="119" t="s">
        <v>104</v>
      </c>
      <c r="E27" s="9"/>
      <c r="F27" s="24"/>
      <c r="G27" s="28"/>
    </row>
    <row r="28">
      <c r="A28" s="120">
        <v>14.0</v>
      </c>
      <c r="B28" s="101" t="s">
        <v>105</v>
      </c>
      <c r="C28" s="101">
        <v>7.0</v>
      </c>
      <c r="D28" s="101">
        <v>0.0</v>
      </c>
      <c r="E28" s="118" t="s">
        <v>23</v>
      </c>
      <c r="F28" s="24"/>
      <c r="G28" s="28" t="s">
        <v>23</v>
      </c>
    </row>
    <row r="29">
      <c r="A29" s="119" t="s">
        <v>104</v>
      </c>
      <c r="E29" s="9"/>
      <c r="F29" s="24"/>
      <c r="G29" s="28"/>
    </row>
    <row r="30">
      <c r="A30" s="120">
        <v>26.0</v>
      </c>
      <c r="B30" s="101" t="s">
        <v>106</v>
      </c>
      <c r="C30" s="101">
        <v>4.0</v>
      </c>
      <c r="D30" s="101">
        <v>1.0</v>
      </c>
      <c r="E30" s="118" t="s">
        <v>23</v>
      </c>
      <c r="F30" s="24"/>
      <c r="G30" s="28" t="s">
        <v>23</v>
      </c>
    </row>
    <row r="31">
      <c r="A31" s="119" t="s">
        <v>107</v>
      </c>
      <c r="E31" s="9"/>
      <c r="F31" s="36"/>
      <c r="G31" s="28"/>
    </row>
    <row r="32">
      <c r="A32" s="120">
        <v>28.0</v>
      </c>
      <c r="B32" s="101" t="s">
        <v>27</v>
      </c>
      <c r="C32" s="101">
        <v>4.0</v>
      </c>
      <c r="D32" s="101">
        <v>2.0</v>
      </c>
      <c r="E32" s="118" t="s">
        <v>23</v>
      </c>
      <c r="F32" s="36"/>
      <c r="G32" s="28" t="s">
        <v>23</v>
      </c>
    </row>
    <row r="33">
      <c r="A33" s="100" t="s">
        <v>104</v>
      </c>
      <c r="B33" s="11"/>
      <c r="C33" s="11"/>
      <c r="D33" s="11"/>
      <c r="E33" s="12"/>
      <c r="F33" s="36"/>
      <c r="G33" s="28"/>
    </row>
    <row r="34">
      <c r="A34" s="102" t="s">
        <v>108</v>
      </c>
      <c r="F34" s="28"/>
      <c r="G34" s="28"/>
    </row>
    <row r="35">
      <c r="A35" s="121">
        <v>3.0</v>
      </c>
      <c r="B35" s="122" t="s">
        <v>109</v>
      </c>
      <c r="C35" s="122">
        <v>10.0</v>
      </c>
      <c r="D35" s="122">
        <v>3.0</v>
      </c>
      <c r="E35" s="123" t="s">
        <v>23</v>
      </c>
      <c r="F35" s="28"/>
      <c r="G35" s="28" t="s">
        <v>23</v>
      </c>
    </row>
    <row r="36">
      <c r="A36" s="119" t="s">
        <v>110</v>
      </c>
      <c r="E36" s="9"/>
      <c r="F36" s="36"/>
      <c r="G36" s="28"/>
    </row>
    <row r="37">
      <c r="A37" s="120">
        <v>4.0</v>
      </c>
      <c r="B37" s="101" t="s">
        <v>111</v>
      </c>
      <c r="C37" s="101">
        <v>10.0</v>
      </c>
      <c r="D37" s="101">
        <v>3.0</v>
      </c>
      <c r="E37" s="118" t="s">
        <v>23</v>
      </c>
      <c r="F37" s="36"/>
      <c r="G37" s="28" t="s">
        <v>23</v>
      </c>
    </row>
    <row r="38">
      <c r="A38" s="119" t="s">
        <v>104</v>
      </c>
      <c r="E38" s="9"/>
      <c r="F38" s="28"/>
      <c r="G38" s="28"/>
    </row>
    <row r="39">
      <c r="A39" s="120">
        <v>9.0</v>
      </c>
      <c r="B39" s="101" t="s">
        <v>112</v>
      </c>
      <c r="C39" s="101">
        <v>15.0</v>
      </c>
      <c r="D39" s="101">
        <v>3.0</v>
      </c>
      <c r="E39" s="118" t="s">
        <v>23</v>
      </c>
      <c r="F39" s="28"/>
      <c r="G39" s="28" t="s">
        <v>23</v>
      </c>
    </row>
    <row r="40">
      <c r="A40" s="119" t="s">
        <v>104</v>
      </c>
      <c r="E40" s="9"/>
      <c r="F40" s="28"/>
      <c r="G40" s="28"/>
    </row>
    <row r="41">
      <c r="A41" s="124">
        <v>11.0</v>
      </c>
      <c r="B41" s="125" t="s">
        <v>113</v>
      </c>
      <c r="C41" s="125">
        <v>4.0</v>
      </c>
      <c r="D41" s="125">
        <v>4.0</v>
      </c>
      <c r="E41" s="126" t="s">
        <v>35</v>
      </c>
      <c r="F41" s="24"/>
      <c r="G41" s="28"/>
    </row>
    <row r="42">
      <c r="A42" s="115" t="s">
        <v>114</v>
      </c>
      <c r="B42" s="11"/>
      <c r="C42" s="11"/>
      <c r="D42" s="11"/>
      <c r="E42" s="12"/>
      <c r="F42" s="24"/>
      <c r="G42" s="28"/>
    </row>
    <row r="43">
      <c r="A43" s="101"/>
      <c r="F43" s="24"/>
      <c r="G43" s="28"/>
    </row>
    <row r="44">
      <c r="A44" s="44" t="s">
        <v>70</v>
      </c>
      <c r="B44" s="45"/>
      <c r="C44" s="45"/>
      <c r="D44" s="45"/>
      <c r="E44" s="46"/>
      <c r="F44" s="24"/>
      <c r="G44" s="28"/>
    </row>
    <row r="45">
      <c r="A45" s="127">
        <v>16.0</v>
      </c>
      <c r="B45" s="113" t="s">
        <v>115</v>
      </c>
      <c r="C45" s="113">
        <v>1.0</v>
      </c>
      <c r="D45" s="113">
        <v>7.0</v>
      </c>
      <c r="E45" s="114" t="s">
        <v>14</v>
      </c>
      <c r="F45" s="24"/>
      <c r="G45" s="28"/>
    </row>
    <row r="46">
      <c r="A46" s="116" t="s">
        <v>71</v>
      </c>
      <c r="E46" s="9"/>
      <c r="F46" s="24"/>
      <c r="G46" s="28"/>
    </row>
    <row r="47">
      <c r="A47" s="124">
        <v>17.0</v>
      </c>
      <c r="B47" s="125" t="s">
        <v>116</v>
      </c>
      <c r="C47" s="125">
        <v>4.0</v>
      </c>
      <c r="D47" s="125">
        <v>2.0</v>
      </c>
      <c r="E47" s="126" t="s">
        <v>23</v>
      </c>
      <c r="F47" s="24"/>
      <c r="G47" s="28"/>
    </row>
    <row r="48">
      <c r="A48" s="116" t="s">
        <v>71</v>
      </c>
      <c r="E48" s="9"/>
      <c r="F48" s="24"/>
      <c r="G48" s="28"/>
    </row>
    <row r="49">
      <c r="A49" s="124">
        <v>18.0</v>
      </c>
      <c r="B49" s="125" t="s">
        <v>117</v>
      </c>
      <c r="C49" s="125">
        <v>4.0</v>
      </c>
      <c r="D49" s="125">
        <v>1.0</v>
      </c>
      <c r="E49" s="126" t="s">
        <v>23</v>
      </c>
      <c r="F49" s="24"/>
      <c r="G49" s="28"/>
    </row>
    <row r="50">
      <c r="A50" s="115" t="s">
        <v>71</v>
      </c>
      <c r="B50" s="11"/>
      <c r="C50" s="11"/>
      <c r="D50" s="11"/>
      <c r="E50" s="12"/>
      <c r="F50" s="24"/>
      <c r="G50" s="28"/>
    </row>
    <row r="51">
      <c r="A51" s="128"/>
      <c r="F51" s="24"/>
      <c r="G51" s="28"/>
    </row>
    <row r="52">
      <c r="A52" s="102" t="s">
        <v>118</v>
      </c>
      <c r="F52" s="24"/>
      <c r="G52" s="28"/>
    </row>
    <row r="53">
      <c r="A53" s="129">
        <v>1.0</v>
      </c>
      <c r="B53" s="122" t="s">
        <v>45</v>
      </c>
      <c r="C53" s="122">
        <v>6.0</v>
      </c>
      <c r="D53" s="122">
        <v>5.0</v>
      </c>
      <c r="E53" s="123" t="s">
        <v>23</v>
      </c>
      <c r="F53" s="24"/>
      <c r="G53" s="28" t="s">
        <v>23</v>
      </c>
    </row>
    <row r="54">
      <c r="A54" s="119" t="s">
        <v>19</v>
      </c>
      <c r="E54" s="9"/>
      <c r="F54" s="24"/>
      <c r="G54" s="28"/>
    </row>
    <row r="55">
      <c r="A55" s="130">
        <v>7.0</v>
      </c>
      <c r="B55" s="125" t="s">
        <v>119</v>
      </c>
      <c r="C55" s="125">
        <v>5.0</v>
      </c>
      <c r="D55" s="125">
        <v>4.0</v>
      </c>
      <c r="E55" s="126" t="s">
        <v>23</v>
      </c>
      <c r="F55" s="24"/>
      <c r="G55" s="28"/>
    </row>
    <row r="56">
      <c r="A56" s="116" t="s">
        <v>104</v>
      </c>
      <c r="E56" s="9"/>
      <c r="F56" s="24"/>
      <c r="G56" s="28"/>
    </row>
    <row r="57">
      <c r="A57" s="117">
        <v>8.0</v>
      </c>
      <c r="B57" s="101" t="s">
        <v>120</v>
      </c>
      <c r="C57" s="101">
        <v>15.0</v>
      </c>
      <c r="D57" s="101">
        <v>8.0</v>
      </c>
      <c r="E57" s="118" t="s">
        <v>23</v>
      </c>
      <c r="F57" s="24"/>
      <c r="G57" s="28" t="s">
        <v>23</v>
      </c>
    </row>
    <row r="58">
      <c r="A58" s="100" t="s">
        <v>104</v>
      </c>
      <c r="B58" s="11"/>
      <c r="C58" s="11"/>
      <c r="D58" s="11"/>
      <c r="E58" s="12"/>
      <c r="F58" s="24"/>
      <c r="G58" s="28"/>
    </row>
    <row r="59">
      <c r="A59" s="102" t="s">
        <v>121</v>
      </c>
      <c r="F59" s="24"/>
      <c r="G59" s="28"/>
    </row>
    <row r="60">
      <c r="A60" s="129">
        <v>26.0</v>
      </c>
      <c r="B60" s="122" t="s">
        <v>122</v>
      </c>
      <c r="C60" s="122">
        <v>10.0</v>
      </c>
      <c r="D60" s="122">
        <v>3.0</v>
      </c>
      <c r="E60" s="123" t="s">
        <v>23</v>
      </c>
      <c r="F60" s="24"/>
      <c r="G60" s="28" t="s">
        <v>23</v>
      </c>
    </row>
    <row r="61">
      <c r="A61" s="100" t="s">
        <v>123</v>
      </c>
      <c r="B61" s="11"/>
      <c r="C61" s="11"/>
      <c r="D61" s="11"/>
      <c r="E61" s="12"/>
      <c r="F61" s="24"/>
      <c r="G61" s="28"/>
    </row>
    <row r="62">
      <c r="A62" s="102" t="s">
        <v>124</v>
      </c>
      <c r="F62" s="28"/>
      <c r="G62" s="28"/>
    </row>
    <row r="63">
      <c r="A63" s="129">
        <v>1.0</v>
      </c>
      <c r="B63" s="122" t="s">
        <v>125</v>
      </c>
      <c r="C63" s="122">
        <v>13.0</v>
      </c>
      <c r="D63" s="122">
        <v>2.0</v>
      </c>
      <c r="E63" s="123" t="s">
        <v>23</v>
      </c>
      <c r="F63" s="28"/>
      <c r="G63" s="28" t="s">
        <v>23</v>
      </c>
    </row>
    <row r="64">
      <c r="A64" s="119" t="s">
        <v>104</v>
      </c>
      <c r="E64" s="9"/>
      <c r="F64" s="28"/>
      <c r="G64" s="28"/>
    </row>
    <row r="65">
      <c r="A65" s="117">
        <v>2.0</v>
      </c>
      <c r="B65" s="101" t="s">
        <v>126</v>
      </c>
      <c r="C65" s="101">
        <v>14.0</v>
      </c>
      <c r="D65" s="101">
        <v>2.0</v>
      </c>
      <c r="E65" s="118" t="s">
        <v>23</v>
      </c>
      <c r="F65" s="24"/>
      <c r="G65" s="28" t="s">
        <v>23</v>
      </c>
    </row>
    <row r="66">
      <c r="A66" s="119" t="s">
        <v>127</v>
      </c>
      <c r="E66" s="9"/>
      <c r="F66" s="24"/>
      <c r="G66" s="28"/>
    </row>
    <row r="67">
      <c r="A67" s="130">
        <v>8.0</v>
      </c>
      <c r="B67" s="125" t="s">
        <v>128</v>
      </c>
      <c r="C67" s="125">
        <v>3.0</v>
      </c>
      <c r="D67" s="125">
        <v>1.0</v>
      </c>
      <c r="E67" s="126" t="s">
        <v>23</v>
      </c>
      <c r="F67" s="24"/>
      <c r="G67" s="28"/>
    </row>
    <row r="68">
      <c r="A68" s="116" t="s">
        <v>104</v>
      </c>
      <c r="E68" s="9"/>
      <c r="F68" s="24"/>
      <c r="G68" s="28"/>
    </row>
    <row r="69">
      <c r="A69" s="130">
        <v>10.0</v>
      </c>
      <c r="B69" s="125" t="s">
        <v>115</v>
      </c>
      <c r="C69" s="125">
        <v>3.0</v>
      </c>
      <c r="D69" s="125">
        <v>4.0</v>
      </c>
      <c r="E69" s="126" t="s">
        <v>14</v>
      </c>
      <c r="F69" s="24"/>
      <c r="G69" s="28"/>
    </row>
    <row r="70">
      <c r="A70" s="116" t="s">
        <v>46</v>
      </c>
      <c r="E70" s="9"/>
      <c r="F70" s="24"/>
      <c r="G70" s="28"/>
    </row>
    <row r="71">
      <c r="A71" s="117">
        <v>16.0</v>
      </c>
      <c r="B71" s="101" t="s">
        <v>129</v>
      </c>
      <c r="C71" s="101">
        <v>10.0</v>
      </c>
      <c r="D71" s="101">
        <v>4.0</v>
      </c>
      <c r="E71" s="118" t="s">
        <v>23</v>
      </c>
      <c r="F71" s="24"/>
      <c r="G71" s="28" t="s">
        <v>23</v>
      </c>
    </row>
    <row r="72">
      <c r="A72" s="119" t="s">
        <v>130</v>
      </c>
      <c r="E72" s="9"/>
      <c r="F72" s="24"/>
      <c r="G72" s="28"/>
    </row>
    <row r="73">
      <c r="A73" s="117">
        <v>17.0</v>
      </c>
      <c r="B73" s="101" t="s">
        <v>131</v>
      </c>
      <c r="C73" s="101">
        <v>4.0</v>
      </c>
      <c r="D73" s="101">
        <v>1.0</v>
      </c>
      <c r="E73" s="118" t="s">
        <v>23</v>
      </c>
      <c r="F73" s="5"/>
      <c r="G73" s="66" t="s">
        <v>23</v>
      </c>
    </row>
    <row r="74">
      <c r="A74" s="100" t="s">
        <v>104</v>
      </c>
      <c r="B74" s="11"/>
      <c r="C74" s="11"/>
      <c r="D74" s="11"/>
      <c r="E74" s="12"/>
      <c r="F74" s="5"/>
      <c r="G74" s="66"/>
    </row>
    <row r="75">
      <c r="A75" s="131"/>
      <c r="F75" s="5"/>
      <c r="G75" s="5"/>
    </row>
    <row r="76">
      <c r="A76" s="18" t="s">
        <v>132</v>
      </c>
      <c r="F76" s="67"/>
      <c r="G76" s="24"/>
    </row>
    <row r="77">
      <c r="A77" s="132">
        <v>23.0</v>
      </c>
      <c r="B77" s="122" t="s">
        <v>133</v>
      </c>
      <c r="C77" s="122">
        <v>5.0</v>
      </c>
      <c r="D77" s="122">
        <v>2.0</v>
      </c>
      <c r="E77" s="123" t="s">
        <v>23</v>
      </c>
      <c r="F77" s="28"/>
      <c r="G77" s="28" t="s">
        <v>23</v>
      </c>
    </row>
    <row r="78">
      <c r="A78" s="119" t="s">
        <v>127</v>
      </c>
      <c r="E78" s="9"/>
      <c r="F78" s="66"/>
      <c r="G78" s="66"/>
    </row>
    <row r="79">
      <c r="A79" s="29">
        <v>24.0</v>
      </c>
      <c r="B79" s="101" t="s">
        <v>134</v>
      </c>
      <c r="C79" s="101">
        <v>4.0</v>
      </c>
      <c r="D79" s="101">
        <v>3.0</v>
      </c>
      <c r="E79" s="118" t="s">
        <v>23</v>
      </c>
      <c r="F79" s="66" t="s">
        <v>135</v>
      </c>
      <c r="G79" s="66" t="s">
        <v>23</v>
      </c>
    </row>
    <row r="80">
      <c r="A80" s="100" t="s">
        <v>127</v>
      </c>
      <c r="B80" s="11"/>
      <c r="C80" s="11"/>
      <c r="D80" s="11"/>
      <c r="E80" s="12"/>
      <c r="F80" s="66"/>
      <c r="G80" s="66"/>
    </row>
    <row r="81">
      <c r="A81" s="131"/>
      <c r="F81" s="16"/>
      <c r="G81" s="66"/>
    </row>
    <row r="82">
      <c r="A82" s="102" t="s">
        <v>136</v>
      </c>
      <c r="F82" s="16"/>
      <c r="G82" s="66"/>
    </row>
    <row r="83">
      <c r="A83" s="18" t="s">
        <v>137</v>
      </c>
      <c r="F83" s="16"/>
      <c r="G83" s="66"/>
    </row>
    <row r="84">
      <c r="A84" s="133">
        <v>9.0</v>
      </c>
      <c r="B84" s="122" t="s">
        <v>138</v>
      </c>
      <c r="C84" s="122">
        <v>6.0</v>
      </c>
      <c r="D84" s="122">
        <v>3.0</v>
      </c>
      <c r="E84" s="123" t="s">
        <v>23</v>
      </c>
      <c r="F84" s="16"/>
      <c r="G84" s="66"/>
    </row>
    <row r="85">
      <c r="A85" s="119" t="s">
        <v>139</v>
      </c>
      <c r="E85" s="9"/>
      <c r="F85" s="16"/>
      <c r="G85" s="66"/>
    </row>
    <row r="86">
      <c r="A86" s="134">
        <v>10.0</v>
      </c>
      <c r="B86" s="101" t="s">
        <v>140</v>
      </c>
      <c r="C86" s="101">
        <v>7.0</v>
      </c>
      <c r="D86" s="101">
        <v>1.0</v>
      </c>
      <c r="E86" s="118" t="s">
        <v>23</v>
      </c>
      <c r="F86" s="16"/>
      <c r="G86" s="66"/>
    </row>
    <row r="87">
      <c r="A87" s="100" t="s">
        <v>139</v>
      </c>
      <c r="B87" s="11"/>
      <c r="C87" s="11"/>
      <c r="D87" s="11"/>
      <c r="E87" s="12"/>
      <c r="F87" s="16"/>
      <c r="G87" s="66"/>
    </row>
    <row r="88">
      <c r="A88" s="135"/>
      <c r="F88" s="16"/>
      <c r="G88" s="66"/>
    </row>
    <row r="89">
      <c r="A89" s="18" t="s">
        <v>141</v>
      </c>
      <c r="F89" s="16"/>
      <c r="G89" s="66"/>
    </row>
    <row r="90">
      <c r="A90" s="133">
        <v>26.0</v>
      </c>
      <c r="B90" s="122" t="s">
        <v>142</v>
      </c>
      <c r="C90" s="122">
        <v>3.0</v>
      </c>
      <c r="D90" s="122">
        <v>2.0</v>
      </c>
      <c r="E90" s="123" t="s">
        <v>23</v>
      </c>
      <c r="F90" s="16"/>
      <c r="G90" s="66"/>
    </row>
    <row r="91">
      <c r="A91" s="119" t="s">
        <v>143</v>
      </c>
      <c r="E91" s="9"/>
      <c r="F91" s="16"/>
      <c r="G91" s="66"/>
    </row>
    <row r="92">
      <c r="A92" s="134">
        <v>27.0</v>
      </c>
      <c r="B92" s="101" t="s">
        <v>144</v>
      </c>
      <c r="C92" s="101">
        <v>1.0</v>
      </c>
      <c r="D92" s="101">
        <v>2.0</v>
      </c>
      <c r="E92" s="118" t="s">
        <v>14</v>
      </c>
      <c r="F92" s="16"/>
      <c r="G92" s="66"/>
    </row>
    <row r="93">
      <c r="A93" s="119" t="s">
        <v>143</v>
      </c>
      <c r="E93" s="9"/>
      <c r="F93" s="16"/>
      <c r="G93" s="66"/>
    </row>
    <row r="94">
      <c r="A94" s="134">
        <v>28.0</v>
      </c>
      <c r="B94" s="101" t="s">
        <v>145</v>
      </c>
      <c r="C94" s="101">
        <v>8.0</v>
      </c>
      <c r="D94" s="101">
        <v>4.0</v>
      </c>
      <c r="E94" s="118" t="s">
        <v>23</v>
      </c>
      <c r="F94" s="16"/>
      <c r="G94" s="66"/>
    </row>
    <row r="95">
      <c r="A95" s="100" t="s">
        <v>143</v>
      </c>
      <c r="B95" s="11"/>
      <c r="C95" s="11"/>
      <c r="D95" s="11"/>
      <c r="E95" s="12"/>
      <c r="F95" s="16"/>
      <c r="G95" s="66"/>
    </row>
    <row r="96">
      <c r="A96" s="135"/>
      <c r="F96" s="16"/>
      <c r="G96" s="66"/>
    </row>
    <row r="97">
      <c r="A97" s="136" t="s">
        <v>146</v>
      </c>
      <c r="C97" s="137">
        <f t="shared" ref="C97:D97" si="1">SUM(C11:C96)</f>
        <v>217</v>
      </c>
      <c r="D97" s="137">
        <f t="shared" si="1"/>
        <v>95</v>
      </c>
      <c r="E97" s="138"/>
      <c r="F97" s="5"/>
      <c r="G97" s="5"/>
    </row>
    <row r="98">
      <c r="A98" s="139" t="s">
        <v>59</v>
      </c>
      <c r="C98" s="140" t="s">
        <v>60</v>
      </c>
      <c r="F98" s="80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5.57"/>
    <col customWidth="1" min="4" max="4" width="42.29"/>
    <col customWidth="1" min="5" max="5" width="3.43"/>
    <col customWidth="1" min="6" max="6" width="6.14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COUNTIF(G5:G30,"W")&amp;"-"&amp;COUNTIF(G5:G30,"L")&amp;"-"&amp;COUNTIF(G5:G30,"T")&amp;"-"&amp;COUNTIF(G5:G30,"OTL")</f>
        <v>6-14-0-0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COUNTIF(I5:I30,"W")&amp;"-"&amp;COUNTIF(I5:I30,"L")&amp;"-"&amp;COUNTIF(I5:I30,"T")&amp;"-"&amp;COUNTIF(I5:I30,"OTL")</f>
        <v>5-13-0-0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475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23.0</v>
      </c>
      <c r="C8" s="365" t="s">
        <v>230</v>
      </c>
      <c r="D8" s="364" t="s">
        <v>421</v>
      </c>
      <c r="E8" s="365">
        <v>6.0</v>
      </c>
      <c r="F8" s="365">
        <v>8.0</v>
      </c>
      <c r="G8" s="366" t="s">
        <v>14</v>
      </c>
      <c r="H8" s="279"/>
      <c r="I8" s="13"/>
    </row>
    <row r="9">
      <c r="A9" s="326" t="s">
        <v>26</v>
      </c>
      <c r="B9" s="36">
        <v>6.0</v>
      </c>
      <c r="C9" s="327" t="s">
        <v>448</v>
      </c>
      <c r="D9" s="36" t="s">
        <v>348</v>
      </c>
      <c r="E9" s="327">
        <v>2.0</v>
      </c>
      <c r="F9" s="327">
        <v>3.0</v>
      </c>
      <c r="G9" s="328" t="s">
        <v>14</v>
      </c>
      <c r="H9" s="277"/>
      <c r="I9" s="276" t="s">
        <v>14</v>
      </c>
    </row>
    <row r="10">
      <c r="A10" s="326" t="s">
        <v>26</v>
      </c>
      <c r="B10" s="36">
        <v>8.0</v>
      </c>
      <c r="C10" s="327" t="s">
        <v>233</v>
      </c>
      <c r="D10" s="36" t="s">
        <v>421</v>
      </c>
      <c r="E10" s="327">
        <v>7.0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13.0</v>
      </c>
      <c r="C11" s="244" t="s">
        <v>374</v>
      </c>
      <c r="D11" s="245" t="s">
        <v>421</v>
      </c>
      <c r="E11" s="244">
        <v>5.0</v>
      </c>
      <c r="F11" s="244">
        <v>7.0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14.0</v>
      </c>
      <c r="C12" s="244" t="s">
        <v>226</v>
      </c>
      <c r="D12" s="245" t="s">
        <v>421</v>
      </c>
      <c r="E12" s="244">
        <v>6.0</v>
      </c>
      <c r="F12" s="244">
        <v>7.0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22.0</v>
      </c>
      <c r="C13" s="101" t="s">
        <v>469</v>
      </c>
      <c r="D13" s="245" t="s">
        <v>348</v>
      </c>
      <c r="E13" s="244">
        <v>3.0</v>
      </c>
      <c r="F13" s="244">
        <v>4.0</v>
      </c>
      <c r="G13" s="246" t="s">
        <v>14</v>
      </c>
      <c r="H13" s="279"/>
      <c r="I13" s="245" t="s">
        <v>14</v>
      </c>
    </row>
    <row r="14">
      <c r="A14" s="242" t="s">
        <v>311</v>
      </c>
      <c r="B14" s="245">
        <v>28.0</v>
      </c>
      <c r="C14" s="244" t="s">
        <v>230</v>
      </c>
      <c r="D14" s="245" t="s">
        <v>421</v>
      </c>
      <c r="E14" s="244">
        <v>3.0</v>
      </c>
      <c r="F14" s="244">
        <v>6.0</v>
      </c>
      <c r="G14" s="246" t="s">
        <v>23</v>
      </c>
      <c r="H14" s="279"/>
      <c r="I14" s="245" t="s">
        <v>23</v>
      </c>
    </row>
    <row r="15">
      <c r="A15" s="326" t="s">
        <v>37</v>
      </c>
      <c r="B15" s="36">
        <v>1.0</v>
      </c>
      <c r="C15" s="327" t="s">
        <v>407</v>
      </c>
      <c r="D15" s="36" t="s">
        <v>348</v>
      </c>
      <c r="E15" s="327">
        <v>7.0</v>
      </c>
      <c r="F15" s="327">
        <v>14.0</v>
      </c>
      <c r="G15" s="328" t="s">
        <v>14</v>
      </c>
      <c r="H15" s="279"/>
      <c r="I15" s="245" t="s">
        <v>14</v>
      </c>
    </row>
    <row r="16">
      <c r="A16" s="242" t="s">
        <v>37</v>
      </c>
      <c r="B16" s="245">
        <v>8.0</v>
      </c>
      <c r="C16" s="244" t="s">
        <v>402</v>
      </c>
      <c r="D16" s="245" t="s">
        <v>421</v>
      </c>
      <c r="E16" s="244">
        <v>5.0</v>
      </c>
      <c r="F16" s="244">
        <v>7.0</v>
      </c>
      <c r="G16" s="246" t="s">
        <v>14</v>
      </c>
      <c r="H16" s="279"/>
      <c r="I16" s="245" t="s">
        <v>14</v>
      </c>
    </row>
    <row r="17">
      <c r="A17" s="326" t="s">
        <v>37</v>
      </c>
      <c r="B17" s="36">
        <v>20.0</v>
      </c>
      <c r="C17" s="327" t="s">
        <v>399</v>
      </c>
      <c r="D17" s="36" t="s">
        <v>348</v>
      </c>
      <c r="E17" s="327">
        <v>5.0</v>
      </c>
      <c r="F17" s="327">
        <v>1.0</v>
      </c>
      <c r="G17" s="328" t="s">
        <v>23</v>
      </c>
      <c r="H17" s="279"/>
      <c r="I17" s="245" t="s">
        <v>23</v>
      </c>
    </row>
    <row r="18">
      <c r="A18" s="367" t="s">
        <v>164</v>
      </c>
      <c r="B18" s="368">
        <v>5.0</v>
      </c>
      <c r="C18" s="369" t="s">
        <v>464</v>
      </c>
      <c r="D18" s="368" t="s">
        <v>348</v>
      </c>
      <c r="E18" s="369">
        <v>8.0</v>
      </c>
      <c r="F18" s="369">
        <v>4.0</v>
      </c>
      <c r="G18" s="370" t="s">
        <v>23</v>
      </c>
      <c r="H18" s="279"/>
      <c r="I18" s="13"/>
    </row>
    <row r="19">
      <c r="A19" s="326" t="s">
        <v>39</v>
      </c>
      <c r="B19" s="36">
        <v>9.0</v>
      </c>
      <c r="C19" s="327" t="s">
        <v>384</v>
      </c>
      <c r="D19" s="36" t="s">
        <v>348</v>
      </c>
      <c r="E19" s="327">
        <v>4.0</v>
      </c>
      <c r="F19" s="327">
        <v>14.0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10.0</v>
      </c>
      <c r="C20" s="327" t="s">
        <v>425</v>
      </c>
      <c r="D20" s="36" t="s">
        <v>421</v>
      </c>
      <c r="E20" s="327">
        <v>1.0</v>
      </c>
      <c r="F20" s="327">
        <v>9.0</v>
      </c>
      <c r="G20" s="328" t="s">
        <v>14</v>
      </c>
      <c r="H20" s="279"/>
      <c r="I20" s="245" t="s">
        <v>14</v>
      </c>
    </row>
    <row r="21">
      <c r="A21" s="326" t="s">
        <v>39</v>
      </c>
      <c r="B21" s="36">
        <v>16.0</v>
      </c>
      <c r="C21" s="327" t="s">
        <v>250</v>
      </c>
      <c r="D21" s="36" t="s">
        <v>348</v>
      </c>
      <c r="E21" s="327">
        <v>3.0</v>
      </c>
      <c r="F21" s="327">
        <v>19.0</v>
      </c>
      <c r="G21" s="328" t="s">
        <v>14</v>
      </c>
      <c r="H21" s="279"/>
      <c r="I21" s="245" t="s">
        <v>14</v>
      </c>
    </row>
    <row r="22">
      <c r="A22" s="326" t="s">
        <v>39</v>
      </c>
      <c r="B22" s="336">
        <v>24.0</v>
      </c>
      <c r="C22" s="327" t="s">
        <v>120</v>
      </c>
      <c r="D22" s="36" t="s">
        <v>348</v>
      </c>
      <c r="E22" s="327">
        <v>8.0</v>
      </c>
      <c r="F22" s="327">
        <v>1.0</v>
      </c>
      <c r="G22" s="328" t="s">
        <v>23</v>
      </c>
      <c r="H22" s="279"/>
      <c r="I22" s="245" t="s">
        <v>23</v>
      </c>
    </row>
    <row r="23">
      <c r="A23" s="326" t="s">
        <v>39</v>
      </c>
      <c r="B23" s="336">
        <v>31.0</v>
      </c>
      <c r="C23" s="327" t="s">
        <v>408</v>
      </c>
      <c r="D23" s="36" t="s">
        <v>421</v>
      </c>
      <c r="E23" s="327">
        <v>6.0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9.0</v>
      </c>
      <c r="C24" s="327" t="s">
        <v>129</v>
      </c>
      <c r="D24" s="36" t="s">
        <v>348</v>
      </c>
      <c r="E24" s="327">
        <v>1.0</v>
      </c>
      <c r="F24" s="327">
        <v>8.0</v>
      </c>
      <c r="G24" s="328" t="s">
        <v>14</v>
      </c>
      <c r="H24" s="279"/>
      <c r="I24" s="245" t="s">
        <v>14</v>
      </c>
    </row>
    <row r="25">
      <c r="A25" s="242" t="s">
        <v>43</v>
      </c>
      <c r="B25" s="298">
        <v>17.0</v>
      </c>
      <c r="C25" s="244" t="s">
        <v>191</v>
      </c>
      <c r="D25" s="245" t="s">
        <v>348</v>
      </c>
      <c r="E25" s="244">
        <v>7.0</v>
      </c>
      <c r="F25" s="244">
        <v>5.0</v>
      </c>
      <c r="G25" s="246" t="s">
        <v>23</v>
      </c>
      <c r="H25" s="279"/>
      <c r="I25" s="245" t="s">
        <v>23</v>
      </c>
    </row>
    <row r="26">
      <c r="A26" s="242" t="s">
        <v>43</v>
      </c>
      <c r="B26" s="298">
        <v>22.0</v>
      </c>
      <c r="C26" s="244" t="s">
        <v>476</v>
      </c>
      <c r="D26" s="245" t="s">
        <v>421</v>
      </c>
      <c r="E26" s="244">
        <v>3.0</v>
      </c>
      <c r="F26" s="244">
        <v>4.0</v>
      </c>
      <c r="G26" s="246" t="s">
        <v>14</v>
      </c>
      <c r="H26" s="279"/>
      <c r="I26" s="245" t="s">
        <v>14</v>
      </c>
    </row>
    <row r="27">
      <c r="A27" s="285" t="s">
        <v>82</v>
      </c>
      <c r="B27" s="304">
        <v>2.0</v>
      </c>
      <c r="C27" s="258" t="s">
        <v>253</v>
      </c>
      <c r="D27" s="257" t="s">
        <v>421</v>
      </c>
      <c r="E27" s="258">
        <v>2.0</v>
      </c>
      <c r="F27" s="258">
        <v>12.0</v>
      </c>
      <c r="G27" s="259" t="s">
        <v>14</v>
      </c>
      <c r="H27" s="279"/>
      <c r="I27" s="245" t="s">
        <v>14</v>
      </c>
    </row>
    <row r="28">
      <c r="A28" s="213" t="s">
        <v>173</v>
      </c>
      <c r="B28" s="45"/>
      <c r="C28" s="45"/>
      <c r="D28" s="214" t="s">
        <v>174</v>
      </c>
      <c r="E28" s="215">
        <f t="shared" ref="E28:F28" si="1">SUM(E5:E27)</f>
        <v>92</v>
      </c>
      <c r="F28" s="215">
        <f t="shared" si="1"/>
        <v>145</v>
      </c>
      <c r="G28" s="216"/>
      <c r="H28" s="277"/>
      <c r="I28" s="325"/>
    </row>
  </sheetData>
  <mergeCells count="2">
    <mergeCell ref="A5:G6"/>
    <mergeCell ref="A28:C28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57"/>
    <col customWidth="1" min="4" max="4" width="44.57"/>
    <col customWidth="1" min="5" max="5" width="4.57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COUNTIF(G5:G31,"W")&amp;"-"&amp;COUNTIF(G5:G31,"L")&amp;"-"&amp;COUNTIF(G5:G31,"T")&amp;"-"&amp;COUNTIF(G5:G31,"OTL")</f>
        <v>5-13-2-0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COUNTIF(I5:I31,"W")&amp;"-"&amp;COUNTIF(I5:I31,"L")&amp;"-"&amp;COUNTIF(I5:I31,"T")&amp;"-"&amp;COUNTIF(I5:I31,"OTL")</f>
        <v>4-12-2-0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477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21.0</v>
      </c>
      <c r="C8" s="365" t="s">
        <v>478</v>
      </c>
      <c r="D8" s="364" t="s">
        <v>348</v>
      </c>
      <c r="E8" s="365">
        <v>0.0</v>
      </c>
      <c r="F8" s="365">
        <v>16.0</v>
      </c>
      <c r="G8" s="366" t="s">
        <v>14</v>
      </c>
      <c r="H8" s="279"/>
      <c r="I8" s="13"/>
    </row>
    <row r="9">
      <c r="A9" s="326" t="s">
        <v>311</v>
      </c>
      <c r="B9" s="36">
        <v>2.0</v>
      </c>
      <c r="C9" s="327" t="s">
        <v>448</v>
      </c>
      <c r="D9" s="36" t="s">
        <v>348</v>
      </c>
      <c r="E9" s="327">
        <v>3.0</v>
      </c>
      <c r="F9" s="327">
        <v>6.0</v>
      </c>
      <c r="G9" s="328" t="s">
        <v>23</v>
      </c>
      <c r="H9" s="277"/>
      <c r="I9" s="276" t="s">
        <v>23</v>
      </c>
    </row>
    <row r="10">
      <c r="A10" s="326" t="s">
        <v>26</v>
      </c>
      <c r="B10" s="36">
        <v>3.0</v>
      </c>
      <c r="C10" s="327" t="s">
        <v>422</v>
      </c>
      <c r="D10" s="36" t="s">
        <v>421</v>
      </c>
      <c r="E10" s="327">
        <v>7.0</v>
      </c>
      <c r="F10" s="327">
        <v>5.0</v>
      </c>
      <c r="G10" s="328" t="s">
        <v>23</v>
      </c>
      <c r="H10" s="279"/>
      <c r="I10" s="245" t="s">
        <v>23</v>
      </c>
    </row>
    <row r="11">
      <c r="A11" s="242" t="s">
        <v>26</v>
      </c>
      <c r="B11" s="245">
        <v>8.0</v>
      </c>
      <c r="C11" s="244" t="s">
        <v>425</v>
      </c>
      <c r="D11" s="245" t="s">
        <v>421</v>
      </c>
      <c r="E11" s="244">
        <v>2.0</v>
      </c>
      <c r="F11" s="244">
        <v>12.0</v>
      </c>
      <c r="G11" s="246" t="s">
        <v>14</v>
      </c>
      <c r="H11" s="279"/>
      <c r="I11" s="245" t="s">
        <v>14</v>
      </c>
    </row>
    <row r="12">
      <c r="A12" s="242" t="s">
        <v>26</v>
      </c>
      <c r="B12" s="245">
        <v>15.0</v>
      </c>
      <c r="C12" s="244" t="s">
        <v>377</v>
      </c>
      <c r="D12" s="245" t="s">
        <v>421</v>
      </c>
      <c r="E12" s="244">
        <v>1.0</v>
      </c>
      <c r="F12" s="244">
        <v>8.0</v>
      </c>
      <c r="G12" s="246" t="s">
        <v>14</v>
      </c>
      <c r="H12" s="279"/>
      <c r="I12" s="245" t="s">
        <v>14</v>
      </c>
    </row>
    <row r="13">
      <c r="A13" s="242" t="s">
        <v>26</v>
      </c>
      <c r="B13" s="245">
        <v>23.0</v>
      </c>
      <c r="C13" s="244" t="s">
        <v>254</v>
      </c>
      <c r="D13" s="245" t="s">
        <v>421</v>
      </c>
      <c r="E13" s="244">
        <v>4.0</v>
      </c>
      <c r="F13" s="244">
        <v>4.0</v>
      </c>
      <c r="G13" s="246" t="s">
        <v>35</v>
      </c>
      <c r="H13" s="279"/>
      <c r="I13" s="245" t="s">
        <v>35</v>
      </c>
    </row>
    <row r="14">
      <c r="A14" s="242" t="s">
        <v>26</v>
      </c>
      <c r="B14" s="245">
        <v>25.0</v>
      </c>
      <c r="C14" s="244" t="s">
        <v>479</v>
      </c>
      <c r="D14" s="245" t="s">
        <v>421</v>
      </c>
      <c r="E14" s="244">
        <v>7.0</v>
      </c>
      <c r="F14" s="244">
        <v>9.0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29.0</v>
      </c>
      <c r="C15" s="327" t="s">
        <v>250</v>
      </c>
      <c r="D15" s="36" t="s">
        <v>348</v>
      </c>
      <c r="E15" s="327">
        <v>6.0</v>
      </c>
      <c r="F15" s="327">
        <v>6.0</v>
      </c>
      <c r="G15" s="328" t="s">
        <v>35</v>
      </c>
      <c r="H15" s="279"/>
      <c r="I15" s="245" t="s">
        <v>35</v>
      </c>
    </row>
    <row r="16">
      <c r="A16" s="242" t="s">
        <v>37</v>
      </c>
      <c r="B16" s="245">
        <v>20.0</v>
      </c>
      <c r="C16" s="101" t="s">
        <v>384</v>
      </c>
      <c r="D16" s="245" t="s">
        <v>348</v>
      </c>
      <c r="E16" s="244">
        <v>4.0</v>
      </c>
      <c r="F16" s="244">
        <v>8.0</v>
      </c>
      <c r="G16" s="246" t="s">
        <v>14</v>
      </c>
      <c r="H16" s="279"/>
      <c r="I16" s="245" t="s">
        <v>14</v>
      </c>
    </row>
    <row r="17">
      <c r="A17" s="326" t="s">
        <v>269</v>
      </c>
      <c r="B17" s="36">
        <v>11.0</v>
      </c>
      <c r="C17" s="327" t="s">
        <v>355</v>
      </c>
      <c r="D17" s="36" t="s">
        <v>421</v>
      </c>
      <c r="E17" s="327">
        <v>5.0</v>
      </c>
      <c r="F17" s="327">
        <v>6.0</v>
      </c>
      <c r="G17" s="328" t="s">
        <v>23</v>
      </c>
      <c r="H17" s="279"/>
      <c r="I17" s="245" t="s">
        <v>23</v>
      </c>
    </row>
    <row r="18">
      <c r="A18" s="326" t="s">
        <v>39</v>
      </c>
      <c r="B18" s="36">
        <v>16.0</v>
      </c>
      <c r="C18" s="327" t="s">
        <v>449</v>
      </c>
      <c r="D18" s="36" t="s">
        <v>348</v>
      </c>
      <c r="E18" s="327">
        <v>0.0</v>
      </c>
      <c r="F18" s="327">
        <v>15.0</v>
      </c>
      <c r="G18" s="328" t="s">
        <v>14</v>
      </c>
      <c r="H18" s="279"/>
      <c r="I18" s="245" t="s">
        <v>14</v>
      </c>
    </row>
    <row r="19">
      <c r="A19" s="326" t="s">
        <v>39</v>
      </c>
      <c r="B19" s="36">
        <v>20.0</v>
      </c>
      <c r="C19" s="225" t="s">
        <v>430</v>
      </c>
      <c r="D19" s="36" t="s">
        <v>421</v>
      </c>
      <c r="E19" s="327">
        <v>4.0</v>
      </c>
      <c r="F19" s="327">
        <v>10.0</v>
      </c>
      <c r="G19" s="328" t="s">
        <v>14</v>
      </c>
      <c r="H19" s="279"/>
      <c r="I19" s="245" t="s">
        <v>14</v>
      </c>
    </row>
    <row r="20">
      <c r="A20" s="326" t="s">
        <v>39</v>
      </c>
      <c r="B20" s="36">
        <v>21.0</v>
      </c>
      <c r="C20" s="225" t="s">
        <v>480</v>
      </c>
      <c r="D20" s="36" t="s">
        <v>348</v>
      </c>
      <c r="E20" s="327">
        <v>0.0</v>
      </c>
      <c r="F20" s="327">
        <v>11.0</v>
      </c>
      <c r="G20" s="328" t="s">
        <v>14</v>
      </c>
      <c r="H20" s="279"/>
      <c r="I20" s="245" t="s">
        <v>14</v>
      </c>
    </row>
    <row r="21">
      <c r="A21" s="326" t="s">
        <v>39</v>
      </c>
      <c r="B21" s="36">
        <v>25.0</v>
      </c>
      <c r="C21" s="327" t="s">
        <v>225</v>
      </c>
      <c r="D21" s="36" t="s">
        <v>421</v>
      </c>
      <c r="E21" s="327">
        <v>4.0</v>
      </c>
      <c r="F21" s="327">
        <v>6.0</v>
      </c>
      <c r="G21" s="328" t="s">
        <v>14</v>
      </c>
      <c r="H21" s="279"/>
      <c r="I21" s="245" t="s">
        <v>14</v>
      </c>
    </row>
    <row r="22">
      <c r="A22" s="326" t="s">
        <v>43</v>
      </c>
      <c r="B22" s="336">
        <v>7.0</v>
      </c>
      <c r="C22" s="327" t="s">
        <v>440</v>
      </c>
      <c r="D22" s="36" t="s">
        <v>348</v>
      </c>
      <c r="E22" s="327">
        <v>2.0</v>
      </c>
      <c r="F22" s="327">
        <v>9.0</v>
      </c>
      <c r="G22" s="328" t="s">
        <v>14</v>
      </c>
      <c r="H22" s="279"/>
      <c r="I22" s="245" t="s">
        <v>14</v>
      </c>
    </row>
    <row r="23">
      <c r="A23" s="326" t="s">
        <v>43</v>
      </c>
      <c r="B23" s="336">
        <v>10.0</v>
      </c>
      <c r="C23" s="327" t="s">
        <v>109</v>
      </c>
      <c r="D23" s="36" t="s">
        <v>348</v>
      </c>
      <c r="E23" s="327">
        <v>3.0</v>
      </c>
      <c r="F23" s="327">
        <v>5.0</v>
      </c>
      <c r="G23" s="328" t="s">
        <v>14</v>
      </c>
      <c r="H23" s="279"/>
      <c r="I23" s="245" t="s">
        <v>14</v>
      </c>
    </row>
    <row r="24">
      <c r="A24" s="326" t="s">
        <v>43</v>
      </c>
      <c r="B24" s="336">
        <v>15.0</v>
      </c>
      <c r="C24" s="225" t="s">
        <v>374</v>
      </c>
      <c r="D24" s="36" t="s">
        <v>421</v>
      </c>
      <c r="E24" s="327">
        <v>5.0</v>
      </c>
      <c r="F24" s="327">
        <v>1.0</v>
      </c>
      <c r="G24" s="328" t="s">
        <v>23</v>
      </c>
      <c r="H24" s="279"/>
      <c r="I24" s="245" t="s">
        <v>23</v>
      </c>
    </row>
    <row r="25">
      <c r="A25" s="242" t="s">
        <v>43</v>
      </c>
      <c r="B25" s="298">
        <v>21.0</v>
      </c>
      <c r="C25" s="244" t="s">
        <v>357</v>
      </c>
      <c r="D25" s="245" t="s">
        <v>348</v>
      </c>
      <c r="E25" s="244">
        <v>0.0</v>
      </c>
      <c r="F25" s="244">
        <v>9.0</v>
      </c>
      <c r="G25" s="246" t="s">
        <v>14</v>
      </c>
      <c r="H25" s="279"/>
      <c r="I25" s="245" t="s">
        <v>14</v>
      </c>
    </row>
    <row r="26">
      <c r="A26" s="367" t="s">
        <v>240</v>
      </c>
      <c r="B26" s="379">
        <v>24.0</v>
      </c>
      <c r="C26" s="369" t="s">
        <v>350</v>
      </c>
      <c r="D26" s="368" t="s">
        <v>348</v>
      </c>
      <c r="E26" s="369">
        <v>2.0</v>
      </c>
      <c r="F26" s="369">
        <v>1.0</v>
      </c>
      <c r="G26" s="370" t="s">
        <v>23</v>
      </c>
      <c r="H26" s="279"/>
      <c r="I26" s="13"/>
    </row>
    <row r="27">
      <c r="A27" s="285" t="s">
        <v>43</v>
      </c>
      <c r="B27" s="304">
        <v>28.0</v>
      </c>
      <c r="C27" s="258" t="s">
        <v>47</v>
      </c>
      <c r="D27" s="257" t="s">
        <v>348</v>
      </c>
      <c r="E27" s="258">
        <v>1.0</v>
      </c>
      <c r="F27" s="258">
        <v>5.0</v>
      </c>
      <c r="G27" s="259" t="s">
        <v>14</v>
      </c>
      <c r="H27" s="279"/>
      <c r="I27" s="245" t="s">
        <v>14</v>
      </c>
    </row>
    <row r="28">
      <c r="A28" s="213" t="s">
        <v>173</v>
      </c>
      <c r="B28" s="45"/>
      <c r="C28" s="45"/>
      <c r="D28" s="214" t="s">
        <v>174</v>
      </c>
      <c r="E28" s="215">
        <f t="shared" ref="E28:F28" si="1">SUM(E11:E27)</f>
        <v>50</v>
      </c>
      <c r="F28" s="215">
        <f t="shared" si="1"/>
        <v>125</v>
      </c>
      <c r="G28" s="216"/>
      <c r="H28" s="277"/>
      <c r="I28" s="325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29"/>
    <col customWidth="1" min="4" max="4" width="43.71"/>
    <col customWidth="1" min="5" max="5" width="5.43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41"/>
      <c r="B1" s="142"/>
      <c r="C1" s="143" t="s">
        <v>0</v>
      </c>
      <c r="D1" s="3" t="str">
        <f>COUNTIF(G5:G33,"W")&amp;"-"&amp;COUNTIF(G5:G33,"L")&amp;"-"&amp;COUNTIF(G5:G33,"T")&amp;"-"&amp;COUNTIF(G5:G33,"OTL")</f>
        <v>10-13-2-0</v>
      </c>
      <c r="E1" s="144"/>
      <c r="F1" s="144"/>
      <c r="G1" s="145"/>
      <c r="H1" s="277"/>
      <c r="I1" s="324"/>
    </row>
    <row r="2">
      <c r="A2" s="147"/>
      <c r="B2" s="148"/>
      <c r="C2" s="94" t="s">
        <v>1</v>
      </c>
      <c r="D2" s="8" t="str">
        <f>COUNTIF(I5:I33,"W")&amp;"-"&amp;COUNTIF(I5:I33,"L")&amp;"-"&amp;COUNTIF(I5:I33,"T")&amp;"-"&amp;COUNTIF(I5:I33,"OTL")</f>
        <v>6-10-2-0</v>
      </c>
      <c r="E2" s="149"/>
      <c r="F2" s="149"/>
      <c r="G2" s="150"/>
      <c r="H2" s="277"/>
      <c r="I2" s="325"/>
    </row>
    <row r="3">
      <c r="A3" s="151"/>
      <c r="B3" s="152"/>
      <c r="C3" s="153"/>
      <c r="D3" s="154" t="s">
        <v>2</v>
      </c>
      <c r="E3" s="155"/>
      <c r="F3" s="155"/>
      <c r="G3" s="156"/>
      <c r="H3" s="277"/>
      <c r="I3" s="325"/>
    </row>
    <row r="4">
      <c r="A4" s="157"/>
      <c r="B4" s="158"/>
      <c r="C4" s="159"/>
      <c r="D4" s="160"/>
      <c r="E4" s="161"/>
      <c r="F4" s="161"/>
      <c r="G4" s="162"/>
      <c r="H4" s="277"/>
      <c r="I4" s="276" t="s">
        <v>4</v>
      </c>
    </row>
    <row r="5">
      <c r="A5" s="228" t="s">
        <v>481</v>
      </c>
      <c r="B5" s="2"/>
      <c r="C5" s="2"/>
      <c r="D5" s="2"/>
      <c r="E5" s="2"/>
      <c r="F5" s="2"/>
      <c r="G5" s="4"/>
      <c r="H5" s="278"/>
      <c r="I5" s="325"/>
    </row>
    <row r="6">
      <c r="A6" s="166"/>
      <c r="B6" s="11"/>
      <c r="C6" s="11"/>
      <c r="D6" s="11"/>
      <c r="E6" s="11"/>
      <c r="F6" s="11"/>
      <c r="G6" s="12"/>
      <c r="H6" s="278"/>
      <c r="I6" s="32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277"/>
      <c r="I7" s="325"/>
    </row>
    <row r="8">
      <c r="A8" s="363" t="s">
        <v>155</v>
      </c>
      <c r="B8" s="364">
        <v>20.0</v>
      </c>
      <c r="C8" s="365" t="s">
        <v>377</v>
      </c>
      <c r="D8" s="364" t="s">
        <v>421</v>
      </c>
      <c r="E8" s="365">
        <v>5.0</v>
      </c>
      <c r="F8" s="365">
        <v>2.0</v>
      </c>
      <c r="G8" s="366" t="s">
        <v>23</v>
      </c>
      <c r="H8" s="279"/>
      <c r="I8" s="13"/>
    </row>
    <row r="9">
      <c r="A9" s="367" t="s">
        <v>155</v>
      </c>
      <c r="B9" s="368">
        <v>22.0</v>
      </c>
      <c r="C9" s="369" t="s">
        <v>349</v>
      </c>
      <c r="D9" s="368" t="s">
        <v>421</v>
      </c>
      <c r="E9" s="369">
        <v>6.0</v>
      </c>
      <c r="F9" s="369">
        <v>0.0</v>
      </c>
      <c r="G9" s="370" t="s">
        <v>23</v>
      </c>
      <c r="H9" s="277"/>
      <c r="I9" s="325"/>
    </row>
    <row r="10">
      <c r="A10" s="367" t="s">
        <v>155</v>
      </c>
      <c r="B10" s="368">
        <v>25.0</v>
      </c>
      <c r="C10" s="369" t="s">
        <v>230</v>
      </c>
      <c r="D10" s="368" t="s">
        <v>421</v>
      </c>
      <c r="E10" s="369">
        <v>5.0</v>
      </c>
      <c r="F10" s="369">
        <v>2.0</v>
      </c>
      <c r="G10" s="370" t="s">
        <v>23</v>
      </c>
      <c r="H10" s="279"/>
      <c r="I10" s="13"/>
    </row>
    <row r="11">
      <c r="A11" s="242" t="s">
        <v>26</v>
      </c>
      <c r="B11" s="245">
        <v>1.0</v>
      </c>
      <c r="C11" s="244" t="s">
        <v>448</v>
      </c>
      <c r="D11" s="245" t="s">
        <v>348</v>
      </c>
      <c r="E11" s="244">
        <v>6.0</v>
      </c>
      <c r="F11" s="244">
        <v>2.0</v>
      </c>
      <c r="G11" s="246" t="s">
        <v>23</v>
      </c>
      <c r="H11" s="279"/>
      <c r="I11" s="245" t="s">
        <v>23</v>
      </c>
    </row>
    <row r="12">
      <c r="A12" s="367" t="s">
        <v>159</v>
      </c>
      <c r="B12" s="368">
        <v>4.0</v>
      </c>
      <c r="C12" s="369" t="s">
        <v>47</v>
      </c>
      <c r="D12" s="368" t="s">
        <v>348</v>
      </c>
      <c r="E12" s="369">
        <v>7.0</v>
      </c>
      <c r="F12" s="369">
        <v>5.0</v>
      </c>
      <c r="G12" s="370" t="s">
        <v>23</v>
      </c>
      <c r="H12" s="279"/>
      <c r="I12" s="13"/>
    </row>
    <row r="13">
      <c r="A13" s="367" t="s">
        <v>159</v>
      </c>
      <c r="B13" s="368">
        <v>5.0</v>
      </c>
      <c r="C13" s="369" t="s">
        <v>482</v>
      </c>
      <c r="D13" s="368" t="s">
        <v>348</v>
      </c>
      <c r="E13" s="369">
        <v>0.0</v>
      </c>
      <c r="F13" s="369">
        <v>14.0</v>
      </c>
      <c r="G13" s="370" t="s">
        <v>14</v>
      </c>
      <c r="H13" s="279"/>
      <c r="I13" s="13"/>
    </row>
    <row r="14">
      <c r="A14" s="242" t="s">
        <v>26</v>
      </c>
      <c r="B14" s="245">
        <v>10.0</v>
      </c>
      <c r="C14" s="244" t="s">
        <v>479</v>
      </c>
      <c r="D14" s="245" t="s">
        <v>421</v>
      </c>
      <c r="E14" s="244">
        <v>4.0</v>
      </c>
      <c r="F14" s="244">
        <v>7.0</v>
      </c>
      <c r="G14" s="246" t="s">
        <v>14</v>
      </c>
      <c r="H14" s="279"/>
      <c r="I14" s="245" t="s">
        <v>14</v>
      </c>
    </row>
    <row r="15">
      <c r="A15" s="326" t="s">
        <v>26</v>
      </c>
      <c r="B15" s="36">
        <v>15.0</v>
      </c>
      <c r="C15" s="327" t="s">
        <v>431</v>
      </c>
      <c r="D15" s="36" t="s">
        <v>348</v>
      </c>
      <c r="E15" s="327">
        <v>3.0</v>
      </c>
      <c r="F15" s="327">
        <v>3.0</v>
      </c>
      <c r="G15" s="328" t="s">
        <v>35</v>
      </c>
      <c r="H15" s="279"/>
      <c r="I15" s="245" t="s">
        <v>35</v>
      </c>
    </row>
    <row r="16">
      <c r="A16" s="242" t="s">
        <v>26</v>
      </c>
      <c r="B16" s="245">
        <v>18.0</v>
      </c>
      <c r="C16" s="244" t="s">
        <v>253</v>
      </c>
      <c r="D16" s="245" t="s">
        <v>421</v>
      </c>
      <c r="E16" s="244">
        <v>1.0</v>
      </c>
      <c r="F16" s="244">
        <v>2.0</v>
      </c>
      <c r="G16" s="246" t="s">
        <v>14</v>
      </c>
      <c r="H16" s="279"/>
      <c r="I16" s="245" t="s">
        <v>14</v>
      </c>
    </row>
    <row r="17">
      <c r="A17" s="326" t="s">
        <v>26</v>
      </c>
      <c r="B17" s="36">
        <v>26.0</v>
      </c>
      <c r="C17" s="327" t="s">
        <v>450</v>
      </c>
      <c r="D17" s="36" t="s">
        <v>421</v>
      </c>
      <c r="E17" s="327">
        <v>2.0</v>
      </c>
      <c r="F17" s="327">
        <v>8.0</v>
      </c>
      <c r="G17" s="328" t="s">
        <v>14</v>
      </c>
      <c r="H17" s="279"/>
      <c r="I17" s="245" t="s">
        <v>14</v>
      </c>
    </row>
    <row r="18">
      <c r="A18" s="326" t="s">
        <v>37</v>
      </c>
      <c r="B18" s="36">
        <v>8.0</v>
      </c>
      <c r="C18" s="225" t="s">
        <v>437</v>
      </c>
      <c r="D18" s="36" t="s">
        <v>348</v>
      </c>
      <c r="E18" s="327">
        <v>6.0</v>
      </c>
      <c r="F18" s="327">
        <v>8.0</v>
      </c>
      <c r="G18" s="328" t="s">
        <v>14</v>
      </c>
      <c r="H18" s="279"/>
      <c r="I18" s="245" t="s">
        <v>14</v>
      </c>
    </row>
    <row r="19">
      <c r="A19" s="326" t="s">
        <v>37</v>
      </c>
      <c r="B19" s="36">
        <v>9.0</v>
      </c>
      <c r="C19" s="225" t="s">
        <v>471</v>
      </c>
      <c r="D19" s="36" t="s">
        <v>421</v>
      </c>
      <c r="E19" s="327">
        <v>9.0</v>
      </c>
      <c r="F19" s="327">
        <v>4.0</v>
      </c>
      <c r="G19" s="328" t="s">
        <v>23</v>
      </c>
      <c r="H19" s="279"/>
      <c r="I19" s="245" t="s">
        <v>23</v>
      </c>
    </row>
    <row r="20">
      <c r="A20" s="326" t="s">
        <v>39</v>
      </c>
      <c r="B20" s="36">
        <v>7.0</v>
      </c>
      <c r="C20" s="327" t="s">
        <v>254</v>
      </c>
      <c r="D20" s="36" t="s">
        <v>421</v>
      </c>
      <c r="E20" s="327">
        <v>6.0</v>
      </c>
      <c r="F20" s="327">
        <v>5.0</v>
      </c>
      <c r="G20" s="328" t="s">
        <v>23</v>
      </c>
      <c r="H20" s="279"/>
      <c r="I20" s="245" t="s">
        <v>23</v>
      </c>
    </row>
    <row r="21">
      <c r="A21" s="326" t="s">
        <v>39</v>
      </c>
      <c r="B21" s="36">
        <v>11.0</v>
      </c>
      <c r="C21" s="327" t="s">
        <v>449</v>
      </c>
      <c r="D21" s="36" t="s">
        <v>348</v>
      </c>
      <c r="E21" s="327">
        <v>4.0</v>
      </c>
      <c r="F21" s="327">
        <v>10.0</v>
      </c>
      <c r="G21" s="328" t="s">
        <v>14</v>
      </c>
      <c r="H21" s="279"/>
      <c r="I21" s="245" t="s">
        <v>14</v>
      </c>
    </row>
    <row r="22">
      <c r="A22" s="326" t="s">
        <v>39</v>
      </c>
      <c r="B22" s="336">
        <v>12.0</v>
      </c>
      <c r="C22" s="327" t="s">
        <v>483</v>
      </c>
      <c r="D22" s="36" t="s">
        <v>421</v>
      </c>
      <c r="E22" s="327">
        <v>6.0</v>
      </c>
      <c r="F22" s="327">
        <v>1.0</v>
      </c>
      <c r="G22" s="328" t="s">
        <v>23</v>
      </c>
      <c r="H22" s="279"/>
      <c r="I22" s="245" t="s">
        <v>23</v>
      </c>
    </row>
    <row r="23">
      <c r="A23" s="326" t="s">
        <v>39</v>
      </c>
      <c r="B23" s="336">
        <v>20.0</v>
      </c>
      <c r="C23" s="327" t="s">
        <v>484</v>
      </c>
      <c r="D23" s="36" t="s">
        <v>348</v>
      </c>
      <c r="E23" s="327">
        <v>4.0</v>
      </c>
      <c r="F23" s="327">
        <v>7.0</v>
      </c>
      <c r="G23" s="328" t="s">
        <v>14</v>
      </c>
      <c r="H23" s="279"/>
      <c r="I23" s="245" t="s">
        <v>14</v>
      </c>
    </row>
    <row r="24">
      <c r="A24" s="326" t="s">
        <v>39</v>
      </c>
      <c r="B24" s="336">
        <v>27.0</v>
      </c>
      <c r="C24" s="327" t="s">
        <v>425</v>
      </c>
      <c r="D24" s="36" t="s">
        <v>421</v>
      </c>
      <c r="E24" s="327">
        <v>3.0</v>
      </c>
      <c r="F24" s="327">
        <v>3.0</v>
      </c>
      <c r="G24" s="328" t="s">
        <v>35</v>
      </c>
      <c r="H24" s="279"/>
      <c r="I24" s="245" t="s">
        <v>35</v>
      </c>
    </row>
    <row r="25">
      <c r="A25" s="242" t="s">
        <v>43</v>
      </c>
      <c r="B25" s="298">
        <v>4.0</v>
      </c>
      <c r="C25" s="244" t="s">
        <v>440</v>
      </c>
      <c r="D25" s="245" t="s">
        <v>348</v>
      </c>
      <c r="E25" s="244">
        <v>7.0</v>
      </c>
      <c r="F25" s="244">
        <v>1.0</v>
      </c>
      <c r="G25" s="246" t="s">
        <v>23</v>
      </c>
      <c r="H25" s="279"/>
      <c r="I25" s="245" t="s">
        <v>23</v>
      </c>
    </row>
    <row r="26">
      <c r="A26" s="367" t="s">
        <v>240</v>
      </c>
      <c r="B26" s="379">
        <v>6.0</v>
      </c>
      <c r="C26" s="369" t="s">
        <v>485</v>
      </c>
      <c r="D26" s="368" t="s">
        <v>348</v>
      </c>
      <c r="E26" s="369">
        <v>1.0</v>
      </c>
      <c r="F26" s="369">
        <v>6.0</v>
      </c>
      <c r="G26" s="370" t="s">
        <v>14</v>
      </c>
      <c r="H26" s="279"/>
      <c r="I26" s="13"/>
    </row>
    <row r="27">
      <c r="A27" s="242" t="s">
        <v>43</v>
      </c>
      <c r="B27" s="298">
        <v>8.0</v>
      </c>
      <c r="C27" s="244" t="s">
        <v>250</v>
      </c>
      <c r="D27" s="245" t="s">
        <v>348</v>
      </c>
      <c r="E27" s="244">
        <v>7.0</v>
      </c>
      <c r="F27" s="244">
        <v>0.0</v>
      </c>
      <c r="G27" s="246" t="s">
        <v>23</v>
      </c>
      <c r="H27" s="279"/>
      <c r="I27" s="245" t="s">
        <v>23</v>
      </c>
    </row>
    <row r="28">
      <c r="A28" s="242" t="s">
        <v>43</v>
      </c>
      <c r="B28" s="298">
        <v>12.0</v>
      </c>
      <c r="C28" s="101" t="s">
        <v>480</v>
      </c>
      <c r="D28" s="245" t="s">
        <v>348</v>
      </c>
      <c r="E28" s="244">
        <v>7.0</v>
      </c>
      <c r="F28" s="244">
        <v>12.0</v>
      </c>
      <c r="G28" s="246" t="s">
        <v>14</v>
      </c>
      <c r="H28" s="279"/>
      <c r="I28" s="245" t="s">
        <v>14</v>
      </c>
    </row>
    <row r="29">
      <c r="A29" s="242" t="s">
        <v>43</v>
      </c>
      <c r="B29" s="298">
        <v>16.0</v>
      </c>
      <c r="C29" s="244" t="s">
        <v>355</v>
      </c>
      <c r="D29" s="245" t="s">
        <v>421</v>
      </c>
      <c r="E29" s="244">
        <v>4.0</v>
      </c>
      <c r="F29" s="244">
        <v>5.0</v>
      </c>
      <c r="G29" s="246" t="s">
        <v>14</v>
      </c>
      <c r="H29" s="279"/>
      <c r="I29" s="245" t="s">
        <v>14</v>
      </c>
    </row>
    <row r="30">
      <c r="A30" s="367" t="s">
        <v>240</v>
      </c>
      <c r="B30" s="379">
        <v>17.0</v>
      </c>
      <c r="C30" s="369" t="s">
        <v>456</v>
      </c>
      <c r="D30" s="368" t="s">
        <v>348</v>
      </c>
      <c r="E30" s="369">
        <v>3.0</v>
      </c>
      <c r="F30" s="369">
        <v>16.0</v>
      </c>
      <c r="G30" s="370" t="s">
        <v>14</v>
      </c>
      <c r="H30" s="279"/>
      <c r="I30" s="13"/>
    </row>
    <row r="31">
      <c r="A31" s="242" t="s">
        <v>43</v>
      </c>
      <c r="B31" s="298">
        <v>24.0</v>
      </c>
      <c r="C31" s="101" t="s">
        <v>486</v>
      </c>
      <c r="D31" s="245" t="s">
        <v>421</v>
      </c>
      <c r="E31" s="244">
        <v>4.0</v>
      </c>
      <c r="F31" s="244">
        <v>9.0</v>
      </c>
      <c r="G31" s="246" t="s">
        <v>14</v>
      </c>
      <c r="H31" s="279"/>
      <c r="I31" s="245" t="s">
        <v>14</v>
      </c>
    </row>
    <row r="32">
      <c r="A32" s="285" t="s">
        <v>82</v>
      </c>
      <c r="B32" s="304">
        <v>1.0</v>
      </c>
      <c r="C32" s="258" t="s">
        <v>357</v>
      </c>
      <c r="D32" s="257" t="s">
        <v>348</v>
      </c>
      <c r="E32" s="258">
        <v>6.0</v>
      </c>
      <c r="F32" s="258">
        <v>7.0</v>
      </c>
      <c r="G32" s="259" t="s">
        <v>14</v>
      </c>
      <c r="H32" s="279"/>
      <c r="I32" s="245" t="s">
        <v>14</v>
      </c>
    </row>
    <row r="33">
      <c r="A33" s="213" t="s">
        <v>286</v>
      </c>
      <c r="B33" s="45"/>
      <c r="C33" s="45"/>
      <c r="D33" s="214" t="s">
        <v>174</v>
      </c>
      <c r="E33" s="215">
        <f t="shared" ref="E33:F33" si="1">SUM(E7:E32)</f>
        <v>116</v>
      </c>
      <c r="F33" s="215">
        <f t="shared" si="1"/>
        <v>139</v>
      </c>
      <c r="G33" s="216"/>
      <c r="H33" s="277"/>
      <c r="I33" s="325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7.14"/>
    <col customWidth="1" min="9" max="9" width="7.57"/>
  </cols>
  <sheetData>
    <row r="1">
      <c r="A1" s="141"/>
      <c r="B1" s="142"/>
      <c r="C1" s="143" t="s">
        <v>0</v>
      </c>
      <c r="D1" s="3" t="str">
        <f>COUNTIF(G8:G47,"W")&amp;"-"&amp;COUNTIF(G8:G47,"L")&amp;"-"&amp;COUNTIF(G8:G47,"T")&amp;"-"&amp;COUNTIF(G8:G47,"OTL")</f>
        <v>25-4-0-1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COUNTIF(I8:I47,"W")&amp;"-"&amp;COUNTIF(I8:I47,"L")&amp;"-"&amp;COUNTIF(I8:I47,"T")&amp;"-"&amp;COUNTIF(I8:I47,"OTL")</f>
        <v>17-0-0-1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164" t="s">
        <v>147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172" t="s">
        <v>151</v>
      </c>
      <c r="B9" s="173">
        <v>15.0</v>
      </c>
      <c r="C9" s="104" t="s">
        <v>152</v>
      </c>
      <c r="D9" s="174" t="s">
        <v>32</v>
      </c>
      <c r="E9" s="104">
        <v>8.0</v>
      </c>
      <c r="F9" s="104">
        <v>5.0</v>
      </c>
      <c r="G9" s="105" t="s">
        <v>23</v>
      </c>
      <c r="H9" s="146"/>
      <c r="I9" s="5"/>
    </row>
    <row r="10">
      <c r="A10" s="175" t="s">
        <v>151</v>
      </c>
      <c r="B10" s="176">
        <v>16.0</v>
      </c>
      <c r="C10" s="108" t="s">
        <v>153</v>
      </c>
      <c r="D10" s="177" t="s">
        <v>32</v>
      </c>
      <c r="E10" s="108">
        <v>15.0</v>
      </c>
      <c r="F10" s="108">
        <v>0.0</v>
      </c>
      <c r="G10" s="109" t="s">
        <v>23</v>
      </c>
      <c r="H10" s="171"/>
      <c r="I10" s="24"/>
    </row>
    <row r="11">
      <c r="A11" s="175" t="s">
        <v>151</v>
      </c>
      <c r="B11" s="176">
        <v>16.0</v>
      </c>
      <c r="C11" s="108" t="s">
        <v>33</v>
      </c>
      <c r="D11" s="177" t="s">
        <v>32</v>
      </c>
      <c r="E11" s="108">
        <v>12.0</v>
      </c>
      <c r="F11" s="108">
        <v>1.0</v>
      </c>
      <c r="G11" s="109" t="s">
        <v>23</v>
      </c>
      <c r="H11" s="171"/>
      <c r="I11" s="24"/>
    </row>
    <row r="12">
      <c r="A12" s="178" t="s">
        <v>151</v>
      </c>
      <c r="B12" s="179">
        <v>17.0</v>
      </c>
      <c r="C12" s="180" t="s">
        <v>154</v>
      </c>
      <c r="D12" s="181" t="s">
        <v>32</v>
      </c>
      <c r="E12" s="180">
        <v>8.0</v>
      </c>
      <c r="F12" s="180">
        <v>0.0</v>
      </c>
      <c r="G12" s="182" t="s">
        <v>23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72" t="s">
        <v>12</v>
      </c>
      <c r="B14" s="184">
        <v>29.0</v>
      </c>
      <c r="C14" s="101" t="s">
        <v>15</v>
      </c>
      <c r="D14" s="26" t="s">
        <v>107</v>
      </c>
      <c r="E14" s="101">
        <v>4.0</v>
      </c>
      <c r="F14" s="101">
        <v>3.0</v>
      </c>
      <c r="G14" s="118" t="s">
        <v>23</v>
      </c>
      <c r="H14" s="171"/>
      <c r="I14" s="28" t="s">
        <v>23</v>
      </c>
    </row>
    <row r="15">
      <c r="A15" s="185" t="s">
        <v>155</v>
      </c>
      <c r="B15" s="186">
        <v>1.0</v>
      </c>
      <c r="C15" s="125" t="s">
        <v>156</v>
      </c>
      <c r="D15" s="187" t="s">
        <v>104</v>
      </c>
      <c r="E15" s="125">
        <v>1.0</v>
      </c>
      <c r="F15" s="125">
        <v>5.0</v>
      </c>
      <c r="G15" s="126" t="s">
        <v>23</v>
      </c>
      <c r="H15" s="188" t="s">
        <v>157</v>
      </c>
      <c r="I15" s="28"/>
    </row>
    <row r="16">
      <c r="A16" s="72" t="s">
        <v>17</v>
      </c>
      <c r="B16" s="184">
        <v>7.0</v>
      </c>
      <c r="C16" s="101" t="s">
        <v>120</v>
      </c>
      <c r="D16" s="26" t="s">
        <v>104</v>
      </c>
      <c r="E16" s="101">
        <v>19.0</v>
      </c>
      <c r="F16" s="101">
        <v>2.0</v>
      </c>
      <c r="G16" s="118" t="s">
        <v>23</v>
      </c>
      <c r="H16" s="171"/>
      <c r="I16" s="28" t="s">
        <v>23</v>
      </c>
    </row>
    <row r="17">
      <c r="A17" s="72" t="s">
        <v>17</v>
      </c>
      <c r="B17" s="189">
        <v>8.0</v>
      </c>
      <c r="C17" s="101" t="s">
        <v>105</v>
      </c>
      <c r="D17" s="26" t="s">
        <v>104</v>
      </c>
      <c r="E17" s="101">
        <v>6.0</v>
      </c>
      <c r="F17" s="101">
        <v>2.0</v>
      </c>
      <c r="G17" s="118" t="s">
        <v>23</v>
      </c>
      <c r="H17" s="171"/>
      <c r="I17" s="28" t="s">
        <v>23</v>
      </c>
    </row>
    <row r="18">
      <c r="A18" s="72" t="s">
        <v>17</v>
      </c>
      <c r="B18" s="189">
        <v>13.0</v>
      </c>
      <c r="C18" s="101" t="s">
        <v>45</v>
      </c>
      <c r="D18" s="26" t="s">
        <v>19</v>
      </c>
      <c r="E18" s="101">
        <v>7.0</v>
      </c>
      <c r="F18" s="101">
        <v>1.0</v>
      </c>
      <c r="G18" s="118" t="s">
        <v>23</v>
      </c>
      <c r="H18" s="171"/>
      <c r="I18" s="28" t="s">
        <v>23</v>
      </c>
    </row>
    <row r="19">
      <c r="A19" s="72" t="s">
        <v>17</v>
      </c>
      <c r="B19" s="189">
        <v>15.0</v>
      </c>
      <c r="C19" s="101" t="s">
        <v>112</v>
      </c>
      <c r="D19" s="26" t="s">
        <v>104</v>
      </c>
      <c r="E19" s="101">
        <v>13.0</v>
      </c>
      <c r="F19" s="101">
        <v>1.0</v>
      </c>
      <c r="G19" s="118" t="s">
        <v>23</v>
      </c>
      <c r="H19" s="190"/>
      <c r="I19" s="28" t="s">
        <v>23</v>
      </c>
    </row>
    <row r="20">
      <c r="A20" s="72" t="s">
        <v>17</v>
      </c>
      <c r="B20" s="189">
        <v>22.0</v>
      </c>
      <c r="C20" s="101" t="s">
        <v>111</v>
      </c>
      <c r="D20" s="26" t="s">
        <v>104</v>
      </c>
      <c r="E20" s="101">
        <v>6.0</v>
      </c>
      <c r="F20" s="101">
        <v>4.0</v>
      </c>
      <c r="G20" s="118" t="s">
        <v>23</v>
      </c>
      <c r="H20" s="188"/>
      <c r="I20" s="28" t="s">
        <v>23</v>
      </c>
    </row>
    <row r="21">
      <c r="A21" s="185" t="s">
        <v>155</v>
      </c>
      <c r="B21" s="191">
        <v>29.0</v>
      </c>
      <c r="C21" s="125" t="s">
        <v>20</v>
      </c>
      <c r="D21" s="187" t="s">
        <v>104</v>
      </c>
      <c r="E21" s="125">
        <v>0.0</v>
      </c>
      <c r="F21" s="125">
        <v>6.0</v>
      </c>
      <c r="G21" s="126" t="s">
        <v>14</v>
      </c>
      <c r="H21" s="190"/>
      <c r="I21" s="28"/>
    </row>
    <row r="22">
      <c r="A22" s="72" t="s">
        <v>26</v>
      </c>
      <c r="B22" s="189">
        <v>3.0</v>
      </c>
      <c r="C22" s="101" t="s">
        <v>158</v>
      </c>
      <c r="D22" s="26" t="s">
        <v>107</v>
      </c>
      <c r="E22" s="101">
        <v>6.0</v>
      </c>
      <c r="F22" s="101">
        <v>1.0</v>
      </c>
      <c r="G22" s="118" t="s">
        <v>23</v>
      </c>
      <c r="H22" s="188"/>
      <c r="I22" s="28" t="s">
        <v>23</v>
      </c>
    </row>
    <row r="23">
      <c r="A23" s="72" t="s">
        <v>26</v>
      </c>
      <c r="B23" s="189">
        <v>10.0</v>
      </c>
      <c r="C23" s="101" t="s">
        <v>131</v>
      </c>
      <c r="D23" s="26" t="s">
        <v>104</v>
      </c>
      <c r="E23" s="101">
        <v>5.0</v>
      </c>
      <c r="F23" s="101">
        <v>0.0</v>
      </c>
      <c r="G23" s="118" t="s">
        <v>23</v>
      </c>
      <c r="H23" s="171"/>
      <c r="I23" s="28" t="s">
        <v>23</v>
      </c>
    </row>
    <row r="24">
      <c r="A24" s="72" t="s">
        <v>26</v>
      </c>
      <c r="B24" s="189">
        <v>11.0</v>
      </c>
      <c r="C24" s="101" t="s">
        <v>129</v>
      </c>
      <c r="D24" s="26" t="s">
        <v>130</v>
      </c>
      <c r="E24" s="101">
        <v>14.0</v>
      </c>
      <c r="F24" s="101">
        <v>0.0</v>
      </c>
      <c r="G24" s="118" t="s">
        <v>23</v>
      </c>
      <c r="H24" s="171"/>
      <c r="I24" s="28" t="s">
        <v>23</v>
      </c>
    </row>
    <row r="25">
      <c r="A25" s="192"/>
      <c r="H25" s="171"/>
      <c r="I25" s="28"/>
    </row>
    <row r="26">
      <c r="A26" s="192" t="s">
        <v>70</v>
      </c>
      <c r="H26" s="171"/>
      <c r="I26" s="28"/>
    </row>
    <row r="27">
      <c r="A27" s="193" t="s">
        <v>159</v>
      </c>
      <c r="B27" s="194">
        <v>17.0</v>
      </c>
      <c r="C27" s="113" t="s">
        <v>29</v>
      </c>
      <c r="D27" s="195" t="s">
        <v>160</v>
      </c>
      <c r="E27" s="113">
        <v>1.0</v>
      </c>
      <c r="F27" s="113">
        <v>4.0</v>
      </c>
      <c r="G27" s="114" t="s">
        <v>14</v>
      </c>
      <c r="H27" s="171"/>
      <c r="I27" s="28"/>
    </row>
    <row r="28">
      <c r="A28" s="185" t="s">
        <v>159</v>
      </c>
      <c r="B28" s="191">
        <v>18.0</v>
      </c>
      <c r="C28" s="125" t="s">
        <v>161</v>
      </c>
      <c r="D28" s="187" t="s">
        <v>160</v>
      </c>
      <c r="E28" s="125">
        <v>4.0</v>
      </c>
      <c r="F28" s="125">
        <v>3.0</v>
      </c>
      <c r="G28" s="126" t="s">
        <v>23</v>
      </c>
      <c r="H28" s="171"/>
      <c r="I28" s="28"/>
    </row>
    <row r="29">
      <c r="A29" s="196" t="s">
        <v>159</v>
      </c>
      <c r="B29" s="197">
        <v>19.0</v>
      </c>
      <c r="C29" s="198" t="s">
        <v>162</v>
      </c>
      <c r="D29" s="199" t="s">
        <v>160</v>
      </c>
      <c r="E29" s="198">
        <v>8.0</v>
      </c>
      <c r="F29" s="198">
        <v>3.0</v>
      </c>
      <c r="G29" s="200" t="s">
        <v>23</v>
      </c>
      <c r="H29" s="171"/>
      <c r="I29" s="28"/>
    </row>
    <row r="30">
      <c r="A30" s="72"/>
      <c r="H30" s="171"/>
      <c r="I30" s="28"/>
    </row>
    <row r="31">
      <c r="A31" s="72" t="s">
        <v>37</v>
      </c>
      <c r="B31" s="184">
        <v>2.0</v>
      </c>
      <c r="C31" s="101" t="s">
        <v>27</v>
      </c>
      <c r="D31" s="26" t="s">
        <v>104</v>
      </c>
      <c r="E31" s="101">
        <v>6.0</v>
      </c>
      <c r="F31" s="101">
        <v>2.0</v>
      </c>
      <c r="G31" s="118" t="s">
        <v>23</v>
      </c>
      <c r="H31" s="171"/>
      <c r="I31" s="28" t="s">
        <v>23</v>
      </c>
    </row>
    <row r="32">
      <c r="A32" s="72" t="s">
        <v>37</v>
      </c>
      <c r="B32" s="184">
        <v>8.0</v>
      </c>
      <c r="C32" s="101" t="s">
        <v>163</v>
      </c>
      <c r="D32" s="26" t="s">
        <v>104</v>
      </c>
      <c r="E32" s="101">
        <v>10.0</v>
      </c>
      <c r="F32" s="101">
        <v>2.0</v>
      </c>
      <c r="G32" s="118" t="s">
        <v>23</v>
      </c>
      <c r="H32" s="171"/>
      <c r="I32" s="28" t="s">
        <v>23</v>
      </c>
    </row>
    <row r="33">
      <c r="A33" s="72" t="s">
        <v>39</v>
      </c>
      <c r="B33" s="184">
        <v>21.0</v>
      </c>
      <c r="C33" s="101" t="s">
        <v>122</v>
      </c>
      <c r="D33" s="26" t="s">
        <v>123</v>
      </c>
      <c r="E33" s="101">
        <v>11.0</v>
      </c>
      <c r="F33" s="101">
        <v>1.0</v>
      </c>
      <c r="G33" s="118" t="s">
        <v>23</v>
      </c>
      <c r="H33" s="171"/>
      <c r="I33" s="28" t="s">
        <v>23</v>
      </c>
    </row>
    <row r="34">
      <c r="A34" s="185" t="s">
        <v>164</v>
      </c>
      <c r="B34" s="186">
        <v>28.0</v>
      </c>
      <c r="C34" s="125" t="s">
        <v>29</v>
      </c>
      <c r="D34" s="187" t="s">
        <v>114</v>
      </c>
      <c r="E34" s="125">
        <v>2.0</v>
      </c>
      <c r="F34" s="125">
        <v>4.0</v>
      </c>
      <c r="G34" s="126" t="s">
        <v>14</v>
      </c>
      <c r="H34" s="188"/>
      <c r="I34" s="28"/>
    </row>
    <row r="35">
      <c r="A35" s="72" t="s">
        <v>43</v>
      </c>
      <c r="B35" s="184">
        <v>1.0</v>
      </c>
      <c r="C35" s="101" t="s">
        <v>125</v>
      </c>
      <c r="D35" s="26" t="s">
        <v>104</v>
      </c>
      <c r="E35" s="101">
        <v>6.0</v>
      </c>
      <c r="F35" s="101">
        <v>3.0</v>
      </c>
      <c r="G35" s="118" t="s">
        <v>23</v>
      </c>
      <c r="H35" s="171"/>
      <c r="I35" s="28" t="s">
        <v>23</v>
      </c>
    </row>
    <row r="36">
      <c r="A36" s="72" t="s">
        <v>43</v>
      </c>
      <c r="B36" s="184">
        <v>3.0</v>
      </c>
      <c r="C36" s="101" t="s">
        <v>126</v>
      </c>
      <c r="D36" s="26" t="s">
        <v>127</v>
      </c>
      <c r="E36" s="101">
        <v>6.0</v>
      </c>
      <c r="F36" s="101">
        <v>5.0</v>
      </c>
      <c r="G36" s="118" t="s">
        <v>23</v>
      </c>
      <c r="H36" s="188" t="s">
        <v>165</v>
      </c>
      <c r="I36" s="28" t="s">
        <v>23</v>
      </c>
    </row>
    <row r="37">
      <c r="A37" s="72" t="s">
        <v>43</v>
      </c>
      <c r="B37" s="184">
        <v>9.0</v>
      </c>
      <c r="C37" s="101" t="s">
        <v>48</v>
      </c>
      <c r="D37" s="26" t="s">
        <v>104</v>
      </c>
      <c r="E37" s="101">
        <v>2.0</v>
      </c>
      <c r="F37" s="101">
        <v>3.0</v>
      </c>
      <c r="G37" s="118" t="s">
        <v>40</v>
      </c>
      <c r="H37" s="171"/>
      <c r="I37" s="28" t="s">
        <v>40</v>
      </c>
    </row>
    <row r="38">
      <c r="A38" s="201" t="s">
        <v>43</v>
      </c>
      <c r="B38" s="202">
        <v>10.0</v>
      </c>
      <c r="C38" s="203" t="s">
        <v>109</v>
      </c>
      <c r="D38" s="204" t="s">
        <v>166</v>
      </c>
      <c r="E38" s="203">
        <v>7.0</v>
      </c>
      <c r="F38" s="203">
        <v>3.0</v>
      </c>
      <c r="G38" s="205" t="s">
        <v>23</v>
      </c>
      <c r="H38" s="171"/>
      <c r="I38" s="28" t="s">
        <v>23</v>
      </c>
    </row>
    <row r="39">
      <c r="A39" s="206"/>
      <c r="B39" s="2"/>
      <c r="C39" s="2"/>
      <c r="D39" s="2"/>
      <c r="E39" s="2"/>
      <c r="F39" s="2"/>
      <c r="G39" s="2"/>
      <c r="H39" s="146"/>
      <c r="I39" s="5"/>
    </row>
    <row r="40">
      <c r="A40" s="207" t="s">
        <v>167</v>
      </c>
      <c r="B40" s="11"/>
      <c r="C40" s="11"/>
      <c r="D40" s="11"/>
      <c r="E40" s="11"/>
      <c r="F40" s="11"/>
      <c r="G40" s="12"/>
      <c r="H40" s="208"/>
      <c r="I40" s="24"/>
    </row>
    <row r="41">
      <c r="A41" s="20" t="s">
        <v>43</v>
      </c>
      <c r="B41" s="209">
        <v>17.0</v>
      </c>
      <c r="C41" s="122" t="s">
        <v>168</v>
      </c>
      <c r="D41" s="209" t="s">
        <v>127</v>
      </c>
      <c r="E41" s="122">
        <v>3.0</v>
      </c>
      <c r="F41" s="122">
        <v>0.0</v>
      </c>
      <c r="G41" s="123" t="s">
        <v>23</v>
      </c>
      <c r="H41" s="188"/>
      <c r="I41" s="28" t="s">
        <v>23</v>
      </c>
    </row>
    <row r="42">
      <c r="A42" s="210" t="s">
        <v>43</v>
      </c>
      <c r="B42" s="204">
        <v>18.0</v>
      </c>
      <c r="C42" s="203" t="s">
        <v>169</v>
      </c>
      <c r="D42" s="204" t="s">
        <v>127</v>
      </c>
      <c r="E42" s="203">
        <v>4.0</v>
      </c>
      <c r="F42" s="203">
        <v>1.0</v>
      </c>
      <c r="G42" s="205" t="s">
        <v>23</v>
      </c>
      <c r="H42" s="163"/>
      <c r="I42" s="66" t="s">
        <v>23</v>
      </c>
    </row>
    <row r="43">
      <c r="A43" s="134"/>
      <c r="H43" s="163"/>
      <c r="I43" s="66"/>
    </row>
    <row r="44">
      <c r="A44" s="211" t="s">
        <v>170</v>
      </c>
      <c r="G44" s="9"/>
      <c r="H44" s="163"/>
      <c r="I44" s="66"/>
    </row>
    <row r="45">
      <c r="A45" s="133" t="s">
        <v>43</v>
      </c>
      <c r="B45" s="209">
        <v>23.0</v>
      </c>
      <c r="C45" s="122" t="s">
        <v>171</v>
      </c>
      <c r="D45" s="209" t="s">
        <v>32</v>
      </c>
      <c r="E45" s="122">
        <v>4.0</v>
      </c>
      <c r="F45" s="122">
        <v>1.0</v>
      </c>
      <c r="G45" s="123" t="s">
        <v>23</v>
      </c>
      <c r="H45" s="16"/>
      <c r="I45" s="66"/>
    </row>
    <row r="46">
      <c r="A46" s="210" t="s">
        <v>43</v>
      </c>
      <c r="B46" s="212">
        <v>24.0</v>
      </c>
      <c r="C46" s="203" t="s">
        <v>172</v>
      </c>
      <c r="D46" s="204" t="s">
        <v>32</v>
      </c>
      <c r="E46" s="203">
        <v>2.0</v>
      </c>
      <c r="F46" s="203">
        <v>3.0</v>
      </c>
      <c r="G46" s="205" t="s">
        <v>14</v>
      </c>
      <c r="H46" s="16"/>
      <c r="I46" s="66"/>
    </row>
    <row r="47">
      <c r="A47" s="210"/>
      <c r="B47" s="11"/>
      <c r="C47" s="11"/>
      <c r="D47" s="11"/>
      <c r="E47" s="11"/>
      <c r="F47" s="11"/>
      <c r="G47" s="11"/>
      <c r="H47" s="163"/>
      <c r="I47" s="66"/>
    </row>
    <row r="48">
      <c r="A48" s="213" t="s">
        <v>173</v>
      </c>
      <c r="B48" s="45"/>
      <c r="C48" s="45"/>
      <c r="D48" s="214" t="s">
        <v>174</v>
      </c>
      <c r="E48" s="215">
        <f t="shared" ref="E48:F48" si="1">SUM(E8:E47)</f>
        <v>200</v>
      </c>
      <c r="F48" s="215">
        <f t="shared" si="1"/>
        <v>69</v>
      </c>
      <c r="G48" s="216"/>
      <c r="H48" s="146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1"/>
      <c r="B1" s="142"/>
      <c r="C1" s="143" t="s">
        <v>0</v>
      </c>
      <c r="D1" s="3" t="str">
        <f>COUNTIF(G8:G36,"W")&amp;"-"&amp;COUNTIF(G8:G36,"L")&amp;"-"&amp;COUNTIF(G8:G36,"T")&amp;"-"&amp;COUNTIF(G8:G36,"OTL")</f>
        <v>18-6-0-1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COUNTIF(I8:I36,"W")&amp;"-"&amp;COUNTIF(I8:I36,"L")&amp;"-"&amp;COUNTIF(I8:I36,"T")&amp;"-"&amp;COUNTIF(I8:I36,"OTL")</f>
        <v>13-1-0-1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164" t="s">
        <v>175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172" t="s">
        <v>151</v>
      </c>
      <c r="B9" s="173">
        <v>16.0</v>
      </c>
      <c r="C9" s="104" t="s">
        <v>176</v>
      </c>
      <c r="D9" s="174" t="s">
        <v>32</v>
      </c>
      <c r="E9" s="104">
        <v>1.0</v>
      </c>
      <c r="F9" s="104">
        <v>6.0</v>
      </c>
      <c r="G9" s="105" t="s">
        <v>14</v>
      </c>
      <c r="H9" s="146"/>
      <c r="I9" s="5"/>
    </row>
    <row r="10">
      <c r="A10" s="175" t="s">
        <v>151</v>
      </c>
      <c r="B10" s="176">
        <v>17.0</v>
      </c>
      <c r="C10" s="108" t="s">
        <v>177</v>
      </c>
      <c r="D10" s="177" t="s">
        <v>32</v>
      </c>
      <c r="E10" s="108">
        <v>2.0</v>
      </c>
      <c r="F10" s="108">
        <v>3.0</v>
      </c>
      <c r="G10" s="109" t="s">
        <v>14</v>
      </c>
      <c r="H10" s="171"/>
      <c r="I10" s="24"/>
    </row>
    <row r="11">
      <c r="A11" s="175" t="s">
        <v>151</v>
      </c>
      <c r="B11" s="176">
        <v>17.0</v>
      </c>
      <c r="C11" s="108" t="s">
        <v>178</v>
      </c>
      <c r="D11" s="177" t="s">
        <v>32</v>
      </c>
      <c r="E11" s="108">
        <v>8.0</v>
      </c>
      <c r="F11" s="108">
        <v>1.0</v>
      </c>
      <c r="G11" s="109" t="s">
        <v>23</v>
      </c>
      <c r="H11" s="171"/>
      <c r="I11" s="24"/>
    </row>
    <row r="12">
      <c r="A12" s="178" t="s">
        <v>151</v>
      </c>
      <c r="B12" s="179">
        <v>18.0</v>
      </c>
      <c r="C12" s="180" t="s">
        <v>33</v>
      </c>
      <c r="D12" s="181" t="s">
        <v>32</v>
      </c>
      <c r="E12" s="180">
        <v>3.0</v>
      </c>
      <c r="F12" s="180">
        <v>5.0</v>
      </c>
      <c r="G12" s="182" t="s">
        <v>14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193" t="s">
        <v>151</v>
      </c>
      <c r="B14" s="217">
        <v>24.0</v>
      </c>
      <c r="C14" s="113" t="s">
        <v>179</v>
      </c>
      <c r="D14" s="195" t="s">
        <v>123</v>
      </c>
      <c r="E14" s="113">
        <v>1.0</v>
      </c>
      <c r="F14" s="113">
        <v>3.0</v>
      </c>
      <c r="G14" s="114" t="s">
        <v>14</v>
      </c>
      <c r="H14" s="171"/>
      <c r="I14" s="28"/>
    </row>
    <row r="15">
      <c r="A15" s="185" t="s">
        <v>151</v>
      </c>
      <c r="B15" s="186">
        <v>25.0</v>
      </c>
      <c r="C15" s="125" t="s">
        <v>180</v>
      </c>
      <c r="D15" s="187" t="s">
        <v>104</v>
      </c>
      <c r="E15" s="125">
        <v>2.0</v>
      </c>
      <c r="F15" s="125">
        <v>3.0</v>
      </c>
      <c r="G15" s="126" t="s">
        <v>14</v>
      </c>
      <c r="H15" s="171"/>
      <c r="I15" s="28"/>
    </row>
    <row r="16">
      <c r="A16" s="72" t="s">
        <v>17</v>
      </c>
      <c r="B16" s="184">
        <v>2.0</v>
      </c>
      <c r="C16" s="101" t="s">
        <v>181</v>
      </c>
      <c r="D16" s="26" t="s">
        <v>104</v>
      </c>
      <c r="E16" s="101">
        <v>8.0</v>
      </c>
      <c r="F16" s="101">
        <v>1.0</v>
      </c>
      <c r="G16" s="118" t="s">
        <v>23</v>
      </c>
      <c r="H16" s="171"/>
      <c r="I16" s="28" t="s">
        <v>23</v>
      </c>
    </row>
    <row r="17">
      <c r="A17" s="72" t="s">
        <v>17</v>
      </c>
      <c r="B17" s="184">
        <v>9.0</v>
      </c>
      <c r="C17" s="101" t="s">
        <v>27</v>
      </c>
      <c r="D17" s="26" t="s">
        <v>104</v>
      </c>
      <c r="E17" s="101">
        <v>8.0</v>
      </c>
      <c r="F17" s="101">
        <v>1.0</v>
      </c>
      <c r="G17" s="118" t="s">
        <v>23</v>
      </c>
      <c r="H17" s="171"/>
      <c r="I17" s="28" t="s">
        <v>23</v>
      </c>
    </row>
    <row r="18">
      <c r="A18" s="72" t="s">
        <v>17</v>
      </c>
      <c r="B18" s="184">
        <v>15.0</v>
      </c>
      <c r="C18" s="101" t="s">
        <v>182</v>
      </c>
      <c r="D18" s="26" t="s">
        <v>183</v>
      </c>
      <c r="E18" s="101">
        <v>9.0</v>
      </c>
      <c r="F18" s="101">
        <v>0.0</v>
      </c>
      <c r="G18" s="118" t="s">
        <v>23</v>
      </c>
      <c r="H18" s="171"/>
      <c r="I18" s="28" t="s">
        <v>23</v>
      </c>
    </row>
    <row r="19">
      <c r="A19" s="72" t="s">
        <v>17</v>
      </c>
      <c r="B19" s="184">
        <v>16.0</v>
      </c>
      <c r="C19" s="101" t="s">
        <v>111</v>
      </c>
      <c r="D19" s="26" t="s">
        <v>104</v>
      </c>
      <c r="E19" s="101">
        <v>4.0</v>
      </c>
      <c r="F19" s="101">
        <v>2.0</v>
      </c>
      <c r="G19" s="118" t="s">
        <v>23</v>
      </c>
      <c r="H19" s="171"/>
      <c r="I19" s="28" t="s">
        <v>23</v>
      </c>
    </row>
    <row r="20">
      <c r="A20" s="175" t="s">
        <v>155</v>
      </c>
      <c r="B20" s="218">
        <v>23.0</v>
      </c>
      <c r="C20" s="108" t="s">
        <v>105</v>
      </c>
      <c r="D20" s="176" t="s">
        <v>104</v>
      </c>
      <c r="E20" s="108">
        <v>7.0</v>
      </c>
      <c r="F20" s="108">
        <v>3.0</v>
      </c>
      <c r="G20" s="109" t="s">
        <v>23</v>
      </c>
      <c r="H20" s="190"/>
      <c r="I20" s="36"/>
    </row>
    <row r="21">
      <c r="A21" s="72" t="s">
        <v>17</v>
      </c>
      <c r="B21" s="184">
        <v>28.0</v>
      </c>
      <c r="C21" s="101" t="s">
        <v>122</v>
      </c>
      <c r="D21" s="26" t="s">
        <v>123</v>
      </c>
      <c r="E21" s="101">
        <v>7.0</v>
      </c>
      <c r="F21" s="101">
        <v>3.0</v>
      </c>
      <c r="G21" s="118" t="s">
        <v>23</v>
      </c>
      <c r="H21" s="188"/>
      <c r="I21" s="28" t="s">
        <v>23</v>
      </c>
    </row>
    <row r="22">
      <c r="A22" s="72" t="s">
        <v>17</v>
      </c>
      <c r="B22" s="184">
        <v>30.0</v>
      </c>
      <c r="C22" s="101" t="s">
        <v>112</v>
      </c>
      <c r="D22" s="26" t="s">
        <v>104</v>
      </c>
      <c r="E22" s="101">
        <v>8.0</v>
      </c>
      <c r="F22" s="101">
        <v>2.0</v>
      </c>
      <c r="G22" s="118" t="s">
        <v>23</v>
      </c>
      <c r="H22" s="190"/>
      <c r="I22" s="28" t="s">
        <v>23</v>
      </c>
    </row>
    <row r="23">
      <c r="A23" s="72" t="s">
        <v>26</v>
      </c>
      <c r="B23" s="184">
        <v>5.0</v>
      </c>
      <c r="C23" s="101" t="s">
        <v>131</v>
      </c>
      <c r="D23" s="26" t="s">
        <v>104</v>
      </c>
      <c r="E23" s="101">
        <v>8.0</v>
      </c>
      <c r="F23" s="101">
        <v>1.0</v>
      </c>
      <c r="G23" s="118" t="s">
        <v>23</v>
      </c>
      <c r="H23" s="188"/>
      <c r="I23" s="28" t="s">
        <v>23</v>
      </c>
    </row>
    <row r="24">
      <c r="A24" s="72" t="s">
        <v>26</v>
      </c>
      <c r="B24" s="184">
        <v>12.0</v>
      </c>
      <c r="C24" s="101" t="s">
        <v>120</v>
      </c>
      <c r="D24" s="26" t="s">
        <v>104</v>
      </c>
      <c r="E24" s="101">
        <v>13.0</v>
      </c>
      <c r="F24" s="101">
        <v>0.0</v>
      </c>
      <c r="G24" s="118" t="s">
        <v>23</v>
      </c>
      <c r="H24" s="171"/>
      <c r="I24" s="28" t="s">
        <v>23</v>
      </c>
    </row>
    <row r="25">
      <c r="A25" s="175" t="s">
        <v>159</v>
      </c>
      <c r="B25" s="218">
        <v>13.0</v>
      </c>
      <c r="C25" s="108" t="s">
        <v>158</v>
      </c>
      <c r="D25" s="176" t="s">
        <v>107</v>
      </c>
      <c r="E25" s="108">
        <v>11.0</v>
      </c>
      <c r="F25" s="108">
        <v>3.0</v>
      </c>
      <c r="G25" s="109" t="s">
        <v>23</v>
      </c>
      <c r="H25" s="171"/>
      <c r="I25" s="36"/>
    </row>
    <row r="26">
      <c r="A26" s="72" t="s">
        <v>26</v>
      </c>
      <c r="B26" s="184">
        <v>18.0</v>
      </c>
      <c r="C26" s="101" t="s">
        <v>125</v>
      </c>
      <c r="D26" s="26" t="s">
        <v>104</v>
      </c>
      <c r="E26" s="101">
        <v>8.0</v>
      </c>
      <c r="F26" s="101">
        <v>1.0</v>
      </c>
      <c r="G26" s="118" t="s">
        <v>23</v>
      </c>
      <c r="H26" s="171"/>
      <c r="I26" s="28" t="s">
        <v>23</v>
      </c>
    </row>
    <row r="27">
      <c r="A27" s="72" t="s">
        <v>26</v>
      </c>
      <c r="B27" s="184">
        <v>20.0</v>
      </c>
      <c r="C27" s="101" t="s">
        <v>15</v>
      </c>
      <c r="D27" s="26" t="s">
        <v>107</v>
      </c>
      <c r="E27" s="101">
        <v>4.0</v>
      </c>
      <c r="F27" s="101">
        <v>3.0</v>
      </c>
      <c r="G27" s="118" t="s">
        <v>23</v>
      </c>
      <c r="H27" s="171"/>
      <c r="I27" s="28" t="s">
        <v>23</v>
      </c>
    </row>
    <row r="28">
      <c r="A28" s="185" t="s">
        <v>164</v>
      </c>
      <c r="B28" s="186">
        <v>21.0</v>
      </c>
      <c r="C28" s="125" t="s">
        <v>105</v>
      </c>
      <c r="D28" s="187" t="s">
        <v>184</v>
      </c>
      <c r="E28" s="125">
        <v>6.0</v>
      </c>
      <c r="F28" s="125">
        <v>5.0</v>
      </c>
      <c r="G28" s="126" t="s">
        <v>23</v>
      </c>
      <c r="H28" s="171"/>
      <c r="I28" s="28"/>
    </row>
    <row r="29">
      <c r="A29" s="185" t="s">
        <v>164</v>
      </c>
      <c r="B29" s="186">
        <v>27.0</v>
      </c>
      <c r="C29" s="125" t="s">
        <v>163</v>
      </c>
      <c r="D29" s="187" t="s">
        <v>104</v>
      </c>
      <c r="E29" s="125">
        <v>10.0</v>
      </c>
      <c r="F29" s="125">
        <v>1.0</v>
      </c>
      <c r="G29" s="126" t="s">
        <v>23</v>
      </c>
      <c r="H29" s="171"/>
      <c r="I29" s="28"/>
    </row>
    <row r="30">
      <c r="A30" s="72" t="s">
        <v>39</v>
      </c>
      <c r="B30" s="184">
        <v>28.0</v>
      </c>
      <c r="C30" s="101" t="s">
        <v>129</v>
      </c>
      <c r="D30" s="26" t="s">
        <v>130</v>
      </c>
      <c r="E30" s="101">
        <v>1.0</v>
      </c>
      <c r="F30" s="101">
        <v>0.0</v>
      </c>
      <c r="G30" s="118" t="s">
        <v>23</v>
      </c>
      <c r="H30" s="188" t="s">
        <v>157</v>
      </c>
      <c r="I30" s="28" t="s">
        <v>23</v>
      </c>
    </row>
    <row r="31">
      <c r="A31" s="72" t="s">
        <v>43</v>
      </c>
      <c r="B31" s="184">
        <v>3.0</v>
      </c>
      <c r="C31" s="101" t="s">
        <v>126</v>
      </c>
      <c r="D31" s="26" t="s">
        <v>127</v>
      </c>
      <c r="E31" s="101">
        <v>5.0</v>
      </c>
      <c r="F31" s="101">
        <v>4.0</v>
      </c>
      <c r="G31" s="118" t="s">
        <v>23</v>
      </c>
      <c r="H31" s="171"/>
      <c r="I31" s="28" t="s">
        <v>23</v>
      </c>
    </row>
    <row r="32">
      <c r="A32" s="72" t="s">
        <v>43</v>
      </c>
      <c r="B32" s="184">
        <v>4.0</v>
      </c>
      <c r="C32" s="101" t="s">
        <v>45</v>
      </c>
      <c r="D32" s="26" t="s">
        <v>19</v>
      </c>
      <c r="E32" s="101">
        <v>7.0</v>
      </c>
      <c r="F32" s="101">
        <v>3.0</v>
      </c>
      <c r="G32" s="118" t="s">
        <v>23</v>
      </c>
      <c r="H32" s="171"/>
      <c r="I32" s="28" t="s">
        <v>23</v>
      </c>
    </row>
    <row r="33">
      <c r="A33" s="201" t="s">
        <v>43</v>
      </c>
      <c r="B33" s="202">
        <v>11.0</v>
      </c>
      <c r="C33" s="203" t="s">
        <v>48</v>
      </c>
      <c r="D33" s="204" t="s">
        <v>104</v>
      </c>
      <c r="E33" s="203">
        <v>1.0</v>
      </c>
      <c r="F33" s="203">
        <v>5.0</v>
      </c>
      <c r="G33" s="205" t="s">
        <v>14</v>
      </c>
      <c r="H33" s="171"/>
      <c r="I33" s="28" t="s">
        <v>14</v>
      </c>
    </row>
    <row r="34">
      <c r="A34" s="206"/>
      <c r="B34" s="219"/>
      <c r="C34" s="220"/>
      <c r="D34" s="219"/>
      <c r="E34" s="220"/>
      <c r="F34" s="220"/>
      <c r="G34" s="221"/>
      <c r="H34" s="146"/>
      <c r="I34" s="5"/>
    </row>
    <row r="35">
      <c r="A35" s="207" t="s">
        <v>185</v>
      </c>
      <c r="B35" s="11"/>
      <c r="C35" s="11"/>
      <c r="D35" s="11"/>
      <c r="E35" s="11"/>
      <c r="F35" s="11"/>
      <c r="G35" s="12"/>
      <c r="H35" s="208"/>
      <c r="I35" s="24"/>
    </row>
    <row r="36">
      <c r="A36" s="20" t="s">
        <v>43</v>
      </c>
      <c r="B36" s="209">
        <v>18.0</v>
      </c>
      <c r="C36" s="122" t="s">
        <v>186</v>
      </c>
      <c r="D36" s="26" t="s">
        <v>127</v>
      </c>
      <c r="E36" s="122">
        <v>6.0</v>
      </c>
      <c r="F36" s="122">
        <v>7.0</v>
      </c>
      <c r="G36" s="123" t="s">
        <v>40</v>
      </c>
      <c r="H36" s="188" t="s">
        <v>135</v>
      </c>
      <c r="I36" s="28" t="s">
        <v>40</v>
      </c>
    </row>
    <row r="37">
      <c r="A37" s="213" t="s">
        <v>173</v>
      </c>
      <c r="B37" s="45"/>
      <c r="C37" s="45"/>
      <c r="D37" s="214" t="s">
        <v>174</v>
      </c>
      <c r="E37" s="215">
        <f t="shared" ref="E37:F37" si="1">SUM(E8:E36)</f>
        <v>148</v>
      </c>
      <c r="F37" s="215">
        <f t="shared" si="1"/>
        <v>66</v>
      </c>
      <c r="G37" s="216"/>
      <c r="H37" s="146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1"/>
      <c r="B1" s="142"/>
      <c r="C1" s="143" t="s">
        <v>0</v>
      </c>
      <c r="D1" s="3" t="str">
        <f>COUNTIF(G8:G35,"W")&amp;"-"&amp;COUNTIF(G8:G35,"L")&amp;"-"&amp;COUNTIF(G8:G35,"T")&amp;"-"&amp;COUNTIF(G8:G35,"OTL")</f>
        <v>14-8-0-1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COUNTIF(I8:I35,"W")&amp;"-"&amp;COUNTIF(I8:I35,"L")&amp;"-"&amp;COUNTIF(I8:I35,"T")&amp;"-"&amp;COUNTIF(I8:I35,"OTL")</f>
        <v>10-5-0-1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164" t="s">
        <v>187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172" t="s">
        <v>151</v>
      </c>
      <c r="B9" s="173">
        <v>18.0</v>
      </c>
      <c r="C9" s="104" t="s">
        <v>188</v>
      </c>
      <c r="D9" s="174" t="s">
        <v>32</v>
      </c>
      <c r="E9" s="104">
        <v>1.0</v>
      </c>
      <c r="F9" s="104">
        <v>2.0</v>
      </c>
      <c r="G9" s="105" t="s">
        <v>14</v>
      </c>
      <c r="H9" s="146"/>
      <c r="I9" s="5"/>
    </row>
    <row r="10">
      <c r="A10" s="175" t="s">
        <v>151</v>
      </c>
      <c r="B10" s="176">
        <v>19.0</v>
      </c>
      <c r="C10" s="108" t="s">
        <v>33</v>
      </c>
      <c r="D10" s="177" t="s">
        <v>32</v>
      </c>
      <c r="E10" s="108">
        <v>5.0</v>
      </c>
      <c r="F10" s="108">
        <v>1.0</v>
      </c>
      <c r="G10" s="109" t="s">
        <v>23</v>
      </c>
      <c r="H10" s="171"/>
      <c r="I10" s="24"/>
    </row>
    <row r="11">
      <c r="A11" s="175" t="s">
        <v>151</v>
      </c>
      <c r="B11" s="176">
        <v>19.0</v>
      </c>
      <c r="C11" s="108" t="s">
        <v>189</v>
      </c>
      <c r="D11" s="177" t="s">
        <v>32</v>
      </c>
      <c r="E11" s="108">
        <v>0.0</v>
      </c>
      <c r="F11" s="108">
        <v>12.0</v>
      </c>
      <c r="G11" s="109" t="s">
        <v>14</v>
      </c>
      <c r="H11" s="171"/>
      <c r="I11" s="24"/>
    </row>
    <row r="12">
      <c r="A12" s="178" t="s">
        <v>151</v>
      </c>
      <c r="B12" s="179">
        <v>20.0</v>
      </c>
      <c r="C12" s="180" t="s">
        <v>178</v>
      </c>
      <c r="D12" s="181" t="s">
        <v>32</v>
      </c>
      <c r="E12" s="180">
        <v>2.0</v>
      </c>
      <c r="F12" s="180">
        <v>1.0</v>
      </c>
      <c r="G12" s="182" t="s">
        <v>23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20" t="s">
        <v>17</v>
      </c>
      <c r="B14" s="222">
        <v>4.0</v>
      </c>
      <c r="C14" s="122" t="s">
        <v>27</v>
      </c>
      <c r="D14" s="209" t="s">
        <v>104</v>
      </c>
      <c r="E14" s="122">
        <v>11.0</v>
      </c>
      <c r="F14" s="122">
        <v>1.0</v>
      </c>
      <c r="G14" s="123" t="s">
        <v>23</v>
      </c>
      <c r="H14" s="171"/>
      <c r="I14" s="28" t="s">
        <v>23</v>
      </c>
    </row>
    <row r="15">
      <c r="A15" s="72" t="s">
        <v>17</v>
      </c>
      <c r="B15" s="184">
        <v>9.0</v>
      </c>
      <c r="C15" s="101" t="s">
        <v>122</v>
      </c>
      <c r="D15" s="26" t="s">
        <v>123</v>
      </c>
      <c r="E15" s="101">
        <v>3.0</v>
      </c>
      <c r="F15" s="101">
        <v>2.0</v>
      </c>
      <c r="G15" s="118" t="s">
        <v>23</v>
      </c>
      <c r="H15" s="171"/>
      <c r="I15" s="28" t="s">
        <v>23</v>
      </c>
    </row>
    <row r="16">
      <c r="A16" s="72" t="s">
        <v>17</v>
      </c>
      <c r="B16" s="184">
        <v>11.0</v>
      </c>
      <c r="C16" s="101" t="s">
        <v>181</v>
      </c>
      <c r="D16" s="26" t="s">
        <v>104</v>
      </c>
      <c r="E16" s="101">
        <v>2.0</v>
      </c>
      <c r="F16" s="101">
        <v>3.0</v>
      </c>
      <c r="G16" s="118" t="s">
        <v>14</v>
      </c>
      <c r="H16" s="171"/>
      <c r="I16" s="28" t="s">
        <v>14</v>
      </c>
    </row>
    <row r="17">
      <c r="A17" s="175" t="s">
        <v>155</v>
      </c>
      <c r="B17" s="218">
        <v>18.0</v>
      </c>
      <c r="C17" s="108" t="s">
        <v>190</v>
      </c>
      <c r="D17" s="176" t="s">
        <v>104</v>
      </c>
      <c r="E17" s="108">
        <v>4.0</v>
      </c>
      <c r="F17" s="108">
        <v>1.0</v>
      </c>
      <c r="G17" s="109" t="s">
        <v>23</v>
      </c>
      <c r="H17" s="190"/>
      <c r="I17" s="36"/>
    </row>
    <row r="18">
      <c r="A18" s="72" t="s">
        <v>17</v>
      </c>
      <c r="B18" s="184">
        <v>25.0</v>
      </c>
      <c r="C18" s="101" t="s">
        <v>48</v>
      </c>
      <c r="D18" s="26" t="s">
        <v>104</v>
      </c>
      <c r="E18" s="101">
        <v>2.0</v>
      </c>
      <c r="F18" s="101">
        <v>3.0</v>
      </c>
      <c r="G18" s="118" t="s">
        <v>40</v>
      </c>
      <c r="H18" s="188" t="s">
        <v>165</v>
      </c>
      <c r="I18" s="28" t="s">
        <v>40</v>
      </c>
    </row>
    <row r="19">
      <c r="A19" s="72" t="s">
        <v>17</v>
      </c>
      <c r="B19" s="184">
        <v>30.0</v>
      </c>
      <c r="C19" s="101" t="s">
        <v>45</v>
      </c>
      <c r="D19" s="26" t="s">
        <v>19</v>
      </c>
      <c r="E19" s="101">
        <v>10.0</v>
      </c>
      <c r="F19" s="101">
        <v>3.0</v>
      </c>
      <c r="G19" s="118" t="s">
        <v>23</v>
      </c>
      <c r="H19" s="190"/>
      <c r="I19" s="28" t="s">
        <v>23</v>
      </c>
    </row>
    <row r="20">
      <c r="A20" s="72" t="s">
        <v>26</v>
      </c>
      <c r="B20" s="184">
        <v>1.0</v>
      </c>
      <c r="C20" s="101" t="s">
        <v>131</v>
      </c>
      <c r="D20" s="26" t="s">
        <v>104</v>
      </c>
      <c r="E20" s="101">
        <v>2.0</v>
      </c>
      <c r="F20" s="101">
        <v>1.0</v>
      </c>
      <c r="G20" s="118" t="s">
        <v>23</v>
      </c>
      <c r="H20" s="188" t="s">
        <v>135</v>
      </c>
      <c r="I20" s="28" t="s">
        <v>23</v>
      </c>
    </row>
    <row r="21">
      <c r="A21" s="72" t="s">
        <v>26</v>
      </c>
      <c r="B21" s="184">
        <v>6.0</v>
      </c>
      <c r="C21" s="101" t="s">
        <v>120</v>
      </c>
      <c r="D21" s="26" t="s">
        <v>104</v>
      </c>
      <c r="E21" s="101">
        <v>16.0</v>
      </c>
      <c r="F21" s="101">
        <v>0.0</v>
      </c>
      <c r="G21" s="118" t="s">
        <v>23</v>
      </c>
      <c r="H21" s="171"/>
      <c r="I21" s="28" t="s">
        <v>23</v>
      </c>
    </row>
    <row r="22">
      <c r="A22" s="175" t="s">
        <v>159</v>
      </c>
      <c r="B22" s="218">
        <v>20.0</v>
      </c>
      <c r="C22" s="108" t="s">
        <v>180</v>
      </c>
      <c r="D22" s="176" t="s">
        <v>104</v>
      </c>
      <c r="E22" s="108">
        <v>4.0</v>
      </c>
      <c r="F22" s="108">
        <v>5.0</v>
      </c>
      <c r="G22" s="109" t="s">
        <v>14</v>
      </c>
      <c r="H22" s="171"/>
      <c r="I22" s="36"/>
    </row>
    <row r="23">
      <c r="A23" s="175" t="s">
        <v>159</v>
      </c>
      <c r="B23" s="218">
        <v>21.0</v>
      </c>
      <c r="C23" s="108" t="s">
        <v>191</v>
      </c>
      <c r="D23" s="176" t="s">
        <v>130</v>
      </c>
      <c r="E23" s="108">
        <v>3.0</v>
      </c>
      <c r="F23" s="108">
        <v>2.0</v>
      </c>
      <c r="G23" s="109" t="s">
        <v>23</v>
      </c>
      <c r="H23" s="171"/>
      <c r="I23" s="36"/>
    </row>
    <row r="24">
      <c r="A24" s="72" t="s">
        <v>37</v>
      </c>
      <c r="B24" s="184">
        <v>5.0</v>
      </c>
      <c r="C24" s="101" t="s">
        <v>112</v>
      </c>
      <c r="D24" s="26" t="s">
        <v>104</v>
      </c>
      <c r="E24" s="101">
        <v>11.0</v>
      </c>
      <c r="F24" s="101">
        <v>0.0</v>
      </c>
      <c r="G24" s="118" t="s">
        <v>23</v>
      </c>
      <c r="H24" s="171"/>
      <c r="I24" s="28" t="s">
        <v>23</v>
      </c>
    </row>
    <row r="25">
      <c r="A25" s="223" t="s">
        <v>39</v>
      </c>
      <c r="B25" s="224">
        <v>22.0</v>
      </c>
      <c r="C25" s="225" t="s">
        <v>111</v>
      </c>
      <c r="D25" s="26" t="s">
        <v>104</v>
      </c>
      <c r="E25" s="225">
        <v>1.0</v>
      </c>
      <c r="F25" s="225">
        <v>5.0</v>
      </c>
      <c r="G25" s="226" t="s">
        <v>14</v>
      </c>
      <c r="H25" s="171"/>
      <c r="I25" s="28" t="s">
        <v>14</v>
      </c>
    </row>
    <row r="26">
      <c r="A26" s="175" t="s">
        <v>164</v>
      </c>
      <c r="B26" s="218">
        <v>23.0</v>
      </c>
      <c r="C26" s="108" t="s">
        <v>192</v>
      </c>
      <c r="D26" s="176" t="s">
        <v>123</v>
      </c>
      <c r="E26" s="227"/>
      <c r="F26" s="227"/>
      <c r="G26" s="109" t="s">
        <v>193</v>
      </c>
      <c r="H26" s="171"/>
      <c r="I26" s="24"/>
    </row>
    <row r="27">
      <c r="A27" s="72" t="s">
        <v>39</v>
      </c>
      <c r="B27" s="184">
        <v>29.0</v>
      </c>
      <c r="C27" s="101" t="s">
        <v>182</v>
      </c>
      <c r="D27" s="26" t="s">
        <v>80</v>
      </c>
      <c r="E27" s="101">
        <v>1.0</v>
      </c>
      <c r="F27" s="101">
        <v>3.0</v>
      </c>
      <c r="G27" s="118" t="s">
        <v>14</v>
      </c>
      <c r="H27" s="171"/>
      <c r="I27" s="28" t="s">
        <v>14</v>
      </c>
    </row>
    <row r="28">
      <c r="A28" s="72" t="s">
        <v>39</v>
      </c>
      <c r="B28" s="184">
        <v>30.0</v>
      </c>
      <c r="C28" s="101" t="s">
        <v>129</v>
      </c>
      <c r="D28" s="26" t="s">
        <v>130</v>
      </c>
      <c r="E28" s="101">
        <v>7.0</v>
      </c>
      <c r="F28" s="101">
        <v>2.0</v>
      </c>
      <c r="G28" s="118" t="s">
        <v>23</v>
      </c>
      <c r="H28" s="171"/>
      <c r="I28" s="28" t="s">
        <v>23</v>
      </c>
    </row>
    <row r="29">
      <c r="A29" s="72" t="s">
        <v>39</v>
      </c>
      <c r="B29" s="184">
        <v>31.0</v>
      </c>
      <c r="C29" s="101" t="s">
        <v>15</v>
      </c>
      <c r="D29" s="26" t="s">
        <v>107</v>
      </c>
      <c r="E29" s="101">
        <v>0.0</v>
      </c>
      <c r="F29" s="101">
        <v>2.0</v>
      </c>
      <c r="G29" s="118" t="s">
        <v>14</v>
      </c>
      <c r="H29" s="171"/>
      <c r="I29" s="28" t="s">
        <v>14</v>
      </c>
    </row>
    <row r="30">
      <c r="A30" s="72" t="s">
        <v>43</v>
      </c>
      <c r="B30" s="184">
        <v>5.0</v>
      </c>
      <c r="C30" s="101" t="s">
        <v>126</v>
      </c>
      <c r="D30" s="26" t="s">
        <v>127</v>
      </c>
      <c r="E30" s="101">
        <v>4.0</v>
      </c>
      <c r="F30" s="101">
        <v>3.0</v>
      </c>
      <c r="G30" s="118" t="s">
        <v>23</v>
      </c>
      <c r="H30" s="171"/>
      <c r="I30" s="28" t="s">
        <v>23</v>
      </c>
    </row>
    <row r="31">
      <c r="A31" s="201" t="s">
        <v>43</v>
      </c>
      <c r="B31" s="202">
        <v>6.0</v>
      </c>
      <c r="C31" s="203" t="s">
        <v>125</v>
      </c>
      <c r="D31" s="204" t="s">
        <v>104</v>
      </c>
      <c r="E31" s="203">
        <v>8.0</v>
      </c>
      <c r="F31" s="203">
        <v>1.0</v>
      </c>
      <c r="G31" s="205" t="s">
        <v>23</v>
      </c>
      <c r="H31" s="171"/>
      <c r="I31" s="28" t="s">
        <v>23</v>
      </c>
    </row>
    <row r="32">
      <c r="A32" s="206"/>
      <c r="B32" s="219"/>
      <c r="C32" s="220"/>
      <c r="D32" s="219"/>
      <c r="E32" s="220"/>
      <c r="F32" s="220"/>
      <c r="G32" s="221"/>
      <c r="H32" s="146"/>
      <c r="I32" s="5"/>
    </row>
    <row r="33">
      <c r="A33" s="207" t="s">
        <v>194</v>
      </c>
      <c r="B33" s="11"/>
      <c r="C33" s="11"/>
      <c r="D33" s="11"/>
      <c r="E33" s="11"/>
      <c r="F33" s="11"/>
      <c r="G33" s="12"/>
      <c r="H33" s="208"/>
      <c r="I33" s="24"/>
    </row>
    <row r="34">
      <c r="A34" s="20" t="s">
        <v>43</v>
      </c>
      <c r="B34" s="209">
        <v>13.0</v>
      </c>
      <c r="C34" s="122" t="s">
        <v>195</v>
      </c>
      <c r="D34" s="26" t="s">
        <v>127</v>
      </c>
      <c r="E34" s="122">
        <v>3.0</v>
      </c>
      <c r="F34" s="122">
        <v>2.0</v>
      </c>
      <c r="G34" s="123" t="s">
        <v>23</v>
      </c>
      <c r="H34" s="188" t="s">
        <v>135</v>
      </c>
      <c r="I34" s="28" t="s">
        <v>23</v>
      </c>
    </row>
    <row r="35">
      <c r="A35" s="210" t="s">
        <v>43</v>
      </c>
      <c r="B35" s="204">
        <v>14.0</v>
      </c>
      <c r="C35" s="203" t="s">
        <v>196</v>
      </c>
      <c r="D35" s="26" t="s">
        <v>127</v>
      </c>
      <c r="E35" s="203">
        <v>4.0</v>
      </c>
      <c r="F35" s="203">
        <v>5.0</v>
      </c>
      <c r="G35" s="205" t="s">
        <v>14</v>
      </c>
      <c r="H35" s="163"/>
      <c r="I35" s="66" t="s">
        <v>14</v>
      </c>
    </row>
    <row r="36">
      <c r="A36" s="213" t="s">
        <v>173</v>
      </c>
      <c r="B36" s="45"/>
      <c r="C36" s="45"/>
      <c r="D36" s="214" t="s">
        <v>174</v>
      </c>
      <c r="E36" s="215">
        <f t="shared" ref="E36:F36" si="1">SUM(E8:E35)</f>
        <v>104</v>
      </c>
      <c r="F36" s="215">
        <f t="shared" si="1"/>
        <v>60</v>
      </c>
      <c r="G36" s="216"/>
      <c r="H36" s="146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1"/>
      <c r="B1" s="142"/>
      <c r="C1" s="143" t="s">
        <v>0</v>
      </c>
      <c r="D1" s="3" t="str">
        <f>COUNTIF(G8:G36,"W")&amp;"-"&amp;COUNTIF(G8:G36,"L")&amp;"-"&amp;COUNTIF(G8:G36,"T")&amp;"-"&amp;COUNTIF(G8:G36,"OTL")</f>
        <v>15-6-2-2</v>
      </c>
      <c r="E1" s="144"/>
      <c r="F1" s="144"/>
      <c r="G1" s="145"/>
      <c r="H1" s="146"/>
      <c r="I1" s="6"/>
    </row>
    <row r="2">
      <c r="A2" s="147"/>
      <c r="B2" s="148"/>
      <c r="C2" s="94" t="s">
        <v>1</v>
      </c>
      <c r="D2" s="8" t="str">
        <f>COUNTIF(I8:I36,"W")&amp;"-"&amp;COUNTIF(I8:I36,"L")&amp;"-"&amp;COUNTIF(I8:I36,"T")&amp;"-"&amp;COUNTIF(I8:I36,"OTL")</f>
        <v>10-2-0-2</v>
      </c>
      <c r="E2" s="149"/>
      <c r="F2" s="149"/>
      <c r="G2" s="150"/>
      <c r="H2" s="146"/>
      <c r="I2" s="5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5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17" t="s">
        <v>4</v>
      </c>
    </row>
    <row r="5">
      <c r="A5" s="228" t="s">
        <v>197</v>
      </c>
      <c r="B5" s="2"/>
      <c r="C5" s="2"/>
      <c r="D5" s="2"/>
      <c r="E5" s="2"/>
      <c r="F5" s="2"/>
      <c r="G5" s="4"/>
      <c r="H5" s="165"/>
      <c r="I5" s="5"/>
    </row>
    <row r="6">
      <c r="A6" s="166"/>
      <c r="B6" s="11"/>
      <c r="C6" s="11"/>
      <c r="D6" s="11"/>
      <c r="E6" s="11"/>
      <c r="F6" s="11"/>
      <c r="G6" s="12"/>
      <c r="H6" s="165"/>
      <c r="I6" s="5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5"/>
    </row>
    <row r="8">
      <c r="A8" s="170" t="s">
        <v>63</v>
      </c>
      <c r="B8" s="45"/>
      <c r="C8" s="45"/>
      <c r="D8" s="45"/>
      <c r="E8" s="45"/>
      <c r="F8" s="45"/>
      <c r="G8" s="46"/>
      <c r="H8" s="171"/>
      <c r="I8" s="24"/>
    </row>
    <row r="9">
      <c r="A9" s="229" t="s">
        <v>151</v>
      </c>
      <c r="B9" s="174">
        <v>19.0</v>
      </c>
      <c r="C9" s="230" t="s">
        <v>177</v>
      </c>
      <c r="D9" s="174" t="s">
        <v>32</v>
      </c>
      <c r="E9" s="230">
        <v>0.0</v>
      </c>
      <c r="F9" s="230">
        <v>4.0</v>
      </c>
      <c r="G9" s="231" t="s">
        <v>14</v>
      </c>
      <c r="H9" s="146"/>
      <c r="I9" s="5"/>
    </row>
    <row r="10">
      <c r="A10" s="232" t="s">
        <v>151</v>
      </c>
      <c r="B10" s="177">
        <v>20.0</v>
      </c>
      <c r="C10" s="227" t="s">
        <v>178</v>
      </c>
      <c r="D10" s="177" t="s">
        <v>32</v>
      </c>
      <c r="E10" s="227">
        <v>3.0</v>
      </c>
      <c r="F10" s="227">
        <v>3.0</v>
      </c>
      <c r="G10" s="233" t="s">
        <v>35</v>
      </c>
      <c r="H10" s="171"/>
      <c r="I10" s="24"/>
    </row>
    <row r="11">
      <c r="A11" s="232" t="s">
        <v>151</v>
      </c>
      <c r="B11" s="177">
        <v>20.0</v>
      </c>
      <c r="C11" s="227" t="s">
        <v>189</v>
      </c>
      <c r="D11" s="177" t="s">
        <v>32</v>
      </c>
      <c r="E11" s="227">
        <v>6.0</v>
      </c>
      <c r="F11" s="227">
        <v>6.0</v>
      </c>
      <c r="G11" s="233" t="s">
        <v>35</v>
      </c>
      <c r="H11" s="171"/>
      <c r="I11" s="24"/>
    </row>
    <row r="12">
      <c r="A12" s="234" t="s">
        <v>151</v>
      </c>
      <c r="B12" s="181">
        <v>21.0</v>
      </c>
      <c r="C12" s="235" t="s">
        <v>188</v>
      </c>
      <c r="D12" s="181" t="s">
        <v>32</v>
      </c>
      <c r="E12" s="235">
        <v>2.0</v>
      </c>
      <c r="F12" s="235">
        <v>4.0</v>
      </c>
      <c r="G12" s="236" t="s">
        <v>14</v>
      </c>
      <c r="H12" s="171"/>
      <c r="I12" s="24"/>
    </row>
    <row r="13">
      <c r="A13" s="183"/>
      <c r="B13" s="45"/>
      <c r="C13" s="45"/>
      <c r="D13" s="45"/>
      <c r="E13" s="45"/>
      <c r="F13" s="45"/>
      <c r="G13" s="46"/>
      <c r="H13" s="171"/>
      <c r="I13" s="24"/>
    </row>
    <row r="14">
      <c r="A14" s="237" t="s">
        <v>151</v>
      </c>
      <c r="B14" s="238">
        <v>28.0</v>
      </c>
      <c r="C14" s="239" t="s">
        <v>198</v>
      </c>
      <c r="D14" s="240" t="s">
        <v>123</v>
      </c>
      <c r="E14" s="239">
        <v>6.0</v>
      </c>
      <c r="F14" s="239">
        <v>1.0</v>
      </c>
      <c r="G14" s="241" t="s">
        <v>23</v>
      </c>
      <c r="H14" s="171"/>
      <c r="I14" s="24"/>
    </row>
    <row r="15">
      <c r="A15" s="242" t="s">
        <v>17</v>
      </c>
      <c r="B15" s="243">
        <v>4.0</v>
      </c>
      <c r="C15" s="244" t="s">
        <v>199</v>
      </c>
      <c r="D15" s="245" t="s">
        <v>19</v>
      </c>
      <c r="E15" s="244">
        <v>5.0</v>
      </c>
      <c r="F15" s="244">
        <v>3.0</v>
      </c>
      <c r="G15" s="246" t="s">
        <v>23</v>
      </c>
      <c r="H15" s="171"/>
      <c r="I15" s="36" t="s">
        <v>23</v>
      </c>
    </row>
    <row r="16">
      <c r="A16" s="247" t="s">
        <v>17</v>
      </c>
      <c r="B16" s="248">
        <v>11.0</v>
      </c>
      <c r="C16" s="249" t="s">
        <v>200</v>
      </c>
      <c r="D16" s="250" t="s">
        <v>201</v>
      </c>
      <c r="E16" s="249">
        <v>5.0</v>
      </c>
      <c r="F16" s="249">
        <v>6.0</v>
      </c>
      <c r="G16" s="251" t="s">
        <v>14</v>
      </c>
      <c r="H16" s="171"/>
      <c r="I16" s="24"/>
    </row>
    <row r="17">
      <c r="A17" s="242" t="s">
        <v>17</v>
      </c>
      <c r="B17" s="243">
        <v>12.0</v>
      </c>
      <c r="C17" s="244" t="s">
        <v>131</v>
      </c>
      <c r="D17" s="245" t="s">
        <v>104</v>
      </c>
      <c r="E17" s="244">
        <v>3.0</v>
      </c>
      <c r="F17" s="244">
        <v>4.0</v>
      </c>
      <c r="G17" s="246" t="s">
        <v>40</v>
      </c>
      <c r="H17" s="190" t="s">
        <v>135</v>
      </c>
      <c r="I17" s="36" t="s">
        <v>40</v>
      </c>
    </row>
    <row r="18">
      <c r="A18" s="242" t="s">
        <v>17</v>
      </c>
      <c r="B18" s="243">
        <v>17.0</v>
      </c>
      <c r="C18" s="244" t="s">
        <v>202</v>
      </c>
      <c r="D18" s="245" t="s">
        <v>203</v>
      </c>
      <c r="E18" s="244">
        <v>6.0</v>
      </c>
      <c r="F18" s="244">
        <v>1.0</v>
      </c>
      <c r="G18" s="246" t="s">
        <v>23</v>
      </c>
      <c r="H18" s="171"/>
      <c r="I18" s="36" t="s">
        <v>23</v>
      </c>
    </row>
    <row r="19">
      <c r="A19" s="242" t="s">
        <v>17</v>
      </c>
      <c r="B19" s="243">
        <v>19.0</v>
      </c>
      <c r="C19" s="244" t="s">
        <v>112</v>
      </c>
      <c r="D19" s="245" t="s">
        <v>104</v>
      </c>
      <c r="E19" s="244">
        <v>10.0</v>
      </c>
      <c r="F19" s="244">
        <v>4.0</v>
      </c>
      <c r="G19" s="246" t="s">
        <v>23</v>
      </c>
      <c r="H19" s="171"/>
      <c r="I19" s="36" t="s">
        <v>23</v>
      </c>
    </row>
    <row r="20">
      <c r="A20" s="247" t="s">
        <v>155</v>
      </c>
      <c r="B20" s="248">
        <v>25.0</v>
      </c>
      <c r="C20" s="249" t="s">
        <v>204</v>
      </c>
      <c r="D20" s="250" t="s">
        <v>130</v>
      </c>
      <c r="E20" s="249">
        <v>5.0</v>
      </c>
      <c r="F20" s="249">
        <v>4.0</v>
      </c>
      <c r="G20" s="251" t="s">
        <v>23</v>
      </c>
      <c r="H20" s="190" t="s">
        <v>135</v>
      </c>
      <c r="I20" s="24"/>
    </row>
    <row r="21">
      <c r="A21" s="247" t="s">
        <v>155</v>
      </c>
      <c r="B21" s="248">
        <v>26.0</v>
      </c>
      <c r="C21" s="249" t="s">
        <v>105</v>
      </c>
      <c r="D21" s="250" t="s">
        <v>104</v>
      </c>
      <c r="E21" s="249">
        <v>0.0</v>
      </c>
      <c r="F21" s="249">
        <v>2.0</v>
      </c>
      <c r="G21" s="251" t="s">
        <v>14</v>
      </c>
      <c r="H21" s="171"/>
      <c r="I21" s="24"/>
    </row>
    <row r="22">
      <c r="A22" s="242" t="s">
        <v>17</v>
      </c>
      <c r="B22" s="243">
        <v>31.0</v>
      </c>
      <c r="C22" s="244" t="s">
        <v>205</v>
      </c>
      <c r="D22" s="245" t="s">
        <v>206</v>
      </c>
      <c r="E22" s="244">
        <v>2.0</v>
      </c>
      <c r="F22" s="244">
        <v>5.0</v>
      </c>
      <c r="G22" s="246" t="s">
        <v>14</v>
      </c>
      <c r="H22" s="171"/>
      <c r="I22" s="36" t="s">
        <v>14</v>
      </c>
    </row>
    <row r="23">
      <c r="A23" s="242" t="s">
        <v>26</v>
      </c>
      <c r="B23" s="243">
        <v>2.0</v>
      </c>
      <c r="C23" s="244" t="s">
        <v>111</v>
      </c>
      <c r="D23" s="245" t="s">
        <v>104</v>
      </c>
      <c r="E23" s="244">
        <v>6.0</v>
      </c>
      <c r="F23" s="244">
        <v>3.0</v>
      </c>
      <c r="G23" s="246" t="s">
        <v>23</v>
      </c>
      <c r="H23" s="171"/>
      <c r="I23" s="36" t="s">
        <v>23</v>
      </c>
    </row>
    <row r="24">
      <c r="A24" s="247" t="s">
        <v>26</v>
      </c>
      <c r="B24" s="248">
        <v>8.0</v>
      </c>
      <c r="C24" s="249" t="s">
        <v>207</v>
      </c>
      <c r="D24" s="250" t="s">
        <v>104</v>
      </c>
      <c r="E24" s="249">
        <v>17.0</v>
      </c>
      <c r="F24" s="249">
        <v>1.0</v>
      </c>
      <c r="G24" s="251" t="s">
        <v>23</v>
      </c>
      <c r="H24" s="171"/>
      <c r="I24" s="24"/>
    </row>
    <row r="25">
      <c r="A25" s="242" t="s">
        <v>26</v>
      </c>
      <c r="B25" s="243">
        <v>14.0</v>
      </c>
      <c r="C25" s="244" t="s">
        <v>27</v>
      </c>
      <c r="D25" s="245" t="s">
        <v>104</v>
      </c>
      <c r="E25" s="244">
        <v>12.0</v>
      </c>
      <c r="F25" s="244">
        <v>2.0</v>
      </c>
      <c r="G25" s="246" t="s">
        <v>23</v>
      </c>
      <c r="H25" s="171"/>
      <c r="I25" s="36" t="s">
        <v>23</v>
      </c>
    </row>
    <row r="26">
      <c r="A26" s="242" t="s">
        <v>26</v>
      </c>
      <c r="B26" s="243">
        <v>22.0</v>
      </c>
      <c r="C26" s="244" t="s">
        <v>208</v>
      </c>
      <c r="D26" s="245" t="s">
        <v>104</v>
      </c>
      <c r="E26" s="244">
        <v>8.0</v>
      </c>
      <c r="F26" s="244">
        <v>6.0</v>
      </c>
      <c r="G26" s="246" t="s">
        <v>23</v>
      </c>
      <c r="H26" s="171"/>
      <c r="I26" s="36" t="s">
        <v>23</v>
      </c>
    </row>
    <row r="27">
      <c r="A27" s="247" t="s">
        <v>209</v>
      </c>
      <c r="B27" s="248">
        <v>6.0</v>
      </c>
      <c r="C27" s="249" t="s">
        <v>190</v>
      </c>
      <c r="D27" s="250" t="s">
        <v>104</v>
      </c>
      <c r="E27" s="249">
        <v>10.0</v>
      </c>
      <c r="F27" s="249">
        <v>3.0</v>
      </c>
      <c r="G27" s="251" t="s">
        <v>23</v>
      </c>
      <c r="H27" s="171"/>
      <c r="I27" s="24"/>
    </row>
    <row r="28">
      <c r="A28" s="247" t="s">
        <v>164</v>
      </c>
      <c r="B28" s="248">
        <v>17.0</v>
      </c>
      <c r="C28" s="249" t="s">
        <v>180</v>
      </c>
      <c r="D28" s="250" t="s">
        <v>104</v>
      </c>
      <c r="E28" s="249">
        <v>5.0</v>
      </c>
      <c r="F28" s="249">
        <v>4.0</v>
      </c>
      <c r="G28" s="251" t="s">
        <v>23</v>
      </c>
      <c r="H28" s="171"/>
      <c r="I28" s="24"/>
    </row>
    <row r="29">
      <c r="A29" s="242" t="s">
        <v>39</v>
      </c>
      <c r="B29" s="243">
        <v>23.0</v>
      </c>
      <c r="C29" s="244" t="s">
        <v>210</v>
      </c>
      <c r="D29" s="245" t="s">
        <v>130</v>
      </c>
      <c r="E29" s="244">
        <v>9.0</v>
      </c>
      <c r="F29" s="244">
        <v>7.0</v>
      </c>
      <c r="G29" s="246" t="s">
        <v>23</v>
      </c>
      <c r="H29" s="171"/>
      <c r="I29" s="36" t="s">
        <v>23</v>
      </c>
    </row>
    <row r="30">
      <c r="A30" s="242" t="s">
        <v>39</v>
      </c>
      <c r="B30" s="243">
        <v>30.0</v>
      </c>
      <c r="C30" s="244" t="s">
        <v>125</v>
      </c>
      <c r="D30" s="245" t="s">
        <v>104</v>
      </c>
      <c r="E30" s="244">
        <v>6.0</v>
      </c>
      <c r="F30" s="244">
        <v>1.0</v>
      </c>
      <c r="G30" s="246" t="s">
        <v>23</v>
      </c>
      <c r="H30" s="171"/>
      <c r="I30" s="36" t="s">
        <v>23</v>
      </c>
    </row>
    <row r="31">
      <c r="A31" s="242" t="s">
        <v>39</v>
      </c>
      <c r="B31" s="243">
        <v>31.0</v>
      </c>
      <c r="C31" s="244" t="s">
        <v>211</v>
      </c>
      <c r="D31" s="245" t="s">
        <v>212</v>
      </c>
      <c r="E31" s="244">
        <v>3.0</v>
      </c>
      <c r="F31" s="244">
        <v>6.0</v>
      </c>
      <c r="G31" s="246" t="s">
        <v>14</v>
      </c>
      <c r="H31" s="171"/>
      <c r="I31" s="36" t="s">
        <v>14</v>
      </c>
    </row>
    <row r="32">
      <c r="A32" s="242" t="s">
        <v>43</v>
      </c>
      <c r="B32" s="243">
        <v>7.0</v>
      </c>
      <c r="C32" s="244" t="s">
        <v>213</v>
      </c>
      <c r="D32" s="245" t="s">
        <v>104</v>
      </c>
      <c r="E32" s="244">
        <v>5.0</v>
      </c>
      <c r="F32" s="244">
        <v>2.0</v>
      </c>
      <c r="G32" s="246" t="s">
        <v>23</v>
      </c>
      <c r="H32" s="171"/>
      <c r="I32" s="36" t="s">
        <v>23</v>
      </c>
    </row>
    <row r="33">
      <c r="A33" s="206"/>
      <c r="B33" s="219"/>
      <c r="C33" s="220"/>
      <c r="D33" s="219"/>
      <c r="E33" s="220"/>
      <c r="F33" s="220"/>
      <c r="G33" s="221"/>
      <c r="H33" s="146"/>
      <c r="I33" s="5"/>
    </row>
    <row r="34">
      <c r="A34" s="252" t="s">
        <v>214</v>
      </c>
      <c r="B34" s="11"/>
      <c r="C34" s="11"/>
      <c r="D34" s="11"/>
      <c r="E34" s="11"/>
      <c r="F34" s="11"/>
      <c r="G34" s="12"/>
      <c r="H34" s="208"/>
      <c r="I34" s="24"/>
    </row>
    <row r="35">
      <c r="A35" s="253" t="s">
        <v>43</v>
      </c>
      <c r="B35" s="254">
        <v>14.0</v>
      </c>
      <c r="C35" s="98" t="s">
        <v>215</v>
      </c>
      <c r="D35" s="254" t="s">
        <v>123</v>
      </c>
      <c r="E35" s="98">
        <v>7.0</v>
      </c>
      <c r="F35" s="98">
        <v>4.0</v>
      </c>
      <c r="G35" s="255" t="s">
        <v>23</v>
      </c>
      <c r="H35" s="171"/>
      <c r="I35" s="36" t="s">
        <v>23</v>
      </c>
    </row>
    <row r="36">
      <c r="A36" s="256" t="s">
        <v>43</v>
      </c>
      <c r="B36" s="257">
        <v>15.0</v>
      </c>
      <c r="C36" s="258" t="s">
        <v>216</v>
      </c>
      <c r="D36" s="257" t="s">
        <v>123</v>
      </c>
      <c r="E36" s="258">
        <v>2.0</v>
      </c>
      <c r="F36" s="258">
        <v>3.0</v>
      </c>
      <c r="G36" s="259" t="s">
        <v>40</v>
      </c>
      <c r="H36" s="163" t="s">
        <v>135</v>
      </c>
      <c r="I36" s="16" t="s">
        <v>40</v>
      </c>
    </row>
    <row r="37">
      <c r="A37" s="213" t="s">
        <v>173</v>
      </c>
      <c r="B37" s="45"/>
      <c r="C37" s="45"/>
      <c r="D37" s="214" t="s">
        <v>174</v>
      </c>
      <c r="E37" s="215">
        <f t="shared" ref="E37:F37" si="1">SUM(E8:E36)</f>
        <v>143</v>
      </c>
      <c r="F37" s="215">
        <f t="shared" si="1"/>
        <v>89</v>
      </c>
      <c r="G37" s="216"/>
      <c r="H37" s="146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86"/>
    <col customWidth="1" min="2" max="2" width="3.14"/>
    <col customWidth="1" min="3" max="3" width="32.29"/>
    <col customWidth="1" min="4" max="4" width="44.57"/>
    <col customWidth="1" min="5" max="5" width="6.71"/>
    <col customWidth="1" min="6" max="6" width="4.0"/>
    <col customWidth="1" min="7" max="7" width="9.43"/>
    <col customWidth="1" min="8" max="8" width="8.71"/>
    <col customWidth="1" min="9" max="9" width="7.57"/>
  </cols>
  <sheetData>
    <row r="1">
      <c r="A1" s="141"/>
      <c r="B1" s="142"/>
      <c r="C1" s="143" t="s">
        <v>0</v>
      </c>
      <c r="D1" s="3" t="str">
        <f>COUNTIF(G8:G41,"W")&amp;"-"&amp;COUNTIF(G8:G41,"L")&amp;"-"&amp;COUNTIF(G8:G41,"T")&amp;"-"&amp;COUNTIF(G8:G41,"OTL")</f>
        <v>20-5-2-1</v>
      </c>
      <c r="E1" s="144"/>
      <c r="F1" s="144"/>
      <c r="G1" s="145"/>
      <c r="H1" s="146"/>
      <c r="I1" s="260"/>
    </row>
    <row r="2">
      <c r="A2" s="147"/>
      <c r="B2" s="148"/>
      <c r="C2" s="94" t="s">
        <v>1</v>
      </c>
      <c r="D2" s="8" t="str">
        <f>COUNTIF(I8:I41,"W")&amp;"-"&amp;COUNTIF(I8:I41,"L")&amp;"-"&amp;COUNTIF(I8:I41,"T")&amp;"-"&amp;COUNTIF(I8:I41,"OTL")</f>
        <v>14-1-0-1</v>
      </c>
      <c r="E2" s="149"/>
      <c r="F2" s="149"/>
      <c r="G2" s="150"/>
      <c r="H2" s="146"/>
      <c r="I2" s="261"/>
    </row>
    <row r="3">
      <c r="A3" s="151"/>
      <c r="B3" s="152"/>
      <c r="C3" s="153"/>
      <c r="D3" s="154" t="s">
        <v>2</v>
      </c>
      <c r="E3" s="155"/>
      <c r="F3" s="155"/>
      <c r="G3" s="156"/>
      <c r="H3" s="146"/>
      <c r="I3" s="261"/>
    </row>
    <row r="4">
      <c r="A4" s="157"/>
      <c r="B4" s="158"/>
      <c r="C4" s="159"/>
      <c r="D4" s="160"/>
      <c r="E4" s="161"/>
      <c r="F4" s="161"/>
      <c r="G4" s="162"/>
      <c r="H4" s="163" t="s">
        <v>3</v>
      </c>
      <c r="I4" s="262" t="s">
        <v>4</v>
      </c>
    </row>
    <row r="5">
      <c r="A5" s="228" t="s">
        <v>217</v>
      </c>
      <c r="B5" s="2"/>
      <c r="C5" s="2"/>
      <c r="D5" s="2"/>
      <c r="E5" s="2"/>
      <c r="F5" s="2"/>
      <c r="G5" s="4"/>
      <c r="H5" s="165"/>
      <c r="I5" s="261"/>
    </row>
    <row r="6">
      <c r="A6" s="166"/>
      <c r="B6" s="11"/>
      <c r="C6" s="11"/>
      <c r="D6" s="11"/>
      <c r="E6" s="11"/>
      <c r="F6" s="11"/>
      <c r="G6" s="12"/>
      <c r="H6" s="165"/>
      <c r="I6" s="261"/>
    </row>
    <row r="7">
      <c r="A7" s="167" t="s">
        <v>148</v>
      </c>
      <c r="B7" s="158"/>
      <c r="C7" s="168" t="s">
        <v>149</v>
      </c>
      <c r="D7" s="168" t="s">
        <v>150</v>
      </c>
      <c r="E7" s="168" t="s">
        <v>7</v>
      </c>
      <c r="F7" s="168" t="s">
        <v>8</v>
      </c>
      <c r="G7" s="169" t="s">
        <v>94</v>
      </c>
      <c r="H7" s="146"/>
      <c r="I7" s="261"/>
    </row>
    <row r="8">
      <c r="A8" s="263" t="s">
        <v>151</v>
      </c>
      <c r="B8" s="264">
        <v>13.0</v>
      </c>
      <c r="C8" s="230" t="s">
        <v>218</v>
      </c>
      <c r="D8" s="174" t="s">
        <v>104</v>
      </c>
      <c r="E8" s="230">
        <v>5.0</v>
      </c>
      <c r="F8" s="230">
        <v>4.0</v>
      </c>
      <c r="G8" s="231" t="s">
        <v>23</v>
      </c>
      <c r="H8" s="146"/>
      <c r="I8" s="261"/>
    </row>
    <row r="9">
      <c r="A9" s="265" t="s">
        <v>151</v>
      </c>
      <c r="B9" s="266">
        <v>15.0</v>
      </c>
      <c r="C9" s="235" t="s">
        <v>179</v>
      </c>
      <c r="D9" s="181" t="s">
        <v>123</v>
      </c>
      <c r="E9" s="235">
        <v>3.0</v>
      </c>
      <c r="F9" s="235">
        <v>2.0</v>
      </c>
      <c r="G9" s="236" t="s">
        <v>23</v>
      </c>
      <c r="H9" s="146"/>
      <c r="I9" s="261"/>
    </row>
    <row r="10">
      <c r="A10" s="170" t="s">
        <v>63</v>
      </c>
      <c r="B10" s="45"/>
      <c r="C10" s="45"/>
      <c r="D10" s="45"/>
      <c r="E10" s="45"/>
      <c r="F10" s="45"/>
      <c r="G10" s="46"/>
      <c r="H10" s="171"/>
      <c r="I10" s="13"/>
    </row>
    <row r="11">
      <c r="A11" s="229" t="s">
        <v>151</v>
      </c>
      <c r="B11" s="174">
        <v>20.0</v>
      </c>
      <c r="C11" s="230" t="s">
        <v>178</v>
      </c>
      <c r="D11" s="174" t="s">
        <v>32</v>
      </c>
      <c r="E11" s="230">
        <v>5.0</v>
      </c>
      <c r="F11" s="230">
        <v>5.0</v>
      </c>
      <c r="G11" s="231" t="s">
        <v>35</v>
      </c>
      <c r="H11" s="146"/>
      <c r="I11" s="261"/>
    </row>
    <row r="12">
      <c r="A12" s="232" t="s">
        <v>151</v>
      </c>
      <c r="B12" s="177">
        <v>21.0</v>
      </c>
      <c r="C12" s="227" t="s">
        <v>177</v>
      </c>
      <c r="D12" s="177" t="s">
        <v>32</v>
      </c>
      <c r="E12" s="227">
        <v>3.0</v>
      </c>
      <c r="F12" s="227">
        <v>3.0</v>
      </c>
      <c r="G12" s="233" t="s">
        <v>35</v>
      </c>
      <c r="H12" s="171"/>
      <c r="I12" s="13"/>
    </row>
    <row r="13">
      <c r="A13" s="232" t="s">
        <v>151</v>
      </c>
      <c r="B13" s="177">
        <v>21.0</v>
      </c>
      <c r="C13" s="227" t="s">
        <v>153</v>
      </c>
      <c r="D13" s="177" t="s">
        <v>32</v>
      </c>
      <c r="E13" s="227">
        <v>5.0</v>
      </c>
      <c r="F13" s="227">
        <v>2.0</v>
      </c>
      <c r="G13" s="233" t="s">
        <v>23</v>
      </c>
      <c r="H13" s="171"/>
      <c r="I13" s="13"/>
    </row>
    <row r="14">
      <c r="A14" s="234" t="s">
        <v>151</v>
      </c>
      <c r="B14" s="181">
        <v>22.0</v>
      </c>
      <c r="C14" s="235" t="s">
        <v>189</v>
      </c>
      <c r="D14" s="181" t="s">
        <v>32</v>
      </c>
      <c r="E14" s="235">
        <v>2.0</v>
      </c>
      <c r="F14" s="235">
        <v>7.0</v>
      </c>
      <c r="G14" s="236" t="s">
        <v>14</v>
      </c>
      <c r="H14" s="171"/>
      <c r="I14" s="13"/>
    </row>
    <row r="15">
      <c r="A15" s="183"/>
      <c r="B15" s="45"/>
      <c r="C15" s="45"/>
      <c r="D15" s="45"/>
      <c r="E15" s="45"/>
      <c r="F15" s="45"/>
      <c r="G15" s="46"/>
      <c r="H15" s="171"/>
      <c r="I15" s="13"/>
    </row>
    <row r="16">
      <c r="A16" s="253" t="s">
        <v>17</v>
      </c>
      <c r="B16" s="267">
        <v>5.0</v>
      </c>
      <c r="C16" s="98" t="s">
        <v>45</v>
      </c>
      <c r="D16" s="254" t="s">
        <v>219</v>
      </c>
      <c r="E16" s="98">
        <v>6.0</v>
      </c>
      <c r="F16" s="98">
        <v>2.0</v>
      </c>
      <c r="G16" s="255" t="s">
        <v>23</v>
      </c>
      <c r="H16" s="171"/>
      <c r="I16" s="245" t="s">
        <v>23</v>
      </c>
    </row>
    <row r="17">
      <c r="A17" s="268" t="s">
        <v>17</v>
      </c>
      <c r="B17" s="269">
        <v>6.0</v>
      </c>
      <c r="C17" s="270" t="s">
        <v>220</v>
      </c>
      <c r="D17" s="271" t="s">
        <v>221</v>
      </c>
      <c r="E17" s="272"/>
      <c r="F17" s="272"/>
      <c r="G17" s="273" t="s">
        <v>222</v>
      </c>
      <c r="H17" s="171"/>
      <c r="I17" s="13"/>
    </row>
    <row r="18">
      <c r="A18" s="242" t="s">
        <v>17</v>
      </c>
      <c r="B18" s="243">
        <v>12.0</v>
      </c>
      <c r="C18" s="244" t="s">
        <v>126</v>
      </c>
      <c r="D18" s="245" t="s">
        <v>127</v>
      </c>
      <c r="E18" s="244">
        <v>4.0</v>
      </c>
      <c r="F18" s="244">
        <v>0.0</v>
      </c>
      <c r="G18" s="246" t="s">
        <v>23</v>
      </c>
      <c r="H18" s="171"/>
      <c r="I18" s="245" t="s">
        <v>23</v>
      </c>
    </row>
    <row r="19">
      <c r="A19" s="242" t="s">
        <v>17</v>
      </c>
      <c r="B19" s="243">
        <v>13.0</v>
      </c>
      <c r="C19" s="244" t="s">
        <v>223</v>
      </c>
      <c r="D19" s="245" t="s">
        <v>104</v>
      </c>
      <c r="E19" s="244">
        <v>3.0</v>
      </c>
      <c r="F19" s="244">
        <v>2.0</v>
      </c>
      <c r="G19" s="246" t="s">
        <v>23</v>
      </c>
      <c r="H19" s="190" t="s">
        <v>135</v>
      </c>
      <c r="I19" s="245" t="s">
        <v>23</v>
      </c>
    </row>
    <row r="20">
      <c r="A20" s="232" t="s">
        <v>155</v>
      </c>
      <c r="B20" s="274">
        <v>18.0</v>
      </c>
      <c r="C20" s="227" t="s">
        <v>224</v>
      </c>
      <c r="D20" s="177" t="s">
        <v>104</v>
      </c>
      <c r="E20" s="227">
        <v>2.0</v>
      </c>
      <c r="F20" s="227">
        <v>9.0</v>
      </c>
      <c r="G20" s="233" t="s">
        <v>14</v>
      </c>
      <c r="H20" s="171"/>
      <c r="I20" s="13"/>
    </row>
    <row r="21">
      <c r="A21" s="232" t="s">
        <v>155</v>
      </c>
      <c r="B21" s="274">
        <v>20.0</v>
      </c>
      <c r="C21" s="227" t="s">
        <v>225</v>
      </c>
      <c r="D21" s="177" t="s">
        <v>104</v>
      </c>
      <c r="E21" s="227">
        <v>6.0</v>
      </c>
      <c r="F21" s="227">
        <v>5.0</v>
      </c>
      <c r="G21" s="233" t="s">
        <v>23</v>
      </c>
      <c r="H21" s="190" t="s">
        <v>165</v>
      </c>
      <c r="I21" s="13"/>
    </row>
    <row r="22">
      <c r="A22" s="232" t="s">
        <v>155</v>
      </c>
      <c r="B22" s="274">
        <v>26.0</v>
      </c>
      <c r="C22" s="227" t="s">
        <v>109</v>
      </c>
      <c r="D22" s="177" t="s">
        <v>201</v>
      </c>
      <c r="E22" s="227">
        <v>0.0</v>
      </c>
      <c r="F22" s="227">
        <v>10.0</v>
      </c>
      <c r="G22" s="233" t="s">
        <v>14</v>
      </c>
      <c r="H22" s="171"/>
      <c r="I22" s="13"/>
    </row>
    <row r="23">
      <c r="A23" s="232" t="s">
        <v>155</v>
      </c>
      <c r="B23" s="274">
        <v>27.0</v>
      </c>
      <c r="C23" s="227" t="s">
        <v>226</v>
      </c>
      <c r="D23" s="177" t="s">
        <v>104</v>
      </c>
      <c r="E23" s="227">
        <v>11.0</v>
      </c>
      <c r="F23" s="227">
        <v>2.0</v>
      </c>
      <c r="G23" s="233" t="s">
        <v>23</v>
      </c>
      <c r="H23" s="171"/>
      <c r="I23" s="13"/>
    </row>
    <row r="24">
      <c r="A24" s="268" t="s">
        <v>26</v>
      </c>
      <c r="B24" s="269">
        <v>1.0</v>
      </c>
      <c r="C24" s="270" t="s">
        <v>227</v>
      </c>
      <c r="D24" s="271" t="s">
        <v>228</v>
      </c>
      <c r="E24" s="272"/>
      <c r="F24" s="272"/>
      <c r="G24" s="273" t="s">
        <v>222</v>
      </c>
      <c r="H24" s="171"/>
      <c r="I24" s="13"/>
    </row>
    <row r="25">
      <c r="A25" s="242" t="s">
        <v>26</v>
      </c>
      <c r="B25" s="243">
        <v>3.0</v>
      </c>
      <c r="C25" s="244" t="s">
        <v>229</v>
      </c>
      <c r="D25" s="245" t="s">
        <v>104</v>
      </c>
      <c r="E25" s="244">
        <v>16.0</v>
      </c>
      <c r="F25" s="244">
        <v>2.0</v>
      </c>
      <c r="G25" s="246" t="s">
        <v>23</v>
      </c>
      <c r="H25" s="171"/>
      <c r="I25" s="245" t="s">
        <v>23</v>
      </c>
    </row>
    <row r="26">
      <c r="A26" s="242" t="s">
        <v>26</v>
      </c>
      <c r="B26" s="243">
        <v>8.0</v>
      </c>
      <c r="C26" s="244" t="s">
        <v>230</v>
      </c>
      <c r="D26" s="245" t="s">
        <v>104</v>
      </c>
      <c r="E26" s="244">
        <v>6.0</v>
      </c>
      <c r="F26" s="244">
        <v>9.0</v>
      </c>
      <c r="G26" s="246" t="s">
        <v>14</v>
      </c>
      <c r="H26" s="171"/>
      <c r="I26" s="245" t="s">
        <v>14</v>
      </c>
    </row>
    <row r="27">
      <c r="A27" s="232" t="s">
        <v>159</v>
      </c>
      <c r="B27" s="274">
        <v>10.0</v>
      </c>
      <c r="C27" s="227" t="s">
        <v>29</v>
      </c>
      <c r="D27" s="177" t="s">
        <v>231</v>
      </c>
      <c r="E27" s="227">
        <v>1.0</v>
      </c>
      <c r="F27" s="227">
        <v>9.0</v>
      </c>
      <c r="G27" s="233" t="s">
        <v>14</v>
      </c>
      <c r="H27" s="171"/>
      <c r="I27" s="13"/>
    </row>
    <row r="28">
      <c r="A28" s="242" t="s">
        <v>26</v>
      </c>
      <c r="B28" s="243">
        <v>16.0</v>
      </c>
      <c r="C28" s="244" t="s">
        <v>120</v>
      </c>
      <c r="D28" s="245" t="s">
        <v>104</v>
      </c>
      <c r="E28" s="244">
        <v>3.0</v>
      </c>
      <c r="F28" s="244">
        <v>4.0</v>
      </c>
      <c r="G28" s="246" t="s">
        <v>40</v>
      </c>
      <c r="H28" s="190" t="s">
        <v>135</v>
      </c>
      <c r="I28" s="245" t="s">
        <v>40</v>
      </c>
    </row>
    <row r="29">
      <c r="A29" s="242" t="s">
        <v>26</v>
      </c>
      <c r="B29" s="243">
        <v>22.0</v>
      </c>
      <c r="C29" s="244" t="s">
        <v>129</v>
      </c>
      <c r="D29" s="245" t="s">
        <v>130</v>
      </c>
      <c r="E29" s="244">
        <v>9.0</v>
      </c>
      <c r="F29" s="244">
        <v>2.0</v>
      </c>
      <c r="G29" s="246" t="s">
        <v>23</v>
      </c>
      <c r="H29" s="171"/>
      <c r="I29" s="245" t="s">
        <v>23</v>
      </c>
    </row>
    <row r="30">
      <c r="A30" s="242" t="s">
        <v>37</v>
      </c>
      <c r="B30" s="243">
        <v>6.0</v>
      </c>
      <c r="C30" s="244" t="s">
        <v>232</v>
      </c>
      <c r="D30" s="245" t="s">
        <v>104</v>
      </c>
      <c r="E30" s="244">
        <v>4.0</v>
      </c>
      <c r="F30" s="244">
        <v>3.0</v>
      </c>
      <c r="G30" s="246" t="s">
        <v>23</v>
      </c>
      <c r="H30" s="171"/>
      <c r="I30" s="245" t="s">
        <v>23</v>
      </c>
    </row>
    <row r="31">
      <c r="A31" s="242" t="s">
        <v>39</v>
      </c>
      <c r="B31" s="243">
        <v>18.0</v>
      </c>
      <c r="C31" s="244" t="s">
        <v>233</v>
      </c>
      <c r="D31" s="245" t="s">
        <v>104</v>
      </c>
      <c r="E31" s="244">
        <v>10.0</v>
      </c>
      <c r="F31" s="244">
        <v>5.0</v>
      </c>
      <c r="G31" s="246" t="s">
        <v>23</v>
      </c>
      <c r="H31" s="171"/>
      <c r="I31" s="245" t="s">
        <v>23</v>
      </c>
    </row>
    <row r="32">
      <c r="A32" s="242" t="s">
        <v>39</v>
      </c>
      <c r="B32" s="243">
        <v>19.0</v>
      </c>
      <c r="C32" s="244" t="s">
        <v>234</v>
      </c>
      <c r="D32" s="245" t="s">
        <v>235</v>
      </c>
      <c r="E32" s="244">
        <v>6.0</v>
      </c>
      <c r="F32" s="244">
        <v>3.0</v>
      </c>
      <c r="G32" s="246" t="s">
        <v>23</v>
      </c>
      <c r="H32" s="171"/>
      <c r="I32" s="245" t="s">
        <v>23</v>
      </c>
    </row>
    <row r="33">
      <c r="A33" s="242" t="s">
        <v>39</v>
      </c>
      <c r="B33" s="243">
        <v>24.0</v>
      </c>
      <c r="C33" s="244" t="s">
        <v>236</v>
      </c>
      <c r="D33" s="245" t="s">
        <v>237</v>
      </c>
      <c r="E33" s="244">
        <v>10.0</v>
      </c>
      <c r="F33" s="244">
        <v>0.0</v>
      </c>
      <c r="G33" s="246" t="s">
        <v>23</v>
      </c>
      <c r="H33" s="171"/>
      <c r="I33" s="245" t="s">
        <v>23</v>
      </c>
    </row>
    <row r="34">
      <c r="A34" s="242" t="s">
        <v>39</v>
      </c>
      <c r="B34" s="243">
        <v>25.0</v>
      </c>
      <c r="C34" s="244" t="s">
        <v>122</v>
      </c>
      <c r="D34" s="245" t="s">
        <v>123</v>
      </c>
      <c r="E34" s="244">
        <v>7.0</v>
      </c>
      <c r="F34" s="244">
        <v>4.0</v>
      </c>
      <c r="G34" s="246" t="s">
        <v>23</v>
      </c>
      <c r="H34" s="171"/>
      <c r="I34" s="245" t="s">
        <v>23</v>
      </c>
    </row>
    <row r="35">
      <c r="A35" s="242" t="s">
        <v>39</v>
      </c>
      <c r="B35" s="243">
        <v>31.0</v>
      </c>
      <c r="C35" s="244" t="s">
        <v>238</v>
      </c>
      <c r="D35" s="245" t="s">
        <v>104</v>
      </c>
      <c r="E35" s="244">
        <v>3.0</v>
      </c>
      <c r="F35" s="244">
        <v>2.0</v>
      </c>
      <c r="G35" s="246" t="s">
        <v>23</v>
      </c>
      <c r="H35" s="171"/>
      <c r="I35" s="245" t="s">
        <v>23</v>
      </c>
    </row>
    <row r="36">
      <c r="A36" s="242" t="s">
        <v>43</v>
      </c>
      <c r="B36" s="243">
        <v>7.0</v>
      </c>
      <c r="C36" s="244" t="s">
        <v>239</v>
      </c>
      <c r="D36" s="245" t="s">
        <v>104</v>
      </c>
      <c r="E36" s="15"/>
      <c r="F36" s="15"/>
      <c r="G36" s="246" t="s">
        <v>23</v>
      </c>
      <c r="H36" s="190" t="s">
        <v>157</v>
      </c>
      <c r="I36" s="245" t="s">
        <v>23</v>
      </c>
    </row>
    <row r="37">
      <c r="A37" s="232" t="s">
        <v>240</v>
      </c>
      <c r="B37" s="274">
        <v>8.0</v>
      </c>
      <c r="C37" s="227" t="s">
        <v>191</v>
      </c>
      <c r="D37" s="177" t="s">
        <v>130</v>
      </c>
      <c r="E37" s="227">
        <v>13.0</v>
      </c>
      <c r="F37" s="227">
        <v>4.0</v>
      </c>
      <c r="G37" s="233" t="s">
        <v>23</v>
      </c>
      <c r="H37" s="171"/>
      <c r="I37" s="13"/>
    </row>
    <row r="38" ht="8.25" customHeight="1">
      <c r="A38" s="206"/>
      <c r="B38" s="219"/>
      <c r="C38" s="220"/>
      <c r="D38" s="219"/>
      <c r="E38" s="220"/>
      <c r="F38" s="220"/>
      <c r="G38" s="221"/>
      <c r="H38" s="146"/>
      <c r="I38" s="261"/>
    </row>
    <row r="39">
      <c r="A39" s="207" t="s">
        <v>241</v>
      </c>
      <c r="B39" s="11"/>
      <c r="C39" s="11"/>
      <c r="D39" s="11"/>
      <c r="E39" s="11"/>
      <c r="F39" s="11"/>
      <c r="G39" s="12"/>
      <c r="H39" s="208"/>
      <c r="I39" s="13"/>
    </row>
    <row r="40">
      <c r="A40" s="253" t="s">
        <v>43</v>
      </c>
      <c r="B40" s="254">
        <v>15.0</v>
      </c>
      <c r="C40" s="98" t="s">
        <v>215</v>
      </c>
      <c r="D40" s="254" t="s">
        <v>123</v>
      </c>
      <c r="E40" s="98">
        <v>8.0</v>
      </c>
      <c r="F40" s="98">
        <v>2.0</v>
      </c>
      <c r="G40" s="255" t="s">
        <v>23</v>
      </c>
      <c r="H40" s="171"/>
      <c r="I40" s="245" t="s">
        <v>23</v>
      </c>
    </row>
    <row r="41">
      <c r="A41" s="256" t="s">
        <v>43</v>
      </c>
      <c r="B41" s="257">
        <v>16.0</v>
      </c>
      <c r="C41" s="275" t="s">
        <v>242</v>
      </c>
      <c r="D41" s="257" t="s">
        <v>123</v>
      </c>
      <c r="E41" s="258">
        <v>5.0</v>
      </c>
      <c r="F41" s="258">
        <v>4.0</v>
      </c>
      <c r="G41" s="259" t="s">
        <v>23</v>
      </c>
      <c r="H41" s="146"/>
      <c r="I41" s="276" t="s">
        <v>23</v>
      </c>
    </row>
    <row r="42">
      <c r="A42" s="213" t="s">
        <v>173</v>
      </c>
      <c r="B42" s="45"/>
      <c r="C42" s="45"/>
      <c r="D42" s="214" t="s">
        <v>174</v>
      </c>
      <c r="E42" s="215">
        <f t="shared" ref="E42:F42" si="1">SUM(E8:E41)</f>
        <v>156</v>
      </c>
      <c r="F42" s="215">
        <f t="shared" si="1"/>
        <v>106</v>
      </c>
      <c r="G42" s="216"/>
      <c r="H42" s="146"/>
      <c r="I42" s="261"/>
    </row>
  </sheetData>
  <mergeCells count="5">
    <mergeCell ref="A5:G6"/>
    <mergeCell ref="A10:G10"/>
    <mergeCell ref="A15:G15"/>
    <mergeCell ref="A39:G39"/>
    <mergeCell ref="A42:C42"/>
  </mergeCells>
  <drawing r:id="rId1"/>
</worksheet>
</file>